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gcms_raw/"/>
    </mc:Choice>
  </mc:AlternateContent>
  <xr:revisionPtr revIDLastSave="0" documentId="13_ncr:1_{DC3ABCEF-72FA-A248-B748-5F26D5344F74}" xr6:coauthVersionLast="47" xr6:coauthVersionMax="47" xr10:uidLastSave="{00000000-0000-0000-0000-000000000000}"/>
  <bookViews>
    <workbookView xWindow="0" yWindow="760" windowWidth="29400" windowHeight="18360" activeTab="2" xr2:uid="{A40C9D31-FFD0-D349-B6CF-1F07BCE074DB}"/>
  </bookViews>
  <sheets>
    <sheet name="Raw data" sheetId="1" r:id="rId1"/>
    <sheet name="Table" sheetId="3" r:id="rId2"/>
    <sheet name="Samples with phe" sheetId="4" r:id="rId3"/>
  </sheets>
  <definedNames>
    <definedName name="_20250718_kasper" localSheetId="0">'Raw data'!$A$1:$V$317</definedName>
    <definedName name="_20250718_kasper_v3" localSheetId="0">'Raw data'!$A$1:$AD$401</definedName>
    <definedName name="_250718_naphtol_kasper" localSheetId="0">'Raw data'!$A$1:$AN$33</definedName>
    <definedName name="kasper250714" localSheetId="0">'Raw data'!$A$1:$H$339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4" l="1"/>
  <c r="Z4" i="4"/>
  <c r="Y5" i="4"/>
  <c r="Y4" i="4"/>
  <c r="X5" i="4"/>
  <c r="X4" i="4"/>
  <c r="W5" i="4"/>
  <c r="W4" i="4"/>
  <c r="R16" i="3"/>
  <c r="K11" i="3"/>
  <c r="K16" i="3"/>
  <c r="T18" i="3"/>
  <c r="T17" i="3"/>
  <c r="T16" i="3"/>
  <c r="T15" i="3"/>
  <c r="J332" i="3" l="1"/>
  <c r="K332" i="3"/>
  <c r="M332" i="3" s="1"/>
  <c r="J333" i="3"/>
  <c r="K333" i="3"/>
  <c r="J334" i="3"/>
  <c r="K334" i="3"/>
  <c r="J335" i="3"/>
  <c r="K335" i="3"/>
  <c r="J336" i="3"/>
  <c r="K336" i="3"/>
  <c r="M336" i="3" s="1"/>
  <c r="J337" i="3"/>
  <c r="K337" i="3"/>
  <c r="M337" i="3" s="1"/>
  <c r="J338" i="3"/>
  <c r="K338" i="3"/>
  <c r="J339" i="3"/>
  <c r="K339" i="3"/>
  <c r="J340" i="3"/>
  <c r="K340" i="3"/>
  <c r="J341" i="3"/>
  <c r="K341" i="3"/>
  <c r="B2" i="3"/>
  <c r="A2" i="3" s="1"/>
  <c r="K2" i="3"/>
  <c r="K3" i="3"/>
  <c r="K4" i="3"/>
  <c r="K5" i="3"/>
  <c r="K6" i="3"/>
  <c r="K7" i="3"/>
  <c r="K8" i="3"/>
  <c r="M8" i="3" s="1"/>
  <c r="K9" i="3"/>
  <c r="M9" i="3" s="1"/>
  <c r="K10" i="3"/>
  <c r="K12" i="3"/>
  <c r="K13" i="3"/>
  <c r="K14" i="3"/>
  <c r="K15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L36" i="3" s="1"/>
  <c r="K37" i="3"/>
  <c r="L37" i="3" s="1"/>
  <c r="K38" i="3"/>
  <c r="M38" i="3" s="1"/>
  <c r="K39" i="3"/>
  <c r="M39" i="3" s="1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M52" i="3" s="1"/>
  <c r="K53" i="3"/>
  <c r="K54" i="3"/>
  <c r="K55" i="3"/>
  <c r="K56" i="3"/>
  <c r="L56" i="3" s="1"/>
  <c r="K57" i="3"/>
  <c r="L57" i="3" s="1"/>
  <c r="K58" i="3"/>
  <c r="K59" i="3"/>
  <c r="K60" i="3"/>
  <c r="K61" i="3"/>
  <c r="M61" i="3" s="1"/>
  <c r="K62" i="3"/>
  <c r="K63" i="3"/>
  <c r="K64" i="3"/>
  <c r="K65" i="3"/>
  <c r="K66" i="3"/>
  <c r="M66" i="3" s="1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M82" i="3" s="1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L104" i="3" s="1"/>
  <c r="K105" i="3"/>
  <c r="K106" i="3"/>
  <c r="M106" i="3" s="1"/>
  <c r="K107" i="3"/>
  <c r="M107" i="3" s="1"/>
  <c r="K108" i="3"/>
  <c r="K109" i="3"/>
  <c r="K110" i="3"/>
  <c r="K111" i="3"/>
  <c r="K112" i="3"/>
  <c r="K113" i="3"/>
  <c r="K114" i="3"/>
  <c r="L114" i="3" s="1"/>
  <c r="K115" i="3"/>
  <c r="K116" i="3"/>
  <c r="K117" i="3"/>
  <c r="K118" i="3"/>
  <c r="K119" i="3"/>
  <c r="K120" i="3"/>
  <c r="K121" i="3"/>
  <c r="K122" i="3"/>
  <c r="K123" i="3"/>
  <c r="K124" i="3"/>
  <c r="K125" i="3"/>
  <c r="K126" i="3"/>
  <c r="M126" i="3" s="1"/>
  <c r="K127" i="3"/>
  <c r="M127" i="3" s="1"/>
  <c r="K128" i="3"/>
  <c r="K129" i="3"/>
  <c r="K130" i="3"/>
  <c r="K131" i="3"/>
  <c r="K132" i="3"/>
  <c r="K133" i="3"/>
  <c r="K134" i="3"/>
  <c r="K135" i="3"/>
  <c r="K136" i="3"/>
  <c r="M136" i="3" s="1"/>
  <c r="K137" i="3"/>
  <c r="M137" i="3" s="1"/>
  <c r="K138" i="3"/>
  <c r="K139" i="3"/>
  <c r="K140" i="3"/>
  <c r="K141" i="3"/>
  <c r="K142" i="3"/>
  <c r="K143" i="3"/>
  <c r="K144" i="3"/>
  <c r="K145" i="3"/>
  <c r="K146" i="3"/>
  <c r="K147" i="3"/>
  <c r="L147" i="3" s="1"/>
  <c r="O147" i="3" s="1"/>
  <c r="Q147" i="3" s="1"/>
  <c r="K148" i="3"/>
  <c r="K149" i="3"/>
  <c r="M149" i="3" s="1"/>
  <c r="K150" i="3"/>
  <c r="K151" i="3"/>
  <c r="M151" i="3" s="1"/>
  <c r="K152" i="3"/>
  <c r="K153" i="3"/>
  <c r="K154" i="3"/>
  <c r="L154" i="3" s="1"/>
  <c r="K155" i="3"/>
  <c r="K156" i="3"/>
  <c r="M156" i="3" s="1"/>
  <c r="K157" i="3"/>
  <c r="K158" i="3"/>
  <c r="K159" i="3"/>
  <c r="K160" i="3"/>
  <c r="K161" i="3"/>
  <c r="K162" i="3"/>
  <c r="K163" i="3"/>
  <c r="K164" i="3"/>
  <c r="L164" i="3" s="1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M177" i="3" s="1"/>
  <c r="K178" i="3"/>
  <c r="K179" i="3"/>
  <c r="M179" i="3" s="1"/>
  <c r="K180" i="3"/>
  <c r="K181" i="3"/>
  <c r="M181" i="3" s="1"/>
  <c r="K182" i="3"/>
  <c r="K183" i="3"/>
  <c r="K184" i="3"/>
  <c r="K185" i="3"/>
  <c r="K186" i="3"/>
  <c r="L186" i="3" s="1"/>
  <c r="K187" i="3"/>
  <c r="K188" i="3"/>
  <c r="K189" i="3"/>
  <c r="K190" i="3"/>
  <c r="K191" i="3"/>
  <c r="K192" i="3"/>
  <c r="K193" i="3"/>
  <c r="K194" i="3"/>
  <c r="K195" i="3"/>
  <c r="L195" i="3" s="1"/>
  <c r="O195" i="3" s="1"/>
  <c r="Q195" i="3" s="1"/>
  <c r="K196" i="3"/>
  <c r="M196" i="3" s="1"/>
  <c r="K197" i="3"/>
  <c r="M197" i="3" s="1"/>
  <c r="K198" i="3"/>
  <c r="K199" i="3"/>
  <c r="K200" i="3"/>
  <c r="K201" i="3"/>
  <c r="K202" i="3"/>
  <c r="K203" i="3"/>
  <c r="K204" i="3"/>
  <c r="L204" i="3" s="1"/>
  <c r="K205" i="3"/>
  <c r="M205" i="3" s="1"/>
  <c r="K206" i="3"/>
  <c r="M206" i="3" s="1"/>
  <c r="K207" i="3"/>
  <c r="M207" i="3" s="1"/>
  <c r="K208" i="3"/>
  <c r="K209" i="3"/>
  <c r="L209" i="3" s="1"/>
  <c r="O209" i="3" s="1"/>
  <c r="Q209" i="3" s="1"/>
  <c r="K210" i="3"/>
  <c r="K211" i="3"/>
  <c r="K212" i="3"/>
  <c r="K213" i="3"/>
  <c r="K214" i="3"/>
  <c r="L214" i="3" s="1"/>
  <c r="K215" i="3"/>
  <c r="K216" i="3"/>
  <c r="K217" i="3"/>
  <c r="K218" i="3"/>
  <c r="K219" i="3"/>
  <c r="M219" i="3" s="1"/>
  <c r="K220" i="3"/>
  <c r="K221" i="3"/>
  <c r="M221" i="3" s="1"/>
  <c r="K222" i="3"/>
  <c r="M222" i="3" s="1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L236" i="3" s="1"/>
  <c r="R236" i="3" s="1"/>
  <c r="K237" i="3"/>
  <c r="K238" i="3"/>
  <c r="K239" i="3"/>
  <c r="K240" i="3"/>
  <c r="K241" i="3"/>
  <c r="K242" i="3"/>
  <c r="K243" i="3"/>
  <c r="K244" i="3"/>
  <c r="K245" i="3"/>
  <c r="L245" i="3" s="1"/>
  <c r="O245" i="3" s="1"/>
  <c r="Q245" i="3" s="1"/>
  <c r="K246" i="3"/>
  <c r="L246" i="3" s="1"/>
  <c r="O246" i="3" s="1"/>
  <c r="Q246" i="3" s="1"/>
  <c r="K247" i="3"/>
  <c r="M247" i="3" s="1"/>
  <c r="K248" i="3"/>
  <c r="K249" i="3"/>
  <c r="K250" i="3"/>
  <c r="K251" i="3"/>
  <c r="K252" i="3"/>
  <c r="K253" i="3"/>
  <c r="K254" i="3"/>
  <c r="K255" i="3"/>
  <c r="K256" i="3"/>
  <c r="K257" i="3"/>
  <c r="M257" i="3" s="1"/>
  <c r="K258" i="3"/>
  <c r="K259" i="3"/>
  <c r="M259" i="3" s="1"/>
  <c r="K260" i="3"/>
  <c r="K261" i="3"/>
  <c r="K262" i="3"/>
  <c r="K263" i="3"/>
  <c r="K264" i="3"/>
  <c r="L264" i="3" s="1"/>
  <c r="K265" i="3"/>
  <c r="L265" i="3" s="1"/>
  <c r="O265" i="3" s="1"/>
  <c r="Q265" i="3" s="1"/>
  <c r="K266" i="3"/>
  <c r="M266" i="3" s="1"/>
  <c r="K267" i="3"/>
  <c r="M267" i="3" s="1"/>
  <c r="K268" i="3"/>
  <c r="K269" i="3"/>
  <c r="K270" i="3"/>
  <c r="K271" i="3"/>
  <c r="K272" i="3"/>
  <c r="K273" i="3"/>
  <c r="K274" i="3"/>
  <c r="K275" i="3"/>
  <c r="K276" i="3"/>
  <c r="K277" i="3"/>
  <c r="M277" i="3" s="1"/>
  <c r="K278" i="3"/>
  <c r="K279" i="3"/>
  <c r="M279" i="3" s="1"/>
  <c r="K280" i="3"/>
  <c r="K281" i="3"/>
  <c r="M281" i="3" s="1"/>
  <c r="K282" i="3"/>
  <c r="K283" i="3"/>
  <c r="K284" i="3"/>
  <c r="K285" i="3"/>
  <c r="K286" i="3"/>
  <c r="L286" i="3" s="1"/>
  <c r="K287" i="3"/>
  <c r="M287" i="3" s="1"/>
  <c r="K288" i="3"/>
  <c r="K289" i="3"/>
  <c r="K290" i="3"/>
  <c r="K291" i="3"/>
  <c r="K292" i="3"/>
  <c r="M292" i="3" s="1"/>
  <c r="K293" i="3"/>
  <c r="K294" i="3"/>
  <c r="K295" i="3"/>
  <c r="L295" i="3" s="1"/>
  <c r="O295" i="3" s="1"/>
  <c r="Q295" i="3" s="1"/>
  <c r="K296" i="3"/>
  <c r="L296" i="3" s="1"/>
  <c r="R296" i="3" s="1"/>
  <c r="K297" i="3"/>
  <c r="L297" i="3" s="1"/>
  <c r="R297" i="3" s="1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M312" i="3" s="1"/>
  <c r="K313" i="3"/>
  <c r="K314" i="3"/>
  <c r="M314" i="3" s="1"/>
  <c r="K315" i="3"/>
  <c r="M315" i="3" s="1"/>
  <c r="K316" i="3"/>
  <c r="K317" i="3"/>
  <c r="K318" i="3"/>
  <c r="K319" i="3"/>
  <c r="K320" i="3"/>
  <c r="K321" i="3"/>
  <c r="M321" i="3" s="1"/>
  <c r="K322" i="3"/>
  <c r="K323" i="3"/>
  <c r="K324" i="3"/>
  <c r="K325" i="3"/>
  <c r="K326" i="3"/>
  <c r="K327" i="3"/>
  <c r="K328" i="3"/>
  <c r="K329" i="3"/>
  <c r="L329" i="3" s="1"/>
  <c r="O329" i="3" s="1"/>
  <c r="Q329" i="3" s="1"/>
  <c r="K330" i="3"/>
  <c r="K331" i="3"/>
  <c r="K342" i="3"/>
  <c r="M342" i="3" s="1"/>
  <c r="K343" i="3"/>
  <c r="K344" i="3"/>
  <c r="K345" i="3"/>
  <c r="K346" i="3"/>
  <c r="L346" i="3" s="1"/>
  <c r="O346" i="3" s="1"/>
  <c r="Q346" i="3" s="1"/>
  <c r="K347" i="3"/>
  <c r="L347" i="3" s="1"/>
  <c r="O347" i="3" s="1"/>
  <c r="Q347" i="3" s="1"/>
  <c r="K348" i="3"/>
  <c r="K349" i="3"/>
  <c r="K350" i="3"/>
  <c r="K351" i="3"/>
  <c r="K352" i="3"/>
  <c r="K353" i="3"/>
  <c r="K354" i="3"/>
  <c r="M354" i="3" s="1"/>
  <c r="K355" i="3"/>
  <c r="M355" i="3" s="1"/>
  <c r="K356" i="3"/>
  <c r="M356" i="3" s="1"/>
  <c r="K357" i="3"/>
  <c r="M357" i="3" s="1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M376" i="3" s="1"/>
  <c r="K377" i="3"/>
  <c r="M377" i="3" s="1"/>
  <c r="K378" i="3"/>
  <c r="K379" i="3"/>
  <c r="K380" i="3"/>
  <c r="K381" i="3"/>
  <c r="K382" i="3"/>
  <c r="K383" i="3"/>
  <c r="K384" i="3"/>
  <c r="L384" i="3" s="1"/>
  <c r="K385" i="3"/>
  <c r="L385" i="3" s="1"/>
  <c r="O385" i="3" s="1"/>
  <c r="Q385" i="3" s="1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M404" i="3" s="1"/>
  <c r="K405" i="3"/>
  <c r="K406" i="3"/>
  <c r="K407" i="3"/>
  <c r="K408" i="3"/>
  <c r="K409" i="3"/>
  <c r="M409" i="3" s="1"/>
  <c r="K410" i="3"/>
  <c r="K411" i="3"/>
  <c r="M411" i="3" s="1"/>
  <c r="K412" i="3"/>
  <c r="M412" i="3" s="1"/>
  <c r="K413" i="3"/>
  <c r="K414" i="3"/>
  <c r="M414" i="3" s="1"/>
  <c r="K415" i="3"/>
  <c r="K416" i="3"/>
  <c r="K417" i="3"/>
  <c r="K418" i="3"/>
  <c r="K419" i="3"/>
  <c r="K420" i="3"/>
  <c r="K421" i="3"/>
  <c r="K422" i="3"/>
  <c r="K423" i="3"/>
  <c r="K424" i="3"/>
  <c r="M424" i="3" s="1"/>
  <c r="K425" i="3"/>
  <c r="M425" i="3" s="1"/>
  <c r="K426" i="3"/>
  <c r="M426" i="3" s="1"/>
  <c r="K427" i="3"/>
  <c r="L427" i="3" s="1"/>
  <c r="O427" i="3" s="1"/>
  <c r="Q427" i="3" s="1"/>
  <c r="K428" i="3"/>
  <c r="K429" i="3"/>
  <c r="L429" i="3" s="1"/>
  <c r="O429" i="3" s="1"/>
  <c r="Q429" i="3" s="1"/>
  <c r="K430" i="3"/>
  <c r="K431" i="3"/>
  <c r="K432" i="3"/>
  <c r="M432" i="3" s="1"/>
  <c r="K433" i="3"/>
  <c r="K434" i="3"/>
  <c r="M434" i="3" s="1"/>
  <c r="K435" i="3"/>
  <c r="K436" i="3"/>
  <c r="K437" i="3"/>
  <c r="K438" i="3"/>
  <c r="K439" i="3"/>
  <c r="K440" i="3"/>
  <c r="K441" i="3"/>
  <c r="K442" i="3"/>
  <c r="K443" i="3"/>
  <c r="K444" i="3"/>
  <c r="M444" i="3" s="1"/>
  <c r="K445" i="3"/>
  <c r="M445" i="3" s="1"/>
  <c r="K446" i="3"/>
  <c r="M446" i="3" s="1"/>
  <c r="K447" i="3"/>
  <c r="M447" i="3" s="1"/>
  <c r="K448" i="3"/>
  <c r="K449" i="3"/>
  <c r="K450" i="3"/>
  <c r="K451" i="3"/>
  <c r="K452" i="3"/>
  <c r="K453" i="3"/>
  <c r="K454" i="3"/>
  <c r="M454" i="3" s="1"/>
  <c r="K455" i="3"/>
  <c r="K456" i="3"/>
  <c r="K457" i="3"/>
  <c r="K458" i="3"/>
  <c r="K459" i="3"/>
  <c r="K460" i="3"/>
  <c r="K461" i="3"/>
  <c r="K462" i="3"/>
  <c r="K463" i="3"/>
  <c r="K464" i="3"/>
  <c r="K465" i="3"/>
  <c r="M465" i="3" s="1"/>
  <c r="K466" i="3"/>
  <c r="M466" i="3" s="1"/>
  <c r="K467" i="3"/>
  <c r="M467" i="3" s="1"/>
  <c r="K468" i="3"/>
  <c r="K469" i="3"/>
  <c r="M469" i="3" s="1"/>
  <c r="K470" i="3"/>
  <c r="K471" i="3"/>
  <c r="K472" i="3"/>
  <c r="K473" i="3"/>
  <c r="K474" i="3"/>
  <c r="L474" i="3" s="1"/>
  <c r="K475" i="3"/>
  <c r="L475" i="3" s="1"/>
  <c r="K476" i="3"/>
  <c r="L476" i="3" s="1"/>
  <c r="O476" i="3" s="1"/>
  <c r="Q476" i="3" s="1"/>
  <c r="K477" i="3"/>
  <c r="K478" i="3"/>
  <c r="K479" i="3"/>
  <c r="M479" i="3" s="1"/>
  <c r="K480" i="3"/>
  <c r="K481" i="3"/>
  <c r="K482" i="3"/>
  <c r="K483" i="3"/>
  <c r="K484" i="3"/>
  <c r="K485" i="3"/>
  <c r="K486" i="3"/>
  <c r="K487" i="3"/>
  <c r="M487" i="3" s="1"/>
  <c r="K488" i="3"/>
  <c r="K489" i="3"/>
  <c r="K490" i="3"/>
  <c r="K491" i="3"/>
  <c r="K492" i="3"/>
  <c r="K493" i="3"/>
  <c r="K494" i="3"/>
  <c r="K495" i="3"/>
  <c r="K496" i="3"/>
  <c r="K497" i="3"/>
  <c r="K498" i="3"/>
  <c r="K499" i="3"/>
  <c r="M499" i="3" s="1"/>
  <c r="K500" i="3"/>
  <c r="K501" i="3"/>
  <c r="M501" i="3" s="1"/>
  <c r="K502" i="3"/>
  <c r="M502" i="3" s="1"/>
  <c r="K503" i="3"/>
  <c r="K504" i="3"/>
  <c r="M504" i="3" s="1"/>
  <c r="K505" i="3"/>
  <c r="L505" i="3" s="1"/>
  <c r="K506" i="3"/>
  <c r="K507" i="3"/>
  <c r="K508" i="3"/>
  <c r="K509" i="3"/>
  <c r="K510" i="3"/>
  <c r="K511" i="3"/>
  <c r="K512" i="3"/>
  <c r="K513" i="3"/>
  <c r="K514" i="3"/>
  <c r="K515" i="3"/>
  <c r="M515" i="3" s="1"/>
  <c r="K516" i="3"/>
  <c r="K517" i="3"/>
  <c r="K518" i="3"/>
  <c r="K519" i="3"/>
  <c r="K520" i="3"/>
  <c r="K521" i="3"/>
  <c r="K522" i="3"/>
  <c r="K523" i="3"/>
  <c r="M523" i="3" s="1"/>
  <c r="K524" i="3"/>
  <c r="M524" i="3" s="1"/>
  <c r="K525" i="3"/>
  <c r="K526" i="3"/>
  <c r="K527" i="3"/>
  <c r="K528" i="3"/>
  <c r="K529" i="3"/>
  <c r="K530" i="3"/>
  <c r="K531" i="3"/>
  <c r="K532" i="3"/>
  <c r="K533" i="3"/>
  <c r="M533" i="3" s="1"/>
  <c r="K534" i="3"/>
  <c r="M534" i="3" s="1"/>
  <c r="K535" i="3"/>
  <c r="M535" i="3" s="1"/>
  <c r="K536" i="3"/>
  <c r="K537" i="3"/>
  <c r="K538" i="3"/>
  <c r="K539" i="3"/>
  <c r="K540" i="3"/>
  <c r="K541" i="3"/>
  <c r="K542" i="3"/>
  <c r="K543" i="3"/>
  <c r="K544" i="3"/>
  <c r="K545" i="3"/>
  <c r="L545" i="3" s="1"/>
  <c r="O545" i="3" s="1"/>
  <c r="Q545" i="3" s="1"/>
  <c r="K546" i="3"/>
  <c r="L546" i="3" s="1"/>
  <c r="O546" i="3" s="1"/>
  <c r="Q546" i="3" s="1"/>
  <c r="K547" i="3"/>
  <c r="L547" i="3" s="1"/>
  <c r="O547" i="3" s="1"/>
  <c r="Q547" i="3" s="1"/>
  <c r="K548" i="3"/>
  <c r="K549" i="3"/>
  <c r="K550" i="3"/>
  <c r="K551" i="3"/>
  <c r="K552" i="3"/>
  <c r="K553" i="3"/>
  <c r="M553" i="3" s="1"/>
  <c r="K554" i="3"/>
  <c r="M554" i="3" s="1"/>
  <c r="K555" i="3"/>
  <c r="L555" i="3" s="1"/>
  <c r="K556" i="3"/>
  <c r="L556" i="3" s="1"/>
  <c r="K557" i="3"/>
  <c r="K558" i="3"/>
  <c r="K559" i="3"/>
  <c r="K560" i="3"/>
  <c r="K561" i="3"/>
  <c r="K562" i="3"/>
  <c r="K563" i="3"/>
  <c r="K564" i="3"/>
  <c r="K565" i="3"/>
  <c r="M565" i="3" s="1"/>
  <c r="K566" i="3"/>
  <c r="K567" i="3"/>
  <c r="K568" i="3"/>
  <c r="K569" i="3"/>
  <c r="K570" i="3"/>
  <c r="K571" i="3"/>
  <c r="K572" i="3"/>
  <c r="K573" i="3"/>
  <c r="K574" i="3"/>
  <c r="M574" i="3" s="1"/>
  <c r="K575" i="3"/>
  <c r="K576" i="3"/>
  <c r="L576" i="3" s="1"/>
  <c r="O576" i="3" s="1"/>
  <c r="Q576" i="3" s="1"/>
  <c r="K577" i="3"/>
  <c r="K578" i="3"/>
  <c r="K579" i="3"/>
  <c r="K580" i="3"/>
  <c r="K581" i="3"/>
  <c r="K582" i="3"/>
  <c r="K583" i="3"/>
  <c r="M583" i="3" s="1"/>
  <c r="K584" i="3"/>
  <c r="L584" i="3" s="1"/>
  <c r="K585" i="3"/>
  <c r="M585" i="3" s="1"/>
  <c r="K586" i="3"/>
  <c r="K587" i="3"/>
  <c r="K588" i="3"/>
  <c r="K589" i="3"/>
  <c r="L589" i="3" s="1"/>
  <c r="O589" i="3" s="1"/>
  <c r="Q589" i="3" s="1"/>
  <c r="K590" i="3"/>
  <c r="K591" i="3"/>
  <c r="M591" i="3" s="1"/>
  <c r="K592" i="3"/>
  <c r="K593" i="3"/>
  <c r="K594" i="3"/>
  <c r="K595" i="3"/>
  <c r="K596" i="3"/>
  <c r="K597" i="3"/>
  <c r="L597" i="3" s="1"/>
  <c r="K598" i="3"/>
  <c r="K599" i="3"/>
  <c r="K600" i="3"/>
  <c r="K601" i="3"/>
  <c r="K602" i="3"/>
  <c r="K603" i="3"/>
  <c r="K604" i="3"/>
  <c r="M604" i="3" s="1"/>
  <c r="K605" i="3"/>
  <c r="M605" i="3" s="1"/>
  <c r="K606" i="3"/>
  <c r="K607" i="3"/>
  <c r="K608" i="3"/>
  <c r="K609" i="3"/>
  <c r="K610" i="3"/>
  <c r="K611" i="3"/>
  <c r="K612" i="3"/>
  <c r="K613" i="3"/>
  <c r="K614" i="3"/>
  <c r="K615" i="3"/>
  <c r="M615" i="3" s="1"/>
  <c r="K616" i="3"/>
  <c r="K617" i="3"/>
  <c r="K618" i="3"/>
  <c r="K619" i="3"/>
  <c r="K620" i="3"/>
  <c r="K621" i="3"/>
  <c r="M621" i="3" s="1"/>
  <c r="K622" i="3"/>
  <c r="K623" i="3"/>
  <c r="K624" i="3"/>
  <c r="M624" i="3" s="1"/>
  <c r="K625" i="3"/>
  <c r="K626" i="3"/>
  <c r="L626" i="3" s="1"/>
  <c r="K627" i="3"/>
  <c r="K628" i="3"/>
  <c r="K629" i="3"/>
  <c r="K630" i="3"/>
  <c r="K631" i="3"/>
  <c r="K632" i="3"/>
  <c r="K633" i="3"/>
  <c r="K634" i="3"/>
  <c r="K635" i="3"/>
  <c r="M635" i="3" s="1"/>
  <c r="K636" i="3"/>
  <c r="K637" i="3"/>
  <c r="K638" i="3"/>
  <c r="K639" i="3"/>
  <c r="K640" i="3"/>
  <c r="K641" i="3"/>
  <c r="M641" i="3" s="1"/>
  <c r="K642" i="3"/>
  <c r="M642" i="3" s="1"/>
  <c r="K643" i="3"/>
  <c r="K644" i="3"/>
  <c r="K645" i="3"/>
  <c r="K646" i="3"/>
  <c r="K647" i="3"/>
  <c r="K648" i="3"/>
  <c r="K649" i="3"/>
  <c r="K650" i="3"/>
  <c r="K651" i="3"/>
  <c r="M651" i="3" s="1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M665" i="3" s="1"/>
  <c r="K666" i="3"/>
  <c r="K667" i="3"/>
  <c r="K668" i="3"/>
  <c r="K669" i="3"/>
  <c r="L669" i="3" s="1"/>
  <c r="K670" i="3"/>
  <c r="K671" i="3"/>
  <c r="M671" i="3" s="1"/>
  <c r="K672" i="3"/>
  <c r="M672" i="3" s="1"/>
  <c r="K673" i="3"/>
  <c r="M673" i="3" s="1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M686" i="3" s="1"/>
  <c r="K687" i="3"/>
  <c r="K688" i="3"/>
  <c r="K689" i="3"/>
  <c r="K690" i="3"/>
  <c r="K691" i="3"/>
  <c r="M691" i="3" s="1"/>
  <c r="K692" i="3"/>
  <c r="K693" i="3"/>
  <c r="K694" i="3"/>
  <c r="K695" i="3"/>
  <c r="K696" i="3"/>
  <c r="M696" i="3" s="1"/>
  <c r="K697" i="3"/>
  <c r="K698" i="3"/>
  <c r="K699" i="3"/>
  <c r="K700" i="3"/>
  <c r="K701" i="3"/>
  <c r="M701" i="3" s="1"/>
  <c r="K702" i="3"/>
  <c r="K703" i="3"/>
  <c r="K704" i="3"/>
  <c r="K705" i="3"/>
  <c r="K706" i="3"/>
  <c r="K707" i="3"/>
  <c r="K708" i="3"/>
  <c r="K709" i="3"/>
  <c r="K710" i="3"/>
  <c r="K711" i="3"/>
  <c r="K712" i="3"/>
  <c r="K713" i="3"/>
  <c r="L713" i="3" s="1"/>
  <c r="K714" i="3"/>
  <c r="L714" i="3" s="1"/>
  <c r="O714" i="3" s="1"/>
  <c r="Q714" i="3" s="1"/>
  <c r="K715" i="3"/>
  <c r="M715" i="3" s="1"/>
  <c r="K716" i="3"/>
  <c r="M716" i="3" s="1"/>
  <c r="K717" i="3"/>
  <c r="K718" i="3"/>
  <c r="K719" i="3"/>
  <c r="K720" i="3"/>
  <c r="K721" i="3"/>
  <c r="K722" i="3"/>
  <c r="K723" i="3"/>
  <c r="K724" i="3"/>
  <c r="K725" i="3"/>
  <c r="M725" i="3" s="1"/>
  <c r="K726" i="3"/>
  <c r="M726" i="3" s="1"/>
  <c r="K727" i="3"/>
  <c r="K728" i="3"/>
  <c r="K729" i="3"/>
  <c r="K730" i="3"/>
  <c r="K731" i="3"/>
  <c r="K732" i="3"/>
  <c r="K733" i="3"/>
  <c r="K734" i="3"/>
  <c r="K735" i="3"/>
  <c r="K736" i="3"/>
  <c r="L736" i="3" s="1"/>
  <c r="O736" i="3" s="1"/>
  <c r="Q736" i="3" s="1"/>
  <c r="K737" i="3"/>
  <c r="K738" i="3"/>
  <c r="K739" i="3"/>
  <c r="K740" i="3"/>
  <c r="K741" i="3"/>
  <c r="M741" i="3" s="1"/>
  <c r="K742" i="3"/>
  <c r="M742" i="3" s="1"/>
  <c r="K743" i="3"/>
  <c r="M743" i="3" s="1"/>
  <c r="K744" i="3"/>
  <c r="M744" i="3" s="1"/>
  <c r="K745" i="3"/>
  <c r="M745" i="3" s="1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M761" i="3" s="1"/>
  <c r="K762" i="3"/>
  <c r="M762" i="3" s="1"/>
  <c r="K763" i="3"/>
  <c r="K764" i="3"/>
  <c r="K765" i="3"/>
  <c r="K766" i="3"/>
  <c r="K767" i="3"/>
  <c r="K768" i="3"/>
  <c r="K769" i="3"/>
  <c r="K770" i="3"/>
  <c r="K771" i="3"/>
  <c r="M771" i="3" s="1"/>
  <c r="K772" i="3"/>
  <c r="L772" i="3" s="1"/>
  <c r="O772" i="3" s="1"/>
  <c r="Q772" i="3" s="1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M785" i="3" s="1"/>
  <c r="K786" i="3"/>
  <c r="M786" i="3" s="1"/>
  <c r="K787" i="3"/>
  <c r="K788" i="3"/>
  <c r="K789" i="3"/>
  <c r="K790" i="3"/>
  <c r="K791" i="3"/>
  <c r="M791" i="3" s="1"/>
  <c r="K792" i="3"/>
  <c r="K793" i="3"/>
  <c r="K794" i="3"/>
  <c r="K795" i="3"/>
  <c r="K796" i="3"/>
  <c r="M796" i="3" s="1"/>
  <c r="K797" i="3"/>
  <c r="K798" i="3"/>
  <c r="K799" i="3"/>
  <c r="K800" i="3"/>
  <c r="K801" i="3"/>
  <c r="K802" i="3"/>
  <c r="K803" i="3"/>
  <c r="L803" i="3" s="1"/>
  <c r="K804" i="3"/>
  <c r="K805" i="3"/>
  <c r="K806" i="3"/>
  <c r="K807" i="3"/>
  <c r="K808" i="3"/>
  <c r="K809" i="3"/>
  <c r="K810" i="3"/>
  <c r="K811" i="3"/>
  <c r="K812" i="3"/>
  <c r="M812" i="3" s="1"/>
  <c r="K813" i="3"/>
  <c r="M813" i="3" s="1"/>
  <c r="K814" i="3"/>
  <c r="L814" i="3" s="1"/>
  <c r="O814" i="3" s="1"/>
  <c r="Q814" i="3" s="1"/>
  <c r="K815" i="3"/>
  <c r="M815" i="3" s="1"/>
  <c r="K816" i="3"/>
  <c r="M816" i="3" s="1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M832" i="3" s="1"/>
  <c r="K833" i="3"/>
  <c r="M833" i="3" s="1"/>
  <c r="K834" i="3"/>
  <c r="K835" i="3"/>
  <c r="K836" i="3"/>
  <c r="K837" i="3"/>
  <c r="K838" i="3"/>
  <c r="K839" i="3"/>
  <c r="K840" i="3"/>
  <c r="K841" i="3"/>
  <c r="M841" i="3" s="1"/>
  <c r="K842" i="3"/>
  <c r="M842" i="3" s="1"/>
  <c r="K843" i="3"/>
  <c r="M843" i="3" s="1"/>
  <c r="K844" i="3"/>
  <c r="K845" i="3"/>
  <c r="K846" i="3"/>
  <c r="K847" i="3"/>
  <c r="K848" i="3"/>
  <c r="K849" i="3"/>
  <c r="K850" i="3"/>
  <c r="K851" i="3"/>
  <c r="K852" i="3"/>
  <c r="K853" i="3"/>
  <c r="K854" i="3"/>
  <c r="L854" i="3" s="1"/>
  <c r="K855" i="3"/>
  <c r="K856" i="3"/>
  <c r="K857" i="3"/>
  <c r="K858" i="3"/>
  <c r="K859" i="3"/>
  <c r="K860" i="3"/>
  <c r="K861" i="3"/>
  <c r="M861" i="3" s="1"/>
  <c r="K862" i="3"/>
  <c r="M862" i="3" s="1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M883" i="3" s="1"/>
  <c r="K884" i="3"/>
  <c r="M884" i="3" s="1"/>
  <c r="K885" i="3"/>
  <c r="M885" i="3" s="1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M903" i="3" s="1"/>
  <c r="K904" i="3"/>
  <c r="M904" i="3" s="1"/>
  <c r="K905" i="3"/>
  <c r="K906" i="3"/>
  <c r="K907" i="3"/>
  <c r="K908" i="3"/>
  <c r="K909" i="3"/>
  <c r="K910" i="3"/>
  <c r="K911" i="3"/>
  <c r="K912" i="3"/>
  <c r="M912" i="3" s="1"/>
  <c r="K913" i="3"/>
  <c r="M913" i="3" s="1"/>
  <c r="K914" i="3"/>
  <c r="M914" i="3" s="1"/>
  <c r="K915" i="3"/>
  <c r="K916" i="3"/>
  <c r="K917" i="3"/>
  <c r="K918" i="3"/>
  <c r="K919" i="3"/>
  <c r="K920" i="3"/>
  <c r="K921" i="3"/>
  <c r="K922" i="3"/>
  <c r="K923" i="3"/>
  <c r="L923" i="3" s="1"/>
  <c r="O923" i="3" s="1"/>
  <c r="Q923" i="3" s="1"/>
  <c r="K924" i="3"/>
  <c r="L924" i="3" s="1"/>
  <c r="K925" i="3"/>
  <c r="K926" i="3"/>
  <c r="K927" i="3"/>
  <c r="K928" i="3"/>
  <c r="K929" i="3"/>
  <c r="K930" i="3"/>
  <c r="K931" i="3"/>
  <c r="M931" i="3" s="1"/>
  <c r="K932" i="3"/>
  <c r="M932" i="3" s="1"/>
  <c r="K933" i="3"/>
  <c r="M933" i="3" s="1"/>
  <c r="K934" i="3"/>
  <c r="K935" i="3"/>
  <c r="K936" i="3"/>
  <c r="K937" i="3"/>
  <c r="K938" i="3"/>
  <c r="K939" i="3"/>
  <c r="K940" i="3"/>
  <c r="K941" i="3"/>
  <c r="M941" i="3" s="1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M954" i="3" s="1"/>
  <c r="K955" i="3"/>
  <c r="M955" i="3" s="1"/>
  <c r="K956" i="3"/>
  <c r="K957" i="3"/>
  <c r="K958" i="3"/>
  <c r="K959" i="3"/>
  <c r="K960" i="3"/>
  <c r="K961" i="3"/>
  <c r="M961" i="3" s="1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M974" i="3" s="1"/>
  <c r="K975" i="3"/>
  <c r="M975" i="3" s="1"/>
  <c r="K976" i="3"/>
  <c r="K977" i="3"/>
  <c r="K978" i="3"/>
  <c r="K979" i="3"/>
  <c r="K980" i="3"/>
  <c r="K981" i="3"/>
  <c r="K982" i="3"/>
  <c r="K983" i="3"/>
  <c r="M983" i="3" s="1"/>
  <c r="K984" i="3"/>
  <c r="M984" i="3" s="1"/>
  <c r="K985" i="3"/>
  <c r="M985" i="3" s="1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M1001" i="3" s="1"/>
  <c r="K1002" i="3"/>
  <c r="M1002" i="3" s="1"/>
  <c r="K1003" i="3"/>
  <c r="M1003" i="3" s="1"/>
  <c r="K1004" i="3"/>
  <c r="M1004" i="3" s="1"/>
  <c r="K1005" i="3"/>
  <c r="K1006" i="3"/>
  <c r="K1007" i="3"/>
  <c r="K1008" i="3"/>
  <c r="K1009" i="3"/>
  <c r="K1010" i="3"/>
  <c r="K1011" i="3"/>
  <c r="K1012" i="3"/>
  <c r="M1012" i="3" s="1"/>
  <c r="K1013" i="3"/>
  <c r="K1014" i="3"/>
  <c r="K1015" i="3"/>
  <c r="K1016" i="3"/>
  <c r="K1017" i="3"/>
  <c r="K1018" i="3"/>
  <c r="K1019" i="3"/>
  <c r="K1020" i="3"/>
  <c r="K1021" i="3"/>
  <c r="K1022" i="3"/>
  <c r="L1022" i="3" s="1"/>
  <c r="O1022" i="3" s="1"/>
  <c r="Q1022" i="3" s="1"/>
  <c r="K1023" i="3"/>
  <c r="K1024" i="3"/>
  <c r="K1025" i="3"/>
  <c r="M1025" i="3" s="1"/>
  <c r="K1026" i="3"/>
  <c r="K1027" i="3"/>
  <c r="K1028" i="3"/>
  <c r="K1029" i="3"/>
  <c r="K1030" i="3"/>
  <c r="K1031" i="3"/>
  <c r="M1031" i="3" s="1"/>
  <c r="K1032" i="3"/>
  <c r="M1032" i="3" s="1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M1045" i="3" s="1"/>
  <c r="K1046" i="3"/>
  <c r="K1047" i="3"/>
  <c r="K1048" i="3"/>
  <c r="K1049" i="3"/>
  <c r="K1050" i="3"/>
  <c r="K1051" i="3"/>
  <c r="K1052" i="3"/>
  <c r="K1053" i="3"/>
  <c r="K1054" i="3"/>
  <c r="M1054" i="3" s="1"/>
  <c r="K1055" i="3"/>
  <c r="M1055" i="3" s="1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M1072" i="3" s="1"/>
  <c r="K1073" i="3"/>
  <c r="M1073" i="3" s="1"/>
  <c r="K1074" i="3"/>
  <c r="M1074" i="3" s="1"/>
  <c r="K1075" i="3"/>
  <c r="M1075" i="3" s="1"/>
  <c r="K1076" i="3"/>
  <c r="K1077" i="3"/>
  <c r="K1078" i="3"/>
  <c r="K1079" i="3"/>
  <c r="K1080" i="3"/>
  <c r="K1081" i="3"/>
  <c r="K1082" i="3"/>
  <c r="K1083" i="3"/>
  <c r="M1083" i="3" s="1"/>
  <c r="K1084" i="3"/>
  <c r="K1085" i="3"/>
  <c r="K1086" i="3"/>
  <c r="K1087" i="3"/>
  <c r="K1088" i="3"/>
  <c r="K1089" i="3"/>
  <c r="K1090" i="3"/>
  <c r="K1091" i="3"/>
  <c r="K1092" i="3"/>
  <c r="K1093" i="3"/>
  <c r="K1094" i="3"/>
  <c r="M1094" i="3" s="1"/>
  <c r="K1095" i="3"/>
  <c r="M1095" i="3" s="1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M1111" i="3" s="1"/>
  <c r="K1112" i="3"/>
  <c r="L1112" i="3" s="1"/>
  <c r="O1112" i="3" s="1"/>
  <c r="Q1112" i="3" s="1"/>
  <c r="K1113" i="3"/>
  <c r="L1113" i="3" s="1"/>
  <c r="O1113" i="3" s="1"/>
  <c r="Q1113" i="3" s="1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M1131" i="3" s="1"/>
  <c r="K1132" i="3"/>
  <c r="M1132" i="3" s="1"/>
  <c r="K1133" i="3"/>
  <c r="M1133" i="3" s="1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M1151" i="3" s="1"/>
  <c r="K1152" i="3"/>
  <c r="M1152" i="3" s="1"/>
  <c r="K1153" i="3"/>
  <c r="M1153" i="3" s="1"/>
  <c r="K1154" i="3"/>
  <c r="M1154" i="3" s="1"/>
  <c r="K1155" i="3"/>
  <c r="K1156" i="3"/>
  <c r="K1157" i="3"/>
  <c r="K1158" i="3"/>
  <c r="K1159" i="3"/>
  <c r="K1160" i="3"/>
  <c r="K1161" i="3"/>
  <c r="K1162" i="3"/>
  <c r="K1163" i="3"/>
  <c r="K1164" i="3"/>
  <c r="K1165" i="3"/>
  <c r="M1165" i="3" s="1"/>
  <c r="K1166" i="3"/>
  <c r="K1167" i="3"/>
  <c r="K1168" i="3"/>
  <c r="K1169" i="3"/>
  <c r="K1170" i="3"/>
  <c r="K1171" i="3"/>
  <c r="K1172" i="3"/>
  <c r="M1172" i="3" s="1"/>
  <c r="K1173" i="3"/>
  <c r="M1173" i="3" s="1"/>
  <c r="K1174" i="3"/>
  <c r="M1174" i="3" s="1"/>
  <c r="K1175" i="3"/>
  <c r="K1176" i="3"/>
  <c r="K1177" i="3"/>
  <c r="K1178" i="3"/>
  <c r="K1179" i="3"/>
  <c r="K1180" i="3"/>
  <c r="K1181" i="3"/>
  <c r="K1182" i="3"/>
  <c r="L1182" i="3" s="1"/>
  <c r="O1182" i="3" s="1"/>
  <c r="Q1182" i="3" s="1"/>
  <c r="K1183" i="3"/>
  <c r="K1184" i="3"/>
  <c r="K1185" i="3"/>
  <c r="M1185" i="3" s="1"/>
  <c r="K1186" i="3"/>
  <c r="K1187" i="3"/>
  <c r="K1188" i="3"/>
  <c r="K1189" i="3"/>
  <c r="K1190" i="3"/>
  <c r="K1191" i="3"/>
  <c r="K1192" i="3"/>
  <c r="K1193" i="3"/>
  <c r="K1194" i="3"/>
  <c r="M1194" i="3" s="1"/>
  <c r="K1195" i="3"/>
  <c r="K1196" i="3"/>
  <c r="K1197" i="3"/>
  <c r="K1198" i="3"/>
  <c r="K1199" i="3"/>
  <c r="K1200" i="3"/>
  <c r="K1201" i="3"/>
  <c r="K1202" i="3"/>
  <c r="K1203" i="3"/>
  <c r="L1203" i="3" s="1"/>
  <c r="O1203" i="3" s="1"/>
  <c r="Q1203" i="3" s="1"/>
  <c r="K1204" i="3"/>
  <c r="K1205" i="3"/>
  <c r="M1205" i="3" s="1"/>
  <c r="K1206" i="3"/>
  <c r="K1207" i="3"/>
  <c r="K1208" i="3"/>
  <c r="K1209" i="3"/>
  <c r="K1210" i="3"/>
  <c r="K1211" i="3"/>
  <c r="L1211" i="3" s="1"/>
  <c r="O1211" i="3" s="1"/>
  <c r="Q1211" i="3" s="1"/>
  <c r="K1212" i="3"/>
  <c r="K1213" i="3"/>
  <c r="K1214" i="3"/>
  <c r="K1215" i="3"/>
  <c r="K1216" i="3"/>
  <c r="K1217" i="3"/>
  <c r="K1218" i="3"/>
  <c r="K1219" i="3"/>
  <c r="K1220" i="3"/>
  <c r="K1221" i="3"/>
  <c r="M1221" i="3" s="1"/>
  <c r="K1222" i="3"/>
  <c r="M1222" i="3" s="1"/>
  <c r="K1223" i="3"/>
  <c r="K1224" i="3"/>
  <c r="L1224" i="3" s="1"/>
  <c r="O1224" i="3" s="1"/>
  <c r="Q1224" i="3" s="1"/>
  <c r="K1225" i="3"/>
  <c r="L1225" i="3" s="1"/>
  <c r="O1225" i="3" s="1"/>
  <c r="Q1225" i="3" s="1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M1241" i="3" s="1"/>
  <c r="K1242" i="3"/>
  <c r="M1242" i="3" s="1"/>
  <c r="K1243" i="3"/>
  <c r="M1243" i="3" s="1"/>
  <c r="K1244" i="3"/>
  <c r="L1244" i="3" s="1"/>
  <c r="O1244" i="3" s="1"/>
  <c r="Q1244" i="3" s="1"/>
  <c r="K1245" i="3"/>
  <c r="K1246" i="3"/>
  <c r="K1247" i="3"/>
  <c r="K1248" i="3"/>
  <c r="K1249" i="3"/>
  <c r="K1250" i="3"/>
  <c r="K1251" i="3"/>
  <c r="K1252" i="3"/>
  <c r="K1253" i="3"/>
  <c r="K1254" i="3"/>
  <c r="L1254" i="3" s="1"/>
  <c r="O1254" i="3" s="1"/>
  <c r="Q1254" i="3" s="1"/>
  <c r="K1255" i="3"/>
  <c r="L1255" i="3" s="1"/>
  <c r="O1255" i="3" s="1"/>
  <c r="Q1255" i="3" s="1"/>
  <c r="K1256" i="3"/>
  <c r="K1257" i="3"/>
  <c r="K1258" i="3"/>
  <c r="K1259" i="3"/>
  <c r="K1260" i="3"/>
  <c r="K1261" i="3"/>
  <c r="M1261" i="3" s="1"/>
  <c r="K1262" i="3"/>
  <c r="M1262" i="3" s="1"/>
  <c r="K1263" i="3"/>
  <c r="M1263" i="3" s="1"/>
  <c r="K1264" i="3"/>
  <c r="M1264" i="3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A1" i="4" a="1"/>
  <c r="A1" i="4" s="1"/>
  <c r="R1113" i="3" l="1"/>
  <c r="R1203" i="3"/>
  <c r="R1112" i="3"/>
  <c r="R1022" i="3"/>
  <c r="R923" i="3"/>
  <c r="R772" i="3"/>
  <c r="O924" i="3"/>
  <c r="Q924" i="3" s="1"/>
  <c r="R924" i="3"/>
  <c r="L535" i="3"/>
  <c r="R814" i="3"/>
  <c r="O669" i="3"/>
  <c r="Q669" i="3" s="1"/>
  <c r="R669" i="3"/>
  <c r="L445" i="3"/>
  <c r="N445" i="3" s="1"/>
  <c r="R576" i="3"/>
  <c r="R714" i="3"/>
  <c r="R385" i="3"/>
  <c r="R329" i="3"/>
  <c r="R195" i="3"/>
  <c r="O597" i="3"/>
  <c r="Q597" i="3" s="1"/>
  <c r="R597" i="3"/>
  <c r="O57" i="3"/>
  <c r="Q57" i="3" s="1"/>
  <c r="R57" i="3"/>
  <c r="O37" i="3"/>
  <c r="Q37" i="3" s="1"/>
  <c r="R37" i="3"/>
  <c r="R1255" i="3"/>
  <c r="R1225" i="3"/>
  <c r="R429" i="3"/>
  <c r="R246" i="3"/>
  <c r="O626" i="3"/>
  <c r="Q626" i="3" s="1"/>
  <c r="R626" i="3"/>
  <c r="O556" i="3"/>
  <c r="Q556" i="3" s="1"/>
  <c r="R556" i="3"/>
  <c r="O286" i="3"/>
  <c r="Q286" i="3" s="1"/>
  <c r="R286" i="3"/>
  <c r="O186" i="3"/>
  <c r="Q186" i="3" s="1"/>
  <c r="R186" i="3"/>
  <c r="O56" i="3"/>
  <c r="Q56" i="3" s="1"/>
  <c r="R56" i="3"/>
  <c r="O36" i="3"/>
  <c r="Q36" i="3" s="1"/>
  <c r="R36" i="3"/>
  <c r="R1254" i="3"/>
  <c r="R1244" i="3"/>
  <c r="R1224" i="3"/>
  <c r="R589" i="3"/>
  <c r="R547" i="3"/>
  <c r="R245" i="3"/>
  <c r="O555" i="3"/>
  <c r="Q555" i="3" s="1"/>
  <c r="R555" i="3"/>
  <c r="O505" i="3"/>
  <c r="Q505" i="3" s="1"/>
  <c r="R505" i="3"/>
  <c r="O475" i="3"/>
  <c r="Q475" i="3" s="1"/>
  <c r="R475" i="3"/>
  <c r="R546" i="3"/>
  <c r="R476" i="3"/>
  <c r="R427" i="3"/>
  <c r="O584" i="3"/>
  <c r="Q584" i="3" s="1"/>
  <c r="R584" i="3"/>
  <c r="O474" i="3"/>
  <c r="Q474" i="3" s="1"/>
  <c r="R474" i="3"/>
  <c r="O384" i="3"/>
  <c r="Q384" i="3" s="1"/>
  <c r="R384" i="3"/>
  <c r="O264" i="3"/>
  <c r="Q264" i="3" s="1"/>
  <c r="R264" i="3"/>
  <c r="O214" i="3"/>
  <c r="Q214" i="3" s="1"/>
  <c r="R214" i="3"/>
  <c r="O204" i="3"/>
  <c r="Q204" i="3" s="1"/>
  <c r="R204" i="3"/>
  <c r="O164" i="3"/>
  <c r="Q164" i="3" s="1"/>
  <c r="R164" i="3"/>
  <c r="O154" i="3"/>
  <c r="Q154" i="3" s="1"/>
  <c r="R154" i="3"/>
  <c r="O114" i="3"/>
  <c r="Q114" i="3" s="1"/>
  <c r="R114" i="3"/>
  <c r="O104" i="3"/>
  <c r="Q104" i="3" s="1"/>
  <c r="R104" i="3"/>
  <c r="R1182" i="3"/>
  <c r="R545" i="3"/>
  <c r="R347" i="3"/>
  <c r="R295" i="3"/>
  <c r="R265" i="3"/>
  <c r="R209" i="3"/>
  <c r="O803" i="3"/>
  <c r="Q803" i="3" s="1"/>
  <c r="R803" i="3"/>
  <c r="O713" i="3"/>
  <c r="Q713" i="3" s="1"/>
  <c r="R713" i="3"/>
  <c r="R1211" i="3"/>
  <c r="O854" i="3"/>
  <c r="Q854" i="3" s="1"/>
  <c r="R854" i="3"/>
  <c r="R147" i="3"/>
  <c r="R736" i="3"/>
  <c r="L181" i="3"/>
  <c r="N181" i="3" s="1"/>
  <c r="M385" i="3"/>
  <c r="M245" i="3"/>
  <c r="L1174" i="3"/>
  <c r="L1025" i="3"/>
  <c r="L912" i="3"/>
  <c r="L671" i="3"/>
  <c r="L554" i="3"/>
  <c r="L446" i="3"/>
  <c r="L336" i="3"/>
  <c r="L196" i="3"/>
  <c r="R196" i="3" s="1"/>
  <c r="M1203" i="3"/>
  <c r="M713" i="3"/>
  <c r="M104" i="3"/>
  <c r="L1173" i="3"/>
  <c r="L1012" i="3"/>
  <c r="L904" i="3"/>
  <c r="L771" i="3"/>
  <c r="L635" i="3"/>
  <c r="L332" i="3"/>
  <c r="M1182" i="3"/>
  <c r="M584" i="3"/>
  <c r="M346" i="3"/>
  <c r="M56" i="3"/>
  <c r="L1172" i="3"/>
  <c r="L1004" i="3"/>
  <c r="L883" i="3"/>
  <c r="L762" i="3"/>
  <c r="L621" i="3"/>
  <c r="L534" i="3"/>
  <c r="L444" i="3"/>
  <c r="L321" i="3"/>
  <c r="L137" i="3"/>
  <c r="R137" i="3" s="1"/>
  <c r="M576" i="3"/>
  <c r="M297" i="3"/>
  <c r="M37" i="3"/>
  <c r="L1133" i="3"/>
  <c r="L1003" i="3"/>
  <c r="L862" i="3"/>
  <c r="N862" i="3" s="1"/>
  <c r="L741" i="3"/>
  <c r="L615" i="3"/>
  <c r="L524" i="3"/>
  <c r="L434" i="3"/>
  <c r="L315" i="3"/>
  <c r="R315" i="3" s="1"/>
  <c r="L136" i="3"/>
  <c r="R136" i="3" s="1"/>
  <c r="M1113" i="3"/>
  <c r="M556" i="3"/>
  <c r="M246" i="3"/>
  <c r="M36" i="3"/>
  <c r="L1261" i="3"/>
  <c r="L1132" i="3"/>
  <c r="L1002" i="3"/>
  <c r="L861" i="3"/>
  <c r="L725" i="3"/>
  <c r="L605" i="3"/>
  <c r="L523" i="3"/>
  <c r="L404" i="3"/>
  <c r="L314" i="3"/>
  <c r="R314" i="3" s="1"/>
  <c r="L107" i="3"/>
  <c r="R107" i="3" s="1"/>
  <c r="M1112" i="3"/>
  <c r="M555" i="3"/>
  <c r="L1131" i="3"/>
  <c r="L974" i="3"/>
  <c r="L832" i="3"/>
  <c r="L716" i="3"/>
  <c r="L585" i="3"/>
  <c r="L504" i="3"/>
  <c r="L377" i="3"/>
  <c r="L287" i="3"/>
  <c r="R287" i="3" s="1"/>
  <c r="L106" i="3"/>
  <c r="R106" i="3" s="1"/>
  <c r="M854" i="3"/>
  <c r="M505" i="3"/>
  <c r="M236" i="3"/>
  <c r="L1243" i="3"/>
  <c r="L1095" i="3"/>
  <c r="L961" i="3"/>
  <c r="L815" i="3"/>
  <c r="L715" i="3"/>
  <c r="L502" i="3"/>
  <c r="L376" i="3"/>
  <c r="L281" i="3"/>
  <c r="R281" i="3" s="1"/>
  <c r="M814" i="3"/>
  <c r="M214" i="3"/>
  <c r="L1242" i="3"/>
  <c r="L1072" i="3"/>
  <c r="L955" i="3"/>
  <c r="L696" i="3"/>
  <c r="L583" i="3"/>
  <c r="L501" i="3"/>
  <c r="L355" i="3"/>
  <c r="L257" i="3"/>
  <c r="R257" i="3" s="1"/>
  <c r="L52" i="3"/>
  <c r="R52" i="3" s="1"/>
  <c r="M803" i="3"/>
  <c r="M476" i="3"/>
  <c r="M154" i="3"/>
  <c r="L1221" i="3"/>
  <c r="L1055" i="3"/>
  <c r="L914" i="3"/>
  <c r="L813" i="3"/>
  <c r="L673" i="3"/>
  <c r="L565" i="3"/>
  <c r="L467" i="3"/>
  <c r="L354" i="3"/>
  <c r="L247" i="3"/>
  <c r="R247" i="3" s="1"/>
  <c r="M1224" i="3"/>
  <c r="M736" i="3"/>
  <c r="M475" i="3"/>
  <c r="M147" i="3"/>
  <c r="L1185" i="3"/>
  <c r="L1054" i="3"/>
  <c r="R1054" i="3" s="1"/>
  <c r="L913" i="3"/>
  <c r="L785" i="3"/>
  <c r="L672" i="3"/>
  <c r="L466" i="3"/>
  <c r="N466" i="3" s="1"/>
  <c r="L337" i="3"/>
  <c r="R337" i="3" s="1"/>
  <c r="M1211" i="3"/>
  <c r="M714" i="3"/>
  <c r="M427" i="3"/>
  <c r="M114" i="3"/>
  <c r="M1250" i="3"/>
  <c r="L1250" i="3"/>
  <c r="M1230" i="3"/>
  <c r="L1230" i="3"/>
  <c r="M1170" i="3"/>
  <c r="L1170" i="3"/>
  <c r="M1140" i="3"/>
  <c r="L1140" i="3"/>
  <c r="M1090" i="3"/>
  <c r="L1090" i="3"/>
  <c r="N1090" i="3" s="1"/>
  <c r="M950" i="3"/>
  <c r="L950" i="3"/>
  <c r="M1256" i="3"/>
  <c r="L1256" i="3"/>
  <c r="M1246" i="3"/>
  <c r="L1246" i="3"/>
  <c r="M1236" i="3"/>
  <c r="L1236" i="3"/>
  <c r="M1226" i="3"/>
  <c r="L1226" i="3"/>
  <c r="M1216" i="3"/>
  <c r="L1216" i="3"/>
  <c r="M1206" i="3"/>
  <c r="L1206" i="3"/>
  <c r="M1196" i="3"/>
  <c r="L1196" i="3"/>
  <c r="M1186" i="3"/>
  <c r="L1186" i="3"/>
  <c r="M1176" i="3"/>
  <c r="L1176" i="3"/>
  <c r="N1176" i="3" s="1"/>
  <c r="M1166" i="3"/>
  <c r="L1166" i="3"/>
  <c r="M1156" i="3"/>
  <c r="L1156" i="3"/>
  <c r="M1146" i="3"/>
  <c r="L1146" i="3"/>
  <c r="M1136" i="3"/>
  <c r="L1136" i="3"/>
  <c r="M1126" i="3"/>
  <c r="L1126" i="3"/>
  <c r="N1126" i="3" s="1"/>
  <c r="M1116" i="3"/>
  <c r="L1116" i="3"/>
  <c r="M1106" i="3"/>
  <c r="L1106" i="3"/>
  <c r="M1096" i="3"/>
  <c r="L1096" i="3"/>
  <c r="M1086" i="3"/>
  <c r="L1086" i="3"/>
  <c r="M1076" i="3"/>
  <c r="L1076" i="3"/>
  <c r="N1076" i="3" s="1"/>
  <c r="M1066" i="3"/>
  <c r="L1066" i="3"/>
  <c r="M1056" i="3"/>
  <c r="L1056" i="3"/>
  <c r="M1046" i="3"/>
  <c r="L1046" i="3"/>
  <c r="M1036" i="3"/>
  <c r="L1036" i="3"/>
  <c r="M1026" i="3"/>
  <c r="L1026" i="3"/>
  <c r="N1026" i="3" s="1"/>
  <c r="M1016" i="3"/>
  <c r="L1016" i="3"/>
  <c r="M1006" i="3"/>
  <c r="L1006" i="3"/>
  <c r="M996" i="3"/>
  <c r="L996" i="3"/>
  <c r="M986" i="3"/>
  <c r="L986" i="3"/>
  <c r="M976" i="3"/>
  <c r="L976" i="3"/>
  <c r="M966" i="3"/>
  <c r="L966" i="3"/>
  <c r="M956" i="3"/>
  <c r="L956" i="3"/>
  <c r="M946" i="3"/>
  <c r="L946" i="3"/>
  <c r="M936" i="3"/>
  <c r="L936" i="3"/>
  <c r="M926" i="3"/>
  <c r="L926" i="3"/>
  <c r="N926" i="3" s="1"/>
  <c r="L916" i="3"/>
  <c r="M916" i="3"/>
  <c r="M906" i="3"/>
  <c r="L906" i="3"/>
  <c r="M896" i="3"/>
  <c r="L896" i="3"/>
  <c r="M886" i="3"/>
  <c r="L886" i="3"/>
  <c r="L876" i="3"/>
  <c r="M876" i="3"/>
  <c r="M866" i="3"/>
  <c r="L866" i="3"/>
  <c r="M856" i="3"/>
  <c r="L856" i="3"/>
  <c r="M846" i="3"/>
  <c r="L846" i="3"/>
  <c r="M1200" i="3"/>
  <c r="L1200" i="3"/>
  <c r="M1110" i="3"/>
  <c r="L1110" i="3"/>
  <c r="N1110" i="3" s="1"/>
  <c r="M1070" i="3"/>
  <c r="L1070" i="3"/>
  <c r="M1060" i="3"/>
  <c r="L1060" i="3"/>
  <c r="M1050" i="3"/>
  <c r="L1050" i="3"/>
  <c r="M1040" i="3"/>
  <c r="L1040" i="3"/>
  <c r="M1030" i="3"/>
  <c r="L1030" i="3"/>
  <c r="M1020" i="3"/>
  <c r="L1020" i="3"/>
  <c r="L1010" i="3"/>
  <c r="M1010" i="3"/>
  <c r="M1000" i="3"/>
  <c r="L1000" i="3"/>
  <c r="M990" i="3"/>
  <c r="L990" i="3"/>
  <c r="M980" i="3"/>
  <c r="L980" i="3"/>
  <c r="M970" i="3"/>
  <c r="L970" i="3"/>
  <c r="M960" i="3"/>
  <c r="L960" i="3"/>
  <c r="L940" i="3"/>
  <c r="M940" i="3"/>
  <c r="M910" i="3"/>
  <c r="L910" i="3"/>
  <c r="M900" i="3"/>
  <c r="L900" i="3"/>
  <c r="M890" i="3"/>
  <c r="L890" i="3"/>
  <c r="M880" i="3"/>
  <c r="L880" i="3"/>
  <c r="M860" i="3"/>
  <c r="L860" i="3"/>
  <c r="M850" i="3"/>
  <c r="L850" i="3"/>
  <c r="L840" i="3"/>
  <c r="M840" i="3"/>
  <c r="M830" i="3"/>
  <c r="L830" i="3"/>
  <c r="M820" i="3"/>
  <c r="L820" i="3"/>
  <c r="M810" i="3"/>
  <c r="L810" i="3"/>
  <c r="N810" i="3" s="1"/>
  <c r="L800" i="3"/>
  <c r="M800" i="3"/>
  <c r="M790" i="3"/>
  <c r="L790" i="3"/>
  <c r="N790" i="3" s="1"/>
  <c r="M780" i="3"/>
  <c r="L780" i="3"/>
  <c r="M770" i="3"/>
  <c r="L770" i="3"/>
  <c r="M760" i="3"/>
  <c r="L760" i="3"/>
  <c r="L750" i="3"/>
  <c r="M750" i="3"/>
  <c r="M740" i="3"/>
  <c r="L740" i="3"/>
  <c r="R740" i="3" s="1"/>
  <c r="M730" i="3"/>
  <c r="L730" i="3"/>
  <c r="M720" i="3"/>
  <c r="L720" i="3"/>
  <c r="L710" i="3"/>
  <c r="M710" i="3"/>
  <c r="M700" i="3"/>
  <c r="L700" i="3"/>
  <c r="M690" i="3"/>
  <c r="L690" i="3"/>
  <c r="N690" i="3" s="1"/>
  <c r="M680" i="3"/>
  <c r="L680" i="3"/>
  <c r="M670" i="3"/>
  <c r="L670" i="3"/>
  <c r="L660" i="3"/>
  <c r="M660" i="3"/>
  <c r="M650" i="3"/>
  <c r="L650" i="3"/>
  <c r="M640" i="3"/>
  <c r="L640" i="3"/>
  <c r="M630" i="3"/>
  <c r="L630" i="3"/>
  <c r="M620" i="3"/>
  <c r="L620" i="3"/>
  <c r="M610" i="3"/>
  <c r="L610" i="3"/>
  <c r="M600" i="3"/>
  <c r="L600" i="3"/>
  <c r="M590" i="3"/>
  <c r="L590" i="3"/>
  <c r="M580" i="3"/>
  <c r="L580" i="3"/>
  <c r="M570" i="3"/>
  <c r="L570" i="3"/>
  <c r="M560" i="3"/>
  <c r="L560" i="3"/>
  <c r="N560" i="3" s="1"/>
  <c r="M550" i="3"/>
  <c r="L550" i="3"/>
  <c r="M540" i="3"/>
  <c r="L540" i="3"/>
  <c r="L530" i="3"/>
  <c r="M530" i="3"/>
  <c r="M520" i="3"/>
  <c r="L520" i="3"/>
  <c r="L510" i="3"/>
  <c r="R510" i="3" s="1"/>
  <c r="M510" i="3"/>
  <c r="M500" i="3"/>
  <c r="L500" i="3"/>
  <c r="M490" i="3"/>
  <c r="L490" i="3"/>
  <c r="N490" i="3" s="1"/>
  <c r="M480" i="3"/>
  <c r="L480" i="3"/>
  <c r="M470" i="3"/>
  <c r="L470" i="3"/>
  <c r="M460" i="3"/>
  <c r="L460" i="3"/>
  <c r="M450" i="3"/>
  <c r="L450" i="3"/>
  <c r="L440" i="3"/>
  <c r="M440" i="3"/>
  <c r="L430" i="3"/>
  <c r="M430" i="3"/>
  <c r="M420" i="3"/>
  <c r="L420" i="3"/>
  <c r="M410" i="3"/>
  <c r="L410" i="3"/>
  <c r="M400" i="3"/>
  <c r="L400" i="3"/>
  <c r="M390" i="3"/>
  <c r="L390" i="3"/>
  <c r="N390" i="3" s="1"/>
  <c r="M380" i="3"/>
  <c r="L380" i="3"/>
  <c r="M370" i="3"/>
  <c r="L370" i="3"/>
  <c r="M360" i="3"/>
  <c r="L360" i="3"/>
  <c r="N360" i="3" s="1"/>
  <c r="M350" i="3"/>
  <c r="L350" i="3"/>
  <c r="M330" i="3"/>
  <c r="L330" i="3"/>
  <c r="M320" i="3"/>
  <c r="L320" i="3"/>
  <c r="M310" i="3"/>
  <c r="L310" i="3"/>
  <c r="R310" i="3" s="1"/>
  <c r="M300" i="3"/>
  <c r="L300" i="3"/>
  <c r="R300" i="3" s="1"/>
  <c r="M290" i="3"/>
  <c r="L290" i="3"/>
  <c r="R290" i="3" s="1"/>
  <c r="M280" i="3"/>
  <c r="L280" i="3"/>
  <c r="R280" i="3" s="1"/>
  <c r="M270" i="3"/>
  <c r="L270" i="3"/>
  <c r="R270" i="3" s="1"/>
  <c r="M260" i="3"/>
  <c r="L260" i="3"/>
  <c r="R260" i="3" s="1"/>
  <c r="M250" i="3"/>
  <c r="L250" i="3"/>
  <c r="R250" i="3" s="1"/>
  <c r="M240" i="3"/>
  <c r="L240" i="3"/>
  <c r="R240" i="3" s="1"/>
  <c r="M230" i="3"/>
  <c r="L230" i="3"/>
  <c r="R230" i="3" s="1"/>
  <c r="M220" i="3"/>
  <c r="L220" i="3"/>
  <c r="R220" i="3" s="1"/>
  <c r="M210" i="3"/>
  <c r="L210" i="3"/>
  <c r="R210" i="3" s="1"/>
  <c r="M200" i="3"/>
  <c r="L200" i="3"/>
  <c r="R200" i="3" s="1"/>
  <c r="M190" i="3"/>
  <c r="L190" i="3"/>
  <c r="R190" i="3" s="1"/>
  <c r="M180" i="3"/>
  <c r="L180" i="3"/>
  <c r="R180" i="3" s="1"/>
  <c r="M170" i="3"/>
  <c r="L170" i="3"/>
  <c r="R170" i="3" s="1"/>
  <c r="M160" i="3"/>
  <c r="L160" i="3"/>
  <c r="R160" i="3" s="1"/>
  <c r="M150" i="3"/>
  <c r="L150" i="3"/>
  <c r="R150" i="3" s="1"/>
  <c r="M140" i="3"/>
  <c r="L140" i="3"/>
  <c r="R140" i="3" s="1"/>
  <c r="M130" i="3"/>
  <c r="L130" i="3"/>
  <c r="R130" i="3" s="1"/>
  <c r="M120" i="3"/>
  <c r="L120" i="3"/>
  <c r="R120" i="3" s="1"/>
  <c r="M110" i="3"/>
  <c r="L110" i="3"/>
  <c r="R110" i="3" s="1"/>
  <c r="M100" i="3"/>
  <c r="L100" i="3"/>
  <c r="R100" i="3" s="1"/>
  <c r="M90" i="3"/>
  <c r="L90" i="3"/>
  <c r="R90" i="3" s="1"/>
  <c r="M80" i="3"/>
  <c r="L80" i="3"/>
  <c r="R80" i="3" s="1"/>
  <c r="L70" i="3"/>
  <c r="R70" i="3" s="1"/>
  <c r="M70" i="3"/>
  <c r="M60" i="3"/>
  <c r="L60" i="3"/>
  <c r="R60" i="3" s="1"/>
  <c r="M50" i="3"/>
  <c r="L50" i="3"/>
  <c r="R50" i="3" s="1"/>
  <c r="M40" i="3"/>
  <c r="L40" i="3"/>
  <c r="R40" i="3" s="1"/>
  <c r="M30" i="3"/>
  <c r="L30" i="3"/>
  <c r="R30" i="3" s="1"/>
  <c r="M20" i="3"/>
  <c r="L20" i="3"/>
  <c r="R20" i="3" s="1"/>
  <c r="M10" i="3"/>
  <c r="L10" i="3"/>
  <c r="R10" i="3" s="1"/>
  <c r="M1260" i="3"/>
  <c r="L1260" i="3"/>
  <c r="M1220" i="3"/>
  <c r="L1220" i="3"/>
  <c r="M1180" i="3"/>
  <c r="L1180" i="3"/>
  <c r="L1130" i="3"/>
  <c r="M1130" i="3"/>
  <c r="L1080" i="3"/>
  <c r="M1080" i="3"/>
  <c r="M870" i="3"/>
  <c r="L870" i="3"/>
  <c r="L1259" i="3"/>
  <c r="M1259" i="3"/>
  <c r="M1249" i="3"/>
  <c r="L1249" i="3"/>
  <c r="M1239" i="3"/>
  <c r="L1239" i="3"/>
  <c r="M1229" i="3"/>
  <c r="L1229" i="3"/>
  <c r="M1219" i="3"/>
  <c r="L1219" i="3"/>
  <c r="M1209" i="3"/>
  <c r="L1209" i="3"/>
  <c r="M1199" i="3"/>
  <c r="L1199" i="3"/>
  <c r="M1189" i="3"/>
  <c r="L1189" i="3"/>
  <c r="M1179" i="3"/>
  <c r="L1179" i="3"/>
  <c r="M1169" i="3"/>
  <c r="L1169" i="3"/>
  <c r="L1159" i="3"/>
  <c r="M1159" i="3"/>
  <c r="M1149" i="3"/>
  <c r="L1149" i="3"/>
  <c r="N1149" i="3" s="1"/>
  <c r="M1139" i="3"/>
  <c r="L1139" i="3"/>
  <c r="L1129" i="3"/>
  <c r="M1129" i="3"/>
  <c r="M1119" i="3"/>
  <c r="L1119" i="3"/>
  <c r="M1109" i="3"/>
  <c r="L1109" i="3"/>
  <c r="M1099" i="3"/>
  <c r="L1099" i="3"/>
  <c r="N1099" i="3" s="1"/>
  <c r="M1089" i="3"/>
  <c r="L1089" i="3"/>
  <c r="L1079" i="3"/>
  <c r="M1079" i="3"/>
  <c r="M1069" i="3"/>
  <c r="L1069" i="3"/>
  <c r="L1059" i="3"/>
  <c r="M1059" i="3"/>
  <c r="M1049" i="3"/>
  <c r="L1049" i="3"/>
  <c r="M1039" i="3"/>
  <c r="L1039" i="3"/>
  <c r="M1029" i="3"/>
  <c r="L1029" i="3"/>
  <c r="M1019" i="3"/>
  <c r="L1019" i="3"/>
  <c r="N1019" i="3" s="1"/>
  <c r="L1009" i="3"/>
  <c r="M1009" i="3"/>
  <c r="M999" i="3"/>
  <c r="L999" i="3"/>
  <c r="L989" i="3"/>
  <c r="M989" i="3"/>
  <c r="M979" i="3"/>
  <c r="L979" i="3"/>
  <c r="M969" i="3"/>
  <c r="L969" i="3"/>
  <c r="M959" i="3"/>
  <c r="L959" i="3"/>
  <c r="L949" i="3"/>
  <c r="M949" i="3"/>
  <c r="L939" i="3"/>
  <c r="M939" i="3"/>
  <c r="M929" i="3"/>
  <c r="L929" i="3"/>
  <c r="M919" i="3"/>
  <c r="L919" i="3"/>
  <c r="N919" i="3" s="1"/>
  <c r="L909" i="3"/>
  <c r="M909" i="3"/>
  <c r="L899" i="3"/>
  <c r="M899" i="3"/>
  <c r="M889" i="3"/>
  <c r="L889" i="3"/>
  <c r="M879" i="3"/>
  <c r="L879" i="3"/>
  <c r="M869" i="3"/>
  <c r="L869" i="3"/>
  <c r="L859" i="3"/>
  <c r="M859" i="3"/>
  <c r="M849" i="3"/>
  <c r="L849" i="3"/>
  <c r="L839" i="3"/>
  <c r="M839" i="3"/>
  <c r="M829" i="3"/>
  <c r="L829" i="3"/>
  <c r="M819" i="3"/>
  <c r="L819" i="3"/>
  <c r="M809" i="3"/>
  <c r="L809" i="3"/>
  <c r="L799" i="3"/>
  <c r="M799" i="3"/>
  <c r="M789" i="3"/>
  <c r="L789" i="3"/>
  <c r="M779" i="3"/>
  <c r="L779" i="3"/>
  <c r="M769" i="3"/>
  <c r="L769" i="3"/>
  <c r="L759" i="3"/>
  <c r="M759" i="3"/>
  <c r="M749" i="3"/>
  <c r="L749" i="3"/>
  <c r="N749" i="3" s="1"/>
  <c r="L739" i="3"/>
  <c r="M739" i="3"/>
  <c r="M729" i="3"/>
  <c r="L729" i="3"/>
  <c r="M719" i="3"/>
  <c r="L719" i="3"/>
  <c r="M709" i="3"/>
  <c r="L709" i="3"/>
  <c r="N709" i="3" s="1"/>
  <c r="M1210" i="3"/>
  <c r="L1210" i="3"/>
  <c r="L1160" i="3"/>
  <c r="M1160" i="3"/>
  <c r="M1100" i="3"/>
  <c r="L1100" i="3"/>
  <c r="M930" i="3"/>
  <c r="L930" i="3"/>
  <c r="N930" i="3" s="1"/>
  <c r="M1258" i="3"/>
  <c r="L1258" i="3"/>
  <c r="M1248" i="3"/>
  <c r="L1248" i="3"/>
  <c r="N1248" i="3" s="1"/>
  <c r="M1238" i="3"/>
  <c r="L1238" i="3"/>
  <c r="M1228" i="3"/>
  <c r="L1228" i="3"/>
  <c r="M1218" i="3"/>
  <c r="L1218" i="3"/>
  <c r="M1208" i="3"/>
  <c r="L1208" i="3"/>
  <c r="M1198" i="3"/>
  <c r="L1198" i="3"/>
  <c r="N1198" i="3" s="1"/>
  <c r="M1188" i="3"/>
  <c r="L1188" i="3"/>
  <c r="M1178" i="3"/>
  <c r="L1178" i="3"/>
  <c r="M1168" i="3"/>
  <c r="L1168" i="3"/>
  <c r="M1158" i="3"/>
  <c r="L1158" i="3"/>
  <c r="M1148" i="3"/>
  <c r="L1148" i="3"/>
  <c r="R1148" i="3" s="1"/>
  <c r="M1138" i="3"/>
  <c r="L1138" i="3"/>
  <c r="M1128" i="3"/>
  <c r="L1128" i="3"/>
  <c r="M1118" i="3"/>
  <c r="L1118" i="3"/>
  <c r="M1108" i="3"/>
  <c r="L1108" i="3"/>
  <c r="M1098" i="3"/>
  <c r="L1098" i="3"/>
  <c r="M1088" i="3"/>
  <c r="L1088" i="3"/>
  <c r="L1078" i="3"/>
  <c r="M1078" i="3"/>
  <c r="L1068" i="3"/>
  <c r="M1068" i="3"/>
  <c r="L1058" i="3"/>
  <c r="N1058" i="3" s="1"/>
  <c r="M1058" i="3"/>
  <c r="L1048" i="3"/>
  <c r="N1048" i="3" s="1"/>
  <c r="M1048" i="3"/>
  <c r="M1038" i="3"/>
  <c r="L1038" i="3"/>
  <c r="M1028" i="3"/>
  <c r="L1028" i="3"/>
  <c r="M1018" i="3"/>
  <c r="L1018" i="3"/>
  <c r="M1008" i="3"/>
  <c r="L1008" i="3"/>
  <c r="N1008" i="3" s="1"/>
  <c r="M998" i="3"/>
  <c r="L998" i="3"/>
  <c r="L988" i="3"/>
  <c r="M988" i="3"/>
  <c r="L978" i="3"/>
  <c r="M978" i="3"/>
  <c r="M968" i="3"/>
  <c r="L968" i="3"/>
  <c r="N968" i="3" s="1"/>
  <c r="M958" i="3"/>
  <c r="L958" i="3"/>
  <c r="L948" i="3"/>
  <c r="N948" i="3" s="1"/>
  <c r="M948" i="3"/>
  <c r="L938" i="3"/>
  <c r="M938" i="3"/>
  <c r="L928" i="3"/>
  <c r="M928" i="3"/>
  <c r="M918" i="3"/>
  <c r="L918" i="3"/>
  <c r="M908" i="3"/>
  <c r="L908" i="3"/>
  <c r="L898" i="3"/>
  <c r="M898" i="3"/>
  <c r="L888" i="3"/>
  <c r="M888" i="3"/>
  <c r="L878" i="3"/>
  <c r="M878" i="3"/>
  <c r="M868" i="3"/>
  <c r="L868" i="3"/>
  <c r="N868" i="3" s="1"/>
  <c r="M858" i="3"/>
  <c r="L858" i="3"/>
  <c r="N858" i="3" s="1"/>
  <c r="L848" i="3"/>
  <c r="M848" i="3"/>
  <c r="L838" i="3"/>
  <c r="M838" i="3"/>
  <c r="M828" i="3"/>
  <c r="L828" i="3"/>
  <c r="M818" i="3"/>
  <c r="L818" i="3"/>
  <c r="M808" i="3"/>
  <c r="L808" i="3"/>
  <c r="L798" i="3"/>
  <c r="N798" i="3" s="1"/>
  <c r="M798" i="3"/>
  <c r="M788" i="3"/>
  <c r="L788" i="3"/>
  <c r="L778" i="3"/>
  <c r="M778" i="3"/>
  <c r="M768" i="3"/>
  <c r="L768" i="3"/>
  <c r="M758" i="3"/>
  <c r="L758" i="3"/>
  <c r="R758" i="3" s="1"/>
  <c r="M748" i="3"/>
  <c r="L748" i="3"/>
  <c r="L738" i="3"/>
  <c r="M738" i="3"/>
  <c r="L728" i="3"/>
  <c r="M728" i="3"/>
  <c r="M718" i="3"/>
  <c r="L718" i="3"/>
  <c r="N718" i="3" s="1"/>
  <c r="M708" i="3"/>
  <c r="L708" i="3"/>
  <c r="L698" i="3"/>
  <c r="N698" i="3" s="1"/>
  <c r="M698" i="3"/>
  <c r="L688" i="3"/>
  <c r="M688" i="3"/>
  <c r="M678" i="3"/>
  <c r="L678" i="3"/>
  <c r="L668" i="3"/>
  <c r="M668" i="3"/>
  <c r="M658" i="3"/>
  <c r="L658" i="3"/>
  <c r="N658" i="3" s="1"/>
  <c r="M648" i="3"/>
  <c r="L648" i="3"/>
  <c r="M638" i="3"/>
  <c r="L638" i="3"/>
  <c r="L628" i="3"/>
  <c r="M628" i="3"/>
  <c r="L618" i="3"/>
  <c r="M618" i="3"/>
  <c r="M608" i="3"/>
  <c r="L608" i="3"/>
  <c r="L598" i="3"/>
  <c r="N598" i="3" s="1"/>
  <c r="M598" i="3"/>
  <c r="L588" i="3"/>
  <c r="M588" i="3"/>
  <c r="M578" i="3"/>
  <c r="L578" i="3"/>
  <c r="L568" i="3"/>
  <c r="M568" i="3"/>
  <c r="L558" i="3"/>
  <c r="M558" i="3"/>
  <c r="M548" i="3"/>
  <c r="L548" i="3"/>
  <c r="N548" i="3" s="1"/>
  <c r="M538" i="3"/>
  <c r="L538" i="3"/>
  <c r="L528" i="3"/>
  <c r="M528" i="3"/>
  <c r="L518" i="3"/>
  <c r="M518" i="3"/>
  <c r="M508" i="3"/>
  <c r="L508" i="3"/>
  <c r="N508" i="3" s="1"/>
  <c r="M498" i="3"/>
  <c r="L498" i="3"/>
  <c r="N498" i="3" s="1"/>
  <c r="M488" i="3"/>
  <c r="L488" i="3"/>
  <c r="M478" i="3"/>
  <c r="L478" i="3"/>
  <c r="M468" i="3"/>
  <c r="L468" i="3"/>
  <c r="L458" i="3"/>
  <c r="M458" i="3"/>
  <c r="M448" i="3"/>
  <c r="L448" i="3"/>
  <c r="M438" i="3"/>
  <c r="L438" i="3"/>
  <c r="N438" i="3" s="1"/>
  <c r="L428" i="3"/>
  <c r="M428" i="3"/>
  <c r="M418" i="3"/>
  <c r="L418" i="3"/>
  <c r="N418" i="3" s="1"/>
  <c r="M408" i="3"/>
  <c r="L408" i="3"/>
  <c r="L398" i="3"/>
  <c r="M398" i="3"/>
  <c r="M388" i="3"/>
  <c r="L388" i="3"/>
  <c r="M378" i="3"/>
  <c r="L378" i="3"/>
  <c r="N378" i="3" s="1"/>
  <c r="M368" i="3"/>
  <c r="L368" i="3"/>
  <c r="M358" i="3"/>
  <c r="L358" i="3"/>
  <c r="N358" i="3" s="1"/>
  <c r="M348" i="3"/>
  <c r="L348" i="3"/>
  <c r="L328" i="3"/>
  <c r="M328" i="3"/>
  <c r="L318" i="3"/>
  <c r="R318" i="3" s="1"/>
  <c r="M318" i="3"/>
  <c r="M308" i="3"/>
  <c r="L308" i="3"/>
  <c r="R308" i="3" s="1"/>
  <c r="L298" i="3"/>
  <c r="M298" i="3"/>
  <c r="M288" i="3"/>
  <c r="L288" i="3"/>
  <c r="R288" i="3" s="1"/>
  <c r="M278" i="3"/>
  <c r="L278" i="3"/>
  <c r="R278" i="3" s="1"/>
  <c r="M268" i="3"/>
  <c r="L268" i="3"/>
  <c r="R268" i="3" s="1"/>
  <c r="M258" i="3"/>
  <c r="L258" i="3"/>
  <c r="R258" i="3" s="1"/>
  <c r="M248" i="3"/>
  <c r="L248" i="3"/>
  <c r="R248" i="3" s="1"/>
  <c r="M238" i="3"/>
  <c r="L238" i="3"/>
  <c r="R238" i="3" s="1"/>
  <c r="M228" i="3"/>
  <c r="L228" i="3"/>
  <c r="R228" i="3" s="1"/>
  <c r="M218" i="3"/>
  <c r="L218" i="3"/>
  <c r="R218" i="3" s="1"/>
  <c r="M208" i="3"/>
  <c r="L208" i="3"/>
  <c r="R208" i="3" s="1"/>
  <c r="M198" i="3"/>
  <c r="L198" i="3"/>
  <c r="R198" i="3" s="1"/>
  <c r="M188" i="3"/>
  <c r="L188" i="3"/>
  <c r="R188" i="3" s="1"/>
  <c r="M178" i="3"/>
  <c r="L178" i="3"/>
  <c r="R178" i="3" s="1"/>
  <c r="M168" i="3"/>
  <c r="L168" i="3"/>
  <c r="R168" i="3" s="1"/>
  <c r="M158" i="3"/>
  <c r="L158" i="3"/>
  <c r="R158" i="3" s="1"/>
  <c r="L148" i="3"/>
  <c r="R148" i="3" s="1"/>
  <c r="M148" i="3"/>
  <c r="M138" i="3"/>
  <c r="L138" i="3"/>
  <c r="R138" i="3" s="1"/>
  <c r="M128" i="3"/>
  <c r="L128" i="3"/>
  <c r="R128" i="3" s="1"/>
  <c r="M118" i="3"/>
  <c r="L118" i="3"/>
  <c r="R118" i="3" s="1"/>
  <c r="M108" i="3"/>
  <c r="L108" i="3"/>
  <c r="R108" i="3" s="1"/>
  <c r="L98" i="3"/>
  <c r="R98" i="3" s="1"/>
  <c r="M98" i="3"/>
  <c r="L88" i="3"/>
  <c r="R88" i="3" s="1"/>
  <c r="M88" i="3"/>
  <c r="M78" i="3"/>
  <c r="L78" i="3"/>
  <c r="R78" i="3" s="1"/>
  <c r="L68" i="3"/>
  <c r="R68" i="3" s="1"/>
  <c r="M68" i="3"/>
  <c r="L58" i="3"/>
  <c r="R58" i="3" s="1"/>
  <c r="M58" i="3"/>
  <c r="M48" i="3"/>
  <c r="L48" i="3"/>
  <c r="R48" i="3" s="1"/>
  <c r="M1240" i="3"/>
  <c r="L1240" i="3"/>
  <c r="M1190" i="3"/>
  <c r="L1190" i="3"/>
  <c r="R1190" i="3" s="1"/>
  <c r="M1150" i="3"/>
  <c r="L1150" i="3"/>
  <c r="M1120" i="3"/>
  <c r="L1120" i="3"/>
  <c r="N1120" i="3" s="1"/>
  <c r="M920" i="3"/>
  <c r="L920" i="3"/>
  <c r="M1257" i="3"/>
  <c r="L1257" i="3"/>
  <c r="M1247" i="3"/>
  <c r="L1247" i="3"/>
  <c r="M1237" i="3"/>
  <c r="L1237" i="3"/>
  <c r="M1227" i="3"/>
  <c r="L1227" i="3"/>
  <c r="N1227" i="3" s="1"/>
  <c r="M1217" i="3"/>
  <c r="L1217" i="3"/>
  <c r="M1207" i="3"/>
  <c r="L1207" i="3"/>
  <c r="M1197" i="3"/>
  <c r="L1197" i="3"/>
  <c r="M1187" i="3"/>
  <c r="L1187" i="3"/>
  <c r="M1177" i="3"/>
  <c r="L1177" i="3"/>
  <c r="M1167" i="3"/>
  <c r="L1167" i="3"/>
  <c r="N1167" i="3" s="1"/>
  <c r="M1157" i="3"/>
  <c r="L1157" i="3"/>
  <c r="M1147" i="3"/>
  <c r="L1147" i="3"/>
  <c r="M1137" i="3"/>
  <c r="L1137" i="3"/>
  <c r="M1127" i="3"/>
  <c r="L1127" i="3"/>
  <c r="M1117" i="3"/>
  <c r="L1117" i="3"/>
  <c r="N1117" i="3" s="1"/>
  <c r="M1107" i="3"/>
  <c r="L1107" i="3"/>
  <c r="M1097" i="3"/>
  <c r="L1097" i="3"/>
  <c r="L1087" i="3"/>
  <c r="M1087" i="3"/>
  <c r="L1077" i="3"/>
  <c r="M1077" i="3"/>
  <c r="L1067" i="3"/>
  <c r="M1067" i="3"/>
  <c r="L1057" i="3"/>
  <c r="M1057" i="3"/>
  <c r="L1047" i="3"/>
  <c r="M1047" i="3"/>
  <c r="L1037" i="3"/>
  <c r="M1037" i="3"/>
  <c r="M1027" i="3"/>
  <c r="L1027" i="3"/>
  <c r="M1017" i="3"/>
  <c r="L1017" i="3"/>
  <c r="M1007" i="3"/>
  <c r="L1007" i="3"/>
  <c r="M997" i="3"/>
  <c r="L997" i="3"/>
  <c r="L987" i="3"/>
  <c r="M987" i="3"/>
  <c r="L977" i="3"/>
  <c r="M977" i="3"/>
  <c r="M967" i="3"/>
  <c r="L967" i="3"/>
  <c r="M957" i="3"/>
  <c r="L957" i="3"/>
  <c r="L947" i="3"/>
  <c r="M947" i="3"/>
  <c r="L937" i="3"/>
  <c r="M937" i="3"/>
  <c r="L927" i="3"/>
  <c r="M927" i="3"/>
  <c r="M917" i="3"/>
  <c r="L917" i="3"/>
  <c r="M907" i="3"/>
  <c r="L907" i="3"/>
  <c r="L897" i="3"/>
  <c r="M897" i="3"/>
  <c r="L887" i="3"/>
  <c r="M887" i="3"/>
  <c r="L877" i="3"/>
  <c r="M877" i="3"/>
  <c r="M867" i="3"/>
  <c r="L867" i="3"/>
  <c r="M857" i="3"/>
  <c r="L857" i="3"/>
  <c r="L847" i="3"/>
  <c r="M847" i="3"/>
  <c r="L837" i="3"/>
  <c r="M837" i="3"/>
  <c r="M827" i="3"/>
  <c r="L827" i="3"/>
  <c r="N827" i="3" s="1"/>
  <c r="M817" i="3"/>
  <c r="L817" i="3"/>
  <c r="M807" i="3"/>
  <c r="L807" i="3"/>
  <c r="L797" i="3"/>
  <c r="M797" i="3"/>
  <c r="M787" i="3"/>
  <c r="L787" i="3"/>
  <c r="L777" i="3"/>
  <c r="M777" i="3"/>
  <c r="M767" i="3"/>
  <c r="L767" i="3"/>
  <c r="N767" i="3" s="1"/>
  <c r="M757" i="3"/>
  <c r="L757" i="3"/>
  <c r="M747" i="3"/>
  <c r="L747" i="3"/>
  <c r="L737" i="3"/>
  <c r="M737" i="3"/>
  <c r="L727" i="3"/>
  <c r="M727" i="3"/>
  <c r="M717" i="3"/>
  <c r="L717" i="3"/>
  <c r="M707" i="3"/>
  <c r="L707" i="3"/>
  <c r="L697" i="3"/>
  <c r="M697" i="3"/>
  <c r="L687" i="3"/>
  <c r="M687" i="3"/>
  <c r="M677" i="3"/>
  <c r="L677" i="3"/>
  <c r="M667" i="3"/>
  <c r="L667" i="3"/>
  <c r="N667" i="3" s="1"/>
  <c r="M657" i="3"/>
  <c r="L657" i="3"/>
  <c r="L647" i="3"/>
  <c r="M647" i="3"/>
  <c r="M637" i="3"/>
  <c r="L637" i="3"/>
  <c r="L627" i="3"/>
  <c r="M627" i="3"/>
  <c r="L617" i="3"/>
  <c r="M617" i="3"/>
  <c r="M607" i="3"/>
  <c r="L607" i="3"/>
  <c r="M1251" i="3"/>
  <c r="L1251" i="3"/>
  <c r="M1231" i="3"/>
  <c r="L1231" i="3"/>
  <c r="L1201" i="3"/>
  <c r="M1201" i="3"/>
  <c r="M1191" i="3"/>
  <c r="L1191" i="3"/>
  <c r="M1181" i="3"/>
  <c r="L1181" i="3"/>
  <c r="N1181" i="3" s="1"/>
  <c r="M1171" i="3"/>
  <c r="L1171" i="3"/>
  <c r="M1161" i="3"/>
  <c r="L1161" i="3"/>
  <c r="M1141" i="3"/>
  <c r="L1141" i="3"/>
  <c r="M1121" i="3"/>
  <c r="L1121" i="3"/>
  <c r="M1101" i="3"/>
  <c r="L1101" i="3"/>
  <c r="N1101" i="3" s="1"/>
  <c r="M1091" i="3"/>
  <c r="L1091" i="3"/>
  <c r="M1081" i="3"/>
  <c r="L1081" i="3"/>
  <c r="M1071" i="3"/>
  <c r="L1071" i="3"/>
  <c r="M1061" i="3"/>
  <c r="L1061" i="3"/>
  <c r="M1051" i="3"/>
  <c r="L1051" i="3"/>
  <c r="N1051" i="3" s="1"/>
  <c r="M1041" i="3"/>
  <c r="L1041" i="3"/>
  <c r="M1021" i="3"/>
  <c r="L1021" i="3"/>
  <c r="M1011" i="3"/>
  <c r="L1011" i="3"/>
  <c r="M991" i="3"/>
  <c r="L991" i="3"/>
  <c r="N991" i="3" s="1"/>
  <c r="M981" i="3"/>
  <c r="L981" i="3"/>
  <c r="N981" i="3" s="1"/>
  <c r="M971" i="3"/>
  <c r="L971" i="3"/>
  <c r="M951" i="3"/>
  <c r="L951" i="3"/>
  <c r="M921" i="3"/>
  <c r="L921" i="3"/>
  <c r="M911" i="3"/>
  <c r="L911" i="3"/>
  <c r="N911" i="3" s="1"/>
  <c r="M901" i="3"/>
  <c r="L901" i="3"/>
  <c r="M891" i="3"/>
  <c r="L891" i="3"/>
  <c r="M881" i="3"/>
  <c r="L881" i="3"/>
  <c r="M871" i="3"/>
  <c r="L871" i="3"/>
  <c r="M851" i="3"/>
  <c r="L851" i="3"/>
  <c r="M831" i="3"/>
  <c r="L831" i="3"/>
  <c r="M821" i="3"/>
  <c r="L821" i="3"/>
  <c r="M811" i="3"/>
  <c r="L811" i="3"/>
  <c r="M801" i="3"/>
  <c r="L801" i="3"/>
  <c r="M781" i="3"/>
  <c r="L781" i="3"/>
  <c r="N781" i="3" s="1"/>
  <c r="M751" i="3"/>
  <c r="L751" i="3"/>
  <c r="M731" i="3"/>
  <c r="L731" i="3"/>
  <c r="M721" i="3"/>
  <c r="L721" i="3"/>
  <c r="M711" i="3"/>
  <c r="L711" i="3"/>
  <c r="M681" i="3"/>
  <c r="L681" i="3"/>
  <c r="M661" i="3"/>
  <c r="L661" i="3"/>
  <c r="M631" i="3"/>
  <c r="L631" i="3"/>
  <c r="M611" i="3"/>
  <c r="L611" i="3"/>
  <c r="M601" i="3"/>
  <c r="L601" i="3"/>
  <c r="M581" i="3"/>
  <c r="L581" i="3"/>
  <c r="M571" i="3"/>
  <c r="L571" i="3"/>
  <c r="N571" i="3" s="1"/>
  <c r="M561" i="3"/>
  <c r="L561" i="3"/>
  <c r="M551" i="3"/>
  <c r="L551" i="3"/>
  <c r="M541" i="3"/>
  <c r="L541" i="3"/>
  <c r="M531" i="3"/>
  <c r="L531" i="3"/>
  <c r="M521" i="3"/>
  <c r="L521" i="3"/>
  <c r="M511" i="3"/>
  <c r="L511" i="3"/>
  <c r="M491" i="3"/>
  <c r="L491" i="3"/>
  <c r="M481" i="3"/>
  <c r="L481" i="3"/>
  <c r="M471" i="3"/>
  <c r="L471" i="3"/>
  <c r="M461" i="3"/>
  <c r="L461" i="3"/>
  <c r="N461" i="3" s="1"/>
  <c r="M451" i="3"/>
  <c r="L451" i="3"/>
  <c r="M441" i="3"/>
  <c r="L441" i="3"/>
  <c r="M431" i="3"/>
  <c r="L431" i="3"/>
  <c r="M421" i="3"/>
  <c r="L421" i="3"/>
  <c r="M401" i="3"/>
  <c r="L401" i="3"/>
  <c r="M391" i="3"/>
  <c r="L391" i="3"/>
  <c r="M381" i="3"/>
  <c r="L381" i="3"/>
  <c r="M371" i="3"/>
  <c r="L371" i="3"/>
  <c r="M361" i="3"/>
  <c r="L361" i="3"/>
  <c r="M351" i="3"/>
  <c r="L351" i="3"/>
  <c r="M331" i="3"/>
  <c r="L331" i="3"/>
  <c r="M311" i="3"/>
  <c r="L311" i="3"/>
  <c r="R311" i="3" s="1"/>
  <c r="M301" i="3"/>
  <c r="L301" i="3"/>
  <c r="R301" i="3" s="1"/>
  <c r="M291" i="3"/>
  <c r="L291" i="3"/>
  <c r="R291" i="3" s="1"/>
  <c r="M271" i="3"/>
  <c r="L271" i="3"/>
  <c r="R271" i="3" s="1"/>
  <c r="M261" i="3"/>
  <c r="L261" i="3"/>
  <c r="R261" i="3" s="1"/>
  <c r="M251" i="3"/>
  <c r="L251" i="3"/>
  <c r="R251" i="3" s="1"/>
  <c r="M241" i="3"/>
  <c r="L241" i="3"/>
  <c r="R241" i="3" s="1"/>
  <c r="M231" i="3"/>
  <c r="L231" i="3"/>
  <c r="R231" i="3" s="1"/>
  <c r="M211" i="3"/>
  <c r="L211" i="3"/>
  <c r="R211" i="3" s="1"/>
  <c r="M201" i="3"/>
  <c r="L201" i="3"/>
  <c r="R201" i="3" s="1"/>
  <c r="M191" i="3"/>
  <c r="L191" i="3"/>
  <c r="R191" i="3" s="1"/>
  <c r="M171" i="3"/>
  <c r="L171" i="3"/>
  <c r="R171" i="3" s="1"/>
  <c r="M161" i="3"/>
  <c r="L161" i="3"/>
  <c r="R161" i="3" s="1"/>
  <c r="M141" i="3"/>
  <c r="L141" i="3"/>
  <c r="R141" i="3" s="1"/>
  <c r="L131" i="3"/>
  <c r="R131" i="3" s="1"/>
  <c r="M131" i="3"/>
  <c r="M121" i="3"/>
  <c r="L121" i="3"/>
  <c r="R121" i="3" s="1"/>
  <c r="M111" i="3"/>
  <c r="L111" i="3"/>
  <c r="R111" i="3" s="1"/>
  <c r="M101" i="3"/>
  <c r="L101" i="3"/>
  <c r="R101" i="3" s="1"/>
  <c r="L91" i="3"/>
  <c r="R91" i="3" s="1"/>
  <c r="M91" i="3"/>
  <c r="M81" i="3"/>
  <c r="L81" i="3"/>
  <c r="R81" i="3" s="1"/>
  <c r="M71" i="3"/>
  <c r="L71" i="3"/>
  <c r="R71" i="3" s="1"/>
  <c r="M51" i="3"/>
  <c r="L51" i="3"/>
  <c r="R51" i="3" s="1"/>
  <c r="M41" i="3"/>
  <c r="L41" i="3"/>
  <c r="R41" i="3" s="1"/>
  <c r="M31" i="3"/>
  <c r="L31" i="3"/>
  <c r="R31" i="3" s="1"/>
  <c r="M21" i="3"/>
  <c r="L21" i="3"/>
  <c r="R21" i="3" s="1"/>
  <c r="M11" i="3"/>
  <c r="L11" i="3"/>
  <c r="R11" i="3" s="1"/>
  <c r="L1262" i="3"/>
  <c r="L1222" i="3"/>
  <c r="N1222" i="3" s="1"/>
  <c r="L1151" i="3"/>
  <c r="L1111" i="3"/>
  <c r="L1073" i="3"/>
  <c r="L975" i="3"/>
  <c r="L931" i="3"/>
  <c r="L884" i="3"/>
  <c r="L833" i="3"/>
  <c r="L786" i="3"/>
  <c r="L742" i="3"/>
  <c r="L691" i="3"/>
  <c r="L409" i="3"/>
  <c r="L342" i="3"/>
  <c r="N342" i="3" s="1"/>
  <c r="L221" i="3"/>
  <c r="R221" i="3" s="1"/>
  <c r="M1225" i="3"/>
  <c r="M334" i="3"/>
  <c r="L334" i="3"/>
  <c r="L149" i="3"/>
  <c r="R149" i="3" s="1"/>
  <c r="L699" i="3"/>
  <c r="M699" i="3"/>
  <c r="L689" i="3"/>
  <c r="M689" i="3"/>
  <c r="M679" i="3"/>
  <c r="L679" i="3"/>
  <c r="M659" i="3"/>
  <c r="L659" i="3"/>
  <c r="M649" i="3"/>
  <c r="L649" i="3"/>
  <c r="M639" i="3"/>
  <c r="L639" i="3"/>
  <c r="L629" i="3"/>
  <c r="M629" i="3"/>
  <c r="M619" i="3"/>
  <c r="L619" i="3"/>
  <c r="N619" i="3" s="1"/>
  <c r="M609" i="3"/>
  <c r="L609" i="3"/>
  <c r="L599" i="3"/>
  <c r="M599" i="3"/>
  <c r="M579" i="3"/>
  <c r="L579" i="3"/>
  <c r="L569" i="3"/>
  <c r="M569" i="3"/>
  <c r="M559" i="3"/>
  <c r="L559" i="3"/>
  <c r="M549" i="3"/>
  <c r="L549" i="3"/>
  <c r="M539" i="3"/>
  <c r="L539" i="3"/>
  <c r="L529" i="3"/>
  <c r="M529" i="3"/>
  <c r="M519" i="3"/>
  <c r="L519" i="3"/>
  <c r="M509" i="3"/>
  <c r="L509" i="3"/>
  <c r="M489" i="3"/>
  <c r="L489" i="3"/>
  <c r="M459" i="3"/>
  <c r="L459" i="3"/>
  <c r="N459" i="3" s="1"/>
  <c r="M449" i="3"/>
  <c r="L449" i="3"/>
  <c r="L439" i="3"/>
  <c r="M439" i="3"/>
  <c r="M419" i="3"/>
  <c r="L419" i="3"/>
  <c r="N419" i="3" s="1"/>
  <c r="M399" i="3"/>
  <c r="L399" i="3"/>
  <c r="M389" i="3"/>
  <c r="L389" i="3"/>
  <c r="L379" i="3"/>
  <c r="M379" i="3"/>
  <c r="M369" i="3"/>
  <c r="L369" i="3"/>
  <c r="M359" i="3"/>
  <c r="L359" i="3"/>
  <c r="L349" i="3"/>
  <c r="M349" i="3"/>
  <c r="M319" i="3"/>
  <c r="L319" i="3"/>
  <c r="R319" i="3" s="1"/>
  <c r="M309" i="3"/>
  <c r="L309" i="3"/>
  <c r="R309" i="3" s="1"/>
  <c r="M299" i="3"/>
  <c r="L299" i="3"/>
  <c r="R299" i="3" s="1"/>
  <c r="M289" i="3"/>
  <c r="L289" i="3"/>
  <c r="R289" i="3" s="1"/>
  <c r="M269" i="3"/>
  <c r="L269" i="3"/>
  <c r="R269" i="3" s="1"/>
  <c r="M249" i="3"/>
  <c r="L249" i="3"/>
  <c r="R249" i="3" s="1"/>
  <c r="M239" i="3"/>
  <c r="L239" i="3"/>
  <c r="R239" i="3" s="1"/>
  <c r="M229" i="3"/>
  <c r="L229" i="3"/>
  <c r="R229" i="3" s="1"/>
  <c r="M199" i="3"/>
  <c r="L199" i="3"/>
  <c r="R199" i="3" s="1"/>
  <c r="M189" i="3"/>
  <c r="L189" i="3"/>
  <c r="R189" i="3" s="1"/>
  <c r="M169" i="3"/>
  <c r="L169" i="3"/>
  <c r="R169" i="3" s="1"/>
  <c r="L159" i="3"/>
  <c r="R159" i="3" s="1"/>
  <c r="M159" i="3"/>
  <c r="M139" i="3"/>
  <c r="L139" i="3"/>
  <c r="R139" i="3" s="1"/>
  <c r="M129" i="3"/>
  <c r="L129" i="3"/>
  <c r="R129" i="3" s="1"/>
  <c r="M119" i="3"/>
  <c r="L119" i="3"/>
  <c r="R119" i="3" s="1"/>
  <c r="M109" i="3"/>
  <c r="L109" i="3"/>
  <c r="R109" i="3" s="1"/>
  <c r="M99" i="3"/>
  <c r="L99" i="3"/>
  <c r="R99" i="3" s="1"/>
  <c r="L89" i="3"/>
  <c r="R89" i="3" s="1"/>
  <c r="M89" i="3"/>
  <c r="M79" i="3"/>
  <c r="L79" i="3"/>
  <c r="R79" i="3" s="1"/>
  <c r="M69" i="3"/>
  <c r="L69" i="3"/>
  <c r="R69" i="3" s="1"/>
  <c r="M59" i="3"/>
  <c r="L59" i="3"/>
  <c r="R59" i="3" s="1"/>
  <c r="M49" i="3"/>
  <c r="L49" i="3"/>
  <c r="R49" i="3" s="1"/>
  <c r="M29" i="3"/>
  <c r="L29" i="3"/>
  <c r="R29" i="3" s="1"/>
  <c r="M19" i="3"/>
  <c r="L19" i="3"/>
  <c r="R19" i="3" s="1"/>
  <c r="L816" i="3"/>
  <c r="L219" i="3"/>
  <c r="R219" i="3" s="1"/>
  <c r="L39" i="3"/>
  <c r="R39" i="3" s="1"/>
  <c r="M28" i="3"/>
  <c r="L28" i="3"/>
  <c r="M18" i="3"/>
  <c r="L18" i="3"/>
  <c r="L279" i="3"/>
  <c r="R279" i="3" s="1"/>
  <c r="L38" i="3"/>
  <c r="R38" i="3" s="1"/>
  <c r="M209" i="3"/>
  <c r="L259" i="3"/>
  <c r="R259" i="3" s="1"/>
  <c r="M669" i="3"/>
  <c r="M746" i="3"/>
  <c r="L746" i="3"/>
  <c r="L9" i="3"/>
  <c r="M329" i="3"/>
  <c r="M756" i="3"/>
  <c r="L756" i="3"/>
  <c r="N756" i="3" s="1"/>
  <c r="M1235" i="3"/>
  <c r="L1235" i="3"/>
  <c r="M995" i="3"/>
  <c r="L995" i="3"/>
  <c r="M965" i="3"/>
  <c r="L965" i="3"/>
  <c r="M945" i="3"/>
  <c r="L945" i="3"/>
  <c r="M935" i="3"/>
  <c r="L935" i="3"/>
  <c r="N935" i="3" s="1"/>
  <c r="M925" i="3"/>
  <c r="L925" i="3"/>
  <c r="N925" i="3" s="1"/>
  <c r="M915" i="3"/>
  <c r="L915" i="3"/>
  <c r="M905" i="3"/>
  <c r="L905" i="3"/>
  <c r="M895" i="3"/>
  <c r="L895" i="3"/>
  <c r="N895" i="3" s="1"/>
  <c r="M875" i="3"/>
  <c r="L875" i="3"/>
  <c r="N875" i="3" s="1"/>
  <c r="L865" i="3"/>
  <c r="M865" i="3"/>
  <c r="M855" i="3"/>
  <c r="L855" i="3"/>
  <c r="M845" i="3"/>
  <c r="L845" i="3"/>
  <c r="M825" i="3"/>
  <c r="L825" i="3"/>
  <c r="M805" i="3"/>
  <c r="L805" i="3"/>
  <c r="M795" i="3"/>
  <c r="L795" i="3"/>
  <c r="L775" i="3"/>
  <c r="M775" i="3"/>
  <c r="M765" i="3"/>
  <c r="L765" i="3"/>
  <c r="M755" i="3"/>
  <c r="L755" i="3"/>
  <c r="N755" i="3" s="1"/>
  <c r="L735" i="3"/>
  <c r="M735" i="3"/>
  <c r="M705" i="3"/>
  <c r="L705" i="3"/>
  <c r="M695" i="3"/>
  <c r="L695" i="3"/>
  <c r="M685" i="3"/>
  <c r="L685" i="3"/>
  <c r="M675" i="3"/>
  <c r="L675" i="3"/>
  <c r="M655" i="3"/>
  <c r="L655" i="3"/>
  <c r="N655" i="3" s="1"/>
  <c r="M645" i="3"/>
  <c r="L645" i="3"/>
  <c r="N645" i="3" s="1"/>
  <c r="M625" i="3"/>
  <c r="L625" i="3"/>
  <c r="L1241" i="3"/>
  <c r="L1205" i="3"/>
  <c r="L1165" i="3"/>
  <c r="L1094" i="3"/>
  <c r="L1045" i="3"/>
  <c r="L1001" i="3"/>
  <c r="L954" i="3"/>
  <c r="L903" i="3"/>
  <c r="L812" i="3"/>
  <c r="L761" i="3"/>
  <c r="L665" i="3"/>
  <c r="L553" i="3"/>
  <c r="L499" i="3"/>
  <c r="L432" i="3"/>
  <c r="L8" i="3"/>
  <c r="R8" i="3" s="1"/>
  <c r="M766" i="3"/>
  <c r="L766" i="3"/>
  <c r="L1245" i="3"/>
  <c r="N1245" i="3" s="1"/>
  <c r="M1245" i="3"/>
  <c r="M1215" i="3"/>
  <c r="L1215" i="3"/>
  <c r="M1195" i="3"/>
  <c r="L1195" i="3"/>
  <c r="M1175" i="3"/>
  <c r="L1175" i="3"/>
  <c r="N1175" i="3" s="1"/>
  <c r="M1155" i="3"/>
  <c r="L1155" i="3"/>
  <c r="M1135" i="3"/>
  <c r="L1135" i="3"/>
  <c r="L1125" i="3"/>
  <c r="M1125" i="3"/>
  <c r="M1115" i="3"/>
  <c r="L1115" i="3"/>
  <c r="M1105" i="3"/>
  <c r="L1105" i="3"/>
  <c r="M1085" i="3"/>
  <c r="L1085" i="3"/>
  <c r="M1065" i="3"/>
  <c r="L1065" i="3"/>
  <c r="M1035" i="3"/>
  <c r="L1035" i="3"/>
  <c r="M1005" i="3"/>
  <c r="L1005" i="3"/>
  <c r="M835" i="3"/>
  <c r="L835" i="3"/>
  <c r="N1244" i="3"/>
  <c r="M1244" i="3"/>
  <c r="M1234" i="3"/>
  <c r="L1234" i="3"/>
  <c r="N1234" i="3" s="1"/>
  <c r="M1214" i="3"/>
  <c r="L1214" i="3"/>
  <c r="M1204" i="3"/>
  <c r="L1204" i="3"/>
  <c r="M1184" i="3"/>
  <c r="L1184" i="3"/>
  <c r="M1164" i="3"/>
  <c r="L1164" i="3"/>
  <c r="M1144" i="3"/>
  <c r="L1144" i="3"/>
  <c r="M1134" i="3"/>
  <c r="L1134" i="3"/>
  <c r="L1124" i="3"/>
  <c r="M1124" i="3"/>
  <c r="L1114" i="3"/>
  <c r="M1114" i="3"/>
  <c r="M1104" i="3"/>
  <c r="L1104" i="3"/>
  <c r="M1084" i="3"/>
  <c r="L1084" i="3"/>
  <c r="M1064" i="3"/>
  <c r="L1064" i="3"/>
  <c r="M1044" i="3"/>
  <c r="L1044" i="3"/>
  <c r="M1034" i="3"/>
  <c r="L1034" i="3"/>
  <c r="L1024" i="3"/>
  <c r="M1024" i="3"/>
  <c r="M1014" i="3"/>
  <c r="L1014" i="3"/>
  <c r="N1014" i="3" s="1"/>
  <c r="M994" i="3"/>
  <c r="L994" i="3"/>
  <c r="M964" i="3"/>
  <c r="L964" i="3"/>
  <c r="M944" i="3"/>
  <c r="L944" i="3"/>
  <c r="M934" i="3"/>
  <c r="L934" i="3"/>
  <c r="R934" i="3" s="1"/>
  <c r="M894" i="3"/>
  <c r="L894" i="3"/>
  <c r="M874" i="3"/>
  <c r="L874" i="3"/>
  <c r="L864" i="3"/>
  <c r="M864" i="3"/>
  <c r="M844" i="3"/>
  <c r="L844" i="3"/>
  <c r="M834" i="3"/>
  <c r="L834" i="3"/>
  <c r="M824" i="3"/>
  <c r="L824" i="3"/>
  <c r="M804" i="3"/>
  <c r="L804" i="3"/>
  <c r="M794" i="3"/>
  <c r="L794" i="3"/>
  <c r="M784" i="3"/>
  <c r="L784" i="3"/>
  <c r="L774" i="3"/>
  <c r="M774" i="3"/>
  <c r="M764" i="3"/>
  <c r="L764" i="3"/>
  <c r="M754" i="3"/>
  <c r="L754" i="3"/>
  <c r="M734" i="3"/>
  <c r="L734" i="3"/>
  <c r="M724" i="3"/>
  <c r="L724" i="3"/>
  <c r="M704" i="3"/>
  <c r="L704" i="3"/>
  <c r="M694" i="3"/>
  <c r="L694" i="3"/>
  <c r="M684" i="3"/>
  <c r="L684" i="3"/>
  <c r="M674" i="3"/>
  <c r="L674" i="3"/>
  <c r="M664" i="3"/>
  <c r="L664" i="3"/>
  <c r="M654" i="3"/>
  <c r="L654" i="3"/>
  <c r="L644" i="3"/>
  <c r="M644" i="3"/>
  <c r="M634" i="3"/>
  <c r="L634" i="3"/>
  <c r="L1194" i="3"/>
  <c r="L1154" i="3"/>
  <c r="L1083" i="3"/>
  <c r="N1083" i="3" s="1"/>
  <c r="L1032" i="3"/>
  <c r="L985" i="3"/>
  <c r="L941" i="3"/>
  <c r="L843" i="3"/>
  <c r="L796" i="3"/>
  <c r="L745" i="3"/>
  <c r="L701" i="3"/>
  <c r="L651" i="3"/>
  <c r="L591" i="3"/>
  <c r="L479" i="3"/>
  <c r="L412" i="3"/>
  <c r="L179" i="3"/>
  <c r="R179" i="3" s="1"/>
  <c r="M1255" i="3"/>
  <c r="M924" i="3"/>
  <c r="L836" i="3"/>
  <c r="M836" i="3"/>
  <c r="L776" i="3"/>
  <c r="M776" i="3"/>
  <c r="M1145" i="3"/>
  <c r="L1145" i="3"/>
  <c r="L1253" i="3"/>
  <c r="N1253" i="3" s="1"/>
  <c r="M1253" i="3"/>
  <c r="M1233" i="3"/>
  <c r="L1233" i="3"/>
  <c r="M1223" i="3"/>
  <c r="L1223" i="3"/>
  <c r="M1213" i="3"/>
  <c r="L1213" i="3"/>
  <c r="M1193" i="3"/>
  <c r="L1193" i="3"/>
  <c r="L1183" i="3"/>
  <c r="M1183" i="3"/>
  <c r="M1163" i="3"/>
  <c r="L1163" i="3"/>
  <c r="N1163" i="3" s="1"/>
  <c r="M1143" i="3"/>
  <c r="L1143" i="3"/>
  <c r="M1123" i="3"/>
  <c r="L1123" i="3"/>
  <c r="L1103" i="3"/>
  <c r="M1103" i="3"/>
  <c r="M1093" i="3"/>
  <c r="L1093" i="3"/>
  <c r="M1063" i="3"/>
  <c r="L1063" i="3"/>
  <c r="M1053" i="3"/>
  <c r="L1053" i="3"/>
  <c r="M1043" i="3"/>
  <c r="L1043" i="3"/>
  <c r="M1033" i="3"/>
  <c r="L1033" i="3"/>
  <c r="L1023" i="3"/>
  <c r="M1023" i="3"/>
  <c r="M1013" i="3"/>
  <c r="L1013" i="3"/>
  <c r="M993" i="3"/>
  <c r="L993" i="3"/>
  <c r="M973" i="3"/>
  <c r="L973" i="3"/>
  <c r="M963" i="3"/>
  <c r="L963" i="3"/>
  <c r="M953" i="3"/>
  <c r="L953" i="3"/>
  <c r="M943" i="3"/>
  <c r="L943" i="3"/>
  <c r="M893" i="3"/>
  <c r="L893" i="3"/>
  <c r="M873" i="3"/>
  <c r="L873" i="3"/>
  <c r="M863" i="3"/>
  <c r="L863" i="3"/>
  <c r="M853" i="3"/>
  <c r="L853" i="3"/>
  <c r="L823" i="3"/>
  <c r="M823" i="3"/>
  <c r="M793" i="3"/>
  <c r="L793" i="3"/>
  <c r="M783" i="3"/>
  <c r="L783" i="3"/>
  <c r="M773" i="3"/>
  <c r="L773" i="3"/>
  <c r="M763" i="3"/>
  <c r="L763" i="3"/>
  <c r="L753" i="3"/>
  <c r="M753" i="3"/>
  <c r="M733" i="3"/>
  <c r="L733" i="3"/>
  <c r="M723" i="3"/>
  <c r="L723" i="3"/>
  <c r="M703" i="3"/>
  <c r="L703" i="3"/>
  <c r="M693" i="3"/>
  <c r="L693" i="3"/>
  <c r="M683" i="3"/>
  <c r="L683" i="3"/>
  <c r="N683" i="3" s="1"/>
  <c r="M663" i="3"/>
  <c r="L663" i="3"/>
  <c r="M653" i="3"/>
  <c r="L653" i="3"/>
  <c r="M643" i="3"/>
  <c r="L643" i="3"/>
  <c r="M633" i="3"/>
  <c r="L633" i="3"/>
  <c r="M623" i="3"/>
  <c r="L623" i="3"/>
  <c r="M613" i="3"/>
  <c r="L613" i="3"/>
  <c r="M603" i="3"/>
  <c r="L603" i="3"/>
  <c r="M593" i="3"/>
  <c r="L593" i="3"/>
  <c r="M573" i="3"/>
  <c r="L573" i="3"/>
  <c r="N573" i="3" s="1"/>
  <c r="M563" i="3"/>
  <c r="L563" i="3"/>
  <c r="N563" i="3" s="1"/>
  <c r="M543" i="3"/>
  <c r="L543" i="3"/>
  <c r="M513" i="3"/>
  <c r="L513" i="3"/>
  <c r="M503" i="3"/>
  <c r="L503" i="3"/>
  <c r="M493" i="3"/>
  <c r="L493" i="3"/>
  <c r="M483" i="3"/>
  <c r="L483" i="3"/>
  <c r="M473" i="3"/>
  <c r="L473" i="3"/>
  <c r="M463" i="3"/>
  <c r="L463" i="3"/>
  <c r="M453" i="3"/>
  <c r="L453" i="3"/>
  <c r="M443" i="3"/>
  <c r="L443" i="3"/>
  <c r="M433" i="3"/>
  <c r="L433" i="3"/>
  <c r="M423" i="3"/>
  <c r="L423" i="3"/>
  <c r="M413" i="3"/>
  <c r="L413" i="3"/>
  <c r="M403" i="3"/>
  <c r="L403" i="3"/>
  <c r="M393" i="3"/>
  <c r="L393" i="3"/>
  <c r="M383" i="3"/>
  <c r="L383" i="3"/>
  <c r="N383" i="3" s="1"/>
  <c r="M373" i="3"/>
  <c r="L373" i="3"/>
  <c r="M363" i="3"/>
  <c r="L363" i="3"/>
  <c r="M353" i="3"/>
  <c r="L353" i="3"/>
  <c r="M343" i="3"/>
  <c r="L343" i="3"/>
  <c r="R343" i="3" s="1"/>
  <c r="M323" i="3"/>
  <c r="L323" i="3"/>
  <c r="R323" i="3" s="1"/>
  <c r="M313" i="3"/>
  <c r="L313" i="3"/>
  <c r="R313" i="3" s="1"/>
  <c r="M303" i="3"/>
  <c r="L303" i="3"/>
  <c r="R303" i="3" s="1"/>
  <c r="M293" i="3"/>
  <c r="L293" i="3"/>
  <c r="R293" i="3" s="1"/>
  <c r="M283" i="3"/>
  <c r="L283" i="3"/>
  <c r="R283" i="3" s="1"/>
  <c r="M273" i="3"/>
  <c r="L273" i="3"/>
  <c r="R273" i="3" s="1"/>
  <c r="M263" i="3"/>
  <c r="L263" i="3"/>
  <c r="R263" i="3" s="1"/>
  <c r="M253" i="3"/>
  <c r="L253" i="3"/>
  <c r="R253" i="3" s="1"/>
  <c r="M243" i="3"/>
  <c r="L243" i="3"/>
  <c r="R243" i="3" s="1"/>
  <c r="M233" i="3"/>
  <c r="L233" i="3"/>
  <c r="R233" i="3" s="1"/>
  <c r="M223" i="3"/>
  <c r="L223" i="3"/>
  <c r="R223" i="3" s="1"/>
  <c r="M213" i="3"/>
  <c r="L213" i="3"/>
  <c r="R213" i="3" s="1"/>
  <c r="M203" i="3"/>
  <c r="L203" i="3"/>
  <c r="R203" i="3" s="1"/>
  <c r="M193" i="3"/>
  <c r="L193" i="3"/>
  <c r="R193" i="3" s="1"/>
  <c r="M183" i="3"/>
  <c r="L183" i="3"/>
  <c r="R183" i="3" s="1"/>
  <c r="M173" i="3"/>
  <c r="L173" i="3"/>
  <c r="R173" i="3" s="1"/>
  <c r="M163" i="3"/>
  <c r="L163" i="3"/>
  <c r="R163" i="3" s="1"/>
  <c r="M153" i="3"/>
  <c r="L153" i="3"/>
  <c r="R153" i="3" s="1"/>
  <c r="L143" i="3"/>
  <c r="R143" i="3" s="1"/>
  <c r="M143" i="3"/>
  <c r="L133" i="3"/>
  <c r="R133" i="3" s="1"/>
  <c r="M133" i="3"/>
  <c r="L123" i="3"/>
  <c r="R123" i="3" s="1"/>
  <c r="M123" i="3"/>
  <c r="L113" i="3"/>
  <c r="R113" i="3" s="1"/>
  <c r="M113" i="3"/>
  <c r="L103" i="3"/>
  <c r="R103" i="3" s="1"/>
  <c r="M103" i="3"/>
  <c r="L93" i="3"/>
  <c r="R93" i="3" s="1"/>
  <c r="M93" i="3"/>
  <c r="M83" i="3"/>
  <c r="L83" i="3"/>
  <c r="R83" i="3" s="1"/>
  <c r="M73" i="3"/>
  <c r="L73" i="3"/>
  <c r="R73" i="3" s="1"/>
  <c r="M63" i="3"/>
  <c r="L63" i="3"/>
  <c r="R63" i="3" s="1"/>
  <c r="M53" i="3"/>
  <c r="L53" i="3"/>
  <c r="R53" i="3" s="1"/>
  <c r="L43" i="3"/>
  <c r="R43" i="3" s="1"/>
  <c r="M43" i="3"/>
  <c r="L33" i="3"/>
  <c r="R33" i="3" s="1"/>
  <c r="M33" i="3"/>
  <c r="L23" i="3"/>
  <c r="R23" i="3" s="1"/>
  <c r="M23" i="3"/>
  <c r="L13" i="3"/>
  <c r="R13" i="3" s="1"/>
  <c r="M13" i="3"/>
  <c r="L3" i="3"/>
  <c r="R3" i="3" s="1"/>
  <c r="M3" i="3"/>
  <c r="M335" i="3"/>
  <c r="L335" i="3"/>
  <c r="R335" i="3" s="1"/>
  <c r="L1264" i="3"/>
  <c r="N1264" i="3" s="1"/>
  <c r="L1153" i="3"/>
  <c r="L1075" i="3"/>
  <c r="L1031" i="3"/>
  <c r="N1031" i="3" s="1"/>
  <c r="L984" i="3"/>
  <c r="L933" i="3"/>
  <c r="L842" i="3"/>
  <c r="L791" i="3"/>
  <c r="L744" i="3"/>
  <c r="L642" i="3"/>
  <c r="L469" i="3"/>
  <c r="N469" i="3" s="1"/>
  <c r="L411" i="3"/>
  <c r="L312" i="3"/>
  <c r="R312" i="3" s="1"/>
  <c r="L82" i="3"/>
  <c r="R82" i="3" s="1"/>
  <c r="M1254" i="3"/>
  <c r="M923" i="3"/>
  <c r="M826" i="3"/>
  <c r="L826" i="3"/>
  <c r="M806" i="3"/>
  <c r="L806" i="3"/>
  <c r="M1015" i="3"/>
  <c r="L1015" i="3"/>
  <c r="M1252" i="3"/>
  <c r="L1252" i="3"/>
  <c r="N1252" i="3" s="1"/>
  <c r="M1232" i="3"/>
  <c r="L1232" i="3"/>
  <c r="M1212" i="3"/>
  <c r="L1212" i="3"/>
  <c r="L1202" i="3"/>
  <c r="M1202" i="3"/>
  <c r="M1192" i="3"/>
  <c r="L1192" i="3"/>
  <c r="M1162" i="3"/>
  <c r="L1162" i="3"/>
  <c r="N1162" i="3" s="1"/>
  <c r="M1142" i="3"/>
  <c r="L1142" i="3"/>
  <c r="M1122" i="3"/>
  <c r="L1122" i="3"/>
  <c r="L1102" i="3"/>
  <c r="M1102" i="3"/>
  <c r="M1092" i="3"/>
  <c r="L1092" i="3"/>
  <c r="L1082" i="3"/>
  <c r="M1082" i="3"/>
  <c r="M1062" i="3"/>
  <c r="L1062" i="3"/>
  <c r="M1052" i="3"/>
  <c r="L1052" i="3"/>
  <c r="M1042" i="3"/>
  <c r="L1042" i="3"/>
  <c r="M992" i="3"/>
  <c r="L992" i="3"/>
  <c r="M982" i="3"/>
  <c r="L982" i="3"/>
  <c r="N982" i="3" s="1"/>
  <c r="M972" i="3"/>
  <c r="L972" i="3"/>
  <c r="M962" i="3"/>
  <c r="L962" i="3"/>
  <c r="M952" i="3"/>
  <c r="L952" i="3"/>
  <c r="M942" i="3"/>
  <c r="L942" i="3"/>
  <c r="M922" i="3"/>
  <c r="L922" i="3"/>
  <c r="N922" i="3" s="1"/>
  <c r="M902" i="3"/>
  <c r="L902" i="3"/>
  <c r="M892" i="3"/>
  <c r="L892" i="3"/>
  <c r="M882" i="3"/>
  <c r="L882" i="3"/>
  <c r="M872" i="3"/>
  <c r="L872" i="3"/>
  <c r="M852" i="3"/>
  <c r="L852" i="3"/>
  <c r="M822" i="3"/>
  <c r="L822" i="3"/>
  <c r="M802" i="3"/>
  <c r="L802" i="3"/>
  <c r="M792" i="3"/>
  <c r="L792" i="3"/>
  <c r="M782" i="3"/>
  <c r="L782" i="3"/>
  <c r="N782" i="3" s="1"/>
  <c r="N772" i="3"/>
  <c r="M772" i="3"/>
  <c r="M752" i="3"/>
  <c r="L752" i="3"/>
  <c r="M732" i="3"/>
  <c r="L732" i="3"/>
  <c r="M722" i="3"/>
  <c r="L722" i="3"/>
  <c r="M712" i="3"/>
  <c r="L712" i="3"/>
  <c r="M702" i="3"/>
  <c r="L702" i="3"/>
  <c r="M692" i="3"/>
  <c r="L692" i="3"/>
  <c r="N692" i="3" s="1"/>
  <c r="M682" i="3"/>
  <c r="L682" i="3"/>
  <c r="N682" i="3" s="1"/>
  <c r="M662" i="3"/>
  <c r="L662" i="3"/>
  <c r="M652" i="3"/>
  <c r="L652" i="3"/>
  <c r="M632" i="3"/>
  <c r="L632" i="3"/>
  <c r="M622" i="3"/>
  <c r="L622" i="3"/>
  <c r="M612" i="3"/>
  <c r="L612" i="3"/>
  <c r="M602" i="3"/>
  <c r="L602" i="3"/>
  <c r="M592" i="3"/>
  <c r="L592" i="3"/>
  <c r="N592" i="3" s="1"/>
  <c r="M582" i="3"/>
  <c r="L582" i="3"/>
  <c r="N582" i="3" s="1"/>
  <c r="M572" i="3"/>
  <c r="L572" i="3"/>
  <c r="M562" i="3"/>
  <c r="L562" i="3"/>
  <c r="M552" i="3"/>
  <c r="L552" i="3"/>
  <c r="M542" i="3"/>
  <c r="L542" i="3"/>
  <c r="M532" i="3"/>
  <c r="L532" i="3"/>
  <c r="M522" i="3"/>
  <c r="L522" i="3"/>
  <c r="N522" i="3" s="1"/>
  <c r="M512" i="3"/>
  <c r="L512" i="3"/>
  <c r="M492" i="3"/>
  <c r="L492" i="3"/>
  <c r="M482" i="3"/>
  <c r="L482" i="3"/>
  <c r="M472" i="3"/>
  <c r="L472" i="3"/>
  <c r="M462" i="3"/>
  <c r="L462" i="3"/>
  <c r="M452" i="3"/>
  <c r="L452" i="3"/>
  <c r="M442" i="3"/>
  <c r="L442" i="3"/>
  <c r="M422" i="3"/>
  <c r="L422" i="3"/>
  <c r="N422" i="3" s="1"/>
  <c r="M402" i="3"/>
  <c r="L402" i="3"/>
  <c r="M392" i="3"/>
  <c r="L392" i="3"/>
  <c r="M382" i="3"/>
  <c r="L382" i="3"/>
  <c r="M372" i="3"/>
  <c r="L372" i="3"/>
  <c r="M362" i="3"/>
  <c r="L362" i="3"/>
  <c r="N362" i="3" s="1"/>
  <c r="M352" i="3"/>
  <c r="L352" i="3"/>
  <c r="M322" i="3"/>
  <c r="L322" i="3"/>
  <c r="R322" i="3" s="1"/>
  <c r="M302" i="3"/>
  <c r="L302" i="3"/>
  <c r="R302" i="3" s="1"/>
  <c r="M282" i="3"/>
  <c r="L282" i="3"/>
  <c r="M272" i="3"/>
  <c r="L272" i="3"/>
  <c r="R272" i="3" s="1"/>
  <c r="M262" i="3"/>
  <c r="L262" i="3"/>
  <c r="R262" i="3" s="1"/>
  <c r="M252" i="3"/>
  <c r="L252" i="3"/>
  <c r="R252" i="3" s="1"/>
  <c r="M242" i="3"/>
  <c r="L242" i="3"/>
  <c r="R242" i="3" s="1"/>
  <c r="M232" i="3"/>
  <c r="L232" i="3"/>
  <c r="M212" i="3"/>
  <c r="L212" i="3"/>
  <c r="R212" i="3" s="1"/>
  <c r="M202" i="3"/>
  <c r="L202" i="3"/>
  <c r="R202" i="3" s="1"/>
  <c r="M192" i="3"/>
  <c r="L192" i="3"/>
  <c r="R192" i="3" s="1"/>
  <c r="M182" i="3"/>
  <c r="L182" i="3"/>
  <c r="R182" i="3" s="1"/>
  <c r="M172" i="3"/>
  <c r="L172" i="3"/>
  <c r="R172" i="3" s="1"/>
  <c r="M162" i="3"/>
  <c r="L162" i="3"/>
  <c r="R162" i="3" s="1"/>
  <c r="M152" i="3"/>
  <c r="L152" i="3"/>
  <c r="R152" i="3" s="1"/>
  <c r="M142" i="3"/>
  <c r="L142" i="3"/>
  <c r="M132" i="3"/>
  <c r="L132" i="3"/>
  <c r="R132" i="3" s="1"/>
  <c r="M122" i="3"/>
  <c r="L122" i="3"/>
  <c r="R122" i="3" s="1"/>
  <c r="M112" i="3"/>
  <c r="L112" i="3"/>
  <c r="R112" i="3" s="1"/>
  <c r="M102" i="3"/>
  <c r="L102" i="3"/>
  <c r="R102" i="3" s="1"/>
  <c r="M92" i="3"/>
  <c r="L92" i="3"/>
  <c r="R92" i="3" s="1"/>
  <c r="M72" i="3"/>
  <c r="L72" i="3"/>
  <c r="R72" i="3" s="1"/>
  <c r="M62" i="3"/>
  <c r="L62" i="3"/>
  <c r="R62" i="3" s="1"/>
  <c r="M42" i="3"/>
  <c r="L42" i="3"/>
  <c r="R42" i="3" s="1"/>
  <c r="M32" i="3"/>
  <c r="L32" i="3"/>
  <c r="R32" i="3" s="1"/>
  <c r="M22" i="3"/>
  <c r="L22" i="3"/>
  <c r="R22" i="3" s="1"/>
  <c r="M12" i="3"/>
  <c r="L12" i="3"/>
  <c r="M2" i="3"/>
  <c r="L2" i="3"/>
  <c r="R2" i="3" s="1"/>
  <c r="M339" i="3"/>
  <c r="L339" i="3"/>
  <c r="R339" i="3" s="1"/>
  <c r="L1263" i="3"/>
  <c r="L1152" i="3"/>
  <c r="L1074" i="3"/>
  <c r="N1074" i="3" s="1"/>
  <c r="L983" i="3"/>
  <c r="L932" i="3"/>
  <c r="L885" i="3"/>
  <c r="L841" i="3"/>
  <c r="L743" i="3"/>
  <c r="L641" i="3"/>
  <c r="L533" i="3"/>
  <c r="L292" i="3"/>
  <c r="R292" i="3" s="1"/>
  <c r="L222" i="3"/>
  <c r="R222" i="3" s="1"/>
  <c r="L151" i="3"/>
  <c r="R151" i="3" s="1"/>
  <c r="L61" i="3"/>
  <c r="R61" i="3" s="1"/>
  <c r="M1022" i="3"/>
  <c r="M589" i="3"/>
  <c r="M429" i="3"/>
  <c r="M614" i="3"/>
  <c r="L614" i="3"/>
  <c r="N614" i="3" s="1"/>
  <c r="M594" i="3"/>
  <c r="L594" i="3"/>
  <c r="M564" i="3"/>
  <c r="L564" i="3"/>
  <c r="M544" i="3"/>
  <c r="L544" i="3"/>
  <c r="M514" i="3"/>
  <c r="L514" i="3"/>
  <c r="M494" i="3"/>
  <c r="L494" i="3"/>
  <c r="L484" i="3"/>
  <c r="M484" i="3"/>
  <c r="M464" i="3"/>
  <c r="L464" i="3"/>
  <c r="M394" i="3"/>
  <c r="L394" i="3"/>
  <c r="M374" i="3"/>
  <c r="L374" i="3"/>
  <c r="L364" i="3"/>
  <c r="M364" i="3"/>
  <c r="M344" i="3"/>
  <c r="L344" i="3"/>
  <c r="R344" i="3" s="1"/>
  <c r="M324" i="3"/>
  <c r="L324" i="3"/>
  <c r="M304" i="3"/>
  <c r="L304" i="3"/>
  <c r="R304" i="3" s="1"/>
  <c r="M294" i="3"/>
  <c r="L294" i="3"/>
  <c r="R294" i="3" s="1"/>
  <c r="L284" i="3"/>
  <c r="R284" i="3" s="1"/>
  <c r="M284" i="3"/>
  <c r="M274" i="3"/>
  <c r="L274" i="3"/>
  <c r="R274" i="3" s="1"/>
  <c r="M254" i="3"/>
  <c r="L254" i="3"/>
  <c r="R254" i="3" s="1"/>
  <c r="L244" i="3"/>
  <c r="R244" i="3" s="1"/>
  <c r="M244" i="3"/>
  <c r="L234" i="3"/>
  <c r="R234" i="3" s="1"/>
  <c r="M234" i="3"/>
  <c r="M224" i="3"/>
  <c r="L224" i="3"/>
  <c r="R224" i="3" s="1"/>
  <c r="L194" i="3"/>
  <c r="R194" i="3" s="1"/>
  <c r="M194" i="3"/>
  <c r="L184" i="3"/>
  <c r="R184" i="3" s="1"/>
  <c r="M184" i="3"/>
  <c r="M174" i="3"/>
  <c r="L174" i="3"/>
  <c r="R174" i="3" s="1"/>
  <c r="L144" i="3"/>
  <c r="R144" i="3" s="1"/>
  <c r="M144" i="3"/>
  <c r="L134" i="3"/>
  <c r="R134" i="3" s="1"/>
  <c r="M134" i="3"/>
  <c r="L124" i="3"/>
  <c r="R124" i="3" s="1"/>
  <c r="M124" i="3"/>
  <c r="M94" i="3"/>
  <c r="L94" i="3"/>
  <c r="R94" i="3" s="1"/>
  <c r="M84" i="3"/>
  <c r="L84" i="3"/>
  <c r="R84" i="3" s="1"/>
  <c r="M74" i="3"/>
  <c r="L74" i="3"/>
  <c r="R74" i="3" s="1"/>
  <c r="M64" i="3"/>
  <c r="L64" i="3"/>
  <c r="R64" i="3" s="1"/>
  <c r="L54" i="3"/>
  <c r="R54" i="3" s="1"/>
  <c r="M54" i="3"/>
  <c r="L44" i="3"/>
  <c r="R44" i="3" s="1"/>
  <c r="M44" i="3"/>
  <c r="L34" i="3"/>
  <c r="R34" i="3" s="1"/>
  <c r="M34" i="3"/>
  <c r="L24" i="3"/>
  <c r="R24" i="3" s="1"/>
  <c r="M24" i="3"/>
  <c r="L14" i="3"/>
  <c r="R14" i="3" s="1"/>
  <c r="M14" i="3"/>
  <c r="L4" i="3"/>
  <c r="R4" i="3" s="1"/>
  <c r="M4" i="3"/>
  <c r="L726" i="3"/>
  <c r="L447" i="3"/>
  <c r="L414" i="3"/>
  <c r="L356" i="3"/>
  <c r="L197" i="3"/>
  <c r="M597" i="3"/>
  <c r="M347" i="3"/>
  <c r="M57" i="3"/>
  <c r="L686" i="3"/>
  <c r="L604" i="3"/>
  <c r="L574" i="3"/>
  <c r="N574" i="3" s="1"/>
  <c r="L465" i="3"/>
  <c r="L207" i="3"/>
  <c r="R207" i="3" s="1"/>
  <c r="L177" i="3"/>
  <c r="R177" i="3" s="1"/>
  <c r="M547" i="3"/>
  <c r="M474" i="3"/>
  <c r="M384" i="3"/>
  <c r="M296" i="3"/>
  <c r="M204" i="3"/>
  <c r="L587" i="3"/>
  <c r="M587" i="3"/>
  <c r="M577" i="3"/>
  <c r="L577" i="3"/>
  <c r="M567" i="3"/>
  <c r="L567" i="3"/>
  <c r="L557" i="3"/>
  <c r="M557" i="3"/>
  <c r="M537" i="3"/>
  <c r="L537" i="3"/>
  <c r="L527" i="3"/>
  <c r="N527" i="3" s="1"/>
  <c r="M527" i="3"/>
  <c r="L517" i="3"/>
  <c r="M517" i="3"/>
  <c r="M507" i="3"/>
  <c r="L507" i="3"/>
  <c r="M497" i="3"/>
  <c r="L497" i="3"/>
  <c r="M477" i="3"/>
  <c r="L477" i="3"/>
  <c r="L457" i="3"/>
  <c r="M457" i="3"/>
  <c r="M437" i="3"/>
  <c r="L437" i="3"/>
  <c r="M417" i="3"/>
  <c r="L417" i="3"/>
  <c r="M407" i="3"/>
  <c r="L407" i="3"/>
  <c r="M397" i="3"/>
  <c r="L397" i="3"/>
  <c r="M387" i="3"/>
  <c r="L387" i="3"/>
  <c r="M367" i="3"/>
  <c r="L367" i="3"/>
  <c r="L327" i="3"/>
  <c r="M327" i="3"/>
  <c r="L317" i="3"/>
  <c r="R317" i="3" s="1"/>
  <c r="M317" i="3"/>
  <c r="M307" i="3"/>
  <c r="L307" i="3"/>
  <c r="R307" i="3" s="1"/>
  <c r="M237" i="3"/>
  <c r="L237" i="3"/>
  <c r="R237" i="3" s="1"/>
  <c r="M227" i="3"/>
  <c r="L227" i="3"/>
  <c r="M217" i="3"/>
  <c r="L217" i="3"/>
  <c r="R217" i="3" s="1"/>
  <c r="M187" i="3"/>
  <c r="L187" i="3"/>
  <c r="R187" i="3" s="1"/>
  <c r="M167" i="3"/>
  <c r="L167" i="3"/>
  <c r="R167" i="3" s="1"/>
  <c r="M157" i="3"/>
  <c r="L157" i="3"/>
  <c r="R157" i="3" s="1"/>
  <c r="M117" i="3"/>
  <c r="L117" i="3"/>
  <c r="R117" i="3" s="1"/>
  <c r="M97" i="3"/>
  <c r="L97" i="3"/>
  <c r="R97" i="3" s="1"/>
  <c r="M87" i="3"/>
  <c r="L87" i="3"/>
  <c r="R87" i="3" s="1"/>
  <c r="M77" i="3"/>
  <c r="L77" i="3"/>
  <c r="R77" i="3" s="1"/>
  <c r="M67" i="3"/>
  <c r="L67" i="3"/>
  <c r="R67" i="3" s="1"/>
  <c r="M47" i="3"/>
  <c r="L47" i="3"/>
  <c r="R47" i="3" s="1"/>
  <c r="M27" i="3"/>
  <c r="L27" i="3"/>
  <c r="R27" i="3" s="1"/>
  <c r="M17" i="3"/>
  <c r="L17" i="3"/>
  <c r="R17" i="3" s="1"/>
  <c r="M7" i="3"/>
  <c r="L7" i="3"/>
  <c r="R7" i="3" s="1"/>
  <c r="M340" i="3"/>
  <c r="L340" i="3"/>
  <c r="L426" i="3"/>
  <c r="L277" i="3"/>
  <c r="R277" i="3" s="1"/>
  <c r="L206" i="3"/>
  <c r="R206" i="3" s="1"/>
  <c r="L127" i="3"/>
  <c r="M626" i="3"/>
  <c r="M546" i="3"/>
  <c r="M295" i="3"/>
  <c r="M195" i="3"/>
  <c r="M706" i="3"/>
  <c r="L706" i="3"/>
  <c r="M676" i="3"/>
  <c r="L676" i="3"/>
  <c r="M666" i="3"/>
  <c r="L666" i="3"/>
  <c r="N666" i="3" s="1"/>
  <c r="M656" i="3"/>
  <c r="L656" i="3"/>
  <c r="L646" i="3"/>
  <c r="M646" i="3"/>
  <c r="M636" i="3"/>
  <c r="L636" i="3"/>
  <c r="L616" i="3"/>
  <c r="M616" i="3"/>
  <c r="M606" i="3"/>
  <c r="L606" i="3"/>
  <c r="M596" i="3"/>
  <c r="L596" i="3"/>
  <c r="M586" i="3"/>
  <c r="L586" i="3"/>
  <c r="M566" i="3"/>
  <c r="L566" i="3"/>
  <c r="M536" i="3"/>
  <c r="L536" i="3"/>
  <c r="L526" i="3"/>
  <c r="M526" i="3"/>
  <c r="M516" i="3"/>
  <c r="L516" i="3"/>
  <c r="M506" i="3"/>
  <c r="L506" i="3"/>
  <c r="M496" i="3"/>
  <c r="L496" i="3"/>
  <c r="L486" i="3"/>
  <c r="M486" i="3"/>
  <c r="L456" i="3"/>
  <c r="M456" i="3"/>
  <c r="M436" i="3"/>
  <c r="L436" i="3"/>
  <c r="M416" i="3"/>
  <c r="L416" i="3"/>
  <c r="M406" i="3"/>
  <c r="L406" i="3"/>
  <c r="M396" i="3"/>
  <c r="L396" i="3"/>
  <c r="L386" i="3"/>
  <c r="M386" i="3"/>
  <c r="M366" i="3"/>
  <c r="L366" i="3"/>
  <c r="M326" i="3"/>
  <c r="L326" i="3"/>
  <c r="L316" i="3"/>
  <c r="R316" i="3" s="1"/>
  <c r="M316" i="3"/>
  <c r="M306" i="3"/>
  <c r="L306" i="3"/>
  <c r="R306" i="3" s="1"/>
  <c r="M276" i="3"/>
  <c r="L276" i="3"/>
  <c r="R276" i="3" s="1"/>
  <c r="M256" i="3"/>
  <c r="L256" i="3"/>
  <c r="R256" i="3" s="1"/>
  <c r="M226" i="3"/>
  <c r="L226" i="3"/>
  <c r="R226" i="3" s="1"/>
  <c r="L216" i="3"/>
  <c r="R216" i="3" s="1"/>
  <c r="M216" i="3"/>
  <c r="M176" i="3"/>
  <c r="L176" i="3"/>
  <c r="R176" i="3" s="1"/>
  <c r="M166" i="3"/>
  <c r="L166" i="3"/>
  <c r="L146" i="3"/>
  <c r="R146" i="3" s="1"/>
  <c r="M146" i="3"/>
  <c r="M116" i="3"/>
  <c r="L116" i="3"/>
  <c r="R116" i="3" s="1"/>
  <c r="M96" i="3"/>
  <c r="L96" i="3"/>
  <c r="R96" i="3" s="1"/>
  <c r="M86" i="3"/>
  <c r="L86" i="3"/>
  <c r="R86" i="3" s="1"/>
  <c r="L76" i="3"/>
  <c r="R76" i="3" s="1"/>
  <c r="M76" i="3"/>
  <c r="M46" i="3"/>
  <c r="L46" i="3"/>
  <c r="R46" i="3" s="1"/>
  <c r="M26" i="3"/>
  <c r="L26" i="3"/>
  <c r="R26" i="3" s="1"/>
  <c r="M16" i="3"/>
  <c r="L16" i="3"/>
  <c r="M6" i="3"/>
  <c r="L6" i="3"/>
  <c r="R6" i="3" s="1"/>
  <c r="L624" i="3"/>
  <c r="L487" i="3"/>
  <c r="L454" i="3"/>
  <c r="L425" i="3"/>
  <c r="L267" i="3"/>
  <c r="R267" i="3" s="1"/>
  <c r="L205" i="3"/>
  <c r="R205" i="3" s="1"/>
  <c r="L126" i="3"/>
  <c r="R126" i="3" s="1"/>
  <c r="M545" i="3"/>
  <c r="M286" i="3"/>
  <c r="M186" i="3"/>
  <c r="M595" i="3"/>
  <c r="L595" i="3"/>
  <c r="M575" i="3"/>
  <c r="L575" i="3"/>
  <c r="M525" i="3"/>
  <c r="L525" i="3"/>
  <c r="M495" i="3"/>
  <c r="L495" i="3"/>
  <c r="L485" i="3"/>
  <c r="M485" i="3"/>
  <c r="M455" i="3"/>
  <c r="L455" i="3"/>
  <c r="M435" i="3"/>
  <c r="L435" i="3"/>
  <c r="M415" i="3"/>
  <c r="L415" i="3"/>
  <c r="M405" i="3"/>
  <c r="L405" i="3"/>
  <c r="M395" i="3"/>
  <c r="L395" i="3"/>
  <c r="M375" i="3"/>
  <c r="L375" i="3"/>
  <c r="M365" i="3"/>
  <c r="L365" i="3"/>
  <c r="M345" i="3"/>
  <c r="L345" i="3"/>
  <c r="R345" i="3" s="1"/>
  <c r="M325" i="3"/>
  <c r="L325" i="3"/>
  <c r="M305" i="3"/>
  <c r="L305" i="3"/>
  <c r="R305" i="3" s="1"/>
  <c r="L285" i="3"/>
  <c r="R285" i="3" s="1"/>
  <c r="M285" i="3"/>
  <c r="M275" i="3"/>
  <c r="L275" i="3"/>
  <c r="R275" i="3" s="1"/>
  <c r="N265" i="3"/>
  <c r="M265" i="3"/>
  <c r="M255" i="3"/>
  <c r="L255" i="3"/>
  <c r="R255" i="3" s="1"/>
  <c r="L235" i="3"/>
  <c r="R235" i="3" s="1"/>
  <c r="M235" i="3"/>
  <c r="M225" i="3"/>
  <c r="L225" i="3"/>
  <c r="R225" i="3" s="1"/>
  <c r="L215" i="3"/>
  <c r="R215" i="3" s="1"/>
  <c r="M215" i="3"/>
  <c r="L185" i="3"/>
  <c r="M185" i="3"/>
  <c r="M175" i="3"/>
  <c r="L175" i="3"/>
  <c r="R175" i="3" s="1"/>
  <c r="L165" i="3"/>
  <c r="R165" i="3" s="1"/>
  <c r="M165" i="3"/>
  <c r="L155" i="3"/>
  <c r="R155" i="3" s="1"/>
  <c r="M155" i="3"/>
  <c r="L145" i="3"/>
  <c r="R145" i="3" s="1"/>
  <c r="M145" i="3"/>
  <c r="L135" i="3"/>
  <c r="R135" i="3" s="1"/>
  <c r="M135" i="3"/>
  <c r="L125" i="3"/>
  <c r="R125" i="3" s="1"/>
  <c r="M125" i="3"/>
  <c r="L115" i="3"/>
  <c r="R115" i="3" s="1"/>
  <c r="M115" i="3"/>
  <c r="M105" i="3"/>
  <c r="L105" i="3"/>
  <c r="R105" i="3" s="1"/>
  <c r="M95" i="3"/>
  <c r="L95" i="3"/>
  <c r="M85" i="3"/>
  <c r="L85" i="3"/>
  <c r="M75" i="3"/>
  <c r="L75" i="3"/>
  <c r="R75" i="3" s="1"/>
  <c r="M65" i="3"/>
  <c r="L65" i="3"/>
  <c r="R65" i="3" s="1"/>
  <c r="L55" i="3"/>
  <c r="R55" i="3" s="1"/>
  <c r="M55" i="3"/>
  <c r="M45" i="3"/>
  <c r="L45" i="3"/>
  <c r="L35" i="3"/>
  <c r="R35" i="3" s="1"/>
  <c r="M35" i="3"/>
  <c r="M25" i="3"/>
  <c r="L25" i="3"/>
  <c r="R25" i="3" s="1"/>
  <c r="L15" i="3"/>
  <c r="R15" i="3" s="1"/>
  <c r="M15" i="3"/>
  <c r="M5" i="3"/>
  <c r="L5" i="3"/>
  <c r="R5" i="3" s="1"/>
  <c r="L515" i="3"/>
  <c r="L424" i="3"/>
  <c r="L357" i="3"/>
  <c r="L266" i="3"/>
  <c r="R266" i="3" s="1"/>
  <c r="L156" i="3"/>
  <c r="R156" i="3" s="1"/>
  <c r="L66" i="3"/>
  <c r="R66" i="3" s="1"/>
  <c r="M264" i="3"/>
  <c r="M164" i="3"/>
  <c r="M338" i="3"/>
  <c r="L338" i="3"/>
  <c r="R338" i="3" s="1"/>
  <c r="M333" i="3"/>
  <c r="L333" i="3"/>
  <c r="M341" i="3"/>
  <c r="L341" i="3"/>
  <c r="N336" i="3"/>
  <c r="N332" i="3"/>
  <c r="N323" i="3"/>
  <c r="N290" i="3"/>
  <c r="N1238" i="3"/>
  <c r="N1216" i="3"/>
  <c r="N1046" i="3"/>
  <c r="N1029" i="3"/>
  <c r="N1016" i="3"/>
  <c r="N870" i="3"/>
  <c r="N710" i="3"/>
  <c r="N520" i="3"/>
  <c r="N400" i="3"/>
  <c r="N912" i="3"/>
  <c r="N736" i="3"/>
  <c r="N959" i="3"/>
  <c r="N846" i="3"/>
  <c r="N829" i="3"/>
  <c r="N696" i="3"/>
  <c r="N663" i="3"/>
  <c r="N550" i="3"/>
  <c r="N534" i="3"/>
  <c r="N518" i="3"/>
  <c r="N1040" i="3"/>
  <c r="N958" i="3"/>
  <c r="N909" i="3"/>
  <c r="N678" i="3"/>
  <c r="N264" i="3"/>
  <c r="N896" i="3"/>
  <c r="N568" i="3"/>
  <c r="N1231" i="3"/>
  <c r="N1151" i="3"/>
  <c r="N1056" i="3"/>
  <c r="N1022" i="3"/>
  <c r="N1218" i="3"/>
  <c r="N1018" i="3"/>
  <c r="N811" i="3"/>
  <c r="N719" i="3"/>
  <c r="N1250" i="3"/>
  <c r="N1086" i="3"/>
  <c r="N11" i="3"/>
  <c r="N1211" i="3"/>
  <c r="N1140" i="3"/>
  <c r="N1020" i="3"/>
  <c r="N902" i="3"/>
  <c r="N877" i="3"/>
  <c r="N859" i="3"/>
  <c r="N635" i="3"/>
  <c r="N420" i="3"/>
  <c r="N381" i="3"/>
  <c r="N354" i="3"/>
  <c r="N1254" i="3"/>
  <c r="N1221" i="3"/>
  <c r="N1179" i="3"/>
  <c r="N1166" i="3"/>
  <c r="N1150" i="3"/>
  <c r="N1139" i="3"/>
  <c r="N1124" i="3"/>
  <c r="N1006" i="3"/>
  <c r="N990" i="3"/>
  <c r="N974" i="3"/>
  <c r="N946" i="3"/>
  <c r="N918" i="3"/>
  <c r="N890" i="3"/>
  <c r="N842" i="3"/>
  <c r="N738" i="3"/>
  <c r="N618" i="3"/>
  <c r="N558" i="3"/>
  <c r="N458" i="3"/>
  <c r="N446" i="3"/>
  <c r="N434" i="3"/>
  <c r="N150" i="3"/>
  <c r="N90" i="3"/>
  <c r="N1165" i="3"/>
  <c r="N630" i="3"/>
  <c r="N1118" i="3"/>
  <c r="N1030" i="3"/>
  <c r="N898" i="3"/>
  <c r="N840" i="3"/>
  <c r="N956" i="3"/>
  <c r="N838" i="3"/>
  <c r="N750" i="3"/>
  <c r="N538" i="3"/>
  <c r="N147" i="3"/>
  <c r="N1133" i="3"/>
  <c r="N854" i="3"/>
  <c r="N762" i="3"/>
  <c r="N554" i="3"/>
  <c r="N308" i="3"/>
  <c r="N191" i="3"/>
  <c r="N1262" i="3"/>
  <c r="N1246" i="3"/>
  <c r="N1230" i="3"/>
  <c r="N1188" i="3"/>
  <c r="N1174" i="3"/>
  <c r="N1131" i="3"/>
  <c r="N1070" i="3"/>
  <c r="N1012" i="3"/>
  <c r="N939" i="3"/>
  <c r="N923" i="3"/>
  <c r="N910" i="3"/>
  <c r="N786" i="3"/>
  <c r="N700" i="3"/>
  <c r="N670" i="3"/>
  <c r="N626" i="3"/>
  <c r="N427" i="3"/>
  <c r="N331" i="3"/>
  <c r="N109" i="3"/>
  <c r="N1103" i="3"/>
  <c r="N970" i="3"/>
  <c r="N888" i="3"/>
  <c r="N467" i="3"/>
  <c r="N1206" i="3"/>
  <c r="N1003" i="3"/>
  <c r="N886" i="3"/>
  <c r="N430" i="3"/>
  <c r="N310" i="3"/>
  <c r="N1158" i="3"/>
  <c r="N1115" i="3"/>
  <c r="N1072" i="3"/>
  <c r="N966" i="3"/>
  <c r="N714" i="3"/>
  <c r="N627" i="3"/>
  <c r="N578" i="3"/>
  <c r="N535" i="3"/>
  <c r="N1261" i="3"/>
  <c r="N1243" i="3"/>
  <c r="N1067" i="3"/>
  <c r="N996" i="3"/>
  <c r="N819" i="3"/>
  <c r="N770" i="3"/>
  <c r="N727" i="3"/>
  <c r="N637" i="3"/>
  <c r="N502" i="3"/>
  <c r="N474" i="3"/>
  <c r="N450" i="3"/>
  <c r="N130" i="3"/>
  <c r="N107" i="3"/>
  <c r="N1060" i="3"/>
  <c r="N914" i="3"/>
  <c r="N856" i="3"/>
  <c r="N1102" i="3"/>
  <c r="N928" i="3"/>
  <c r="N640" i="3"/>
  <c r="N555" i="3"/>
  <c r="N444" i="3"/>
  <c r="N955" i="3"/>
  <c r="N701" i="3"/>
  <c r="N478" i="3"/>
  <c r="N110" i="3"/>
  <c r="N10" i="3"/>
  <c r="N1259" i="3"/>
  <c r="N1021" i="3"/>
  <c r="N1010" i="3"/>
  <c r="N994" i="3"/>
  <c r="N950" i="3"/>
  <c r="N906" i="3"/>
  <c r="N878" i="3"/>
  <c r="N818" i="3"/>
  <c r="N742" i="3"/>
  <c r="N650" i="3"/>
  <c r="N621" i="3"/>
  <c r="N589" i="3"/>
  <c r="N546" i="3"/>
  <c r="N530" i="3"/>
  <c r="N500" i="3"/>
  <c r="N370" i="3"/>
  <c r="N246" i="3"/>
  <c r="N178" i="3"/>
  <c r="N106" i="3"/>
  <c r="N1237" i="3"/>
  <c r="N989" i="3"/>
  <c r="N861" i="3"/>
  <c r="N820" i="3"/>
  <c r="N778" i="3"/>
  <c r="N410" i="3"/>
  <c r="N350" i="3"/>
  <c r="N278" i="3"/>
  <c r="N245" i="3"/>
  <c r="N771" i="3"/>
  <c r="N1039" i="3"/>
  <c r="N491" i="3"/>
  <c r="N475" i="3"/>
  <c r="N451" i="3"/>
  <c r="N380" i="3"/>
  <c r="N355" i="3"/>
  <c r="N927" i="3"/>
  <c r="N647" i="3"/>
  <c r="N287" i="3"/>
  <c r="N597" i="3"/>
  <c r="B3" i="3"/>
  <c r="B4" i="3" s="1"/>
  <c r="N158" i="3" l="1"/>
  <c r="N4" i="3"/>
  <c r="N180" i="3"/>
  <c r="N179" i="3"/>
  <c r="N29" i="3"/>
  <c r="N26" i="3"/>
  <c r="N279" i="3"/>
  <c r="N262" i="3"/>
  <c r="N222" i="3"/>
  <c r="N292" i="3"/>
  <c r="N198" i="3"/>
  <c r="N124" i="3"/>
  <c r="N254" i="3"/>
  <c r="N229" i="3"/>
  <c r="N69" i="3"/>
  <c r="N258" i="3"/>
  <c r="O515" i="3"/>
  <c r="Q515" i="3" s="1"/>
  <c r="R515" i="3"/>
  <c r="O526" i="3"/>
  <c r="Q526" i="3" s="1"/>
  <c r="R526" i="3"/>
  <c r="O842" i="3"/>
  <c r="Q842" i="3" s="1"/>
  <c r="R842" i="3"/>
  <c r="O701" i="3"/>
  <c r="Q701" i="3" s="1"/>
  <c r="R701" i="3"/>
  <c r="O804" i="3"/>
  <c r="Q804" i="3" s="1"/>
  <c r="R804" i="3"/>
  <c r="O1134" i="3"/>
  <c r="Q1134" i="3" s="1"/>
  <c r="R1134" i="3"/>
  <c r="O391" i="3"/>
  <c r="Q391" i="3" s="1"/>
  <c r="R391" i="3"/>
  <c r="O536" i="3"/>
  <c r="Q536" i="3" s="1"/>
  <c r="R536" i="3"/>
  <c r="O367" i="3"/>
  <c r="Q367" i="3" s="1"/>
  <c r="R367" i="3"/>
  <c r="O414" i="3"/>
  <c r="Q414" i="3" s="1"/>
  <c r="R414" i="3"/>
  <c r="O392" i="3"/>
  <c r="Q392" i="3" s="1"/>
  <c r="R392" i="3"/>
  <c r="O572" i="3"/>
  <c r="Q572" i="3" s="1"/>
  <c r="R572" i="3"/>
  <c r="O902" i="3"/>
  <c r="Q902" i="3" s="1"/>
  <c r="R902" i="3"/>
  <c r="O1232" i="3"/>
  <c r="Q1232" i="3" s="1"/>
  <c r="R1232" i="3"/>
  <c r="O473" i="3"/>
  <c r="Q473" i="3" s="1"/>
  <c r="R473" i="3"/>
  <c r="O893" i="3"/>
  <c r="Q893" i="3" s="1"/>
  <c r="R893" i="3"/>
  <c r="O761" i="3"/>
  <c r="Q761" i="3" s="1"/>
  <c r="R761" i="3"/>
  <c r="O486" i="3"/>
  <c r="Q486" i="3" s="1"/>
  <c r="R486" i="3"/>
  <c r="O465" i="3"/>
  <c r="Q465" i="3" s="1"/>
  <c r="R465" i="3"/>
  <c r="O464" i="3"/>
  <c r="Q464" i="3" s="1"/>
  <c r="R464" i="3"/>
  <c r="O796" i="3"/>
  <c r="Q796" i="3" s="1"/>
  <c r="R796" i="3"/>
  <c r="O824" i="3"/>
  <c r="Q824" i="3" s="1"/>
  <c r="R824" i="3"/>
  <c r="O1065" i="3"/>
  <c r="Q1065" i="3" s="1"/>
  <c r="R1065" i="3"/>
  <c r="O812" i="3"/>
  <c r="Q812" i="3" s="1"/>
  <c r="R812" i="3"/>
  <c r="N159" i="3"/>
  <c r="N244" i="3"/>
  <c r="O357" i="3"/>
  <c r="Q357" i="3" s="1"/>
  <c r="R357" i="3"/>
  <c r="O185" i="3"/>
  <c r="Q185" i="3" s="1"/>
  <c r="R185" i="3"/>
  <c r="O646" i="3"/>
  <c r="Q646" i="3" s="1"/>
  <c r="R646" i="3"/>
  <c r="O494" i="3"/>
  <c r="Q494" i="3" s="1"/>
  <c r="R494" i="3"/>
  <c r="O614" i="3"/>
  <c r="Q614" i="3" s="1"/>
  <c r="R614" i="3"/>
  <c r="O641" i="3"/>
  <c r="Q641" i="3" s="1"/>
  <c r="R641" i="3"/>
  <c r="O469" i="3"/>
  <c r="Q469" i="3" s="1"/>
  <c r="R469" i="3"/>
  <c r="O1264" i="3"/>
  <c r="Q1264" i="3" s="1"/>
  <c r="R1264" i="3"/>
  <c r="O1023" i="3"/>
  <c r="Q1023" i="3" s="1"/>
  <c r="R1023" i="3"/>
  <c r="O1183" i="3"/>
  <c r="Q1183" i="3" s="1"/>
  <c r="R1183" i="3"/>
  <c r="O1253" i="3"/>
  <c r="Q1253" i="3" s="1"/>
  <c r="R1253" i="3"/>
  <c r="O412" i="3"/>
  <c r="Q412" i="3" s="1"/>
  <c r="R412" i="3"/>
  <c r="O1032" i="3"/>
  <c r="Q1032" i="3" s="1"/>
  <c r="R1032" i="3"/>
  <c r="O664" i="3"/>
  <c r="Q664" i="3" s="1"/>
  <c r="R664" i="3"/>
  <c r="O724" i="3"/>
  <c r="Q724" i="3" s="1"/>
  <c r="R724" i="3"/>
  <c r="O784" i="3"/>
  <c r="Q784" i="3" s="1"/>
  <c r="R784" i="3"/>
  <c r="O844" i="3"/>
  <c r="Q844" i="3" s="1"/>
  <c r="R844" i="3"/>
  <c r="O944" i="3"/>
  <c r="Q944" i="3" s="1"/>
  <c r="R944" i="3"/>
  <c r="O1034" i="3"/>
  <c r="Q1034" i="3" s="1"/>
  <c r="R1034" i="3"/>
  <c r="O1184" i="3"/>
  <c r="Q1184" i="3" s="1"/>
  <c r="R1184" i="3"/>
  <c r="O835" i="3"/>
  <c r="Q835" i="3" s="1"/>
  <c r="R835" i="3"/>
  <c r="O1105" i="3"/>
  <c r="Q1105" i="3" s="1"/>
  <c r="R1105" i="3"/>
  <c r="O1175" i="3"/>
  <c r="Q1175" i="3" s="1"/>
  <c r="R1175" i="3"/>
  <c r="O1045" i="3"/>
  <c r="Q1045" i="3" s="1"/>
  <c r="R1045" i="3"/>
  <c r="O735" i="3"/>
  <c r="Q735" i="3" s="1"/>
  <c r="R735" i="3"/>
  <c r="O18" i="3"/>
  <c r="Q18" i="3" s="1"/>
  <c r="R18" i="3"/>
  <c r="O439" i="3"/>
  <c r="Q439" i="3" s="1"/>
  <c r="R439" i="3"/>
  <c r="O569" i="3"/>
  <c r="Q569" i="3" s="1"/>
  <c r="R569" i="3"/>
  <c r="O629" i="3"/>
  <c r="Q629" i="3" s="1"/>
  <c r="R629" i="3"/>
  <c r="O689" i="3"/>
  <c r="Q689" i="3" s="1"/>
  <c r="R689" i="3"/>
  <c r="O691" i="3"/>
  <c r="Q691" i="3" s="1"/>
  <c r="R691" i="3"/>
  <c r="O1222" i="3"/>
  <c r="Q1222" i="3" s="1"/>
  <c r="R1222" i="3"/>
  <c r="O371" i="3"/>
  <c r="Q371" i="3" s="1"/>
  <c r="R371" i="3"/>
  <c r="O431" i="3"/>
  <c r="Q431" i="3" s="1"/>
  <c r="R431" i="3"/>
  <c r="O481" i="3"/>
  <c r="Q481" i="3" s="1"/>
  <c r="R481" i="3"/>
  <c r="O541" i="3"/>
  <c r="Q541" i="3" s="1"/>
  <c r="R541" i="3"/>
  <c r="O601" i="3"/>
  <c r="Q601" i="3" s="1"/>
  <c r="R601" i="3"/>
  <c r="O711" i="3"/>
  <c r="Q711" i="3" s="1"/>
  <c r="R711" i="3"/>
  <c r="O801" i="3"/>
  <c r="Q801" i="3" s="1"/>
  <c r="R801" i="3"/>
  <c r="O871" i="3"/>
  <c r="Q871" i="3" s="1"/>
  <c r="R871" i="3"/>
  <c r="O921" i="3"/>
  <c r="Q921" i="3" s="1"/>
  <c r="R921" i="3"/>
  <c r="O1011" i="3"/>
  <c r="Q1011" i="3" s="1"/>
  <c r="R1011" i="3"/>
  <c r="O1071" i="3"/>
  <c r="Q1071" i="3" s="1"/>
  <c r="R1071" i="3"/>
  <c r="O1141" i="3"/>
  <c r="Q1141" i="3" s="1"/>
  <c r="R1141" i="3"/>
  <c r="O677" i="3"/>
  <c r="Q677" i="3" s="1"/>
  <c r="R677" i="3"/>
  <c r="O827" i="3"/>
  <c r="Q827" i="3" s="1"/>
  <c r="R827" i="3"/>
  <c r="O1027" i="3"/>
  <c r="Q1027" i="3" s="1"/>
  <c r="R1027" i="3"/>
  <c r="O1127" i="3"/>
  <c r="Q1127" i="3" s="1"/>
  <c r="R1127" i="3"/>
  <c r="O1177" i="3"/>
  <c r="Q1177" i="3" s="1"/>
  <c r="R1177" i="3"/>
  <c r="O1227" i="3"/>
  <c r="Q1227" i="3" s="1"/>
  <c r="R1227" i="3"/>
  <c r="O1120" i="3"/>
  <c r="Q1120" i="3" s="1"/>
  <c r="R1120" i="3"/>
  <c r="O368" i="3"/>
  <c r="Q368" i="3" s="1"/>
  <c r="R368" i="3"/>
  <c r="O418" i="3"/>
  <c r="Q418" i="3" s="1"/>
  <c r="R418" i="3"/>
  <c r="O468" i="3"/>
  <c r="Q468" i="3" s="1"/>
  <c r="R468" i="3"/>
  <c r="O718" i="3"/>
  <c r="Q718" i="3" s="1"/>
  <c r="R718" i="3"/>
  <c r="O768" i="3"/>
  <c r="Q768" i="3" s="1"/>
  <c r="R768" i="3"/>
  <c r="O818" i="3"/>
  <c r="Q818" i="3" s="1"/>
  <c r="R818" i="3"/>
  <c r="O868" i="3"/>
  <c r="Q868" i="3" s="1"/>
  <c r="R868" i="3"/>
  <c r="O918" i="3"/>
  <c r="Q918" i="3" s="1"/>
  <c r="R918" i="3"/>
  <c r="O968" i="3"/>
  <c r="Q968" i="3" s="1"/>
  <c r="R968" i="3"/>
  <c r="O1018" i="3"/>
  <c r="Q1018" i="3" s="1"/>
  <c r="R1018" i="3"/>
  <c r="O1118" i="3"/>
  <c r="Q1118" i="3" s="1"/>
  <c r="R1118" i="3"/>
  <c r="O1168" i="3"/>
  <c r="Q1168" i="3" s="1"/>
  <c r="R1168" i="3"/>
  <c r="O1218" i="3"/>
  <c r="Q1218" i="3" s="1"/>
  <c r="R1218" i="3"/>
  <c r="O930" i="3"/>
  <c r="Q930" i="3" s="1"/>
  <c r="R930" i="3"/>
  <c r="O719" i="3"/>
  <c r="Q719" i="3" s="1"/>
  <c r="R719" i="3"/>
  <c r="O769" i="3"/>
  <c r="Q769" i="3" s="1"/>
  <c r="R769" i="3"/>
  <c r="O819" i="3"/>
  <c r="Q819" i="3" s="1"/>
  <c r="R819" i="3"/>
  <c r="O869" i="3"/>
  <c r="Q869" i="3" s="1"/>
  <c r="R869" i="3"/>
  <c r="O919" i="3"/>
  <c r="Q919" i="3" s="1"/>
  <c r="R919" i="3"/>
  <c r="O969" i="3"/>
  <c r="Q969" i="3" s="1"/>
  <c r="R969" i="3"/>
  <c r="O1019" i="3"/>
  <c r="Q1019" i="3" s="1"/>
  <c r="R1019" i="3"/>
  <c r="O1069" i="3"/>
  <c r="Q1069" i="3" s="1"/>
  <c r="R1069" i="3"/>
  <c r="O1119" i="3"/>
  <c r="Q1119" i="3" s="1"/>
  <c r="R1119" i="3"/>
  <c r="O1169" i="3"/>
  <c r="Q1169" i="3" s="1"/>
  <c r="R1169" i="3"/>
  <c r="O1219" i="3"/>
  <c r="Q1219" i="3" s="1"/>
  <c r="R1219" i="3"/>
  <c r="O870" i="3"/>
  <c r="Q870" i="3" s="1"/>
  <c r="R870" i="3"/>
  <c r="O1260" i="3"/>
  <c r="Q1260" i="3" s="1"/>
  <c r="R1260" i="3"/>
  <c r="O360" i="3"/>
  <c r="Q360" i="3" s="1"/>
  <c r="R360" i="3"/>
  <c r="O410" i="3"/>
  <c r="Q410" i="3" s="1"/>
  <c r="R410" i="3"/>
  <c r="O460" i="3"/>
  <c r="Q460" i="3" s="1"/>
  <c r="R460" i="3"/>
  <c r="O560" i="3"/>
  <c r="Q560" i="3" s="1"/>
  <c r="R560" i="3"/>
  <c r="O610" i="3"/>
  <c r="Q610" i="3" s="1"/>
  <c r="R610" i="3"/>
  <c r="O760" i="3"/>
  <c r="Q760" i="3" s="1"/>
  <c r="R760" i="3"/>
  <c r="O810" i="3"/>
  <c r="Q810" i="3" s="1"/>
  <c r="R810" i="3"/>
  <c r="O860" i="3"/>
  <c r="Q860" i="3" s="1"/>
  <c r="R860" i="3"/>
  <c r="O1000" i="3"/>
  <c r="Q1000" i="3" s="1"/>
  <c r="R1000" i="3"/>
  <c r="O1050" i="3"/>
  <c r="Q1050" i="3" s="1"/>
  <c r="R1050" i="3"/>
  <c r="O846" i="3"/>
  <c r="Q846" i="3" s="1"/>
  <c r="R846" i="3"/>
  <c r="O896" i="3"/>
  <c r="Q896" i="3" s="1"/>
  <c r="R896" i="3"/>
  <c r="O946" i="3"/>
  <c r="Q946" i="3" s="1"/>
  <c r="R946" i="3"/>
  <c r="O996" i="3"/>
  <c r="Q996" i="3" s="1"/>
  <c r="R996" i="3"/>
  <c r="O1046" i="3"/>
  <c r="Q1046" i="3" s="1"/>
  <c r="R1046" i="3"/>
  <c r="O1096" i="3"/>
  <c r="Q1096" i="3" s="1"/>
  <c r="R1096" i="3"/>
  <c r="O1146" i="3"/>
  <c r="Q1146" i="3" s="1"/>
  <c r="R1146" i="3"/>
  <c r="O1196" i="3"/>
  <c r="Q1196" i="3" s="1"/>
  <c r="R1196" i="3"/>
  <c r="O1246" i="3"/>
  <c r="Q1246" i="3" s="1"/>
  <c r="R1246" i="3"/>
  <c r="O1170" i="3"/>
  <c r="Q1170" i="3" s="1"/>
  <c r="R1170" i="3"/>
  <c r="O1072" i="3"/>
  <c r="Q1072" i="3" s="1"/>
  <c r="R1072" i="3"/>
  <c r="O1095" i="3"/>
  <c r="Q1095" i="3" s="1"/>
  <c r="R1095" i="3"/>
  <c r="O716" i="3"/>
  <c r="Q716" i="3" s="1"/>
  <c r="R716" i="3"/>
  <c r="O605" i="3"/>
  <c r="Q605" i="3" s="1"/>
  <c r="R605" i="3"/>
  <c r="O1172" i="3"/>
  <c r="Q1172" i="3" s="1"/>
  <c r="R1172" i="3"/>
  <c r="O1173" i="3"/>
  <c r="Q1173" i="3" s="1"/>
  <c r="R1173" i="3"/>
  <c r="O1025" i="3"/>
  <c r="Q1025" i="3" s="1"/>
  <c r="R1025" i="3"/>
  <c r="O365" i="3"/>
  <c r="Q365" i="3" s="1"/>
  <c r="R365" i="3"/>
  <c r="O435" i="3"/>
  <c r="Q435" i="3" s="1"/>
  <c r="R435" i="3"/>
  <c r="O575" i="3"/>
  <c r="Q575" i="3" s="1"/>
  <c r="R575" i="3"/>
  <c r="O425" i="3"/>
  <c r="Q425" i="3" s="1"/>
  <c r="R425" i="3"/>
  <c r="O366" i="3"/>
  <c r="Q366" i="3" s="1"/>
  <c r="R366" i="3"/>
  <c r="O436" i="3"/>
  <c r="Q436" i="3" s="1"/>
  <c r="R436" i="3"/>
  <c r="O516" i="3"/>
  <c r="Q516" i="3" s="1"/>
  <c r="R516" i="3"/>
  <c r="O596" i="3"/>
  <c r="Q596" i="3" s="1"/>
  <c r="R596" i="3"/>
  <c r="O656" i="3"/>
  <c r="Q656" i="3" s="1"/>
  <c r="R656" i="3"/>
  <c r="O407" i="3"/>
  <c r="Q407" i="3" s="1"/>
  <c r="R407" i="3"/>
  <c r="O497" i="3"/>
  <c r="Q497" i="3" s="1"/>
  <c r="R497" i="3"/>
  <c r="O364" i="3"/>
  <c r="Q364" i="3" s="1"/>
  <c r="R364" i="3"/>
  <c r="O743" i="3"/>
  <c r="Q743" i="3" s="1"/>
  <c r="R743" i="3"/>
  <c r="N282" i="3"/>
  <c r="R282" i="3"/>
  <c r="O372" i="3"/>
  <c r="Q372" i="3" s="1"/>
  <c r="R372" i="3"/>
  <c r="O442" i="3"/>
  <c r="Q442" i="3" s="1"/>
  <c r="R442" i="3"/>
  <c r="O492" i="3"/>
  <c r="Q492" i="3" s="1"/>
  <c r="R492" i="3"/>
  <c r="O552" i="3"/>
  <c r="Q552" i="3" s="1"/>
  <c r="R552" i="3"/>
  <c r="O602" i="3"/>
  <c r="Q602" i="3" s="1"/>
  <c r="R602" i="3"/>
  <c r="O662" i="3"/>
  <c r="Q662" i="3" s="1"/>
  <c r="R662" i="3"/>
  <c r="O722" i="3"/>
  <c r="Q722" i="3" s="1"/>
  <c r="R722" i="3"/>
  <c r="O792" i="3"/>
  <c r="Q792" i="3" s="1"/>
  <c r="R792" i="3"/>
  <c r="O882" i="3"/>
  <c r="Q882" i="3" s="1"/>
  <c r="R882" i="3"/>
  <c r="O952" i="3"/>
  <c r="Q952" i="3" s="1"/>
  <c r="R952" i="3"/>
  <c r="O1042" i="3"/>
  <c r="Q1042" i="3" s="1"/>
  <c r="R1042" i="3"/>
  <c r="O806" i="3"/>
  <c r="Q806" i="3" s="1"/>
  <c r="R806" i="3"/>
  <c r="O642" i="3"/>
  <c r="Q642" i="3" s="1"/>
  <c r="R642" i="3"/>
  <c r="O353" i="3"/>
  <c r="Q353" i="3" s="1"/>
  <c r="R353" i="3"/>
  <c r="O403" i="3"/>
  <c r="Q403" i="3" s="1"/>
  <c r="R403" i="3"/>
  <c r="O453" i="3"/>
  <c r="Q453" i="3" s="1"/>
  <c r="R453" i="3"/>
  <c r="O503" i="3"/>
  <c r="Q503" i="3" s="1"/>
  <c r="R503" i="3"/>
  <c r="O593" i="3"/>
  <c r="Q593" i="3" s="1"/>
  <c r="R593" i="3"/>
  <c r="O643" i="3"/>
  <c r="Q643" i="3" s="1"/>
  <c r="R643" i="3"/>
  <c r="O703" i="3"/>
  <c r="Q703" i="3" s="1"/>
  <c r="R703" i="3"/>
  <c r="O773" i="3"/>
  <c r="Q773" i="3" s="1"/>
  <c r="R773" i="3"/>
  <c r="O863" i="3"/>
  <c r="Q863" i="3" s="1"/>
  <c r="R863" i="3"/>
  <c r="O963" i="3"/>
  <c r="Q963" i="3" s="1"/>
  <c r="R963" i="3"/>
  <c r="O1033" i="3"/>
  <c r="Q1033" i="3" s="1"/>
  <c r="R1033" i="3"/>
  <c r="O1193" i="3"/>
  <c r="Q1193" i="3" s="1"/>
  <c r="R1193" i="3"/>
  <c r="O1145" i="3"/>
  <c r="Q1145" i="3" s="1"/>
  <c r="R1145" i="3"/>
  <c r="O479" i="3"/>
  <c r="Q479" i="3" s="1"/>
  <c r="R479" i="3"/>
  <c r="O1083" i="3"/>
  <c r="Q1083" i="3" s="1"/>
  <c r="R1083" i="3"/>
  <c r="O1114" i="3"/>
  <c r="Q1114" i="3" s="1"/>
  <c r="R1114" i="3"/>
  <c r="O432" i="3"/>
  <c r="Q432" i="3" s="1"/>
  <c r="R432" i="3"/>
  <c r="O1094" i="3"/>
  <c r="Q1094" i="3" s="1"/>
  <c r="R1094" i="3"/>
  <c r="O675" i="3"/>
  <c r="Q675" i="3" s="1"/>
  <c r="R675" i="3"/>
  <c r="O755" i="3"/>
  <c r="Q755" i="3" s="1"/>
  <c r="R755" i="3"/>
  <c r="O825" i="3"/>
  <c r="Q825" i="3" s="1"/>
  <c r="R825" i="3"/>
  <c r="O895" i="3"/>
  <c r="Q895" i="3" s="1"/>
  <c r="R895" i="3"/>
  <c r="O945" i="3"/>
  <c r="Q945" i="3" s="1"/>
  <c r="R945" i="3"/>
  <c r="O449" i="3"/>
  <c r="Q449" i="3" s="1"/>
  <c r="R449" i="3"/>
  <c r="O579" i="3"/>
  <c r="Q579" i="3" s="1"/>
  <c r="R579" i="3"/>
  <c r="O639" i="3"/>
  <c r="Q639" i="3" s="1"/>
  <c r="R639" i="3"/>
  <c r="O742" i="3"/>
  <c r="Q742" i="3" s="1"/>
  <c r="R742" i="3"/>
  <c r="O1262" i="3"/>
  <c r="Q1262" i="3" s="1"/>
  <c r="R1262" i="3"/>
  <c r="O1201" i="3"/>
  <c r="Q1201" i="3" s="1"/>
  <c r="R1201" i="3"/>
  <c r="O627" i="3"/>
  <c r="Q627" i="3" s="1"/>
  <c r="R627" i="3"/>
  <c r="O727" i="3"/>
  <c r="Q727" i="3" s="1"/>
  <c r="R727" i="3"/>
  <c r="O777" i="3"/>
  <c r="Q777" i="3" s="1"/>
  <c r="R777" i="3"/>
  <c r="O877" i="3"/>
  <c r="Q877" i="3" s="1"/>
  <c r="R877" i="3"/>
  <c r="O927" i="3"/>
  <c r="Q927" i="3" s="1"/>
  <c r="R927" i="3"/>
  <c r="O977" i="3"/>
  <c r="Q977" i="3" s="1"/>
  <c r="R977" i="3"/>
  <c r="O1077" i="3"/>
  <c r="Q1077" i="3" s="1"/>
  <c r="R1077" i="3"/>
  <c r="O518" i="3"/>
  <c r="Q518" i="3" s="1"/>
  <c r="R518" i="3"/>
  <c r="O568" i="3"/>
  <c r="Q568" i="3" s="1"/>
  <c r="R568" i="3"/>
  <c r="O618" i="3"/>
  <c r="Q618" i="3" s="1"/>
  <c r="R618" i="3"/>
  <c r="O668" i="3"/>
  <c r="Q668" i="3" s="1"/>
  <c r="R668" i="3"/>
  <c r="O1068" i="3"/>
  <c r="Q1068" i="3" s="1"/>
  <c r="R1068" i="3"/>
  <c r="O660" i="3"/>
  <c r="Q660" i="3" s="1"/>
  <c r="R660" i="3"/>
  <c r="O710" i="3"/>
  <c r="Q710" i="3" s="1"/>
  <c r="R710" i="3"/>
  <c r="O940" i="3"/>
  <c r="Q940" i="3" s="1"/>
  <c r="R940" i="3"/>
  <c r="O466" i="3"/>
  <c r="Q466" i="3" s="1"/>
  <c r="R466" i="3"/>
  <c r="O1242" i="3"/>
  <c r="Q1242" i="3" s="1"/>
  <c r="R1242" i="3"/>
  <c r="O1243" i="3"/>
  <c r="Q1243" i="3" s="1"/>
  <c r="R1243" i="3"/>
  <c r="O832" i="3"/>
  <c r="Q832" i="3" s="1"/>
  <c r="R832" i="3"/>
  <c r="O725" i="3"/>
  <c r="Q725" i="3" s="1"/>
  <c r="R725" i="3"/>
  <c r="O1174" i="3"/>
  <c r="Q1174" i="3" s="1"/>
  <c r="R1174" i="3"/>
  <c r="O557" i="3"/>
  <c r="Q557" i="3" s="1"/>
  <c r="R557" i="3"/>
  <c r="O374" i="3"/>
  <c r="Q374" i="3" s="1"/>
  <c r="R374" i="3"/>
  <c r="O514" i="3"/>
  <c r="Q514" i="3" s="1"/>
  <c r="R514" i="3"/>
  <c r="O841" i="3"/>
  <c r="Q841" i="3" s="1"/>
  <c r="R841" i="3"/>
  <c r="O1102" i="3"/>
  <c r="Q1102" i="3" s="1"/>
  <c r="R1102" i="3"/>
  <c r="O1202" i="3"/>
  <c r="Q1202" i="3" s="1"/>
  <c r="R1202" i="3"/>
  <c r="O744" i="3"/>
  <c r="Q744" i="3" s="1"/>
  <c r="R744" i="3"/>
  <c r="O1103" i="3"/>
  <c r="Q1103" i="3" s="1"/>
  <c r="R1103" i="3"/>
  <c r="O591" i="3"/>
  <c r="Q591" i="3" s="1"/>
  <c r="R591" i="3"/>
  <c r="O1154" i="3"/>
  <c r="Q1154" i="3" s="1"/>
  <c r="R1154" i="3"/>
  <c r="O674" i="3"/>
  <c r="Q674" i="3" s="1"/>
  <c r="R674" i="3"/>
  <c r="O734" i="3"/>
  <c r="Q734" i="3" s="1"/>
  <c r="R734" i="3"/>
  <c r="O794" i="3"/>
  <c r="Q794" i="3" s="1"/>
  <c r="R794" i="3"/>
  <c r="O964" i="3"/>
  <c r="Q964" i="3" s="1"/>
  <c r="R964" i="3"/>
  <c r="O1044" i="3"/>
  <c r="Q1044" i="3" s="1"/>
  <c r="R1044" i="3"/>
  <c r="O1204" i="3"/>
  <c r="Q1204" i="3" s="1"/>
  <c r="R1204" i="3"/>
  <c r="O1005" i="3"/>
  <c r="Q1005" i="3" s="1"/>
  <c r="R1005" i="3"/>
  <c r="O1115" i="3"/>
  <c r="Q1115" i="3" s="1"/>
  <c r="R1115" i="3"/>
  <c r="O1195" i="3"/>
  <c r="Q1195" i="3" s="1"/>
  <c r="R1195" i="3"/>
  <c r="O499" i="3"/>
  <c r="Q499" i="3" s="1"/>
  <c r="R499" i="3"/>
  <c r="O1165" i="3"/>
  <c r="Q1165" i="3" s="1"/>
  <c r="R1165" i="3"/>
  <c r="N9" i="3"/>
  <c r="R9" i="3"/>
  <c r="N28" i="3"/>
  <c r="R28" i="3"/>
  <c r="O379" i="3"/>
  <c r="Q379" i="3" s="1"/>
  <c r="R379" i="3"/>
  <c r="O529" i="3"/>
  <c r="Q529" i="3" s="1"/>
  <c r="R529" i="3"/>
  <c r="O699" i="3"/>
  <c r="Q699" i="3" s="1"/>
  <c r="R699" i="3"/>
  <c r="O786" i="3"/>
  <c r="Q786" i="3" s="1"/>
  <c r="R786" i="3"/>
  <c r="O381" i="3"/>
  <c r="Q381" i="3" s="1"/>
  <c r="R381" i="3"/>
  <c r="O441" i="3"/>
  <c r="Q441" i="3" s="1"/>
  <c r="R441" i="3"/>
  <c r="O491" i="3"/>
  <c r="Q491" i="3" s="1"/>
  <c r="R491" i="3"/>
  <c r="O551" i="3"/>
  <c r="Q551" i="3" s="1"/>
  <c r="R551" i="3"/>
  <c r="O611" i="3"/>
  <c r="Q611" i="3" s="1"/>
  <c r="R611" i="3"/>
  <c r="O721" i="3"/>
  <c r="Q721" i="3" s="1"/>
  <c r="R721" i="3"/>
  <c r="O811" i="3"/>
  <c r="Q811" i="3" s="1"/>
  <c r="R811" i="3"/>
  <c r="O881" i="3"/>
  <c r="Q881" i="3" s="1"/>
  <c r="R881" i="3"/>
  <c r="O951" i="3"/>
  <c r="Q951" i="3" s="1"/>
  <c r="R951" i="3"/>
  <c r="O1021" i="3"/>
  <c r="Q1021" i="3" s="1"/>
  <c r="R1021" i="3"/>
  <c r="O1081" i="3"/>
  <c r="Q1081" i="3" s="1"/>
  <c r="R1081" i="3"/>
  <c r="O1161" i="3"/>
  <c r="Q1161" i="3" s="1"/>
  <c r="R1161" i="3"/>
  <c r="O1231" i="3"/>
  <c r="Q1231" i="3" s="1"/>
  <c r="R1231" i="3"/>
  <c r="O637" i="3"/>
  <c r="Q637" i="3" s="1"/>
  <c r="R637" i="3"/>
  <c r="O787" i="3"/>
  <c r="Q787" i="3" s="1"/>
  <c r="R787" i="3"/>
  <c r="O1137" i="3"/>
  <c r="Q1137" i="3" s="1"/>
  <c r="R1137" i="3"/>
  <c r="O1187" i="3"/>
  <c r="Q1187" i="3" s="1"/>
  <c r="R1187" i="3"/>
  <c r="O1237" i="3"/>
  <c r="Q1237" i="3" s="1"/>
  <c r="R1237" i="3"/>
  <c r="O1150" i="3"/>
  <c r="Q1150" i="3" s="1"/>
  <c r="R1150" i="3"/>
  <c r="O378" i="3"/>
  <c r="Q378" i="3" s="1"/>
  <c r="R378" i="3"/>
  <c r="O478" i="3"/>
  <c r="Q478" i="3" s="1"/>
  <c r="R478" i="3"/>
  <c r="O578" i="3"/>
  <c r="Q578" i="3" s="1"/>
  <c r="R578" i="3"/>
  <c r="O678" i="3"/>
  <c r="Q678" i="3" s="1"/>
  <c r="R678" i="3"/>
  <c r="O828" i="3"/>
  <c r="Q828" i="3" s="1"/>
  <c r="R828" i="3"/>
  <c r="O1028" i="3"/>
  <c r="Q1028" i="3" s="1"/>
  <c r="R1028" i="3"/>
  <c r="O1128" i="3"/>
  <c r="Q1128" i="3" s="1"/>
  <c r="R1128" i="3"/>
  <c r="O1178" i="3"/>
  <c r="Q1178" i="3" s="1"/>
  <c r="R1178" i="3"/>
  <c r="O1228" i="3"/>
  <c r="Q1228" i="3" s="1"/>
  <c r="R1228" i="3"/>
  <c r="O1100" i="3"/>
  <c r="Q1100" i="3" s="1"/>
  <c r="R1100" i="3"/>
  <c r="O729" i="3"/>
  <c r="Q729" i="3" s="1"/>
  <c r="R729" i="3"/>
  <c r="O779" i="3"/>
  <c r="Q779" i="3" s="1"/>
  <c r="R779" i="3"/>
  <c r="O829" i="3"/>
  <c r="Q829" i="3" s="1"/>
  <c r="R829" i="3"/>
  <c r="O879" i="3"/>
  <c r="Q879" i="3" s="1"/>
  <c r="R879" i="3"/>
  <c r="O929" i="3"/>
  <c r="Q929" i="3" s="1"/>
  <c r="R929" i="3"/>
  <c r="O979" i="3"/>
  <c r="Q979" i="3" s="1"/>
  <c r="R979" i="3"/>
  <c r="O1029" i="3"/>
  <c r="Q1029" i="3" s="1"/>
  <c r="R1029" i="3"/>
  <c r="O1179" i="3"/>
  <c r="Q1179" i="3" s="1"/>
  <c r="R1179" i="3"/>
  <c r="O1229" i="3"/>
  <c r="Q1229" i="3" s="1"/>
  <c r="R1229" i="3"/>
  <c r="O370" i="3"/>
  <c r="Q370" i="3" s="1"/>
  <c r="R370" i="3"/>
  <c r="O420" i="3"/>
  <c r="Q420" i="3" s="1"/>
  <c r="R420" i="3"/>
  <c r="O470" i="3"/>
  <c r="Q470" i="3" s="1"/>
  <c r="R470" i="3"/>
  <c r="O520" i="3"/>
  <c r="Q520" i="3" s="1"/>
  <c r="R520" i="3"/>
  <c r="O570" i="3"/>
  <c r="Q570" i="3" s="1"/>
  <c r="R570" i="3"/>
  <c r="O620" i="3"/>
  <c r="Q620" i="3" s="1"/>
  <c r="R620" i="3"/>
  <c r="O670" i="3"/>
  <c r="Q670" i="3" s="1"/>
  <c r="R670" i="3"/>
  <c r="O720" i="3"/>
  <c r="Q720" i="3" s="1"/>
  <c r="R720" i="3"/>
  <c r="O770" i="3"/>
  <c r="Q770" i="3" s="1"/>
  <c r="R770" i="3"/>
  <c r="O820" i="3"/>
  <c r="Q820" i="3" s="1"/>
  <c r="R820" i="3"/>
  <c r="O880" i="3"/>
  <c r="Q880" i="3" s="1"/>
  <c r="R880" i="3"/>
  <c r="O960" i="3"/>
  <c r="Q960" i="3" s="1"/>
  <c r="R960" i="3"/>
  <c r="O1060" i="3"/>
  <c r="Q1060" i="3" s="1"/>
  <c r="R1060" i="3"/>
  <c r="O856" i="3"/>
  <c r="Q856" i="3" s="1"/>
  <c r="R856" i="3"/>
  <c r="O906" i="3"/>
  <c r="Q906" i="3" s="1"/>
  <c r="R906" i="3"/>
  <c r="O956" i="3"/>
  <c r="Q956" i="3" s="1"/>
  <c r="R956" i="3"/>
  <c r="O1006" i="3"/>
  <c r="Q1006" i="3" s="1"/>
  <c r="R1006" i="3"/>
  <c r="O1056" i="3"/>
  <c r="Q1056" i="3" s="1"/>
  <c r="R1056" i="3"/>
  <c r="O1106" i="3"/>
  <c r="Q1106" i="3" s="1"/>
  <c r="R1106" i="3"/>
  <c r="O1156" i="3"/>
  <c r="Q1156" i="3" s="1"/>
  <c r="R1156" i="3"/>
  <c r="O1206" i="3"/>
  <c r="Q1206" i="3" s="1"/>
  <c r="R1206" i="3"/>
  <c r="O1256" i="3"/>
  <c r="Q1256" i="3" s="1"/>
  <c r="R1256" i="3"/>
  <c r="O1230" i="3"/>
  <c r="Q1230" i="3" s="1"/>
  <c r="R1230" i="3"/>
  <c r="O672" i="3"/>
  <c r="Q672" i="3" s="1"/>
  <c r="R672" i="3"/>
  <c r="O354" i="3"/>
  <c r="Q354" i="3" s="1"/>
  <c r="R354" i="3"/>
  <c r="O974" i="3"/>
  <c r="Q974" i="3" s="1"/>
  <c r="R974" i="3"/>
  <c r="O861" i="3"/>
  <c r="Q861" i="3" s="1"/>
  <c r="R861" i="3"/>
  <c r="O434" i="3"/>
  <c r="Q434" i="3" s="1"/>
  <c r="R434" i="3"/>
  <c r="N45" i="3"/>
  <c r="R45" i="3"/>
  <c r="O455" i="3"/>
  <c r="Q455" i="3" s="1"/>
  <c r="R455" i="3"/>
  <c r="O507" i="3"/>
  <c r="Q507" i="3" s="1"/>
  <c r="R507" i="3"/>
  <c r="O567" i="3"/>
  <c r="Q567" i="3" s="1"/>
  <c r="R567" i="3"/>
  <c r="N197" i="3"/>
  <c r="R197" i="3"/>
  <c r="O885" i="3"/>
  <c r="Q885" i="3" s="1"/>
  <c r="R885" i="3"/>
  <c r="N12" i="3"/>
  <c r="R12" i="3"/>
  <c r="O382" i="3"/>
  <c r="Q382" i="3" s="1"/>
  <c r="R382" i="3"/>
  <c r="O452" i="3"/>
  <c r="Q452" i="3" s="1"/>
  <c r="R452" i="3"/>
  <c r="O512" i="3"/>
  <c r="Q512" i="3" s="1"/>
  <c r="R512" i="3"/>
  <c r="O562" i="3"/>
  <c r="Q562" i="3" s="1"/>
  <c r="R562" i="3"/>
  <c r="O612" i="3"/>
  <c r="Q612" i="3" s="1"/>
  <c r="R612" i="3"/>
  <c r="O682" i="3"/>
  <c r="Q682" i="3" s="1"/>
  <c r="R682" i="3"/>
  <c r="O732" i="3"/>
  <c r="Q732" i="3" s="1"/>
  <c r="R732" i="3"/>
  <c r="O802" i="3"/>
  <c r="Q802" i="3" s="1"/>
  <c r="R802" i="3"/>
  <c r="O892" i="3"/>
  <c r="Q892" i="3" s="1"/>
  <c r="R892" i="3"/>
  <c r="O962" i="3"/>
  <c r="Q962" i="3" s="1"/>
  <c r="R962" i="3"/>
  <c r="O1052" i="3"/>
  <c r="Q1052" i="3" s="1"/>
  <c r="R1052" i="3"/>
  <c r="O1122" i="3"/>
  <c r="Q1122" i="3" s="1"/>
  <c r="R1122" i="3"/>
  <c r="O1212" i="3"/>
  <c r="Q1212" i="3" s="1"/>
  <c r="R1212" i="3"/>
  <c r="O826" i="3"/>
  <c r="Q826" i="3" s="1"/>
  <c r="R826" i="3"/>
  <c r="O791" i="3"/>
  <c r="Q791" i="3" s="1"/>
  <c r="R791" i="3"/>
  <c r="O363" i="3"/>
  <c r="Q363" i="3" s="1"/>
  <c r="R363" i="3"/>
  <c r="O413" i="3"/>
  <c r="Q413" i="3" s="1"/>
  <c r="R413" i="3"/>
  <c r="O463" i="3"/>
  <c r="Q463" i="3" s="1"/>
  <c r="R463" i="3"/>
  <c r="O513" i="3"/>
  <c r="Q513" i="3" s="1"/>
  <c r="R513" i="3"/>
  <c r="O603" i="3"/>
  <c r="Q603" i="3" s="1"/>
  <c r="R603" i="3"/>
  <c r="O653" i="3"/>
  <c r="Q653" i="3" s="1"/>
  <c r="R653" i="3"/>
  <c r="O723" i="3"/>
  <c r="Q723" i="3" s="1"/>
  <c r="R723" i="3"/>
  <c r="O783" i="3"/>
  <c r="Q783" i="3" s="1"/>
  <c r="R783" i="3"/>
  <c r="O873" i="3"/>
  <c r="Q873" i="3" s="1"/>
  <c r="R873" i="3"/>
  <c r="O973" i="3"/>
  <c r="Q973" i="3" s="1"/>
  <c r="R973" i="3"/>
  <c r="O1043" i="3"/>
  <c r="Q1043" i="3" s="1"/>
  <c r="R1043" i="3"/>
  <c r="O1123" i="3"/>
  <c r="Q1123" i="3" s="1"/>
  <c r="R1123" i="3"/>
  <c r="O1213" i="3"/>
  <c r="Q1213" i="3" s="1"/>
  <c r="R1213" i="3"/>
  <c r="O651" i="3"/>
  <c r="Q651" i="3" s="1"/>
  <c r="R651" i="3"/>
  <c r="O1194" i="3"/>
  <c r="Q1194" i="3" s="1"/>
  <c r="R1194" i="3"/>
  <c r="O864" i="3"/>
  <c r="Q864" i="3" s="1"/>
  <c r="R864" i="3"/>
  <c r="O1124" i="3"/>
  <c r="Q1124" i="3" s="1"/>
  <c r="R1124" i="3"/>
  <c r="O553" i="3"/>
  <c r="Q553" i="3" s="1"/>
  <c r="R553" i="3"/>
  <c r="O1205" i="3"/>
  <c r="Q1205" i="3" s="1"/>
  <c r="R1205" i="3"/>
  <c r="O685" i="3"/>
  <c r="Q685" i="3" s="1"/>
  <c r="R685" i="3"/>
  <c r="O765" i="3"/>
  <c r="Q765" i="3" s="1"/>
  <c r="R765" i="3"/>
  <c r="O845" i="3"/>
  <c r="Q845" i="3" s="1"/>
  <c r="R845" i="3"/>
  <c r="O905" i="3"/>
  <c r="Q905" i="3" s="1"/>
  <c r="R905" i="3"/>
  <c r="O965" i="3"/>
  <c r="Q965" i="3" s="1"/>
  <c r="R965" i="3"/>
  <c r="O746" i="3"/>
  <c r="Q746" i="3" s="1"/>
  <c r="R746" i="3"/>
  <c r="O389" i="3"/>
  <c r="Q389" i="3" s="1"/>
  <c r="R389" i="3"/>
  <c r="O459" i="3"/>
  <c r="Q459" i="3" s="1"/>
  <c r="R459" i="3"/>
  <c r="O539" i="3"/>
  <c r="Q539" i="3" s="1"/>
  <c r="R539" i="3"/>
  <c r="O649" i="3"/>
  <c r="Q649" i="3" s="1"/>
  <c r="R649" i="3"/>
  <c r="O833" i="3"/>
  <c r="Q833" i="3" s="1"/>
  <c r="R833" i="3"/>
  <c r="O687" i="3"/>
  <c r="Q687" i="3" s="1"/>
  <c r="R687" i="3"/>
  <c r="O737" i="3"/>
  <c r="Q737" i="3" s="1"/>
  <c r="R737" i="3"/>
  <c r="O837" i="3"/>
  <c r="Q837" i="3" s="1"/>
  <c r="R837" i="3"/>
  <c r="O887" i="3"/>
  <c r="Q887" i="3" s="1"/>
  <c r="R887" i="3"/>
  <c r="O937" i="3"/>
  <c r="Q937" i="3" s="1"/>
  <c r="R937" i="3"/>
  <c r="O987" i="3"/>
  <c r="Q987" i="3" s="1"/>
  <c r="R987" i="3"/>
  <c r="O1037" i="3"/>
  <c r="Q1037" i="3" s="1"/>
  <c r="R1037" i="3"/>
  <c r="O1087" i="3"/>
  <c r="Q1087" i="3" s="1"/>
  <c r="R1087" i="3"/>
  <c r="O428" i="3"/>
  <c r="Q428" i="3" s="1"/>
  <c r="R428" i="3"/>
  <c r="O528" i="3"/>
  <c r="Q528" i="3" s="1"/>
  <c r="R528" i="3"/>
  <c r="O628" i="3"/>
  <c r="Q628" i="3" s="1"/>
  <c r="R628" i="3"/>
  <c r="O728" i="3"/>
  <c r="Q728" i="3" s="1"/>
  <c r="R728" i="3"/>
  <c r="O778" i="3"/>
  <c r="Q778" i="3" s="1"/>
  <c r="R778" i="3"/>
  <c r="O878" i="3"/>
  <c r="Q878" i="3" s="1"/>
  <c r="R878" i="3"/>
  <c r="O928" i="3"/>
  <c r="Q928" i="3" s="1"/>
  <c r="R928" i="3"/>
  <c r="O978" i="3"/>
  <c r="Q978" i="3" s="1"/>
  <c r="R978" i="3"/>
  <c r="O1078" i="3"/>
  <c r="Q1078" i="3" s="1"/>
  <c r="R1078" i="3"/>
  <c r="O1079" i="3"/>
  <c r="Q1079" i="3" s="1"/>
  <c r="R1079" i="3"/>
  <c r="O1129" i="3"/>
  <c r="Q1129" i="3" s="1"/>
  <c r="R1129" i="3"/>
  <c r="O1080" i="3"/>
  <c r="Q1080" i="3" s="1"/>
  <c r="R1080" i="3"/>
  <c r="O1010" i="3"/>
  <c r="Q1010" i="3" s="1"/>
  <c r="R1010" i="3"/>
  <c r="O785" i="3"/>
  <c r="Q785" i="3" s="1"/>
  <c r="R785" i="3"/>
  <c r="O467" i="3"/>
  <c r="Q467" i="3" s="1"/>
  <c r="R467" i="3"/>
  <c r="O1131" i="3"/>
  <c r="Q1131" i="3" s="1"/>
  <c r="R1131" i="3"/>
  <c r="O1002" i="3"/>
  <c r="Q1002" i="3" s="1"/>
  <c r="R1002" i="3"/>
  <c r="O524" i="3"/>
  <c r="Q524" i="3" s="1"/>
  <c r="R524" i="3"/>
  <c r="O321" i="3"/>
  <c r="Q321" i="3" s="1"/>
  <c r="R321" i="3"/>
  <c r="O445" i="3"/>
  <c r="Q445" i="3" s="1"/>
  <c r="R445" i="3"/>
  <c r="O424" i="3"/>
  <c r="Q424" i="3" s="1"/>
  <c r="R424" i="3"/>
  <c r="N166" i="3"/>
  <c r="R166" i="3"/>
  <c r="O606" i="3"/>
  <c r="Q606" i="3" s="1"/>
  <c r="R606" i="3"/>
  <c r="O544" i="3"/>
  <c r="Q544" i="3" s="1"/>
  <c r="R544" i="3"/>
  <c r="O776" i="3"/>
  <c r="Q776" i="3" s="1"/>
  <c r="R776" i="3"/>
  <c r="O1064" i="3"/>
  <c r="Q1064" i="3" s="1"/>
  <c r="R1064" i="3"/>
  <c r="O665" i="3"/>
  <c r="Q665" i="3" s="1"/>
  <c r="R665" i="3"/>
  <c r="O599" i="3"/>
  <c r="Q599" i="3" s="1"/>
  <c r="R599" i="3"/>
  <c r="O334" i="3"/>
  <c r="Q334" i="3" s="1"/>
  <c r="R334" i="3"/>
  <c r="O884" i="3"/>
  <c r="Q884" i="3" s="1"/>
  <c r="R884" i="3"/>
  <c r="O511" i="3"/>
  <c r="Q511" i="3" s="1"/>
  <c r="R511" i="3"/>
  <c r="O561" i="3"/>
  <c r="Q561" i="3" s="1"/>
  <c r="R561" i="3"/>
  <c r="O631" i="3"/>
  <c r="Q631" i="3" s="1"/>
  <c r="R631" i="3"/>
  <c r="O731" i="3"/>
  <c r="Q731" i="3" s="1"/>
  <c r="R731" i="3"/>
  <c r="O821" i="3"/>
  <c r="Q821" i="3" s="1"/>
  <c r="R821" i="3"/>
  <c r="O891" i="3"/>
  <c r="Q891" i="3" s="1"/>
  <c r="R891" i="3"/>
  <c r="O971" i="3"/>
  <c r="Q971" i="3" s="1"/>
  <c r="R971" i="3"/>
  <c r="O1041" i="3"/>
  <c r="Q1041" i="3" s="1"/>
  <c r="R1041" i="3"/>
  <c r="O1091" i="3"/>
  <c r="Q1091" i="3" s="1"/>
  <c r="R1091" i="3"/>
  <c r="O1171" i="3"/>
  <c r="Q1171" i="3" s="1"/>
  <c r="R1171" i="3"/>
  <c r="O1251" i="3"/>
  <c r="Q1251" i="3" s="1"/>
  <c r="R1251" i="3"/>
  <c r="O747" i="3"/>
  <c r="Q747" i="3" s="1"/>
  <c r="R747" i="3"/>
  <c r="O997" i="3"/>
  <c r="Q997" i="3" s="1"/>
  <c r="R997" i="3"/>
  <c r="O1097" i="3"/>
  <c r="Q1097" i="3" s="1"/>
  <c r="R1097" i="3"/>
  <c r="O1147" i="3"/>
  <c r="Q1147" i="3" s="1"/>
  <c r="R1147" i="3"/>
  <c r="O1197" i="3"/>
  <c r="Q1197" i="3" s="1"/>
  <c r="R1197" i="3"/>
  <c r="O1247" i="3"/>
  <c r="Q1247" i="3" s="1"/>
  <c r="R1247" i="3"/>
  <c r="O388" i="3"/>
  <c r="Q388" i="3" s="1"/>
  <c r="R388" i="3"/>
  <c r="O438" i="3"/>
  <c r="Q438" i="3" s="1"/>
  <c r="R438" i="3"/>
  <c r="O488" i="3"/>
  <c r="Q488" i="3" s="1"/>
  <c r="R488" i="3"/>
  <c r="O538" i="3"/>
  <c r="Q538" i="3" s="1"/>
  <c r="R538" i="3"/>
  <c r="O638" i="3"/>
  <c r="Q638" i="3" s="1"/>
  <c r="R638" i="3"/>
  <c r="O788" i="3"/>
  <c r="Q788" i="3" s="1"/>
  <c r="R788" i="3"/>
  <c r="O1038" i="3"/>
  <c r="Q1038" i="3" s="1"/>
  <c r="R1038" i="3"/>
  <c r="O1088" i="3"/>
  <c r="Q1088" i="3" s="1"/>
  <c r="R1088" i="3"/>
  <c r="O1138" i="3"/>
  <c r="Q1138" i="3" s="1"/>
  <c r="R1138" i="3"/>
  <c r="O1188" i="3"/>
  <c r="Q1188" i="3" s="1"/>
  <c r="R1188" i="3"/>
  <c r="O1238" i="3"/>
  <c r="Q1238" i="3" s="1"/>
  <c r="R1238" i="3"/>
  <c r="O789" i="3"/>
  <c r="Q789" i="3" s="1"/>
  <c r="R789" i="3"/>
  <c r="O889" i="3"/>
  <c r="Q889" i="3" s="1"/>
  <c r="R889" i="3"/>
  <c r="O1039" i="3"/>
  <c r="Q1039" i="3" s="1"/>
  <c r="R1039" i="3"/>
  <c r="O1089" i="3"/>
  <c r="Q1089" i="3" s="1"/>
  <c r="R1089" i="3"/>
  <c r="O1139" i="3"/>
  <c r="Q1139" i="3" s="1"/>
  <c r="R1139" i="3"/>
  <c r="O1189" i="3"/>
  <c r="Q1189" i="3" s="1"/>
  <c r="R1189" i="3"/>
  <c r="O1239" i="3"/>
  <c r="Q1239" i="3" s="1"/>
  <c r="R1239" i="3"/>
  <c r="O320" i="3"/>
  <c r="Q320" i="3" s="1"/>
  <c r="R320" i="3"/>
  <c r="O380" i="3"/>
  <c r="Q380" i="3" s="1"/>
  <c r="R380" i="3"/>
  <c r="O480" i="3"/>
  <c r="Q480" i="3" s="1"/>
  <c r="R480" i="3"/>
  <c r="O580" i="3"/>
  <c r="Q580" i="3" s="1"/>
  <c r="R580" i="3"/>
  <c r="O630" i="3"/>
  <c r="Q630" i="3" s="1"/>
  <c r="R630" i="3"/>
  <c r="O680" i="3"/>
  <c r="Q680" i="3" s="1"/>
  <c r="R680" i="3"/>
  <c r="O730" i="3"/>
  <c r="Q730" i="3" s="1"/>
  <c r="R730" i="3"/>
  <c r="O780" i="3"/>
  <c r="Q780" i="3" s="1"/>
  <c r="R780" i="3"/>
  <c r="O830" i="3"/>
  <c r="Q830" i="3" s="1"/>
  <c r="R830" i="3"/>
  <c r="O890" i="3"/>
  <c r="Q890" i="3" s="1"/>
  <c r="R890" i="3"/>
  <c r="O970" i="3"/>
  <c r="Q970" i="3" s="1"/>
  <c r="R970" i="3"/>
  <c r="O1020" i="3"/>
  <c r="Q1020" i="3" s="1"/>
  <c r="R1020" i="3"/>
  <c r="O1070" i="3"/>
  <c r="Q1070" i="3" s="1"/>
  <c r="R1070" i="3"/>
  <c r="O866" i="3"/>
  <c r="Q866" i="3" s="1"/>
  <c r="R866" i="3"/>
  <c r="O966" i="3"/>
  <c r="Q966" i="3" s="1"/>
  <c r="R966" i="3"/>
  <c r="O1016" i="3"/>
  <c r="Q1016" i="3" s="1"/>
  <c r="R1016" i="3"/>
  <c r="O1066" i="3"/>
  <c r="Q1066" i="3" s="1"/>
  <c r="R1066" i="3"/>
  <c r="O1116" i="3"/>
  <c r="Q1116" i="3" s="1"/>
  <c r="R1116" i="3"/>
  <c r="O1166" i="3"/>
  <c r="Q1166" i="3" s="1"/>
  <c r="R1166" i="3"/>
  <c r="O1216" i="3"/>
  <c r="Q1216" i="3" s="1"/>
  <c r="R1216" i="3"/>
  <c r="O950" i="3"/>
  <c r="Q950" i="3" s="1"/>
  <c r="R950" i="3"/>
  <c r="O1250" i="3"/>
  <c r="Q1250" i="3" s="1"/>
  <c r="R1250" i="3"/>
  <c r="O913" i="3"/>
  <c r="Q913" i="3" s="1"/>
  <c r="R913" i="3"/>
  <c r="O565" i="3"/>
  <c r="Q565" i="3" s="1"/>
  <c r="R565" i="3"/>
  <c r="O1132" i="3"/>
  <c r="Q1132" i="3" s="1"/>
  <c r="R1132" i="3"/>
  <c r="O615" i="3"/>
  <c r="Q615" i="3" s="1"/>
  <c r="R615" i="3"/>
  <c r="O444" i="3"/>
  <c r="Q444" i="3" s="1"/>
  <c r="R444" i="3"/>
  <c r="O181" i="3"/>
  <c r="Q181" i="3" s="1"/>
  <c r="R181" i="3"/>
  <c r="O487" i="3"/>
  <c r="Q487" i="3" s="1"/>
  <c r="R487" i="3"/>
  <c r="N127" i="3"/>
  <c r="R127" i="3"/>
  <c r="O456" i="3"/>
  <c r="Q456" i="3" s="1"/>
  <c r="R456" i="3"/>
  <c r="O327" i="3"/>
  <c r="Q327" i="3" s="1"/>
  <c r="R327" i="3"/>
  <c r="O874" i="3"/>
  <c r="Q874" i="3" s="1"/>
  <c r="R874" i="3"/>
  <c r="O1215" i="3"/>
  <c r="Q1215" i="3" s="1"/>
  <c r="R1215" i="3"/>
  <c r="O822" i="3"/>
  <c r="Q822" i="3" s="1"/>
  <c r="R822" i="3"/>
  <c r="O663" i="3"/>
  <c r="Q663" i="3" s="1"/>
  <c r="R663" i="3"/>
  <c r="O1143" i="3"/>
  <c r="Q1143" i="3" s="1"/>
  <c r="R1143" i="3"/>
  <c r="O1125" i="3"/>
  <c r="Q1125" i="3" s="1"/>
  <c r="R1125" i="3"/>
  <c r="O625" i="3"/>
  <c r="Q625" i="3" s="1"/>
  <c r="R625" i="3"/>
  <c r="O855" i="3"/>
  <c r="Q855" i="3" s="1"/>
  <c r="R855" i="3"/>
  <c r="O915" i="3"/>
  <c r="Q915" i="3" s="1"/>
  <c r="R915" i="3"/>
  <c r="O995" i="3"/>
  <c r="Q995" i="3" s="1"/>
  <c r="R995" i="3"/>
  <c r="O399" i="3"/>
  <c r="Q399" i="3" s="1"/>
  <c r="R399" i="3"/>
  <c r="O489" i="3"/>
  <c r="Q489" i="3" s="1"/>
  <c r="R489" i="3"/>
  <c r="O549" i="3"/>
  <c r="Q549" i="3" s="1"/>
  <c r="R549" i="3"/>
  <c r="O609" i="3"/>
  <c r="Q609" i="3" s="1"/>
  <c r="R609" i="3"/>
  <c r="O659" i="3"/>
  <c r="Q659" i="3" s="1"/>
  <c r="R659" i="3"/>
  <c r="O931" i="3"/>
  <c r="Q931" i="3" s="1"/>
  <c r="R931" i="3"/>
  <c r="O647" i="3"/>
  <c r="Q647" i="3" s="1"/>
  <c r="R647" i="3"/>
  <c r="O697" i="3"/>
  <c r="Q697" i="3" s="1"/>
  <c r="R697" i="3"/>
  <c r="O797" i="3"/>
  <c r="Q797" i="3" s="1"/>
  <c r="R797" i="3"/>
  <c r="O847" i="3"/>
  <c r="Q847" i="3" s="1"/>
  <c r="R847" i="3"/>
  <c r="O897" i="3"/>
  <c r="Q897" i="3" s="1"/>
  <c r="R897" i="3"/>
  <c r="O947" i="3"/>
  <c r="Q947" i="3" s="1"/>
  <c r="R947" i="3"/>
  <c r="O1047" i="3"/>
  <c r="Q1047" i="3" s="1"/>
  <c r="R1047" i="3"/>
  <c r="O328" i="3"/>
  <c r="Q328" i="3" s="1"/>
  <c r="R328" i="3"/>
  <c r="O588" i="3"/>
  <c r="Q588" i="3" s="1"/>
  <c r="R588" i="3"/>
  <c r="O688" i="3"/>
  <c r="Q688" i="3" s="1"/>
  <c r="R688" i="3"/>
  <c r="O738" i="3"/>
  <c r="Q738" i="3" s="1"/>
  <c r="R738" i="3"/>
  <c r="O838" i="3"/>
  <c r="Q838" i="3" s="1"/>
  <c r="R838" i="3"/>
  <c r="O888" i="3"/>
  <c r="Q888" i="3" s="1"/>
  <c r="R888" i="3"/>
  <c r="O938" i="3"/>
  <c r="Q938" i="3" s="1"/>
  <c r="R938" i="3"/>
  <c r="O988" i="3"/>
  <c r="Q988" i="3" s="1"/>
  <c r="R988" i="3"/>
  <c r="O1160" i="3"/>
  <c r="Q1160" i="3" s="1"/>
  <c r="R1160" i="3"/>
  <c r="O739" i="3"/>
  <c r="Q739" i="3" s="1"/>
  <c r="R739" i="3"/>
  <c r="O839" i="3"/>
  <c r="Q839" i="3" s="1"/>
  <c r="R839" i="3"/>
  <c r="O939" i="3"/>
  <c r="Q939" i="3" s="1"/>
  <c r="R939" i="3"/>
  <c r="O989" i="3"/>
  <c r="Q989" i="3" s="1"/>
  <c r="R989" i="3"/>
  <c r="O1130" i="3"/>
  <c r="Q1130" i="3" s="1"/>
  <c r="R1130" i="3"/>
  <c r="O430" i="3"/>
  <c r="Q430" i="3" s="1"/>
  <c r="R430" i="3"/>
  <c r="O530" i="3"/>
  <c r="Q530" i="3" s="1"/>
  <c r="R530" i="3"/>
  <c r="O916" i="3"/>
  <c r="Q916" i="3" s="1"/>
  <c r="R916" i="3"/>
  <c r="O673" i="3"/>
  <c r="Q673" i="3" s="1"/>
  <c r="R673" i="3"/>
  <c r="O355" i="3"/>
  <c r="Q355" i="3" s="1"/>
  <c r="R355" i="3"/>
  <c r="O376" i="3"/>
  <c r="Q376" i="3" s="1"/>
  <c r="R376" i="3"/>
  <c r="O1261" i="3"/>
  <c r="Q1261" i="3" s="1"/>
  <c r="R1261" i="3"/>
  <c r="O741" i="3"/>
  <c r="Q741" i="3" s="1"/>
  <c r="R741" i="3"/>
  <c r="O534" i="3"/>
  <c r="Q534" i="3" s="1"/>
  <c r="R534" i="3"/>
  <c r="O332" i="3"/>
  <c r="Q332" i="3" s="1"/>
  <c r="R332" i="3"/>
  <c r="O336" i="3"/>
  <c r="Q336" i="3" s="1"/>
  <c r="R336" i="3"/>
  <c r="O666" i="3"/>
  <c r="Q666" i="3" s="1"/>
  <c r="R666" i="3"/>
  <c r="O624" i="3"/>
  <c r="Q624" i="3" s="1"/>
  <c r="R624" i="3"/>
  <c r="O356" i="3"/>
  <c r="Q356" i="3" s="1"/>
  <c r="R356" i="3"/>
  <c r="O394" i="3"/>
  <c r="Q394" i="3" s="1"/>
  <c r="R394" i="3"/>
  <c r="O994" i="3"/>
  <c r="Q994" i="3" s="1"/>
  <c r="R994" i="3"/>
  <c r="O1241" i="3"/>
  <c r="Q1241" i="3" s="1"/>
  <c r="R1241" i="3"/>
  <c r="N436" i="3"/>
  <c r="O1014" i="3"/>
  <c r="Q1014" i="3" s="1"/>
  <c r="R1014" i="3"/>
  <c r="O816" i="3"/>
  <c r="Q816" i="3" s="1"/>
  <c r="R816" i="3"/>
  <c r="O349" i="3"/>
  <c r="Q349" i="3" s="1"/>
  <c r="R349" i="3"/>
  <c r="O975" i="3"/>
  <c r="Q975" i="3" s="1"/>
  <c r="R975" i="3"/>
  <c r="O351" i="3"/>
  <c r="Q351" i="3" s="1"/>
  <c r="R351" i="3"/>
  <c r="O401" i="3"/>
  <c r="Q401" i="3" s="1"/>
  <c r="R401" i="3"/>
  <c r="O461" i="3"/>
  <c r="Q461" i="3" s="1"/>
  <c r="R461" i="3"/>
  <c r="O521" i="3"/>
  <c r="Q521" i="3" s="1"/>
  <c r="R521" i="3"/>
  <c r="O571" i="3"/>
  <c r="Q571" i="3" s="1"/>
  <c r="R571" i="3"/>
  <c r="O661" i="3"/>
  <c r="Q661" i="3" s="1"/>
  <c r="R661" i="3"/>
  <c r="O751" i="3"/>
  <c r="Q751" i="3" s="1"/>
  <c r="R751" i="3"/>
  <c r="O831" i="3"/>
  <c r="Q831" i="3" s="1"/>
  <c r="R831" i="3"/>
  <c r="O901" i="3"/>
  <c r="Q901" i="3" s="1"/>
  <c r="R901" i="3"/>
  <c r="O981" i="3"/>
  <c r="Q981" i="3" s="1"/>
  <c r="R981" i="3"/>
  <c r="O1051" i="3"/>
  <c r="Q1051" i="3" s="1"/>
  <c r="R1051" i="3"/>
  <c r="O1101" i="3"/>
  <c r="Q1101" i="3" s="1"/>
  <c r="R1101" i="3"/>
  <c r="O1181" i="3"/>
  <c r="Q1181" i="3" s="1"/>
  <c r="R1181" i="3"/>
  <c r="O607" i="3"/>
  <c r="Q607" i="3" s="1"/>
  <c r="R607" i="3"/>
  <c r="O657" i="3"/>
  <c r="Q657" i="3" s="1"/>
  <c r="R657" i="3"/>
  <c r="O707" i="3"/>
  <c r="Q707" i="3" s="1"/>
  <c r="R707" i="3"/>
  <c r="O757" i="3"/>
  <c r="Q757" i="3" s="1"/>
  <c r="R757" i="3"/>
  <c r="O807" i="3"/>
  <c r="Q807" i="3" s="1"/>
  <c r="R807" i="3"/>
  <c r="O857" i="3"/>
  <c r="Q857" i="3" s="1"/>
  <c r="R857" i="3"/>
  <c r="O907" i="3"/>
  <c r="Q907" i="3" s="1"/>
  <c r="R907" i="3"/>
  <c r="O957" i="3"/>
  <c r="Q957" i="3" s="1"/>
  <c r="R957" i="3"/>
  <c r="O1007" i="3"/>
  <c r="Q1007" i="3" s="1"/>
  <c r="R1007" i="3"/>
  <c r="O1107" i="3"/>
  <c r="Q1107" i="3" s="1"/>
  <c r="R1107" i="3"/>
  <c r="O1157" i="3"/>
  <c r="Q1157" i="3" s="1"/>
  <c r="R1157" i="3"/>
  <c r="O1207" i="3"/>
  <c r="Q1207" i="3" s="1"/>
  <c r="R1207" i="3"/>
  <c r="O1257" i="3"/>
  <c r="Q1257" i="3" s="1"/>
  <c r="R1257" i="3"/>
  <c r="O1240" i="3"/>
  <c r="Q1240" i="3" s="1"/>
  <c r="R1240" i="3"/>
  <c r="O348" i="3"/>
  <c r="Q348" i="3" s="1"/>
  <c r="R348" i="3"/>
  <c r="O448" i="3"/>
  <c r="Q448" i="3" s="1"/>
  <c r="R448" i="3"/>
  <c r="O498" i="3"/>
  <c r="Q498" i="3" s="1"/>
  <c r="R498" i="3"/>
  <c r="O548" i="3"/>
  <c r="Q548" i="3" s="1"/>
  <c r="R548" i="3"/>
  <c r="O648" i="3"/>
  <c r="Q648" i="3" s="1"/>
  <c r="R648" i="3"/>
  <c r="O748" i="3"/>
  <c r="Q748" i="3" s="1"/>
  <c r="R748" i="3"/>
  <c r="O998" i="3"/>
  <c r="Q998" i="3" s="1"/>
  <c r="R998" i="3"/>
  <c r="O1098" i="3"/>
  <c r="Q1098" i="3" s="1"/>
  <c r="R1098" i="3"/>
  <c r="O1198" i="3"/>
  <c r="Q1198" i="3" s="1"/>
  <c r="R1198" i="3"/>
  <c r="O1248" i="3"/>
  <c r="Q1248" i="3" s="1"/>
  <c r="R1248" i="3"/>
  <c r="O1210" i="3"/>
  <c r="Q1210" i="3" s="1"/>
  <c r="R1210" i="3"/>
  <c r="O749" i="3"/>
  <c r="Q749" i="3" s="1"/>
  <c r="R749" i="3"/>
  <c r="O849" i="3"/>
  <c r="Q849" i="3" s="1"/>
  <c r="R849" i="3"/>
  <c r="O999" i="3"/>
  <c r="Q999" i="3" s="1"/>
  <c r="R999" i="3"/>
  <c r="O1049" i="3"/>
  <c r="Q1049" i="3" s="1"/>
  <c r="R1049" i="3"/>
  <c r="O1099" i="3"/>
  <c r="Q1099" i="3" s="1"/>
  <c r="R1099" i="3"/>
  <c r="O1149" i="3"/>
  <c r="Q1149" i="3" s="1"/>
  <c r="R1149" i="3"/>
  <c r="O1199" i="3"/>
  <c r="Q1199" i="3" s="1"/>
  <c r="R1199" i="3"/>
  <c r="O1249" i="3"/>
  <c r="Q1249" i="3" s="1"/>
  <c r="R1249" i="3"/>
  <c r="O1180" i="3"/>
  <c r="Q1180" i="3" s="1"/>
  <c r="R1180" i="3"/>
  <c r="O330" i="3"/>
  <c r="Q330" i="3" s="1"/>
  <c r="R330" i="3"/>
  <c r="O390" i="3"/>
  <c r="Q390" i="3" s="1"/>
  <c r="R390" i="3"/>
  <c r="O490" i="3"/>
  <c r="Q490" i="3" s="1"/>
  <c r="R490" i="3"/>
  <c r="O540" i="3"/>
  <c r="Q540" i="3" s="1"/>
  <c r="R540" i="3"/>
  <c r="O590" i="3"/>
  <c r="Q590" i="3" s="1"/>
  <c r="R590" i="3"/>
  <c r="O640" i="3"/>
  <c r="Q640" i="3" s="1"/>
  <c r="R640" i="3"/>
  <c r="O690" i="3"/>
  <c r="Q690" i="3" s="1"/>
  <c r="R690" i="3"/>
  <c r="O790" i="3"/>
  <c r="Q790" i="3" s="1"/>
  <c r="R790" i="3"/>
  <c r="O900" i="3"/>
  <c r="Q900" i="3" s="1"/>
  <c r="R900" i="3"/>
  <c r="O980" i="3"/>
  <c r="Q980" i="3" s="1"/>
  <c r="R980" i="3"/>
  <c r="O1030" i="3"/>
  <c r="Q1030" i="3" s="1"/>
  <c r="R1030" i="3"/>
  <c r="O1110" i="3"/>
  <c r="Q1110" i="3" s="1"/>
  <c r="R1110" i="3"/>
  <c r="O926" i="3"/>
  <c r="Q926" i="3" s="1"/>
  <c r="R926" i="3"/>
  <c r="O976" i="3"/>
  <c r="Q976" i="3" s="1"/>
  <c r="R976" i="3"/>
  <c r="O1026" i="3"/>
  <c r="Q1026" i="3" s="1"/>
  <c r="R1026" i="3"/>
  <c r="O1076" i="3"/>
  <c r="Q1076" i="3" s="1"/>
  <c r="R1076" i="3"/>
  <c r="O1126" i="3"/>
  <c r="Q1126" i="3" s="1"/>
  <c r="R1126" i="3"/>
  <c r="O1176" i="3"/>
  <c r="Q1176" i="3" s="1"/>
  <c r="R1176" i="3"/>
  <c r="O1226" i="3"/>
  <c r="Q1226" i="3" s="1"/>
  <c r="R1226" i="3"/>
  <c r="O1090" i="3"/>
  <c r="Q1090" i="3" s="1"/>
  <c r="R1090" i="3"/>
  <c r="O1185" i="3"/>
  <c r="Q1185" i="3" s="1"/>
  <c r="R1185" i="3"/>
  <c r="O813" i="3"/>
  <c r="Q813" i="3" s="1"/>
  <c r="R813" i="3"/>
  <c r="O501" i="3"/>
  <c r="Q501" i="3" s="1"/>
  <c r="R501" i="3"/>
  <c r="O502" i="3"/>
  <c r="Q502" i="3" s="1"/>
  <c r="R502" i="3"/>
  <c r="O862" i="3"/>
  <c r="Q862" i="3" s="1"/>
  <c r="R862" i="3"/>
  <c r="O621" i="3"/>
  <c r="Q621" i="3" s="1"/>
  <c r="R621" i="3"/>
  <c r="O635" i="3"/>
  <c r="Q635" i="3" s="1"/>
  <c r="R635" i="3"/>
  <c r="O446" i="3"/>
  <c r="Q446" i="3" s="1"/>
  <c r="R446" i="3"/>
  <c r="O417" i="3"/>
  <c r="Q417" i="3" s="1"/>
  <c r="R417" i="3"/>
  <c r="O932" i="3"/>
  <c r="Q932" i="3" s="1"/>
  <c r="R932" i="3"/>
  <c r="O754" i="3"/>
  <c r="Q754" i="3" s="1"/>
  <c r="R754" i="3"/>
  <c r="O331" i="3"/>
  <c r="Q331" i="3" s="1"/>
  <c r="R331" i="3"/>
  <c r="O622" i="3"/>
  <c r="Q622" i="3" s="1"/>
  <c r="R622" i="3"/>
  <c r="O1062" i="3"/>
  <c r="Q1062" i="3" s="1"/>
  <c r="R1062" i="3"/>
  <c r="O933" i="3"/>
  <c r="Q933" i="3" s="1"/>
  <c r="R933" i="3"/>
  <c r="O373" i="3"/>
  <c r="Q373" i="3" s="1"/>
  <c r="O613" i="3"/>
  <c r="Q613" i="3" s="1"/>
  <c r="R613" i="3"/>
  <c r="O793" i="3"/>
  <c r="Q793" i="3" s="1"/>
  <c r="R793" i="3"/>
  <c r="O1223" i="3"/>
  <c r="Q1223" i="3" s="1"/>
  <c r="R1223" i="3"/>
  <c r="O695" i="3"/>
  <c r="Q695" i="3" s="1"/>
  <c r="R695" i="3"/>
  <c r="O517" i="3"/>
  <c r="Q517" i="3" s="1"/>
  <c r="R517" i="3"/>
  <c r="O324" i="3"/>
  <c r="Q324" i="3" s="1"/>
  <c r="O1074" i="3"/>
  <c r="Q1074" i="3" s="1"/>
  <c r="R1074" i="3"/>
  <c r="O894" i="3"/>
  <c r="Q894" i="3" s="1"/>
  <c r="R894" i="3"/>
  <c r="O1144" i="3"/>
  <c r="Q1144" i="3" s="1"/>
  <c r="R1144" i="3"/>
  <c r="N149" i="3"/>
  <c r="N794" i="3"/>
  <c r="N591" i="3"/>
  <c r="N1138" i="3"/>
  <c r="N932" i="3"/>
  <c r="N1239" i="3"/>
  <c r="O325" i="3"/>
  <c r="Q325" i="3" s="1"/>
  <c r="R325" i="3"/>
  <c r="O405" i="3"/>
  <c r="Q405" i="3" s="1"/>
  <c r="R405" i="3"/>
  <c r="O495" i="3"/>
  <c r="Q495" i="3" s="1"/>
  <c r="R495" i="3"/>
  <c r="O406" i="3"/>
  <c r="Q406" i="3" s="1"/>
  <c r="R406" i="3"/>
  <c r="O496" i="3"/>
  <c r="Q496" i="3" s="1"/>
  <c r="R496" i="3"/>
  <c r="O566" i="3"/>
  <c r="Q566" i="3" s="1"/>
  <c r="R566" i="3"/>
  <c r="O636" i="3"/>
  <c r="Q636" i="3" s="1"/>
  <c r="R636" i="3"/>
  <c r="O706" i="3"/>
  <c r="Q706" i="3" s="1"/>
  <c r="R706" i="3"/>
  <c r="O340" i="3"/>
  <c r="Q340" i="3" s="1"/>
  <c r="R340" i="3"/>
  <c r="O387" i="3"/>
  <c r="Q387" i="3" s="1"/>
  <c r="R387" i="3"/>
  <c r="O574" i="3"/>
  <c r="Q574" i="3" s="1"/>
  <c r="R574" i="3"/>
  <c r="O726" i="3"/>
  <c r="Q726" i="3" s="1"/>
  <c r="R726" i="3"/>
  <c r="O1152" i="3"/>
  <c r="Q1152" i="3" s="1"/>
  <c r="R1152" i="3"/>
  <c r="O352" i="3"/>
  <c r="Q352" i="3" s="1"/>
  <c r="R352" i="3"/>
  <c r="O402" i="3"/>
  <c r="Q402" i="3" s="1"/>
  <c r="R402" i="3"/>
  <c r="O472" i="3"/>
  <c r="Q472" i="3" s="1"/>
  <c r="R472" i="3"/>
  <c r="O532" i="3"/>
  <c r="Q532" i="3" s="1"/>
  <c r="R532" i="3"/>
  <c r="O582" i="3"/>
  <c r="Q582" i="3" s="1"/>
  <c r="R582" i="3"/>
  <c r="O632" i="3"/>
  <c r="Q632" i="3" s="1"/>
  <c r="R632" i="3"/>
  <c r="O702" i="3"/>
  <c r="Q702" i="3" s="1"/>
  <c r="R702" i="3"/>
  <c r="O852" i="3"/>
  <c r="Q852" i="3" s="1"/>
  <c r="R852" i="3"/>
  <c r="O922" i="3"/>
  <c r="Q922" i="3" s="1"/>
  <c r="R922" i="3"/>
  <c r="O982" i="3"/>
  <c r="Q982" i="3" s="1"/>
  <c r="R982" i="3"/>
  <c r="O1162" i="3"/>
  <c r="Q1162" i="3" s="1"/>
  <c r="R1162" i="3"/>
  <c r="O1252" i="3"/>
  <c r="Q1252" i="3" s="1"/>
  <c r="R1252" i="3"/>
  <c r="O1031" i="3"/>
  <c r="Q1031" i="3" s="1"/>
  <c r="R1031" i="3"/>
  <c r="O383" i="3"/>
  <c r="Q383" i="3" s="1"/>
  <c r="R383" i="3"/>
  <c r="O433" i="3"/>
  <c r="Q433" i="3" s="1"/>
  <c r="R433" i="3"/>
  <c r="O483" i="3"/>
  <c r="Q483" i="3" s="1"/>
  <c r="R483" i="3"/>
  <c r="O563" i="3"/>
  <c r="Q563" i="3" s="1"/>
  <c r="R563" i="3"/>
  <c r="O623" i="3"/>
  <c r="Q623" i="3" s="1"/>
  <c r="R623" i="3"/>
  <c r="O683" i="3"/>
  <c r="Q683" i="3" s="1"/>
  <c r="R683" i="3"/>
  <c r="O943" i="3"/>
  <c r="Q943" i="3" s="1"/>
  <c r="R943" i="3"/>
  <c r="O1013" i="3"/>
  <c r="Q1013" i="3" s="1"/>
  <c r="R1013" i="3"/>
  <c r="O1063" i="3"/>
  <c r="Q1063" i="3" s="1"/>
  <c r="R1063" i="3"/>
  <c r="O1163" i="3"/>
  <c r="Q1163" i="3" s="1"/>
  <c r="R1163" i="3"/>
  <c r="O1233" i="3"/>
  <c r="Q1233" i="3" s="1"/>
  <c r="R1233" i="3"/>
  <c r="O843" i="3"/>
  <c r="Q843" i="3" s="1"/>
  <c r="R843" i="3"/>
  <c r="O644" i="3"/>
  <c r="Q644" i="3" s="1"/>
  <c r="R644" i="3"/>
  <c r="O1245" i="3"/>
  <c r="Q1245" i="3" s="1"/>
  <c r="R1245" i="3"/>
  <c r="O903" i="3"/>
  <c r="Q903" i="3" s="1"/>
  <c r="R903" i="3"/>
  <c r="O645" i="3"/>
  <c r="Q645" i="3" s="1"/>
  <c r="R645" i="3"/>
  <c r="O705" i="3"/>
  <c r="Q705" i="3" s="1"/>
  <c r="R705" i="3"/>
  <c r="O795" i="3"/>
  <c r="Q795" i="3" s="1"/>
  <c r="R795" i="3"/>
  <c r="O925" i="3"/>
  <c r="Q925" i="3" s="1"/>
  <c r="R925" i="3"/>
  <c r="O1235" i="3"/>
  <c r="Q1235" i="3" s="1"/>
  <c r="R1235" i="3"/>
  <c r="O359" i="3"/>
  <c r="Q359" i="3" s="1"/>
  <c r="R359" i="3"/>
  <c r="O419" i="3"/>
  <c r="Q419" i="3" s="1"/>
  <c r="R419" i="3"/>
  <c r="O509" i="3"/>
  <c r="Q509" i="3" s="1"/>
  <c r="R509" i="3"/>
  <c r="O559" i="3"/>
  <c r="Q559" i="3" s="1"/>
  <c r="R559" i="3"/>
  <c r="O619" i="3"/>
  <c r="Q619" i="3" s="1"/>
  <c r="R619" i="3"/>
  <c r="O679" i="3"/>
  <c r="Q679" i="3" s="1"/>
  <c r="R679" i="3"/>
  <c r="O1073" i="3"/>
  <c r="Q1073" i="3" s="1"/>
  <c r="R1073" i="3"/>
  <c r="O1057" i="3"/>
  <c r="Q1057" i="3" s="1"/>
  <c r="R1057" i="3"/>
  <c r="O398" i="3"/>
  <c r="Q398" i="3" s="1"/>
  <c r="R398" i="3"/>
  <c r="O598" i="3"/>
  <c r="Q598" i="3" s="1"/>
  <c r="R598" i="3"/>
  <c r="O698" i="3"/>
  <c r="Q698" i="3" s="1"/>
  <c r="R698" i="3"/>
  <c r="O798" i="3"/>
  <c r="Q798" i="3" s="1"/>
  <c r="R798" i="3"/>
  <c r="O848" i="3"/>
  <c r="Q848" i="3" s="1"/>
  <c r="R848" i="3"/>
  <c r="O898" i="3"/>
  <c r="Q898" i="3" s="1"/>
  <c r="R898" i="3"/>
  <c r="O948" i="3"/>
  <c r="Q948" i="3" s="1"/>
  <c r="R948" i="3"/>
  <c r="O1048" i="3"/>
  <c r="Q1048" i="3" s="1"/>
  <c r="R1048" i="3"/>
  <c r="O799" i="3"/>
  <c r="Q799" i="3" s="1"/>
  <c r="R799" i="3"/>
  <c r="O899" i="3"/>
  <c r="Q899" i="3" s="1"/>
  <c r="R899" i="3"/>
  <c r="O949" i="3"/>
  <c r="Q949" i="3" s="1"/>
  <c r="R949" i="3"/>
  <c r="O440" i="3"/>
  <c r="Q440" i="3" s="1"/>
  <c r="R440" i="3"/>
  <c r="O840" i="3"/>
  <c r="Q840" i="3" s="1"/>
  <c r="R840" i="3"/>
  <c r="O876" i="3"/>
  <c r="Q876" i="3" s="1"/>
  <c r="R876" i="3"/>
  <c r="O914" i="3"/>
  <c r="Q914" i="3" s="1"/>
  <c r="R914" i="3"/>
  <c r="O583" i="3"/>
  <c r="Q583" i="3" s="1"/>
  <c r="R583" i="3"/>
  <c r="O715" i="3"/>
  <c r="Q715" i="3" s="1"/>
  <c r="R715" i="3"/>
  <c r="O377" i="3"/>
  <c r="Q377" i="3" s="1"/>
  <c r="R377" i="3"/>
  <c r="O1003" i="3"/>
  <c r="Q1003" i="3" s="1"/>
  <c r="R1003" i="3"/>
  <c r="O762" i="3"/>
  <c r="Q762" i="3" s="1"/>
  <c r="R762" i="3"/>
  <c r="O771" i="3"/>
  <c r="Q771" i="3" s="1"/>
  <c r="R771" i="3"/>
  <c r="O554" i="3"/>
  <c r="Q554" i="3" s="1"/>
  <c r="R554" i="3"/>
  <c r="O535" i="3"/>
  <c r="Q535" i="3" s="1"/>
  <c r="R535" i="3"/>
  <c r="O333" i="3"/>
  <c r="Q333" i="3" s="1"/>
  <c r="R333" i="3"/>
  <c r="O375" i="3"/>
  <c r="Q375" i="3" s="1"/>
  <c r="R375" i="3"/>
  <c r="O386" i="3"/>
  <c r="Q386" i="3" s="1"/>
  <c r="R386" i="3"/>
  <c r="O684" i="3"/>
  <c r="Q684" i="3" s="1"/>
  <c r="R684" i="3"/>
  <c r="O1214" i="3"/>
  <c r="Q1214" i="3" s="1"/>
  <c r="R1214" i="3"/>
  <c r="O437" i="3"/>
  <c r="Q437" i="3" s="1"/>
  <c r="R437" i="3"/>
  <c r="N142" i="3"/>
  <c r="R142" i="3"/>
  <c r="O462" i="3"/>
  <c r="Q462" i="3" s="1"/>
  <c r="R462" i="3"/>
  <c r="O752" i="3"/>
  <c r="Q752" i="3" s="1"/>
  <c r="R752" i="3"/>
  <c r="O1142" i="3"/>
  <c r="Q1142" i="3" s="1"/>
  <c r="R1142" i="3"/>
  <c r="O423" i="3"/>
  <c r="Q423" i="3" s="1"/>
  <c r="R423" i="3"/>
  <c r="O733" i="3"/>
  <c r="Q733" i="3" s="1"/>
  <c r="R733" i="3"/>
  <c r="O1053" i="3"/>
  <c r="Q1053" i="3" s="1"/>
  <c r="R1053" i="3"/>
  <c r="O616" i="3"/>
  <c r="Q616" i="3" s="1"/>
  <c r="R616" i="3"/>
  <c r="O564" i="3"/>
  <c r="Q564" i="3" s="1"/>
  <c r="R564" i="3"/>
  <c r="O694" i="3"/>
  <c r="Q694" i="3" s="1"/>
  <c r="R694" i="3"/>
  <c r="O1084" i="3"/>
  <c r="Q1084" i="3" s="1"/>
  <c r="R1084" i="3"/>
  <c r="O1135" i="3"/>
  <c r="Q1135" i="3" s="1"/>
  <c r="R1135" i="3"/>
  <c r="N269" i="3"/>
  <c r="N228" i="3"/>
  <c r="N449" i="3"/>
  <c r="N572" i="3"/>
  <c r="N765" i="3"/>
  <c r="O457" i="3"/>
  <c r="Q457" i="3" s="1"/>
  <c r="R457" i="3"/>
  <c r="O527" i="3"/>
  <c r="Q527" i="3" s="1"/>
  <c r="R527" i="3"/>
  <c r="O587" i="3"/>
  <c r="Q587" i="3" s="1"/>
  <c r="R587" i="3"/>
  <c r="O604" i="3"/>
  <c r="Q604" i="3" s="1"/>
  <c r="R604" i="3"/>
  <c r="O594" i="3"/>
  <c r="Q594" i="3" s="1"/>
  <c r="R594" i="3"/>
  <c r="O1263" i="3"/>
  <c r="Q1263" i="3" s="1"/>
  <c r="R1263" i="3"/>
  <c r="O1082" i="3"/>
  <c r="Q1082" i="3" s="1"/>
  <c r="R1082" i="3"/>
  <c r="O1075" i="3"/>
  <c r="Q1075" i="3" s="1"/>
  <c r="R1075" i="3"/>
  <c r="O753" i="3"/>
  <c r="Q753" i="3" s="1"/>
  <c r="R753" i="3"/>
  <c r="O823" i="3"/>
  <c r="Q823" i="3" s="1"/>
  <c r="R823" i="3"/>
  <c r="O941" i="3"/>
  <c r="Q941" i="3" s="1"/>
  <c r="R941" i="3"/>
  <c r="O654" i="3"/>
  <c r="Q654" i="3" s="1"/>
  <c r="R654" i="3"/>
  <c r="O704" i="3"/>
  <c r="Q704" i="3" s="1"/>
  <c r="R704" i="3"/>
  <c r="O834" i="3"/>
  <c r="Q834" i="3" s="1"/>
  <c r="R834" i="3"/>
  <c r="O1104" i="3"/>
  <c r="Q1104" i="3" s="1"/>
  <c r="R1104" i="3"/>
  <c r="O1164" i="3"/>
  <c r="Q1164" i="3" s="1"/>
  <c r="R1164" i="3"/>
  <c r="O1085" i="3"/>
  <c r="Q1085" i="3" s="1"/>
  <c r="R1085" i="3"/>
  <c r="O1155" i="3"/>
  <c r="Q1155" i="3" s="1"/>
  <c r="R1155" i="3"/>
  <c r="O766" i="3"/>
  <c r="Q766" i="3" s="1"/>
  <c r="R766" i="3"/>
  <c r="O954" i="3"/>
  <c r="Q954" i="3" s="1"/>
  <c r="R954" i="3"/>
  <c r="O865" i="3"/>
  <c r="Q865" i="3" s="1"/>
  <c r="R865" i="3"/>
  <c r="O342" i="3"/>
  <c r="Q342" i="3" s="1"/>
  <c r="R342" i="3"/>
  <c r="O1111" i="3"/>
  <c r="Q1111" i="3" s="1"/>
  <c r="R1111" i="3"/>
  <c r="O361" i="3"/>
  <c r="Q361" i="3" s="1"/>
  <c r="R361" i="3"/>
  <c r="O421" i="3"/>
  <c r="Q421" i="3" s="1"/>
  <c r="R421" i="3"/>
  <c r="O471" i="3"/>
  <c r="Q471" i="3" s="1"/>
  <c r="R471" i="3"/>
  <c r="O531" i="3"/>
  <c r="Q531" i="3" s="1"/>
  <c r="R531" i="3"/>
  <c r="O581" i="3"/>
  <c r="Q581" i="3" s="1"/>
  <c r="R581" i="3"/>
  <c r="O681" i="3"/>
  <c r="Q681" i="3" s="1"/>
  <c r="R681" i="3"/>
  <c r="O781" i="3"/>
  <c r="Q781" i="3" s="1"/>
  <c r="R781" i="3"/>
  <c r="O851" i="3"/>
  <c r="Q851" i="3" s="1"/>
  <c r="R851" i="3"/>
  <c r="O911" i="3"/>
  <c r="Q911" i="3" s="1"/>
  <c r="R911" i="3"/>
  <c r="O991" i="3"/>
  <c r="Q991" i="3" s="1"/>
  <c r="R991" i="3"/>
  <c r="O1061" i="3"/>
  <c r="Q1061" i="3" s="1"/>
  <c r="R1061" i="3"/>
  <c r="O1121" i="3"/>
  <c r="Q1121" i="3" s="1"/>
  <c r="R1121" i="3"/>
  <c r="O1191" i="3"/>
  <c r="Q1191" i="3" s="1"/>
  <c r="R1191" i="3"/>
  <c r="O667" i="3"/>
  <c r="Q667" i="3" s="1"/>
  <c r="R667" i="3"/>
  <c r="O717" i="3"/>
  <c r="Q717" i="3" s="1"/>
  <c r="R717" i="3"/>
  <c r="O767" i="3"/>
  <c r="Q767" i="3" s="1"/>
  <c r="R767" i="3"/>
  <c r="O817" i="3"/>
  <c r="Q817" i="3" s="1"/>
  <c r="R817" i="3"/>
  <c r="O867" i="3"/>
  <c r="Q867" i="3" s="1"/>
  <c r="R867" i="3"/>
  <c r="O917" i="3"/>
  <c r="Q917" i="3" s="1"/>
  <c r="R917" i="3"/>
  <c r="O967" i="3"/>
  <c r="Q967" i="3" s="1"/>
  <c r="R967" i="3"/>
  <c r="O1017" i="3"/>
  <c r="Q1017" i="3" s="1"/>
  <c r="R1017" i="3"/>
  <c r="O1117" i="3"/>
  <c r="Q1117" i="3" s="1"/>
  <c r="R1117" i="3"/>
  <c r="O1167" i="3"/>
  <c r="Q1167" i="3" s="1"/>
  <c r="R1167" i="3"/>
  <c r="O1217" i="3"/>
  <c r="Q1217" i="3" s="1"/>
  <c r="R1217" i="3"/>
  <c r="O920" i="3"/>
  <c r="Q920" i="3" s="1"/>
  <c r="R920" i="3"/>
  <c r="O358" i="3"/>
  <c r="Q358" i="3" s="1"/>
  <c r="R358" i="3"/>
  <c r="O408" i="3"/>
  <c r="Q408" i="3" s="1"/>
  <c r="R408" i="3"/>
  <c r="O508" i="3"/>
  <c r="Q508" i="3" s="1"/>
  <c r="R508" i="3"/>
  <c r="O608" i="3"/>
  <c r="Q608" i="3" s="1"/>
  <c r="R608" i="3"/>
  <c r="O658" i="3"/>
  <c r="Q658" i="3" s="1"/>
  <c r="R658" i="3"/>
  <c r="O708" i="3"/>
  <c r="Q708" i="3" s="1"/>
  <c r="R708" i="3"/>
  <c r="O808" i="3"/>
  <c r="Q808" i="3" s="1"/>
  <c r="R808" i="3"/>
  <c r="O858" i="3"/>
  <c r="Q858" i="3" s="1"/>
  <c r="R858" i="3"/>
  <c r="O908" i="3"/>
  <c r="Q908" i="3" s="1"/>
  <c r="R908" i="3"/>
  <c r="O958" i="3"/>
  <c r="Q958" i="3" s="1"/>
  <c r="R958" i="3"/>
  <c r="O1008" i="3"/>
  <c r="Q1008" i="3" s="1"/>
  <c r="R1008" i="3"/>
  <c r="O1108" i="3"/>
  <c r="Q1108" i="3" s="1"/>
  <c r="R1108" i="3"/>
  <c r="O1158" i="3"/>
  <c r="Q1158" i="3" s="1"/>
  <c r="R1158" i="3"/>
  <c r="O1208" i="3"/>
  <c r="Q1208" i="3" s="1"/>
  <c r="R1208" i="3"/>
  <c r="O1258" i="3"/>
  <c r="Q1258" i="3" s="1"/>
  <c r="R1258" i="3"/>
  <c r="O709" i="3"/>
  <c r="Q709" i="3" s="1"/>
  <c r="R709" i="3"/>
  <c r="O809" i="3"/>
  <c r="Q809" i="3" s="1"/>
  <c r="R809" i="3"/>
  <c r="O959" i="3"/>
  <c r="Q959" i="3" s="1"/>
  <c r="R959" i="3"/>
  <c r="O1109" i="3"/>
  <c r="Q1109" i="3" s="1"/>
  <c r="R1109" i="3"/>
  <c r="O1209" i="3"/>
  <c r="Q1209" i="3" s="1"/>
  <c r="R1209" i="3"/>
  <c r="O1220" i="3"/>
  <c r="Q1220" i="3" s="1"/>
  <c r="R1220" i="3"/>
  <c r="O350" i="3"/>
  <c r="Q350" i="3" s="1"/>
  <c r="R350" i="3"/>
  <c r="O400" i="3"/>
  <c r="Q400" i="3" s="1"/>
  <c r="R400" i="3"/>
  <c r="O450" i="3"/>
  <c r="Q450" i="3" s="1"/>
  <c r="R450" i="3"/>
  <c r="O500" i="3"/>
  <c r="Q500" i="3" s="1"/>
  <c r="R500" i="3"/>
  <c r="O550" i="3"/>
  <c r="Q550" i="3" s="1"/>
  <c r="R550" i="3"/>
  <c r="O600" i="3"/>
  <c r="Q600" i="3" s="1"/>
  <c r="R600" i="3"/>
  <c r="O650" i="3"/>
  <c r="Q650" i="3" s="1"/>
  <c r="R650" i="3"/>
  <c r="O700" i="3"/>
  <c r="Q700" i="3" s="1"/>
  <c r="R700" i="3"/>
  <c r="O850" i="3"/>
  <c r="Q850" i="3" s="1"/>
  <c r="R850" i="3"/>
  <c r="O910" i="3"/>
  <c r="Q910" i="3" s="1"/>
  <c r="R910" i="3"/>
  <c r="O990" i="3"/>
  <c r="Q990" i="3" s="1"/>
  <c r="R990" i="3"/>
  <c r="O1040" i="3"/>
  <c r="Q1040" i="3" s="1"/>
  <c r="R1040" i="3"/>
  <c r="O1200" i="3"/>
  <c r="Q1200" i="3" s="1"/>
  <c r="R1200" i="3"/>
  <c r="O886" i="3"/>
  <c r="Q886" i="3" s="1"/>
  <c r="R886" i="3"/>
  <c r="O936" i="3"/>
  <c r="Q936" i="3" s="1"/>
  <c r="R936" i="3"/>
  <c r="O986" i="3"/>
  <c r="Q986" i="3" s="1"/>
  <c r="R986" i="3"/>
  <c r="O1036" i="3"/>
  <c r="Q1036" i="3" s="1"/>
  <c r="R1036" i="3"/>
  <c r="O1086" i="3"/>
  <c r="Q1086" i="3" s="1"/>
  <c r="R1086" i="3"/>
  <c r="O1136" i="3"/>
  <c r="Q1136" i="3" s="1"/>
  <c r="R1136" i="3"/>
  <c r="O1186" i="3"/>
  <c r="Q1186" i="3" s="1"/>
  <c r="R1186" i="3"/>
  <c r="O1236" i="3"/>
  <c r="Q1236" i="3" s="1"/>
  <c r="R1236" i="3"/>
  <c r="O1140" i="3"/>
  <c r="Q1140" i="3" s="1"/>
  <c r="R1140" i="3"/>
  <c r="O1055" i="3"/>
  <c r="Q1055" i="3" s="1"/>
  <c r="R1055" i="3"/>
  <c r="O696" i="3"/>
  <c r="Q696" i="3" s="1"/>
  <c r="R696" i="3"/>
  <c r="O815" i="3"/>
  <c r="Q815" i="3" s="1"/>
  <c r="R815" i="3"/>
  <c r="O504" i="3"/>
  <c r="Q504" i="3" s="1"/>
  <c r="R504" i="3"/>
  <c r="O404" i="3"/>
  <c r="Q404" i="3" s="1"/>
  <c r="R404" i="3"/>
  <c r="O1133" i="3"/>
  <c r="Q1133" i="3" s="1"/>
  <c r="R1133" i="3"/>
  <c r="O883" i="3"/>
  <c r="Q883" i="3" s="1"/>
  <c r="R883" i="3"/>
  <c r="O904" i="3"/>
  <c r="Q904" i="3" s="1"/>
  <c r="R904" i="3"/>
  <c r="O671" i="3"/>
  <c r="Q671" i="3" s="1"/>
  <c r="R671" i="3"/>
  <c r="O454" i="3"/>
  <c r="Q454" i="3" s="1"/>
  <c r="R454" i="3"/>
  <c r="O595" i="3"/>
  <c r="Q595" i="3" s="1"/>
  <c r="R595" i="3"/>
  <c r="O634" i="3"/>
  <c r="Q634" i="3" s="1"/>
  <c r="R634" i="3"/>
  <c r="O1035" i="3"/>
  <c r="Q1035" i="3" s="1"/>
  <c r="R1035" i="3"/>
  <c r="O451" i="3"/>
  <c r="Q451" i="3" s="1"/>
  <c r="R451" i="3"/>
  <c r="O395" i="3"/>
  <c r="Q395" i="3" s="1"/>
  <c r="R395" i="3"/>
  <c r="O396" i="3"/>
  <c r="Q396" i="3" s="1"/>
  <c r="R396" i="3"/>
  <c r="O676" i="3"/>
  <c r="Q676" i="3" s="1"/>
  <c r="R676" i="3"/>
  <c r="N227" i="3"/>
  <c r="R227" i="3"/>
  <c r="O577" i="3"/>
  <c r="Q577" i="3" s="1"/>
  <c r="R577" i="3"/>
  <c r="O983" i="3"/>
  <c r="Q983" i="3" s="1"/>
  <c r="R983" i="3"/>
  <c r="O522" i="3"/>
  <c r="Q522" i="3" s="1"/>
  <c r="R522" i="3"/>
  <c r="O692" i="3"/>
  <c r="Q692" i="3" s="1"/>
  <c r="R692" i="3"/>
  <c r="O972" i="3"/>
  <c r="Q972" i="3" s="1"/>
  <c r="R972" i="3"/>
  <c r="O543" i="3"/>
  <c r="Q543" i="3" s="1"/>
  <c r="R543" i="3"/>
  <c r="O993" i="3"/>
  <c r="Q993" i="3" s="1"/>
  <c r="R993" i="3"/>
  <c r="O745" i="3"/>
  <c r="Q745" i="3" s="1"/>
  <c r="R745" i="3"/>
  <c r="N882" i="3"/>
  <c r="N261" i="3"/>
  <c r="O485" i="3"/>
  <c r="Q485" i="3" s="1"/>
  <c r="R485" i="3"/>
  <c r="O426" i="3"/>
  <c r="Q426" i="3" s="1"/>
  <c r="R426" i="3"/>
  <c r="O447" i="3"/>
  <c r="Q447" i="3" s="1"/>
  <c r="R447" i="3"/>
  <c r="O984" i="3"/>
  <c r="Q984" i="3" s="1"/>
  <c r="R984" i="3"/>
  <c r="O836" i="3"/>
  <c r="Q836" i="3" s="1"/>
  <c r="R836" i="3"/>
  <c r="O764" i="3"/>
  <c r="Q764" i="3" s="1"/>
  <c r="R764" i="3"/>
  <c r="O1234" i="3"/>
  <c r="Q1234" i="3" s="1"/>
  <c r="R1234" i="3"/>
  <c r="O775" i="3"/>
  <c r="Q775" i="3" s="1"/>
  <c r="R775" i="3"/>
  <c r="N1125" i="3"/>
  <c r="N699" i="3"/>
  <c r="N207" i="3"/>
  <c r="N639" i="3"/>
  <c r="N31" i="3"/>
  <c r="N754" i="3"/>
  <c r="N1189" i="3"/>
  <c r="N1038" i="3"/>
  <c r="N638" i="3"/>
  <c r="N1195" i="3"/>
  <c r="N824" i="3"/>
  <c r="N486" i="3"/>
  <c r="N480" i="3"/>
  <c r="N773" i="3"/>
  <c r="O341" i="3"/>
  <c r="Q341" i="3" s="1"/>
  <c r="R341" i="3"/>
  <c r="O85" i="3"/>
  <c r="Q85" i="3" s="1"/>
  <c r="R85" i="3"/>
  <c r="O415" i="3"/>
  <c r="Q415" i="3" s="1"/>
  <c r="R415" i="3"/>
  <c r="O525" i="3"/>
  <c r="Q525" i="3" s="1"/>
  <c r="R525" i="3"/>
  <c r="O326" i="3"/>
  <c r="Q326" i="3" s="1"/>
  <c r="R326" i="3"/>
  <c r="O416" i="3"/>
  <c r="Q416" i="3" s="1"/>
  <c r="R416" i="3"/>
  <c r="O506" i="3"/>
  <c r="Q506" i="3" s="1"/>
  <c r="R506" i="3"/>
  <c r="O586" i="3"/>
  <c r="Q586" i="3" s="1"/>
  <c r="R586" i="3"/>
  <c r="O397" i="3"/>
  <c r="Q397" i="3" s="1"/>
  <c r="R397" i="3"/>
  <c r="O477" i="3"/>
  <c r="Q477" i="3" s="1"/>
  <c r="R477" i="3"/>
  <c r="O537" i="3"/>
  <c r="Q537" i="3" s="1"/>
  <c r="R537" i="3"/>
  <c r="O686" i="3"/>
  <c r="Q686" i="3" s="1"/>
  <c r="R686" i="3"/>
  <c r="O484" i="3"/>
  <c r="Q484" i="3" s="1"/>
  <c r="R484" i="3"/>
  <c r="O533" i="3"/>
  <c r="Q533" i="3" s="1"/>
  <c r="R533" i="3"/>
  <c r="O362" i="3"/>
  <c r="Q362" i="3" s="1"/>
  <c r="R362" i="3"/>
  <c r="O422" i="3"/>
  <c r="Q422" i="3" s="1"/>
  <c r="R422" i="3"/>
  <c r="O482" i="3"/>
  <c r="Q482" i="3" s="1"/>
  <c r="R482" i="3"/>
  <c r="O542" i="3"/>
  <c r="Q542" i="3" s="1"/>
  <c r="R542" i="3"/>
  <c r="O592" i="3"/>
  <c r="Q592" i="3" s="1"/>
  <c r="R592" i="3"/>
  <c r="O652" i="3"/>
  <c r="Q652" i="3" s="1"/>
  <c r="R652" i="3"/>
  <c r="O712" i="3"/>
  <c r="Q712" i="3" s="1"/>
  <c r="R712" i="3"/>
  <c r="O782" i="3"/>
  <c r="Q782" i="3" s="1"/>
  <c r="R782" i="3"/>
  <c r="O872" i="3"/>
  <c r="Q872" i="3" s="1"/>
  <c r="R872" i="3"/>
  <c r="O942" i="3"/>
  <c r="Q942" i="3" s="1"/>
  <c r="R942" i="3"/>
  <c r="O992" i="3"/>
  <c r="Q992" i="3" s="1"/>
  <c r="R992" i="3"/>
  <c r="O1092" i="3"/>
  <c r="Q1092" i="3" s="1"/>
  <c r="R1092" i="3"/>
  <c r="O1192" i="3"/>
  <c r="Q1192" i="3" s="1"/>
  <c r="R1192" i="3"/>
  <c r="O1015" i="3"/>
  <c r="Q1015" i="3" s="1"/>
  <c r="R1015" i="3"/>
  <c r="O411" i="3"/>
  <c r="Q411" i="3" s="1"/>
  <c r="R411" i="3"/>
  <c r="O1153" i="3"/>
  <c r="Q1153" i="3" s="1"/>
  <c r="R1153" i="3"/>
  <c r="O393" i="3"/>
  <c r="Q393" i="3" s="1"/>
  <c r="R393" i="3"/>
  <c r="O443" i="3"/>
  <c r="Q443" i="3" s="1"/>
  <c r="R443" i="3"/>
  <c r="O493" i="3"/>
  <c r="Q493" i="3" s="1"/>
  <c r="R493" i="3"/>
  <c r="O573" i="3"/>
  <c r="Q573" i="3" s="1"/>
  <c r="R573" i="3"/>
  <c r="O633" i="3"/>
  <c r="Q633" i="3" s="1"/>
  <c r="R633" i="3"/>
  <c r="O693" i="3"/>
  <c r="Q693" i="3" s="1"/>
  <c r="R693" i="3"/>
  <c r="O763" i="3"/>
  <c r="Q763" i="3" s="1"/>
  <c r="R763" i="3"/>
  <c r="O853" i="3"/>
  <c r="Q853" i="3" s="1"/>
  <c r="R853" i="3"/>
  <c r="O953" i="3"/>
  <c r="Q953" i="3" s="1"/>
  <c r="R953" i="3"/>
  <c r="O1093" i="3"/>
  <c r="Q1093" i="3" s="1"/>
  <c r="R1093" i="3"/>
  <c r="O985" i="3"/>
  <c r="Q985" i="3" s="1"/>
  <c r="R985" i="3"/>
  <c r="O774" i="3"/>
  <c r="Q774" i="3" s="1"/>
  <c r="R774" i="3"/>
  <c r="O1024" i="3"/>
  <c r="Q1024" i="3" s="1"/>
  <c r="R1024" i="3"/>
  <c r="O1001" i="3"/>
  <c r="Q1001" i="3" s="1"/>
  <c r="R1001" i="3"/>
  <c r="O655" i="3"/>
  <c r="Q655" i="3" s="1"/>
  <c r="R655" i="3"/>
  <c r="O805" i="3"/>
  <c r="Q805" i="3" s="1"/>
  <c r="R805" i="3"/>
  <c r="O875" i="3"/>
  <c r="Q875" i="3" s="1"/>
  <c r="R875" i="3"/>
  <c r="O935" i="3"/>
  <c r="Q935" i="3" s="1"/>
  <c r="R935" i="3"/>
  <c r="O756" i="3"/>
  <c r="Q756" i="3" s="1"/>
  <c r="R756" i="3"/>
  <c r="O369" i="3"/>
  <c r="Q369" i="3" s="1"/>
  <c r="R369" i="3"/>
  <c r="O519" i="3"/>
  <c r="Q519" i="3" s="1"/>
  <c r="R519" i="3"/>
  <c r="O409" i="3"/>
  <c r="Q409" i="3" s="1"/>
  <c r="R409" i="3"/>
  <c r="O1151" i="3"/>
  <c r="Q1151" i="3" s="1"/>
  <c r="R1151" i="3"/>
  <c r="O617" i="3"/>
  <c r="Q617" i="3" s="1"/>
  <c r="R617" i="3"/>
  <c r="O1067" i="3"/>
  <c r="Q1067" i="3" s="1"/>
  <c r="R1067" i="3"/>
  <c r="O458" i="3"/>
  <c r="Q458" i="3" s="1"/>
  <c r="R458" i="3"/>
  <c r="O558" i="3"/>
  <c r="Q558" i="3" s="1"/>
  <c r="R558" i="3"/>
  <c r="O1058" i="3"/>
  <c r="Q1058" i="3" s="1"/>
  <c r="R1058" i="3"/>
  <c r="O759" i="3"/>
  <c r="Q759" i="3" s="1"/>
  <c r="R759" i="3"/>
  <c r="O859" i="3"/>
  <c r="Q859" i="3" s="1"/>
  <c r="R859" i="3"/>
  <c r="O909" i="3"/>
  <c r="Q909" i="3" s="1"/>
  <c r="R909" i="3"/>
  <c r="O1009" i="3"/>
  <c r="Q1009" i="3" s="1"/>
  <c r="R1009" i="3"/>
  <c r="O1059" i="3"/>
  <c r="Q1059" i="3" s="1"/>
  <c r="R1059" i="3"/>
  <c r="O1159" i="3"/>
  <c r="Q1159" i="3" s="1"/>
  <c r="R1159" i="3"/>
  <c r="O1259" i="3"/>
  <c r="Q1259" i="3" s="1"/>
  <c r="R1259" i="3"/>
  <c r="O750" i="3"/>
  <c r="Q750" i="3" s="1"/>
  <c r="R750" i="3"/>
  <c r="O800" i="3"/>
  <c r="Q800" i="3" s="1"/>
  <c r="R800" i="3"/>
  <c r="O1221" i="3"/>
  <c r="Q1221" i="3" s="1"/>
  <c r="R1221" i="3"/>
  <c r="O955" i="3"/>
  <c r="Q955" i="3" s="1"/>
  <c r="R955" i="3"/>
  <c r="O961" i="3"/>
  <c r="Q961" i="3" s="1"/>
  <c r="R961" i="3"/>
  <c r="O585" i="3"/>
  <c r="Q585" i="3" s="1"/>
  <c r="R585" i="3"/>
  <c r="O523" i="3"/>
  <c r="Q523" i="3" s="1"/>
  <c r="R523" i="3"/>
  <c r="O1004" i="3"/>
  <c r="Q1004" i="3" s="1"/>
  <c r="R1004" i="3"/>
  <c r="O1012" i="3"/>
  <c r="Q1012" i="3" s="1"/>
  <c r="R1012" i="3"/>
  <c r="O912" i="3"/>
  <c r="Q912" i="3" s="1"/>
  <c r="R912" i="3"/>
  <c r="N1045" i="3"/>
  <c r="N612" i="3"/>
  <c r="N763" i="3"/>
  <c r="N426" i="3"/>
  <c r="N674" i="3"/>
  <c r="N1024" i="3"/>
  <c r="N1194" i="3"/>
  <c r="N379" i="3"/>
  <c r="N752" i="3"/>
  <c r="N1042" i="3"/>
  <c r="N557" i="3"/>
  <c r="N543" i="3"/>
  <c r="N499" i="3"/>
  <c r="N1204" i="3"/>
  <c r="N1005" i="3"/>
  <c r="N622" i="3"/>
  <c r="N1011" i="3"/>
  <c r="N1134" i="3"/>
  <c r="N463" i="3"/>
  <c r="N575" i="3"/>
  <c r="N606" i="3"/>
  <c r="N822" i="3"/>
  <c r="N432" i="3"/>
  <c r="N676" i="3"/>
  <c r="N526" i="3"/>
  <c r="N874" i="3"/>
  <c r="N733" i="3"/>
  <c r="N562" i="3"/>
  <c r="N363" i="3"/>
  <c r="N603" i="3"/>
  <c r="N1094" i="3"/>
  <c r="N2" i="3"/>
  <c r="N734" i="3"/>
  <c r="N731" i="3"/>
  <c r="N1215" i="3"/>
  <c r="N845" i="3"/>
  <c r="N852" i="3"/>
  <c r="O64" i="3"/>
  <c r="Q64" i="3" s="1"/>
  <c r="O224" i="3"/>
  <c r="Q224" i="3" s="1"/>
  <c r="O83" i="3"/>
  <c r="Q83" i="3" s="1"/>
  <c r="O183" i="3"/>
  <c r="Q183" i="3" s="1"/>
  <c r="O283" i="3"/>
  <c r="Q283" i="3" s="1"/>
  <c r="O38" i="3"/>
  <c r="Q38" i="3" s="1"/>
  <c r="O41" i="3"/>
  <c r="Q41" i="3" s="1"/>
  <c r="O101" i="3"/>
  <c r="Q101" i="3" s="1"/>
  <c r="O161" i="3"/>
  <c r="Q161" i="3" s="1"/>
  <c r="O231" i="3"/>
  <c r="Q231" i="3" s="1"/>
  <c r="O291" i="3"/>
  <c r="Q291" i="3" s="1"/>
  <c r="O48" i="3"/>
  <c r="Q48" i="3" s="1"/>
  <c r="O198" i="3"/>
  <c r="Q198" i="3" s="1"/>
  <c r="O248" i="3"/>
  <c r="Q248" i="3" s="1"/>
  <c r="O40" i="3"/>
  <c r="Q40" i="3" s="1"/>
  <c r="O90" i="3"/>
  <c r="Q90" i="3" s="1"/>
  <c r="O140" i="3"/>
  <c r="Q140" i="3" s="1"/>
  <c r="O190" i="3"/>
  <c r="Q190" i="3" s="1"/>
  <c r="O240" i="3"/>
  <c r="Q240" i="3" s="1"/>
  <c r="O290" i="3"/>
  <c r="Q290" i="3" s="1"/>
  <c r="O87" i="3"/>
  <c r="Q87" i="3" s="1"/>
  <c r="O187" i="3"/>
  <c r="Q187" i="3" s="1"/>
  <c r="O134" i="3"/>
  <c r="Q134" i="3" s="1"/>
  <c r="O284" i="3"/>
  <c r="Q284" i="3" s="1"/>
  <c r="O62" i="3"/>
  <c r="Q62" i="3" s="1"/>
  <c r="O122" i="3"/>
  <c r="Q122" i="3" s="1"/>
  <c r="O172" i="3"/>
  <c r="Q172" i="3" s="1"/>
  <c r="O232" i="3"/>
  <c r="Q232" i="3" s="1"/>
  <c r="O282" i="3"/>
  <c r="Q282" i="3" s="1"/>
  <c r="O133" i="3"/>
  <c r="Q133" i="3" s="1"/>
  <c r="O179" i="3"/>
  <c r="Q179" i="3" s="1"/>
  <c r="O279" i="3"/>
  <c r="Q279" i="3" s="1"/>
  <c r="O29" i="3"/>
  <c r="Q29" i="3" s="1"/>
  <c r="O139" i="3"/>
  <c r="Q139" i="3" s="1"/>
  <c r="O229" i="3"/>
  <c r="Q229" i="3" s="1"/>
  <c r="O299" i="3"/>
  <c r="Q299" i="3" s="1"/>
  <c r="O98" i="3"/>
  <c r="Q98" i="3" s="1"/>
  <c r="O148" i="3"/>
  <c r="Q148" i="3" s="1"/>
  <c r="O298" i="3"/>
  <c r="Q298" i="3" s="1"/>
  <c r="O35" i="3"/>
  <c r="Q35" i="3" s="1"/>
  <c r="O45" i="3"/>
  <c r="Q45" i="3" s="1"/>
  <c r="O95" i="3"/>
  <c r="Q95" i="3" s="1"/>
  <c r="O275" i="3"/>
  <c r="Q275" i="3" s="1"/>
  <c r="N256" i="3"/>
  <c r="O145" i="3"/>
  <c r="Q145" i="3" s="1"/>
  <c r="O215" i="3"/>
  <c r="Q215" i="3" s="1"/>
  <c r="O146" i="3"/>
  <c r="Q146" i="3" s="1"/>
  <c r="O317" i="3"/>
  <c r="Q317" i="3" s="1"/>
  <c r="O74" i="3"/>
  <c r="Q74" i="3" s="1"/>
  <c r="O294" i="3"/>
  <c r="Q294" i="3" s="1"/>
  <c r="O193" i="3"/>
  <c r="Q193" i="3" s="1"/>
  <c r="O243" i="3"/>
  <c r="Q243" i="3" s="1"/>
  <c r="O8" i="3"/>
  <c r="Q8" i="3" s="1"/>
  <c r="O89" i="3"/>
  <c r="Q89" i="3" s="1"/>
  <c r="O51" i="3"/>
  <c r="Q51" i="3" s="1"/>
  <c r="O111" i="3"/>
  <c r="Q111" i="3" s="1"/>
  <c r="O171" i="3"/>
  <c r="Q171" i="3" s="1"/>
  <c r="O241" i="3"/>
  <c r="Q241" i="3" s="1"/>
  <c r="O301" i="3"/>
  <c r="Q301" i="3" s="1"/>
  <c r="O108" i="3"/>
  <c r="Q108" i="3" s="1"/>
  <c r="O158" i="3"/>
  <c r="Q158" i="3" s="1"/>
  <c r="O208" i="3"/>
  <c r="Q208" i="3" s="1"/>
  <c r="O258" i="3"/>
  <c r="Q258" i="3" s="1"/>
  <c r="O308" i="3"/>
  <c r="Q308" i="3" s="1"/>
  <c r="O50" i="3"/>
  <c r="Q50" i="3" s="1"/>
  <c r="O100" i="3"/>
  <c r="Q100" i="3" s="1"/>
  <c r="O150" i="3"/>
  <c r="Q150" i="3" s="1"/>
  <c r="O200" i="3"/>
  <c r="Q200" i="3" s="1"/>
  <c r="O250" i="3"/>
  <c r="Q250" i="3" s="1"/>
  <c r="O300" i="3"/>
  <c r="Q300" i="3" s="1"/>
  <c r="O136" i="3"/>
  <c r="Q136" i="3" s="1"/>
  <c r="N224" i="3"/>
  <c r="O5" i="3"/>
  <c r="Q5" i="3" s="1"/>
  <c r="O105" i="3"/>
  <c r="Q105" i="3" s="1"/>
  <c r="O225" i="3"/>
  <c r="Q225" i="3" s="1"/>
  <c r="O166" i="3"/>
  <c r="Q166" i="3" s="1"/>
  <c r="O276" i="3"/>
  <c r="Q276" i="3" s="1"/>
  <c r="O127" i="3"/>
  <c r="Q127" i="3" s="1"/>
  <c r="O27" i="3"/>
  <c r="Q27" i="3" s="1"/>
  <c r="O97" i="3"/>
  <c r="Q97" i="3" s="1"/>
  <c r="O217" i="3"/>
  <c r="Q217" i="3" s="1"/>
  <c r="O197" i="3"/>
  <c r="Q197" i="3" s="1"/>
  <c r="O24" i="3"/>
  <c r="Q24" i="3" s="1"/>
  <c r="O144" i="3"/>
  <c r="Q144" i="3" s="1"/>
  <c r="O234" i="3"/>
  <c r="Q234" i="3" s="1"/>
  <c r="O12" i="3"/>
  <c r="Q12" i="3" s="1"/>
  <c r="O72" i="3"/>
  <c r="Q72" i="3" s="1"/>
  <c r="O132" i="3"/>
  <c r="Q132" i="3" s="1"/>
  <c r="O242" i="3"/>
  <c r="Q242" i="3" s="1"/>
  <c r="O302" i="3"/>
  <c r="Q302" i="3" s="1"/>
  <c r="O93" i="3"/>
  <c r="Q93" i="3" s="1"/>
  <c r="O143" i="3"/>
  <c r="Q143" i="3" s="1"/>
  <c r="O49" i="3"/>
  <c r="Q49" i="3" s="1"/>
  <c r="O99" i="3"/>
  <c r="Q99" i="3" s="1"/>
  <c r="O239" i="3"/>
  <c r="Q239" i="3" s="1"/>
  <c r="O309" i="3"/>
  <c r="Q309" i="3" s="1"/>
  <c r="O58" i="3"/>
  <c r="Q58" i="3" s="1"/>
  <c r="O247" i="3"/>
  <c r="Q247" i="3" s="1"/>
  <c r="O315" i="3"/>
  <c r="Q315" i="3" s="1"/>
  <c r="O84" i="3"/>
  <c r="Q84" i="3" s="1"/>
  <c r="O174" i="3"/>
  <c r="Q174" i="3" s="1"/>
  <c r="O53" i="3"/>
  <c r="Q53" i="3" s="1"/>
  <c r="O153" i="3"/>
  <c r="Q153" i="3" s="1"/>
  <c r="O203" i="3"/>
  <c r="Q203" i="3" s="1"/>
  <c r="O253" i="3"/>
  <c r="Q253" i="3" s="1"/>
  <c r="O303" i="3"/>
  <c r="Q303" i="3" s="1"/>
  <c r="O9" i="3"/>
  <c r="Q9" i="3" s="1"/>
  <c r="O28" i="3"/>
  <c r="Q28" i="3" s="1"/>
  <c r="O159" i="3"/>
  <c r="Q159" i="3" s="1"/>
  <c r="O11" i="3"/>
  <c r="Q11" i="3" s="1"/>
  <c r="O71" i="3"/>
  <c r="Q71" i="3" s="1"/>
  <c r="O121" i="3"/>
  <c r="Q121" i="3" s="1"/>
  <c r="O191" i="3"/>
  <c r="Q191" i="3" s="1"/>
  <c r="O251" i="3"/>
  <c r="Q251" i="3" s="1"/>
  <c r="O311" i="3"/>
  <c r="Q311" i="3" s="1"/>
  <c r="O118" i="3"/>
  <c r="Q118" i="3" s="1"/>
  <c r="O168" i="3"/>
  <c r="Q168" i="3" s="1"/>
  <c r="O218" i="3"/>
  <c r="Q218" i="3" s="1"/>
  <c r="O268" i="3"/>
  <c r="Q268" i="3" s="1"/>
  <c r="O10" i="3"/>
  <c r="Q10" i="3" s="1"/>
  <c r="O60" i="3"/>
  <c r="Q60" i="3" s="1"/>
  <c r="O110" i="3"/>
  <c r="Q110" i="3" s="1"/>
  <c r="O160" i="3"/>
  <c r="Q160" i="3" s="1"/>
  <c r="O210" i="3"/>
  <c r="Q210" i="3" s="1"/>
  <c r="O260" i="3"/>
  <c r="Q260" i="3" s="1"/>
  <c r="O310" i="3"/>
  <c r="Q310" i="3" s="1"/>
  <c r="O137" i="3"/>
  <c r="Q137" i="3" s="1"/>
  <c r="O267" i="3"/>
  <c r="Q267" i="3" s="1"/>
  <c r="O305" i="3"/>
  <c r="Q305" i="3" s="1"/>
  <c r="O306" i="3"/>
  <c r="Q306" i="3" s="1"/>
  <c r="O117" i="3"/>
  <c r="Q117" i="3" s="1"/>
  <c r="O22" i="3"/>
  <c r="Q22" i="3" s="1"/>
  <c r="O92" i="3"/>
  <c r="Q92" i="3" s="1"/>
  <c r="O142" i="3"/>
  <c r="Q142" i="3" s="1"/>
  <c r="O192" i="3"/>
  <c r="Q192" i="3" s="1"/>
  <c r="O252" i="3"/>
  <c r="Q252" i="3" s="1"/>
  <c r="O3" i="3"/>
  <c r="Q3" i="3" s="1"/>
  <c r="O103" i="3"/>
  <c r="Q103" i="3" s="1"/>
  <c r="O59" i="3"/>
  <c r="Q59" i="3" s="1"/>
  <c r="O109" i="3"/>
  <c r="Q109" i="3" s="1"/>
  <c r="O169" i="3"/>
  <c r="Q169" i="3" s="1"/>
  <c r="O249" i="3"/>
  <c r="Q249" i="3" s="1"/>
  <c r="O149" i="3"/>
  <c r="Q149" i="3" s="1"/>
  <c r="O52" i="3"/>
  <c r="Q52" i="3" s="1"/>
  <c r="O135" i="3"/>
  <c r="Q135" i="3" s="1"/>
  <c r="O55" i="3"/>
  <c r="Q55" i="3" s="1"/>
  <c r="O65" i="3"/>
  <c r="Q65" i="3" s="1"/>
  <c r="O6" i="3"/>
  <c r="Q6" i="3" s="1"/>
  <c r="O86" i="3"/>
  <c r="Q86" i="3" s="1"/>
  <c r="O176" i="3"/>
  <c r="Q176" i="3" s="1"/>
  <c r="O277" i="3"/>
  <c r="Q277" i="3" s="1"/>
  <c r="O47" i="3"/>
  <c r="Q47" i="3" s="1"/>
  <c r="O227" i="3"/>
  <c r="Q227" i="3" s="1"/>
  <c r="O207" i="3"/>
  <c r="Q207" i="3" s="1"/>
  <c r="O34" i="3"/>
  <c r="Q34" i="3" s="1"/>
  <c r="O244" i="3"/>
  <c r="Q244" i="3" s="1"/>
  <c r="O61" i="3"/>
  <c r="Q61" i="3" s="1"/>
  <c r="O115" i="3"/>
  <c r="Q115" i="3" s="1"/>
  <c r="O165" i="3"/>
  <c r="Q165" i="3" s="1"/>
  <c r="O94" i="3"/>
  <c r="Q94" i="3" s="1"/>
  <c r="O254" i="3"/>
  <c r="Q254" i="3" s="1"/>
  <c r="O151" i="3"/>
  <c r="Q151" i="3" s="1"/>
  <c r="O63" i="3"/>
  <c r="Q63" i="3" s="1"/>
  <c r="O163" i="3"/>
  <c r="Q163" i="3" s="1"/>
  <c r="O213" i="3"/>
  <c r="Q213" i="3" s="1"/>
  <c r="O263" i="3"/>
  <c r="Q263" i="3" s="1"/>
  <c r="O313" i="3"/>
  <c r="Q313" i="3" s="1"/>
  <c r="O39" i="3"/>
  <c r="Q39" i="3" s="1"/>
  <c r="O21" i="3"/>
  <c r="Q21" i="3" s="1"/>
  <c r="O81" i="3"/>
  <c r="Q81" i="3" s="1"/>
  <c r="O201" i="3"/>
  <c r="Q201" i="3" s="1"/>
  <c r="O261" i="3"/>
  <c r="Q261" i="3" s="1"/>
  <c r="O78" i="3"/>
  <c r="Q78" i="3" s="1"/>
  <c r="O128" i="3"/>
  <c r="Q128" i="3" s="1"/>
  <c r="O178" i="3"/>
  <c r="Q178" i="3" s="1"/>
  <c r="O228" i="3"/>
  <c r="Q228" i="3" s="1"/>
  <c r="O278" i="3"/>
  <c r="Q278" i="3" s="1"/>
  <c r="O20" i="3"/>
  <c r="Q20" i="3" s="1"/>
  <c r="O120" i="3"/>
  <c r="Q120" i="3" s="1"/>
  <c r="O170" i="3"/>
  <c r="Q170" i="3" s="1"/>
  <c r="O220" i="3"/>
  <c r="Q220" i="3" s="1"/>
  <c r="O281" i="3"/>
  <c r="Q281" i="3" s="1"/>
  <c r="O196" i="3"/>
  <c r="Q196" i="3" s="1"/>
  <c r="O157" i="3"/>
  <c r="Q157" i="3" s="1"/>
  <c r="O222" i="3"/>
  <c r="Q222" i="3" s="1"/>
  <c r="O102" i="3"/>
  <c r="Q102" i="3" s="1"/>
  <c r="O152" i="3"/>
  <c r="Q152" i="3" s="1"/>
  <c r="O202" i="3"/>
  <c r="Q202" i="3" s="1"/>
  <c r="O262" i="3"/>
  <c r="Q262" i="3" s="1"/>
  <c r="O13" i="3"/>
  <c r="Q13" i="3" s="1"/>
  <c r="O113" i="3"/>
  <c r="Q113" i="3" s="1"/>
  <c r="O219" i="3"/>
  <c r="Q219" i="3" s="1"/>
  <c r="O119" i="3"/>
  <c r="Q119" i="3" s="1"/>
  <c r="O189" i="3"/>
  <c r="Q189" i="3" s="1"/>
  <c r="O269" i="3"/>
  <c r="Q269" i="3" s="1"/>
  <c r="O131" i="3"/>
  <c r="Q131" i="3" s="1"/>
  <c r="O70" i="3"/>
  <c r="Q70" i="3" s="1"/>
  <c r="O106" i="3"/>
  <c r="Q106" i="3" s="1"/>
  <c r="O155" i="3"/>
  <c r="Q155" i="3" s="1"/>
  <c r="O285" i="3"/>
  <c r="Q285" i="3" s="1"/>
  <c r="O206" i="3"/>
  <c r="Q206" i="3" s="1"/>
  <c r="O66" i="3"/>
  <c r="Q66" i="3" s="1"/>
  <c r="O44" i="3"/>
  <c r="Q44" i="3" s="1"/>
  <c r="O184" i="3"/>
  <c r="Q184" i="3" s="1"/>
  <c r="O156" i="3"/>
  <c r="Q156" i="3" s="1"/>
  <c r="O125" i="3"/>
  <c r="Q125" i="3" s="1"/>
  <c r="O216" i="3"/>
  <c r="Q216" i="3" s="1"/>
  <c r="O316" i="3"/>
  <c r="Q316" i="3" s="1"/>
  <c r="O274" i="3"/>
  <c r="Q274" i="3" s="1"/>
  <c r="O292" i="3"/>
  <c r="Q292" i="3" s="1"/>
  <c r="O82" i="3"/>
  <c r="Q82" i="3" s="1"/>
  <c r="O73" i="3"/>
  <c r="Q73" i="3" s="1"/>
  <c r="O173" i="3"/>
  <c r="Q173" i="3" s="1"/>
  <c r="O223" i="3"/>
  <c r="Q223" i="3" s="1"/>
  <c r="O273" i="3"/>
  <c r="Q273" i="3" s="1"/>
  <c r="O259" i="3"/>
  <c r="Q259" i="3" s="1"/>
  <c r="O141" i="3"/>
  <c r="Q141" i="3" s="1"/>
  <c r="O211" i="3"/>
  <c r="Q211" i="3" s="1"/>
  <c r="O138" i="3"/>
  <c r="Q138" i="3" s="1"/>
  <c r="O188" i="3"/>
  <c r="Q188" i="3" s="1"/>
  <c r="O238" i="3"/>
  <c r="Q238" i="3" s="1"/>
  <c r="O288" i="3"/>
  <c r="Q288" i="3" s="1"/>
  <c r="O30" i="3"/>
  <c r="Q30" i="3" s="1"/>
  <c r="O80" i="3"/>
  <c r="Q80" i="3" s="1"/>
  <c r="O130" i="3"/>
  <c r="Q130" i="3" s="1"/>
  <c r="O180" i="3"/>
  <c r="Q180" i="3" s="1"/>
  <c r="O230" i="3"/>
  <c r="Q230" i="3" s="1"/>
  <c r="O280" i="3"/>
  <c r="Q280" i="3" s="1"/>
  <c r="O287" i="3"/>
  <c r="Q287" i="3" s="1"/>
  <c r="O107" i="3"/>
  <c r="Q107" i="3" s="1"/>
  <c r="O177" i="3"/>
  <c r="Q177" i="3" s="1"/>
  <c r="O304" i="3"/>
  <c r="Q304" i="3" s="1"/>
  <c r="O25" i="3"/>
  <c r="Q25" i="3" s="1"/>
  <c r="O175" i="3"/>
  <c r="Q175" i="3" s="1"/>
  <c r="O96" i="3"/>
  <c r="Q96" i="3" s="1"/>
  <c r="O237" i="3"/>
  <c r="Q237" i="3" s="1"/>
  <c r="N75" i="3"/>
  <c r="N203" i="3"/>
  <c r="O266" i="3"/>
  <c r="Q266" i="3" s="1"/>
  <c r="O26" i="3"/>
  <c r="Q26" i="3" s="1"/>
  <c r="O116" i="3"/>
  <c r="Q116" i="3" s="1"/>
  <c r="O226" i="3"/>
  <c r="Q226" i="3" s="1"/>
  <c r="O7" i="3"/>
  <c r="Q7" i="3" s="1"/>
  <c r="O167" i="3"/>
  <c r="Q167" i="3" s="1"/>
  <c r="O307" i="3"/>
  <c r="Q307" i="3" s="1"/>
  <c r="O4" i="3"/>
  <c r="Q4" i="3" s="1"/>
  <c r="O54" i="3"/>
  <c r="Q54" i="3" s="1"/>
  <c r="O124" i="3"/>
  <c r="Q124" i="3" s="1"/>
  <c r="O194" i="3"/>
  <c r="Q194" i="3" s="1"/>
  <c r="O112" i="3"/>
  <c r="Q112" i="3" s="1"/>
  <c r="O162" i="3"/>
  <c r="Q162" i="3" s="1"/>
  <c r="O212" i="3"/>
  <c r="Q212" i="3" s="1"/>
  <c r="O312" i="3"/>
  <c r="Q312" i="3" s="1"/>
  <c r="O23" i="3"/>
  <c r="Q23" i="3" s="1"/>
  <c r="O123" i="3"/>
  <c r="Q123" i="3" s="1"/>
  <c r="O19" i="3"/>
  <c r="Q19" i="3" s="1"/>
  <c r="O79" i="3"/>
  <c r="Q79" i="3" s="1"/>
  <c r="O129" i="3"/>
  <c r="Q129" i="3" s="1"/>
  <c r="O199" i="3"/>
  <c r="Q199" i="3" s="1"/>
  <c r="O289" i="3"/>
  <c r="Q289" i="3" s="1"/>
  <c r="O221" i="3"/>
  <c r="Q221" i="3" s="1"/>
  <c r="O91" i="3"/>
  <c r="Q91" i="3" s="1"/>
  <c r="O88" i="3"/>
  <c r="Q88" i="3" s="1"/>
  <c r="O314" i="3"/>
  <c r="Q314" i="3" s="1"/>
  <c r="N277" i="3"/>
  <c r="N34" i="3"/>
  <c r="N1142" i="3"/>
  <c r="N387" i="3"/>
  <c r="N482" i="3"/>
  <c r="N395" i="3"/>
  <c r="N893" i="3"/>
  <c r="N616" i="3"/>
  <c r="N86" i="3"/>
  <c r="N125" i="3"/>
  <c r="N706" i="3"/>
  <c r="N776" i="3"/>
  <c r="N1064" i="3"/>
  <c r="N392" i="3"/>
  <c r="O1054" i="3"/>
  <c r="Q1054" i="3" s="1"/>
  <c r="N1054" i="3"/>
  <c r="N517" i="3"/>
  <c r="N151" i="3"/>
  <c r="N322" i="3"/>
  <c r="N804" i="3"/>
  <c r="N13" i="3"/>
  <c r="N67" i="3"/>
  <c r="N406" i="3"/>
  <c r="N726" i="3"/>
  <c r="N1192" i="3"/>
  <c r="N493" i="3"/>
  <c r="N66" i="3"/>
  <c r="N176" i="3"/>
  <c r="N82" i="3"/>
  <c r="N6" i="3"/>
  <c r="N564" i="3"/>
  <c r="N462" i="3"/>
  <c r="N1214" i="3"/>
  <c r="N63" i="3"/>
  <c r="O337" i="3"/>
  <c r="Q337" i="3" s="1"/>
  <c r="N306" i="3"/>
  <c r="N636" i="3"/>
  <c r="N15" i="3"/>
  <c r="N566" i="3"/>
  <c r="N702" i="3"/>
  <c r="N1111" i="3"/>
  <c r="N94" i="3"/>
  <c r="N654" i="3"/>
  <c r="N3" i="3"/>
  <c r="N414" i="3"/>
  <c r="N1075" i="3"/>
  <c r="N685" i="3"/>
  <c r="N157" i="3"/>
  <c r="N496" i="3"/>
  <c r="N22" i="3"/>
  <c r="N634" i="3"/>
  <c r="N102" i="3"/>
  <c r="N941" i="3"/>
  <c r="N1232" i="3"/>
  <c r="N447" i="3"/>
  <c r="N783" i="3"/>
  <c r="O2" i="3"/>
  <c r="Q2" i="3" s="1"/>
  <c r="O335" i="3"/>
  <c r="Q335" i="3" s="1"/>
  <c r="N335" i="3"/>
  <c r="N435" i="3"/>
  <c r="O338" i="3"/>
  <c r="Q338" i="3" s="1"/>
  <c r="N122" i="3"/>
  <c r="N77" i="3"/>
  <c r="N454" i="3"/>
  <c r="N686" i="3"/>
  <c r="N831" i="3"/>
  <c r="N764" i="3"/>
  <c r="N415" i="3"/>
  <c r="N27" i="3"/>
  <c r="N542" i="3"/>
  <c r="N24" i="3"/>
  <c r="N128" i="3"/>
  <c r="N407" i="3"/>
  <c r="N206" i="3"/>
  <c r="N389" i="3"/>
  <c r="N531" i="3"/>
  <c r="N146" i="3"/>
  <c r="N884" i="3"/>
  <c r="N703" i="3"/>
  <c r="N143" i="3"/>
  <c r="N507" i="3"/>
  <c r="N806" i="3"/>
  <c r="N312" i="3"/>
  <c r="N987" i="3"/>
  <c r="N1155" i="3"/>
  <c r="N365" i="3"/>
  <c r="N484" i="3"/>
  <c r="N828" i="3"/>
  <c r="N901" i="3"/>
  <c r="N628" i="3"/>
  <c r="N944" i="3"/>
  <c r="N664" i="3"/>
  <c r="N1047" i="3"/>
  <c r="O126" i="3"/>
  <c r="Q126" i="3" s="1"/>
  <c r="N126" i="3"/>
  <c r="O339" i="3"/>
  <c r="Q339" i="3" s="1"/>
  <c r="O42" i="3"/>
  <c r="Q42" i="3" s="1"/>
  <c r="O318" i="3"/>
  <c r="Q318" i="3" s="1"/>
  <c r="N318" i="3"/>
  <c r="O1190" i="3"/>
  <c r="Q1190" i="3" s="1"/>
  <c r="N1190" i="3"/>
  <c r="N1228" i="3"/>
  <c r="N1260" i="3"/>
  <c r="O510" i="3"/>
  <c r="Q510" i="3" s="1"/>
  <c r="N510" i="3"/>
  <c r="N1236" i="3"/>
  <c r="O934" i="3"/>
  <c r="Q934" i="3" s="1"/>
  <c r="N934" i="3"/>
  <c r="N695" i="3"/>
  <c r="N788" i="3"/>
  <c r="N660" i="3"/>
  <c r="O205" i="3"/>
  <c r="Q205" i="3" s="1"/>
  <c r="N205" i="3"/>
  <c r="N74" i="3"/>
  <c r="O1148" i="3"/>
  <c r="Q1148" i="3" s="1"/>
  <c r="N1148" i="3"/>
  <c r="O758" i="3"/>
  <c r="Q758" i="3" s="1"/>
  <c r="N758" i="3"/>
  <c r="N64" i="3"/>
  <c r="N283" i="3"/>
  <c r="N226" i="3"/>
  <c r="O182" i="3"/>
  <c r="Q182" i="3" s="1"/>
  <c r="N182" i="3"/>
  <c r="O43" i="3"/>
  <c r="Q43" i="3" s="1"/>
  <c r="N93" i="3"/>
  <c r="N219" i="3"/>
  <c r="N1235" i="3"/>
  <c r="N1023" i="3"/>
  <c r="N835" i="3"/>
  <c r="N386" i="3"/>
  <c r="N642" i="3"/>
  <c r="N1147" i="3"/>
  <c r="N855" i="3"/>
  <c r="N62" i="3"/>
  <c r="N539" i="3"/>
  <c r="N747" i="3"/>
  <c r="N366" i="3"/>
  <c r="N602" i="3"/>
  <c r="N456" i="3"/>
  <c r="N688" i="3"/>
  <c r="N694" i="3"/>
  <c r="N816" i="3"/>
  <c r="N847" i="3"/>
  <c r="N1178" i="3"/>
  <c r="N863" i="3"/>
  <c r="O46" i="3"/>
  <c r="Q46" i="3" s="1"/>
  <c r="N267" i="3"/>
  <c r="N894" i="3"/>
  <c r="N586" i="3"/>
  <c r="N992" i="3"/>
  <c r="N341" i="3"/>
  <c r="N743" i="3"/>
  <c r="N453" i="3"/>
  <c r="N85" i="3"/>
  <c r="N221" i="3"/>
  <c r="N975" i="3"/>
  <c r="N116" i="3"/>
  <c r="N259" i="3"/>
  <c r="N892" i="3"/>
  <c r="N23" i="3"/>
  <c r="N123" i="3"/>
  <c r="N302" i="3"/>
  <c r="N394" i="3"/>
  <c r="N1037" i="3"/>
  <c r="N1212" i="3"/>
  <c r="N356" i="3"/>
  <c r="N802" i="3"/>
  <c r="N834" i="3"/>
  <c r="N131" i="3"/>
  <c r="N411" i="3"/>
  <c r="N87" i="3"/>
  <c r="N5" i="3"/>
  <c r="N795" i="3"/>
  <c r="N91" i="3"/>
  <c r="N509" i="3"/>
  <c r="N1087" i="3"/>
  <c r="N511" i="3"/>
  <c r="N872" i="3"/>
  <c r="N403" i="3"/>
  <c r="N799" i="3"/>
  <c r="N266" i="3"/>
  <c r="N506" i="3"/>
  <c r="N722" i="3"/>
  <c r="N307" i="3"/>
  <c r="N1063" i="3"/>
  <c r="N14" i="3"/>
  <c r="N7" i="3"/>
  <c r="N382" i="3"/>
  <c r="N343" i="3"/>
  <c r="N774" i="3"/>
  <c r="N1085" i="3"/>
  <c r="N334" i="3"/>
  <c r="N525" i="3"/>
  <c r="N494" i="3"/>
  <c r="N242" i="3"/>
  <c r="N1084" i="3"/>
  <c r="N544" i="3"/>
  <c r="N766" i="3"/>
  <c r="N891" i="3"/>
  <c r="N1034" i="3"/>
  <c r="N1197" i="3"/>
  <c r="N471" i="3"/>
  <c r="N646" i="3"/>
  <c r="N83" i="3"/>
  <c r="N255" i="3"/>
  <c r="O740" i="3"/>
  <c r="Q740" i="3" s="1"/>
  <c r="N740" i="3"/>
  <c r="N333" i="3"/>
  <c r="N243" i="3"/>
  <c r="N288" i="3"/>
  <c r="N50" i="3"/>
  <c r="N429" i="3"/>
  <c r="N984" i="3"/>
  <c r="N599" i="3"/>
  <c r="N814" i="3"/>
  <c r="N1078" i="3"/>
  <c r="N470" i="3"/>
  <c r="N1256" i="3"/>
  <c r="N791" i="3"/>
  <c r="N1213" i="3"/>
  <c r="N965" i="3"/>
  <c r="N291" i="3"/>
  <c r="N942" i="3"/>
  <c r="N998" i="3"/>
  <c r="N1062" i="3"/>
  <c r="N1182" i="3"/>
  <c r="N30" i="3"/>
  <c r="N581" i="3"/>
  <c r="N590" i="3"/>
  <c r="N830" i="3"/>
  <c r="N957" i="3"/>
  <c r="N653" i="3"/>
  <c r="N443" i="3"/>
  <c r="N1208" i="3"/>
  <c r="N883" i="3"/>
  <c r="N464" i="3"/>
  <c r="N983" i="3"/>
  <c r="N32" i="3"/>
  <c r="A3" i="3"/>
  <c r="N662" i="3"/>
  <c r="N1000" i="3"/>
  <c r="N553" i="3"/>
  <c r="N617" i="3"/>
  <c r="N681" i="3"/>
  <c r="N761" i="3"/>
  <c r="N833" i="3"/>
  <c r="N905" i="3"/>
  <c r="N977" i="3"/>
  <c r="N1049" i="3"/>
  <c r="N1113" i="3"/>
  <c r="N1177" i="3"/>
  <c r="N1241" i="3"/>
  <c r="N161" i="3"/>
  <c r="N409" i="3"/>
  <c r="N481" i="3"/>
  <c r="N156" i="3"/>
  <c r="N375" i="3"/>
  <c r="N549" i="3"/>
  <c r="N677" i="3"/>
  <c r="N823" i="3"/>
  <c r="N951" i="3"/>
  <c r="N1079" i="3"/>
  <c r="N223" i="3"/>
  <c r="N367" i="3"/>
  <c r="N532" i="3"/>
  <c r="N669" i="3"/>
  <c r="N843" i="3"/>
  <c r="N1035" i="3"/>
  <c r="N95" i="3"/>
  <c r="N708" i="3"/>
  <c r="N204" i="3"/>
  <c r="N423" i="3"/>
  <c r="N588" i="3"/>
  <c r="N725" i="3"/>
  <c r="N908" i="3"/>
  <c r="N1100" i="3"/>
  <c r="N735" i="3"/>
  <c r="N263" i="3"/>
  <c r="N437" i="3"/>
  <c r="N565" i="3"/>
  <c r="N711" i="3"/>
  <c r="N839" i="3"/>
  <c r="N967" i="3"/>
  <c r="N1132" i="3"/>
  <c r="N1053" i="3"/>
  <c r="N488" i="3"/>
  <c r="N800" i="3"/>
  <c r="N976" i="3"/>
  <c r="N1128" i="3"/>
  <c r="N978" i="3"/>
  <c r="N1112" i="3"/>
  <c r="N504" i="3"/>
  <c r="N624" i="3"/>
  <c r="N880" i="3"/>
  <c r="N576" i="3"/>
  <c r="N1202" i="3"/>
  <c r="N1082" i="3"/>
  <c r="N1203" i="3"/>
  <c r="N600" i="3"/>
  <c r="N17" i="3"/>
  <c r="N89" i="3"/>
  <c r="N561" i="3"/>
  <c r="N625" i="3"/>
  <c r="N689" i="3"/>
  <c r="N769" i="3"/>
  <c r="N849" i="3"/>
  <c r="N913" i="3"/>
  <c r="N993" i="3"/>
  <c r="N1057" i="3"/>
  <c r="N1121" i="3"/>
  <c r="N1185" i="3"/>
  <c r="N1249" i="3"/>
  <c r="N241" i="3"/>
  <c r="N345" i="3"/>
  <c r="N417" i="3"/>
  <c r="N489" i="3"/>
  <c r="N412" i="3"/>
  <c r="N567" i="3"/>
  <c r="N723" i="3"/>
  <c r="N851" i="3"/>
  <c r="N979" i="3"/>
  <c r="N1107" i="3"/>
  <c r="N260" i="3"/>
  <c r="N121" i="3"/>
  <c r="N289" i="3"/>
  <c r="N497" i="3"/>
  <c r="N785" i="3"/>
  <c r="N404" i="3"/>
  <c r="N541" i="3"/>
  <c r="N687" i="3"/>
  <c r="N879" i="3"/>
  <c r="N1044" i="3"/>
  <c r="N836" i="3"/>
  <c r="N460" i="3"/>
  <c r="N615" i="3"/>
  <c r="N780" i="3"/>
  <c r="N917" i="3"/>
  <c r="N1109" i="3"/>
  <c r="N1028" i="3"/>
  <c r="N455" i="3"/>
  <c r="N583" i="3"/>
  <c r="N739" i="3"/>
  <c r="N867" i="3"/>
  <c r="N995" i="3"/>
  <c r="N1141" i="3"/>
  <c r="N717" i="3"/>
  <c r="N1069" i="3"/>
  <c r="N1050" i="3"/>
  <c r="N1130" i="3"/>
  <c r="N1226" i="3"/>
  <c r="N832" i="3"/>
  <c r="N368" i="3"/>
  <c r="N656" i="3"/>
  <c r="N1136" i="3"/>
  <c r="N88" i="3"/>
  <c r="N160" i="3"/>
  <c r="N1258" i="3"/>
  <c r="N25" i="3"/>
  <c r="N633" i="3"/>
  <c r="N777" i="3"/>
  <c r="N857" i="3"/>
  <c r="N921" i="3"/>
  <c r="N1001" i="3"/>
  <c r="N1129" i="3"/>
  <c r="N1193" i="3"/>
  <c r="N177" i="3"/>
  <c r="N361" i="3"/>
  <c r="N220" i="3"/>
  <c r="N421" i="3"/>
  <c r="N595" i="3"/>
  <c r="N732" i="3"/>
  <c r="N860" i="3"/>
  <c r="N988" i="3"/>
  <c r="N1116" i="3"/>
  <c r="N351" i="3"/>
  <c r="N413" i="3"/>
  <c r="N559" i="3"/>
  <c r="N715" i="3"/>
  <c r="N907" i="3"/>
  <c r="N1071" i="3"/>
  <c r="N900" i="3"/>
  <c r="N268" i="3"/>
  <c r="N487" i="3"/>
  <c r="N643" i="3"/>
  <c r="N789" i="3"/>
  <c r="N963" i="3"/>
  <c r="N1127" i="3"/>
  <c r="N1055" i="3"/>
  <c r="N309" i="3"/>
  <c r="N483" i="3"/>
  <c r="N611" i="3"/>
  <c r="N748" i="3"/>
  <c r="N876" i="3"/>
  <c r="N1004" i="3"/>
  <c r="N1159" i="3"/>
  <c r="N730" i="3"/>
  <c r="N1066" i="3"/>
  <c r="N1224" i="3"/>
  <c r="N48" i="3"/>
  <c r="N328" i="3"/>
  <c r="N744" i="3"/>
  <c r="N1144" i="3"/>
  <c r="N528" i="3"/>
  <c r="N632" i="3"/>
  <c r="N904" i="3"/>
  <c r="N384" i="3"/>
  <c r="N760" i="3"/>
  <c r="N848" i="3"/>
  <c r="N1146" i="3"/>
  <c r="N704" i="3"/>
  <c r="N713" i="3"/>
  <c r="N1201" i="3"/>
  <c r="N433" i="3"/>
  <c r="N741" i="3"/>
  <c r="N452" i="3"/>
  <c r="N841" i="3"/>
  <c r="N724" i="3"/>
  <c r="N964" i="3"/>
  <c r="N652" i="3"/>
  <c r="N972" i="3"/>
  <c r="N1092" i="3"/>
  <c r="N108" i="3"/>
  <c r="N492" i="3"/>
  <c r="N757" i="3"/>
  <c r="N885" i="3"/>
  <c r="N1059" i="3"/>
  <c r="N1187" i="3"/>
  <c r="N330" i="3"/>
  <c r="N570" i="3"/>
  <c r="N746" i="3"/>
  <c r="N947" i="3"/>
  <c r="N1093" i="3"/>
  <c r="N512" i="3"/>
  <c r="N920" i="3"/>
  <c r="N1080" i="3"/>
  <c r="N1152" i="3"/>
  <c r="N1240" i="3"/>
  <c r="N280" i="3"/>
  <c r="N1154" i="3"/>
  <c r="N608" i="3"/>
  <c r="N1157" i="3"/>
  <c r="N376" i="3"/>
  <c r="N792" i="3"/>
  <c r="N1160" i="3"/>
  <c r="N104" i="3"/>
  <c r="N953" i="3"/>
  <c r="N1106" i="3"/>
  <c r="N720" i="3"/>
  <c r="N1210" i="3"/>
  <c r="N501" i="3"/>
  <c r="N1013" i="3"/>
  <c r="N936" i="3"/>
  <c r="N1168" i="3"/>
  <c r="N8" i="3"/>
  <c r="N864" i="3"/>
  <c r="N1170" i="3"/>
  <c r="N536" i="3"/>
  <c r="N672" i="3"/>
  <c r="N986" i="3"/>
  <c r="N1122" i="3"/>
  <c r="N97" i="3"/>
  <c r="N569" i="3"/>
  <c r="N705" i="3"/>
  <c r="N425" i="3"/>
  <c r="N513" i="3"/>
  <c r="N641" i="3"/>
  <c r="N793" i="3"/>
  <c r="N929" i="3"/>
  <c r="N1137" i="3"/>
  <c r="N369" i="3"/>
  <c r="N620" i="3"/>
  <c r="N649" i="3"/>
  <c r="N801" i="3"/>
  <c r="N1017" i="3"/>
  <c r="N1209" i="3"/>
  <c r="N476" i="3"/>
  <c r="N887" i="3"/>
  <c r="N607" i="3"/>
  <c r="N468" i="3"/>
  <c r="N943" i="3"/>
  <c r="N1183" i="3"/>
  <c r="N524" i="3"/>
  <c r="N999" i="3"/>
  <c r="N775" i="3"/>
  <c r="N402" i="3"/>
  <c r="N49" i="3"/>
  <c r="N529" i="3"/>
  <c r="N593" i="3"/>
  <c r="N657" i="3"/>
  <c r="N737" i="3"/>
  <c r="N809" i="3"/>
  <c r="N881" i="3"/>
  <c r="N945" i="3"/>
  <c r="N1025" i="3"/>
  <c r="N1089" i="3"/>
  <c r="N1153" i="3"/>
  <c r="N1217" i="3"/>
  <c r="N129" i="3"/>
  <c r="N297" i="3"/>
  <c r="N385" i="3"/>
  <c r="N457" i="3"/>
  <c r="N55" i="3"/>
  <c r="N311" i="3"/>
  <c r="N485" i="3"/>
  <c r="N631" i="3"/>
  <c r="N787" i="3"/>
  <c r="N915" i="3"/>
  <c r="N1043" i="3"/>
  <c r="N1180" i="3"/>
  <c r="N644" i="3"/>
  <c r="N313" i="3"/>
  <c r="N697" i="3"/>
  <c r="N84" i="3"/>
  <c r="N303" i="3"/>
  <c r="N477" i="3"/>
  <c r="N605" i="3"/>
  <c r="N779" i="3"/>
  <c r="N971" i="3"/>
  <c r="N1172" i="3"/>
  <c r="N516" i="3"/>
  <c r="N1220" i="3"/>
  <c r="N103" i="3"/>
  <c r="N359" i="3"/>
  <c r="N533" i="3"/>
  <c r="N679" i="3"/>
  <c r="N853" i="3"/>
  <c r="N1027" i="3"/>
  <c r="N1191" i="3"/>
  <c r="N519" i="3"/>
  <c r="N675" i="3"/>
  <c r="N803" i="3"/>
  <c r="N931" i="3"/>
  <c r="N1077" i="3"/>
  <c r="N1205" i="3"/>
  <c r="N850" i="3"/>
  <c r="N813" i="3"/>
  <c r="N973" i="3"/>
  <c r="N1229" i="3"/>
  <c r="N304" i="3"/>
  <c r="N1184" i="3"/>
  <c r="N16" i="3"/>
  <c r="N408" i="3"/>
  <c r="N784" i="3"/>
  <c r="N938" i="3"/>
  <c r="N1186" i="3"/>
  <c r="N96" i="3"/>
  <c r="N344" i="3"/>
  <c r="N424" i="3"/>
  <c r="N808" i="3"/>
  <c r="N985" i="3"/>
  <c r="N1088" i="3"/>
  <c r="N1257" i="3"/>
  <c r="N33" i="3"/>
  <c r="N577" i="3"/>
  <c r="N865" i="3"/>
  <c r="N1009" i="3"/>
  <c r="N1073" i="3"/>
  <c r="N105" i="3"/>
  <c r="N257" i="3"/>
  <c r="N247" i="3"/>
  <c r="N439" i="3"/>
  <c r="N604" i="3"/>
  <c r="N869" i="3"/>
  <c r="N997" i="3"/>
  <c r="N1143" i="3"/>
  <c r="N305" i="3"/>
  <c r="N505" i="3"/>
  <c r="N431" i="3"/>
  <c r="N587" i="3"/>
  <c r="N916" i="3"/>
  <c r="N1108" i="3"/>
  <c r="N388" i="3"/>
  <c r="N515" i="3"/>
  <c r="N807" i="3"/>
  <c r="N1164" i="3"/>
  <c r="N585" i="3"/>
  <c r="N873" i="3"/>
  <c r="N1081" i="3"/>
  <c r="N441" i="3"/>
  <c r="N759" i="3"/>
  <c r="N1171" i="3"/>
  <c r="N751" i="3"/>
  <c r="N479" i="3"/>
  <c r="N844" i="3"/>
  <c r="N1156" i="3"/>
  <c r="N364" i="3"/>
  <c r="N903" i="3"/>
  <c r="N1196" i="3"/>
  <c r="N826" i="3"/>
  <c r="N448" i="3"/>
  <c r="N537" i="3"/>
  <c r="N601" i="3"/>
  <c r="N665" i="3"/>
  <c r="N745" i="3"/>
  <c r="N817" i="3"/>
  <c r="N889" i="3"/>
  <c r="N961" i="3"/>
  <c r="N1033" i="3"/>
  <c r="N1097" i="3"/>
  <c r="N1161" i="3"/>
  <c r="N1225" i="3"/>
  <c r="N321" i="3"/>
  <c r="N393" i="3"/>
  <c r="N465" i="3"/>
  <c r="N92" i="3"/>
  <c r="N503" i="3"/>
  <c r="N659" i="3"/>
  <c r="N796" i="3"/>
  <c r="N924" i="3"/>
  <c r="N1052" i="3"/>
  <c r="N1207" i="3"/>
  <c r="N1119" i="3"/>
  <c r="N111" i="3"/>
  <c r="N495" i="3"/>
  <c r="N623" i="3"/>
  <c r="N797" i="3"/>
  <c r="N980" i="3"/>
  <c r="N1199" i="3"/>
  <c r="N580" i="3"/>
  <c r="N551" i="3"/>
  <c r="N707" i="3"/>
  <c r="N871" i="3"/>
  <c r="N1036" i="3"/>
  <c r="N1219" i="3"/>
  <c r="N68" i="3"/>
  <c r="N391" i="3"/>
  <c r="N547" i="3"/>
  <c r="N684" i="3"/>
  <c r="N812" i="3"/>
  <c r="N940" i="3"/>
  <c r="N1095" i="3"/>
  <c r="N1223" i="3"/>
  <c r="N514" i="3"/>
  <c r="N594" i="3"/>
  <c r="N691" i="3"/>
  <c r="N866" i="3"/>
  <c r="N248" i="3"/>
  <c r="N952" i="3"/>
  <c r="N1200" i="3"/>
  <c r="N416" i="3"/>
  <c r="N552" i="3"/>
  <c r="N768" i="3"/>
  <c r="N712" i="3"/>
  <c r="N1098" i="3"/>
  <c r="N1002" i="3"/>
  <c r="N1242" i="3"/>
  <c r="N352" i="3"/>
  <c r="N1032" i="3"/>
  <c r="N1104" i="3"/>
  <c r="N1065" i="3"/>
  <c r="N521" i="3"/>
  <c r="N721" i="3"/>
  <c r="N937" i="3"/>
  <c r="N1145" i="3"/>
  <c r="N377" i="3"/>
  <c r="N613" i="3"/>
  <c r="N1015" i="3"/>
  <c r="N47" i="3"/>
  <c r="N596" i="3"/>
  <c r="N1135" i="3"/>
  <c r="N76" i="3"/>
  <c r="N661" i="3"/>
  <c r="N1173" i="3"/>
  <c r="N629" i="3"/>
  <c r="N1068" i="3"/>
  <c r="N65" i="3"/>
  <c r="N545" i="3"/>
  <c r="N609" i="3"/>
  <c r="N673" i="3"/>
  <c r="N753" i="3"/>
  <c r="N825" i="3"/>
  <c r="N897" i="3"/>
  <c r="N969" i="3"/>
  <c r="N1041" i="3"/>
  <c r="N1105" i="3"/>
  <c r="N1169" i="3"/>
  <c r="N1233" i="3"/>
  <c r="N145" i="3"/>
  <c r="N225" i="3"/>
  <c r="N329" i="3"/>
  <c r="N401" i="3"/>
  <c r="N473" i="3"/>
  <c r="N357" i="3"/>
  <c r="N540" i="3"/>
  <c r="N668" i="3"/>
  <c r="N805" i="3"/>
  <c r="N933" i="3"/>
  <c r="N1061" i="3"/>
  <c r="N196" i="3"/>
  <c r="N1247" i="3"/>
  <c r="N281" i="3"/>
  <c r="N353" i="3"/>
  <c r="N729" i="3"/>
  <c r="N148" i="3"/>
  <c r="N523" i="3"/>
  <c r="N651" i="3"/>
  <c r="N815" i="3"/>
  <c r="N1007" i="3"/>
  <c r="N1263" i="3"/>
  <c r="N671" i="3"/>
  <c r="N167" i="3"/>
  <c r="N405" i="3"/>
  <c r="N579" i="3"/>
  <c r="N716" i="3"/>
  <c r="N899" i="3"/>
  <c r="N1091" i="3"/>
  <c r="N1255" i="3"/>
  <c r="N236" i="3"/>
  <c r="N428" i="3"/>
  <c r="N556" i="3"/>
  <c r="N693" i="3"/>
  <c r="N821" i="3"/>
  <c r="N949" i="3"/>
  <c r="N1123" i="3"/>
  <c r="N1251" i="3"/>
  <c r="N442" i="3"/>
  <c r="N610" i="3"/>
  <c r="N837" i="3"/>
  <c r="N472" i="3"/>
  <c r="N960" i="3"/>
  <c r="N962" i="3"/>
  <c r="N1096" i="3"/>
  <c r="N440" i="3"/>
  <c r="N728" i="3"/>
  <c r="N954" i="3"/>
  <c r="N1114" i="3"/>
  <c r="N648" i="3"/>
  <c r="N144" i="3"/>
  <c r="N584" i="3"/>
  <c r="N680" i="3"/>
  <c r="B5" i="3"/>
  <c r="A4" i="3"/>
  <c r="A5" i="3" l="1"/>
  <c r="B6" i="3"/>
  <c r="A6" i="3" l="1"/>
  <c r="B7" i="3"/>
  <c r="A7" i="3" l="1"/>
  <c r="B8" i="3"/>
  <c r="A8" i="3" l="1"/>
  <c r="B9" i="3"/>
  <c r="B10" i="3" l="1"/>
  <c r="A9" i="3"/>
  <c r="B11" i="3" l="1"/>
  <c r="A10" i="3"/>
  <c r="B12" i="3" l="1"/>
  <c r="A11" i="3"/>
  <c r="B13" i="3" l="1"/>
  <c r="A12" i="3"/>
  <c r="B14" i="3" l="1"/>
  <c r="A13" i="3"/>
  <c r="B15" i="3" l="1"/>
  <c r="A14" i="3"/>
  <c r="B16" i="3" l="1"/>
  <c r="A15" i="3"/>
  <c r="B17" i="3" l="1"/>
  <c r="A16" i="3"/>
  <c r="B18" i="3" l="1"/>
  <c r="A17" i="3"/>
  <c r="B19" i="3" l="1"/>
  <c r="A18" i="3"/>
  <c r="B20" i="3" l="1"/>
  <c r="A19" i="3"/>
  <c r="B21" i="3" l="1"/>
  <c r="A20" i="3"/>
  <c r="B22" i="3" l="1"/>
  <c r="A21" i="3"/>
  <c r="B23" i="3" l="1"/>
  <c r="A22" i="3"/>
  <c r="B24" i="3" l="1"/>
  <c r="A23" i="3"/>
  <c r="B25" i="3" l="1"/>
  <c r="A24" i="3"/>
  <c r="B26" i="3" l="1"/>
  <c r="A25" i="3"/>
  <c r="B27" i="3" l="1"/>
  <c r="A26" i="3"/>
  <c r="B28" i="3" l="1"/>
  <c r="A27" i="3"/>
  <c r="B29" i="3" l="1"/>
  <c r="A28" i="3"/>
  <c r="B30" i="3" l="1"/>
  <c r="A29" i="3"/>
  <c r="B31" i="3" l="1"/>
  <c r="O31" i="3" s="1"/>
  <c r="Q31" i="3" s="1"/>
  <c r="A30" i="3"/>
  <c r="B32" i="3" l="1"/>
  <c r="O32" i="3" s="1"/>
  <c r="Q32" i="3" s="1"/>
  <c r="A31" i="3"/>
  <c r="B33" i="3" l="1"/>
  <c r="O33" i="3" s="1"/>
  <c r="Q33" i="3" s="1"/>
  <c r="A32" i="3"/>
  <c r="B34" i="3" l="1"/>
  <c r="A33" i="3"/>
  <c r="B35" i="3" l="1"/>
  <c r="A34" i="3"/>
  <c r="B36" i="3" l="1"/>
  <c r="A35" i="3"/>
  <c r="B37" i="3" l="1"/>
  <c r="A36" i="3"/>
  <c r="B38" i="3" l="1"/>
  <c r="A37" i="3"/>
  <c r="B39" i="3" l="1"/>
  <c r="A38" i="3"/>
  <c r="B40" i="3" l="1"/>
  <c r="A39" i="3"/>
  <c r="B41" i="3" l="1"/>
  <c r="A40" i="3"/>
  <c r="B42" i="3" l="1"/>
  <c r="A41" i="3"/>
  <c r="B43" i="3" l="1"/>
  <c r="A42" i="3"/>
  <c r="N42" i="3"/>
  <c r="B44" i="3" l="1"/>
  <c r="A43" i="3"/>
  <c r="N43" i="3"/>
  <c r="B45" i="3" l="1"/>
  <c r="A44" i="3"/>
  <c r="N44" i="3"/>
  <c r="B46" i="3" l="1"/>
  <c r="A45" i="3"/>
  <c r="B47" i="3" l="1"/>
  <c r="A46" i="3"/>
  <c r="N46" i="3"/>
  <c r="B48" i="3" l="1"/>
  <c r="A47" i="3"/>
  <c r="B49" i="3" l="1"/>
  <c r="A48" i="3"/>
  <c r="B50" i="3" l="1"/>
  <c r="A49" i="3"/>
  <c r="B51" i="3" l="1"/>
  <c r="A50" i="3"/>
  <c r="B52" i="3" l="1"/>
  <c r="A51" i="3"/>
  <c r="B53" i="3" l="1"/>
  <c r="A52" i="3"/>
  <c r="B54" i="3" l="1"/>
  <c r="A53" i="3"/>
  <c r="B55" i="3" l="1"/>
  <c r="A54" i="3"/>
  <c r="B56" i="3" l="1"/>
  <c r="A55" i="3"/>
  <c r="B57" i="3" l="1"/>
  <c r="A56" i="3"/>
  <c r="B58" i="3" l="1"/>
  <c r="A57" i="3"/>
  <c r="B59" i="3" l="1"/>
  <c r="A58" i="3"/>
  <c r="B60" i="3" l="1"/>
  <c r="A59" i="3"/>
  <c r="B61" i="3" l="1"/>
  <c r="A60" i="3"/>
  <c r="B62" i="3" l="1"/>
  <c r="A61" i="3"/>
  <c r="B63" i="3" l="1"/>
  <c r="A62" i="3"/>
  <c r="B64" i="3" l="1"/>
  <c r="A63" i="3"/>
  <c r="B65" i="3" l="1"/>
  <c r="A64" i="3"/>
  <c r="B66" i="3" l="1"/>
  <c r="A65" i="3"/>
  <c r="B67" i="3" l="1"/>
  <c r="A66" i="3"/>
  <c r="B68" i="3" l="1"/>
  <c r="A67" i="3"/>
  <c r="B69" i="3" l="1"/>
  <c r="A68" i="3"/>
  <c r="B70" i="3" l="1"/>
  <c r="A69" i="3"/>
  <c r="B71" i="3" l="1"/>
  <c r="A70" i="3"/>
  <c r="B72" i="3" l="1"/>
  <c r="A71" i="3"/>
  <c r="B73" i="3" l="1"/>
  <c r="A72" i="3"/>
  <c r="B74" i="3" l="1"/>
  <c r="A73" i="3"/>
  <c r="B75" i="3" l="1"/>
  <c r="A74" i="3"/>
  <c r="B76" i="3" l="1"/>
  <c r="A75" i="3"/>
  <c r="B77" i="3" l="1"/>
  <c r="A76" i="3"/>
  <c r="B78" i="3" l="1"/>
  <c r="A77" i="3"/>
  <c r="B79" i="3" l="1"/>
  <c r="A78" i="3"/>
  <c r="B80" i="3" l="1"/>
  <c r="A79" i="3"/>
  <c r="B81" i="3" l="1"/>
  <c r="A80" i="3"/>
  <c r="B82" i="3" l="1"/>
  <c r="A81" i="3"/>
  <c r="B83" i="3" l="1"/>
  <c r="A82" i="3"/>
  <c r="B84" i="3" l="1"/>
  <c r="A83" i="3"/>
  <c r="B85" i="3" l="1"/>
  <c r="A84" i="3"/>
  <c r="B86" i="3" l="1"/>
  <c r="A85" i="3"/>
  <c r="B87" i="3" l="1"/>
  <c r="A86" i="3"/>
  <c r="B88" i="3" l="1"/>
  <c r="A87" i="3"/>
  <c r="B89" i="3" l="1"/>
  <c r="A88" i="3"/>
  <c r="B90" i="3" l="1"/>
  <c r="A89" i="3"/>
  <c r="B91" i="3" l="1"/>
  <c r="A90" i="3"/>
  <c r="B92" i="3" l="1"/>
  <c r="A91" i="3"/>
  <c r="B93" i="3" l="1"/>
  <c r="A92" i="3"/>
  <c r="B94" i="3" l="1"/>
  <c r="A93" i="3"/>
  <c r="B95" i="3" l="1"/>
  <c r="A94" i="3"/>
  <c r="B96" i="3" l="1"/>
  <c r="A95" i="3"/>
  <c r="B97" i="3" l="1"/>
  <c r="A96" i="3"/>
  <c r="B98" i="3" l="1"/>
  <c r="A97" i="3"/>
  <c r="B99" i="3" l="1"/>
  <c r="A98" i="3"/>
  <c r="B100" i="3" l="1"/>
  <c r="A99" i="3"/>
  <c r="B101" i="3" l="1"/>
  <c r="A100" i="3"/>
  <c r="B102" i="3" l="1"/>
  <c r="A101" i="3"/>
  <c r="B103" i="3" l="1"/>
  <c r="A102" i="3"/>
  <c r="B104" i="3" l="1"/>
  <c r="A103" i="3"/>
  <c r="B105" i="3" l="1"/>
  <c r="A104" i="3"/>
  <c r="B106" i="3" l="1"/>
  <c r="A105" i="3"/>
  <c r="B107" i="3" l="1"/>
  <c r="A106" i="3"/>
  <c r="B108" i="3" l="1"/>
  <c r="A107" i="3"/>
  <c r="B109" i="3" l="1"/>
  <c r="A108" i="3"/>
  <c r="B110" i="3" l="1"/>
  <c r="A109" i="3"/>
  <c r="B111" i="3" l="1"/>
  <c r="A110" i="3"/>
  <c r="B112" i="3" l="1"/>
  <c r="A111" i="3"/>
  <c r="B113" i="3" l="1"/>
  <c r="A112" i="3"/>
  <c r="B114" i="3" l="1"/>
  <c r="A113" i="3"/>
  <c r="B115" i="3" l="1"/>
  <c r="A114" i="3"/>
  <c r="B116" i="3" l="1"/>
  <c r="A115" i="3"/>
  <c r="B117" i="3" l="1"/>
  <c r="A116" i="3"/>
  <c r="B118" i="3" l="1"/>
  <c r="A117" i="3"/>
  <c r="B119" i="3" l="1"/>
  <c r="A118" i="3"/>
  <c r="B120" i="3" l="1"/>
  <c r="A119" i="3"/>
  <c r="B121" i="3" l="1"/>
  <c r="A120" i="3"/>
  <c r="B122" i="3" l="1"/>
  <c r="A121" i="3"/>
  <c r="B123" i="3" l="1"/>
  <c r="A122" i="3"/>
  <c r="B124" i="3" l="1"/>
  <c r="A123" i="3"/>
  <c r="B125" i="3" l="1"/>
  <c r="A124" i="3"/>
  <c r="B126" i="3" l="1"/>
  <c r="A125" i="3"/>
  <c r="B127" i="3" l="1"/>
  <c r="A126" i="3"/>
  <c r="B128" i="3" l="1"/>
  <c r="A127" i="3"/>
  <c r="B129" i="3" l="1"/>
  <c r="A128" i="3"/>
  <c r="B130" i="3" l="1"/>
  <c r="A129" i="3"/>
  <c r="B131" i="3" l="1"/>
  <c r="A130" i="3"/>
  <c r="B132" i="3" l="1"/>
  <c r="A131" i="3"/>
  <c r="B133" i="3" l="1"/>
  <c r="A132" i="3"/>
  <c r="B134" i="3" l="1"/>
  <c r="A133" i="3"/>
  <c r="B135" i="3" l="1"/>
  <c r="A134" i="3"/>
  <c r="B136" i="3" l="1"/>
  <c r="A135" i="3"/>
  <c r="B137" i="3" l="1"/>
  <c r="A136" i="3"/>
  <c r="B138" i="3" l="1"/>
  <c r="A137" i="3"/>
  <c r="B139" i="3" l="1"/>
  <c r="A138" i="3"/>
  <c r="B140" i="3" l="1"/>
  <c r="A139" i="3"/>
  <c r="B141" i="3" l="1"/>
  <c r="A140" i="3"/>
  <c r="B142" i="3" l="1"/>
  <c r="A141" i="3"/>
  <c r="B143" i="3" l="1"/>
  <c r="A142" i="3"/>
  <c r="B144" i="3" l="1"/>
  <c r="A143" i="3"/>
  <c r="B145" i="3" l="1"/>
  <c r="A144" i="3"/>
  <c r="B146" i="3" l="1"/>
  <c r="A145" i="3"/>
  <c r="B147" i="3" l="1"/>
  <c r="A146" i="3"/>
  <c r="B148" i="3" l="1"/>
  <c r="A147" i="3"/>
  <c r="B149" i="3" l="1"/>
  <c r="A148" i="3"/>
  <c r="B150" i="3" l="1"/>
  <c r="A149" i="3"/>
  <c r="B151" i="3" l="1"/>
  <c r="A150" i="3"/>
  <c r="B152" i="3" l="1"/>
  <c r="A151" i="3"/>
  <c r="B153" i="3" l="1"/>
  <c r="A152" i="3"/>
  <c r="B154" i="3" l="1"/>
  <c r="A153" i="3"/>
  <c r="B155" i="3" l="1"/>
  <c r="A154" i="3"/>
  <c r="B156" i="3" l="1"/>
  <c r="A155" i="3"/>
  <c r="B157" i="3" l="1"/>
  <c r="A156" i="3"/>
  <c r="B158" i="3" l="1"/>
  <c r="A157" i="3"/>
  <c r="B159" i="3" l="1"/>
  <c r="A158" i="3"/>
  <c r="B160" i="3" l="1"/>
  <c r="A159" i="3"/>
  <c r="B161" i="3" l="1"/>
  <c r="A160" i="3"/>
  <c r="B162" i="3" l="1"/>
  <c r="A161" i="3"/>
  <c r="B163" i="3" l="1"/>
  <c r="A162" i="3"/>
  <c r="B164" i="3" l="1"/>
  <c r="A163" i="3"/>
  <c r="B165" i="3" l="1"/>
  <c r="A164" i="3"/>
  <c r="B166" i="3" l="1"/>
  <c r="A165" i="3"/>
  <c r="B167" i="3" l="1"/>
  <c r="A166" i="3"/>
  <c r="B168" i="3" l="1"/>
  <c r="A167" i="3"/>
  <c r="B169" i="3" l="1"/>
  <c r="A168" i="3"/>
  <c r="B170" i="3" l="1"/>
  <c r="A169" i="3"/>
  <c r="B171" i="3" l="1"/>
  <c r="A170" i="3"/>
  <c r="B172" i="3" l="1"/>
  <c r="A171" i="3"/>
  <c r="B173" i="3" l="1"/>
  <c r="A172" i="3"/>
  <c r="B174" i="3" l="1"/>
  <c r="A173" i="3"/>
  <c r="B175" i="3" l="1"/>
  <c r="A174" i="3"/>
  <c r="B176" i="3" l="1"/>
  <c r="A175" i="3"/>
  <c r="B177" i="3" l="1"/>
  <c r="A176" i="3"/>
  <c r="B178" i="3" l="1"/>
  <c r="A177" i="3"/>
  <c r="B179" i="3" l="1"/>
  <c r="A178" i="3"/>
  <c r="B180" i="3" l="1"/>
  <c r="A179" i="3"/>
  <c r="B181" i="3" l="1"/>
  <c r="A180" i="3"/>
  <c r="B182" i="3" l="1"/>
  <c r="A181" i="3"/>
  <c r="B183" i="3" l="1"/>
  <c r="A182" i="3"/>
  <c r="B184" i="3" l="1"/>
  <c r="A183" i="3"/>
  <c r="B185" i="3" l="1"/>
  <c r="A184" i="3"/>
  <c r="B186" i="3" l="1"/>
  <c r="A185" i="3"/>
  <c r="B187" i="3" l="1"/>
  <c r="A186" i="3"/>
  <c r="B188" i="3" l="1"/>
  <c r="A187" i="3"/>
  <c r="B189" i="3" l="1"/>
  <c r="A188" i="3"/>
  <c r="B190" i="3" l="1"/>
  <c r="A189" i="3"/>
  <c r="B191" i="3" l="1"/>
  <c r="A190" i="3"/>
  <c r="B192" i="3" l="1"/>
  <c r="A191" i="3"/>
  <c r="B193" i="3" l="1"/>
  <c r="A192" i="3"/>
  <c r="B194" i="3" l="1"/>
  <c r="A193" i="3"/>
  <c r="B195" i="3" l="1"/>
  <c r="A194" i="3"/>
  <c r="B196" i="3" l="1"/>
  <c r="A195" i="3"/>
  <c r="B197" i="3" l="1"/>
  <c r="A196" i="3"/>
  <c r="B198" i="3" l="1"/>
  <c r="A197" i="3"/>
  <c r="B199" i="3" l="1"/>
  <c r="A198" i="3"/>
  <c r="B200" i="3" l="1"/>
  <c r="A199" i="3"/>
  <c r="B201" i="3" l="1"/>
  <c r="A200" i="3"/>
  <c r="B202" i="3" l="1"/>
  <c r="A201" i="3"/>
  <c r="B203" i="3" l="1"/>
  <c r="A202" i="3"/>
  <c r="B204" i="3" l="1"/>
  <c r="A203" i="3"/>
  <c r="B205" i="3" l="1"/>
  <c r="A204" i="3"/>
  <c r="B206" i="3" l="1"/>
  <c r="A205" i="3"/>
  <c r="B207" i="3" l="1"/>
  <c r="A206" i="3"/>
  <c r="B208" i="3" l="1"/>
  <c r="A207" i="3"/>
  <c r="B209" i="3" l="1"/>
  <c r="A208" i="3"/>
  <c r="B210" i="3" l="1"/>
  <c r="A209" i="3"/>
  <c r="B211" i="3" l="1"/>
  <c r="A210" i="3"/>
  <c r="B212" i="3" l="1"/>
  <c r="A211" i="3"/>
  <c r="B213" i="3" l="1"/>
  <c r="A212" i="3"/>
  <c r="B214" i="3" l="1"/>
  <c r="A213" i="3"/>
  <c r="B215" i="3" l="1"/>
  <c r="A214" i="3"/>
  <c r="B216" i="3" l="1"/>
  <c r="A215" i="3"/>
  <c r="B217" i="3" l="1"/>
  <c r="A216" i="3"/>
  <c r="B218" i="3" l="1"/>
  <c r="A217" i="3"/>
  <c r="B219" i="3" l="1"/>
  <c r="A218" i="3"/>
  <c r="B220" i="3" l="1"/>
  <c r="A219" i="3"/>
  <c r="B221" i="3" l="1"/>
  <c r="A220" i="3"/>
  <c r="B222" i="3" l="1"/>
  <c r="A221" i="3"/>
  <c r="B223" i="3" l="1"/>
  <c r="A222" i="3"/>
  <c r="B224" i="3" l="1"/>
  <c r="A223" i="3"/>
  <c r="B225" i="3" l="1"/>
  <c r="A224" i="3"/>
  <c r="B226" i="3" l="1"/>
  <c r="A225" i="3"/>
  <c r="B227" i="3" l="1"/>
  <c r="A226" i="3"/>
  <c r="B228" i="3" l="1"/>
  <c r="A227" i="3"/>
  <c r="B229" i="3" l="1"/>
  <c r="A228" i="3"/>
  <c r="B230" i="3" l="1"/>
  <c r="A229" i="3"/>
  <c r="B231" i="3" l="1"/>
  <c r="A230" i="3"/>
  <c r="B232" i="3" l="1"/>
  <c r="A231" i="3"/>
  <c r="B233" i="3" l="1"/>
  <c r="A232" i="3"/>
  <c r="B234" i="3" l="1"/>
  <c r="A233" i="3"/>
  <c r="B235" i="3" l="1"/>
  <c r="A234" i="3"/>
  <c r="B236" i="3" l="1"/>
  <c r="A235" i="3"/>
  <c r="B237" i="3" l="1"/>
  <c r="A236" i="3"/>
  <c r="B238" i="3" l="1"/>
  <c r="A237" i="3"/>
  <c r="B239" i="3" l="1"/>
  <c r="A238" i="3"/>
  <c r="B240" i="3" l="1"/>
  <c r="A239" i="3"/>
  <c r="B241" i="3" l="1"/>
  <c r="A240" i="3"/>
  <c r="B242" i="3" l="1"/>
  <c r="A241" i="3"/>
  <c r="B243" i="3" l="1"/>
  <c r="A242" i="3"/>
  <c r="B244" i="3" l="1"/>
  <c r="A243" i="3"/>
  <c r="B245" i="3" l="1"/>
  <c r="A244" i="3"/>
  <c r="B246" i="3" l="1"/>
  <c r="A245" i="3"/>
  <c r="B247" i="3" l="1"/>
  <c r="A246" i="3"/>
  <c r="B248" i="3" l="1"/>
  <c r="A247" i="3"/>
  <c r="B249" i="3" l="1"/>
  <c r="A248" i="3"/>
  <c r="B250" i="3" l="1"/>
  <c r="A249" i="3"/>
  <c r="B251" i="3" l="1"/>
  <c r="A250" i="3"/>
  <c r="B252" i="3" l="1"/>
  <c r="A251" i="3"/>
  <c r="B253" i="3" l="1"/>
  <c r="A252" i="3"/>
  <c r="B254" i="3" l="1"/>
  <c r="A253" i="3"/>
  <c r="B255" i="3" l="1"/>
  <c r="A254" i="3"/>
  <c r="B256" i="3" l="1"/>
  <c r="A255" i="3"/>
  <c r="B257" i="3" l="1"/>
  <c r="A256" i="3"/>
  <c r="B258" i="3" l="1"/>
  <c r="A257" i="3"/>
  <c r="B259" i="3" l="1"/>
  <c r="A258" i="3"/>
  <c r="B260" i="3" l="1"/>
  <c r="A259" i="3"/>
  <c r="B261" i="3" l="1"/>
  <c r="A260" i="3"/>
  <c r="B262" i="3" l="1"/>
  <c r="A261" i="3"/>
  <c r="B263" i="3" l="1"/>
  <c r="A262" i="3"/>
  <c r="B264" i="3" l="1"/>
  <c r="A263" i="3"/>
  <c r="B265" i="3" l="1"/>
  <c r="A264" i="3"/>
  <c r="B266" i="3" l="1"/>
  <c r="A265" i="3"/>
  <c r="B267" i="3" l="1"/>
  <c r="A266" i="3"/>
  <c r="B268" i="3" l="1"/>
  <c r="A267" i="3"/>
  <c r="B269" i="3" l="1"/>
  <c r="A268" i="3"/>
  <c r="B270" i="3" l="1"/>
  <c r="A269" i="3"/>
  <c r="B271" i="3" l="1"/>
  <c r="A270" i="3"/>
  <c r="B272" i="3" l="1"/>
  <c r="A271" i="3"/>
  <c r="B273" i="3" l="1"/>
  <c r="A272" i="3"/>
  <c r="B274" i="3" l="1"/>
  <c r="A273" i="3"/>
  <c r="B275" i="3" l="1"/>
  <c r="A274" i="3"/>
  <c r="B276" i="3" l="1"/>
  <c r="A275" i="3"/>
  <c r="B277" i="3" l="1"/>
  <c r="A276" i="3"/>
  <c r="B278" i="3" l="1"/>
  <c r="A277" i="3"/>
  <c r="B279" i="3" l="1"/>
  <c r="A278" i="3"/>
  <c r="B280" i="3" l="1"/>
  <c r="A279" i="3"/>
  <c r="B281" i="3" l="1"/>
  <c r="A280" i="3"/>
  <c r="B282" i="3" l="1"/>
  <c r="A281" i="3"/>
  <c r="B283" i="3" l="1"/>
  <c r="A282" i="3"/>
  <c r="B284" i="3" l="1"/>
  <c r="A283" i="3"/>
  <c r="B285" i="3" l="1"/>
  <c r="A284" i="3"/>
  <c r="B286" i="3" l="1"/>
  <c r="A285" i="3"/>
  <c r="B287" i="3" l="1"/>
  <c r="A286" i="3"/>
  <c r="B288" i="3" l="1"/>
  <c r="A287" i="3"/>
  <c r="B289" i="3" l="1"/>
  <c r="A288" i="3"/>
  <c r="B290" i="3" l="1"/>
  <c r="A289" i="3"/>
  <c r="B291" i="3" l="1"/>
  <c r="A290" i="3"/>
  <c r="B292" i="3" l="1"/>
  <c r="A291" i="3"/>
  <c r="B293" i="3" l="1"/>
  <c r="A292" i="3"/>
  <c r="B294" i="3" l="1"/>
  <c r="A293" i="3"/>
  <c r="B295" i="3" l="1"/>
  <c r="A294" i="3"/>
  <c r="B296" i="3" l="1"/>
  <c r="A295" i="3"/>
  <c r="B297" i="3" l="1"/>
  <c r="A296" i="3"/>
  <c r="B298" i="3" l="1"/>
  <c r="A297" i="3"/>
  <c r="B299" i="3" l="1"/>
  <c r="A298" i="3"/>
  <c r="B300" i="3" l="1"/>
  <c r="A299" i="3"/>
  <c r="B301" i="3" l="1"/>
  <c r="A300" i="3"/>
  <c r="B302" i="3" l="1"/>
  <c r="A301" i="3"/>
  <c r="B303" i="3" l="1"/>
  <c r="A302" i="3"/>
  <c r="B304" i="3" l="1"/>
  <c r="A303" i="3"/>
  <c r="B305" i="3" l="1"/>
  <c r="A304" i="3"/>
  <c r="B306" i="3" l="1"/>
  <c r="A305" i="3"/>
  <c r="B307" i="3" l="1"/>
  <c r="A306" i="3"/>
  <c r="B308" i="3" l="1"/>
  <c r="A307" i="3"/>
  <c r="B309" i="3" l="1"/>
  <c r="A308" i="3"/>
  <c r="B310" i="3" l="1"/>
  <c r="A309" i="3"/>
  <c r="B311" i="3" l="1"/>
  <c r="A310" i="3"/>
  <c r="B312" i="3" l="1"/>
  <c r="A311" i="3"/>
  <c r="B313" i="3" l="1"/>
  <c r="A312" i="3"/>
  <c r="B314" i="3" l="1"/>
  <c r="A313" i="3"/>
  <c r="B315" i="3" l="1"/>
  <c r="A314" i="3"/>
  <c r="B316" i="3" l="1"/>
  <c r="A315" i="3"/>
  <c r="B317" i="3" l="1"/>
  <c r="A316" i="3"/>
  <c r="B318" i="3" l="1"/>
  <c r="A317" i="3"/>
  <c r="B319" i="3" l="1"/>
  <c r="A318" i="3"/>
  <c r="B320" i="3" l="1"/>
  <c r="A319" i="3"/>
  <c r="B321" i="3" l="1"/>
  <c r="A320" i="3"/>
  <c r="B322" i="3" l="1"/>
  <c r="A321" i="3"/>
  <c r="B323" i="3" l="1"/>
  <c r="A322" i="3"/>
  <c r="B324" i="3" l="1"/>
  <c r="A323" i="3"/>
  <c r="B325" i="3" l="1"/>
  <c r="A324" i="3"/>
  <c r="B326" i="3" l="1"/>
  <c r="A325" i="3"/>
  <c r="B327" i="3" l="1"/>
  <c r="A326" i="3"/>
  <c r="B328" i="3" l="1"/>
  <c r="A327" i="3"/>
  <c r="B329" i="3" l="1"/>
  <c r="A328" i="3"/>
  <c r="B330" i="3" l="1"/>
  <c r="A329" i="3"/>
  <c r="B331" i="3" l="1"/>
  <c r="A330" i="3"/>
  <c r="B332" i="3" l="1"/>
  <c r="A331" i="3"/>
  <c r="B333" i="3" l="1"/>
  <c r="A332" i="3"/>
  <c r="B334" i="3" l="1"/>
  <c r="A333" i="3"/>
  <c r="B335" i="3" l="1"/>
  <c r="A334" i="3"/>
  <c r="B336" i="3" l="1"/>
  <c r="A335" i="3"/>
  <c r="B337" i="3" l="1"/>
  <c r="N337" i="3" s="1"/>
  <c r="A336" i="3"/>
  <c r="N314" i="3" l="1"/>
  <c r="N293" i="3"/>
  <c r="N319" i="3"/>
  <c r="B338" i="3"/>
  <c r="A337" i="3"/>
  <c r="N338" i="3" l="1"/>
  <c r="N315" i="3"/>
  <c r="N294" i="3"/>
  <c r="B339" i="3"/>
  <c r="N339" i="3" s="1"/>
  <c r="A338" i="3"/>
  <c r="N316" i="3" l="1"/>
  <c r="N295" i="3"/>
  <c r="B340" i="3"/>
  <c r="A339" i="3"/>
  <c r="N340" i="3" l="1"/>
  <c r="N317" i="3"/>
  <c r="N296" i="3"/>
  <c r="N320" i="3"/>
  <c r="B341" i="3"/>
  <c r="A340" i="3"/>
  <c r="B342" i="3" l="1"/>
  <c r="A341" i="3"/>
  <c r="B343" i="3" l="1"/>
  <c r="A342" i="3"/>
  <c r="B344" i="3" l="1"/>
  <c r="A343" i="3"/>
  <c r="B345" i="3" l="1"/>
  <c r="A344" i="3"/>
  <c r="B346" i="3" l="1"/>
  <c r="A345" i="3"/>
  <c r="B347" i="3" l="1"/>
  <c r="A346" i="3"/>
  <c r="B348" i="3" l="1"/>
  <c r="A347" i="3"/>
  <c r="B349" i="3" l="1"/>
  <c r="A348" i="3"/>
  <c r="B350" i="3" l="1"/>
  <c r="A349" i="3"/>
  <c r="B351" i="3" l="1"/>
  <c r="A350" i="3"/>
  <c r="B352" i="3" l="1"/>
  <c r="A351" i="3"/>
  <c r="B353" i="3" l="1"/>
  <c r="A352" i="3"/>
  <c r="B354" i="3" l="1"/>
  <c r="A353" i="3"/>
  <c r="B355" i="3" l="1"/>
  <c r="A354" i="3"/>
  <c r="B356" i="3" l="1"/>
  <c r="A355" i="3"/>
  <c r="B357" i="3" l="1"/>
  <c r="A356" i="3"/>
  <c r="B358" i="3" l="1"/>
  <c r="A357" i="3"/>
  <c r="B359" i="3" l="1"/>
  <c r="A358" i="3"/>
  <c r="B360" i="3" l="1"/>
  <c r="A359" i="3"/>
  <c r="B361" i="3" l="1"/>
  <c r="A360" i="3"/>
  <c r="B362" i="3" l="1"/>
  <c r="A361" i="3"/>
  <c r="B363" i="3" l="1"/>
  <c r="A362" i="3"/>
  <c r="B364" i="3" l="1"/>
  <c r="A363" i="3"/>
  <c r="B365" i="3" l="1"/>
  <c r="A364" i="3"/>
  <c r="B366" i="3" l="1"/>
  <c r="A365" i="3"/>
  <c r="B367" i="3" l="1"/>
  <c r="A366" i="3"/>
  <c r="B368" i="3" l="1"/>
  <c r="A367" i="3"/>
  <c r="B369" i="3" l="1"/>
  <c r="A368" i="3"/>
  <c r="B370" i="3" l="1"/>
  <c r="A369" i="3"/>
  <c r="B371" i="3" l="1"/>
  <c r="A370" i="3"/>
  <c r="B372" i="3" l="1"/>
  <c r="A371" i="3"/>
  <c r="B373" i="3" l="1"/>
  <c r="A372" i="3"/>
  <c r="B374" i="3" l="1"/>
  <c r="A373" i="3"/>
  <c r="B375" i="3" l="1"/>
  <c r="A374" i="3"/>
  <c r="B376" i="3" l="1"/>
  <c r="A375" i="3"/>
  <c r="B377" i="3" l="1"/>
  <c r="A376" i="3"/>
  <c r="B378" i="3" l="1"/>
  <c r="A377" i="3"/>
  <c r="B379" i="3" l="1"/>
  <c r="A378" i="3"/>
  <c r="B380" i="3" l="1"/>
  <c r="A379" i="3"/>
  <c r="B381" i="3" l="1"/>
  <c r="A380" i="3"/>
  <c r="B382" i="3" l="1"/>
  <c r="A381" i="3"/>
  <c r="B383" i="3" l="1"/>
  <c r="A382" i="3"/>
  <c r="B384" i="3" l="1"/>
  <c r="A383" i="3"/>
  <c r="B385" i="3" l="1"/>
  <c r="A384" i="3"/>
  <c r="B386" i="3" l="1"/>
  <c r="A385" i="3"/>
  <c r="B387" i="3" l="1"/>
  <c r="A386" i="3"/>
  <c r="B388" i="3" l="1"/>
  <c r="A387" i="3"/>
  <c r="B389" i="3" l="1"/>
  <c r="A388" i="3"/>
  <c r="B390" i="3" l="1"/>
  <c r="A389" i="3"/>
  <c r="B391" i="3" l="1"/>
  <c r="A390" i="3"/>
  <c r="B392" i="3" l="1"/>
  <c r="A391" i="3"/>
  <c r="B393" i="3" l="1"/>
  <c r="A392" i="3"/>
  <c r="B394" i="3" l="1"/>
  <c r="A393" i="3"/>
  <c r="B395" i="3" l="1"/>
  <c r="A394" i="3"/>
  <c r="B396" i="3" l="1"/>
  <c r="A395" i="3"/>
  <c r="N396" i="3" l="1"/>
  <c r="N371" i="3"/>
  <c r="N346" i="3"/>
  <c r="B397" i="3"/>
  <c r="A396" i="3"/>
  <c r="N397" i="3" l="1"/>
  <c r="N372" i="3"/>
  <c r="N347" i="3"/>
  <c r="B398" i="3"/>
  <c r="A397" i="3"/>
  <c r="N398" i="3" l="1"/>
  <c r="N373" i="3"/>
  <c r="N348" i="3"/>
  <c r="B399" i="3"/>
  <c r="A398" i="3"/>
  <c r="N399" i="3" l="1"/>
  <c r="N374" i="3"/>
  <c r="N349" i="3"/>
  <c r="B400" i="3"/>
  <c r="A399" i="3"/>
  <c r="B401" i="3" l="1"/>
  <c r="A400" i="3"/>
  <c r="B402" i="3" l="1"/>
  <c r="A401" i="3"/>
  <c r="B403" i="3" l="1"/>
  <c r="A402" i="3"/>
  <c r="B404" i="3" l="1"/>
  <c r="A403" i="3"/>
  <c r="B405" i="3" l="1"/>
  <c r="A404" i="3"/>
  <c r="B406" i="3" l="1"/>
  <c r="A405" i="3"/>
  <c r="B407" i="3" l="1"/>
  <c r="A406" i="3"/>
  <c r="B408" i="3" l="1"/>
  <c r="A407" i="3"/>
  <c r="B409" i="3" l="1"/>
  <c r="A408" i="3"/>
  <c r="B410" i="3" l="1"/>
  <c r="A409" i="3"/>
  <c r="B411" i="3" l="1"/>
  <c r="A410" i="3"/>
  <c r="B412" i="3" l="1"/>
  <c r="A411" i="3"/>
  <c r="B413" i="3" l="1"/>
  <c r="A412" i="3"/>
  <c r="B414" i="3" l="1"/>
  <c r="A413" i="3"/>
  <c r="B415" i="3" l="1"/>
  <c r="A414" i="3"/>
  <c r="B416" i="3" l="1"/>
  <c r="A415" i="3"/>
  <c r="B417" i="3" l="1"/>
  <c r="A416" i="3"/>
  <c r="B418" i="3" l="1"/>
  <c r="A417" i="3"/>
  <c r="B419" i="3" l="1"/>
  <c r="A418" i="3"/>
  <c r="B420" i="3" l="1"/>
  <c r="A419" i="3"/>
  <c r="B421" i="3" l="1"/>
  <c r="A420" i="3"/>
  <c r="B422" i="3" l="1"/>
  <c r="A421" i="3"/>
  <c r="B423" i="3" l="1"/>
  <c r="A422" i="3"/>
  <c r="B424" i="3" l="1"/>
  <c r="A423" i="3"/>
  <c r="B425" i="3" l="1"/>
  <c r="A424" i="3"/>
  <c r="B426" i="3" l="1"/>
  <c r="A425" i="3"/>
  <c r="B427" i="3" l="1"/>
  <c r="A426" i="3"/>
  <c r="B428" i="3" l="1"/>
  <c r="A427" i="3"/>
  <c r="B429" i="3" l="1"/>
  <c r="A428" i="3"/>
  <c r="B430" i="3" l="1"/>
  <c r="A429" i="3"/>
  <c r="B431" i="3" l="1"/>
  <c r="A430" i="3"/>
  <c r="B432" i="3" l="1"/>
  <c r="A431" i="3"/>
  <c r="B433" i="3" l="1"/>
  <c r="A432" i="3"/>
  <c r="B434" i="3" l="1"/>
  <c r="A433" i="3"/>
  <c r="B435" i="3" l="1"/>
  <c r="A434" i="3"/>
  <c r="B436" i="3" l="1"/>
  <c r="A435" i="3"/>
  <c r="B437" i="3" l="1"/>
  <c r="A436" i="3"/>
  <c r="B438" i="3" l="1"/>
  <c r="A437" i="3"/>
  <c r="B439" i="3" l="1"/>
  <c r="A438" i="3"/>
  <c r="B440" i="3" l="1"/>
  <c r="A439" i="3"/>
  <c r="B441" i="3" l="1"/>
  <c r="A440" i="3"/>
  <c r="B442" i="3" l="1"/>
  <c r="A441" i="3"/>
  <c r="B443" i="3" l="1"/>
  <c r="A442" i="3"/>
  <c r="B444" i="3" l="1"/>
  <c r="A443" i="3"/>
  <c r="B445" i="3" l="1"/>
  <c r="A444" i="3"/>
  <c r="B446" i="3" l="1"/>
  <c r="A445" i="3"/>
  <c r="B447" i="3" l="1"/>
  <c r="A446" i="3"/>
  <c r="B448" i="3" l="1"/>
  <c r="A447" i="3"/>
  <c r="B449" i="3" l="1"/>
  <c r="A448" i="3"/>
  <c r="B450" i="3" l="1"/>
  <c r="A449" i="3"/>
  <c r="B451" i="3" l="1"/>
  <c r="A450" i="3"/>
  <c r="B452" i="3" l="1"/>
  <c r="A451" i="3"/>
  <c r="B453" i="3" l="1"/>
  <c r="A452" i="3"/>
  <c r="B454" i="3" l="1"/>
  <c r="A453" i="3"/>
  <c r="B455" i="3" l="1"/>
  <c r="A454" i="3"/>
  <c r="B456" i="3" l="1"/>
  <c r="A455" i="3"/>
  <c r="B457" i="3" l="1"/>
  <c r="A456" i="3"/>
  <c r="B458" i="3" l="1"/>
  <c r="A457" i="3"/>
  <c r="B459" i="3" l="1"/>
  <c r="A458" i="3"/>
  <c r="B460" i="3" l="1"/>
  <c r="A459" i="3"/>
  <c r="B461" i="3" l="1"/>
  <c r="A460" i="3"/>
  <c r="B462" i="3" l="1"/>
  <c r="A461" i="3"/>
  <c r="B463" i="3" l="1"/>
  <c r="A462" i="3"/>
  <c r="B464" i="3" l="1"/>
  <c r="A463" i="3"/>
  <c r="B465" i="3" l="1"/>
  <c r="A464" i="3"/>
  <c r="B466" i="3" l="1"/>
  <c r="A465" i="3"/>
  <c r="B467" i="3" l="1"/>
  <c r="A466" i="3"/>
  <c r="B468" i="3" l="1"/>
  <c r="A467" i="3"/>
  <c r="B469" i="3" l="1"/>
  <c r="A468" i="3"/>
  <c r="B470" i="3" l="1"/>
  <c r="A469" i="3"/>
  <c r="B471" i="3" l="1"/>
  <c r="A470" i="3"/>
  <c r="B472" i="3" l="1"/>
  <c r="A471" i="3"/>
  <c r="B473" i="3" l="1"/>
  <c r="A472" i="3"/>
  <c r="B474" i="3" l="1"/>
  <c r="A473" i="3"/>
  <c r="B475" i="3" l="1"/>
  <c r="A474" i="3"/>
  <c r="B476" i="3" l="1"/>
  <c r="A475" i="3"/>
  <c r="B477" i="3" l="1"/>
  <c r="A476" i="3"/>
  <c r="B478" i="3" l="1"/>
  <c r="A477" i="3"/>
  <c r="B479" i="3" l="1"/>
  <c r="A478" i="3"/>
  <c r="B480" i="3" l="1"/>
  <c r="A479" i="3"/>
  <c r="B481" i="3" l="1"/>
  <c r="A480" i="3"/>
  <c r="B482" i="3" l="1"/>
  <c r="A481" i="3"/>
  <c r="B483" i="3" l="1"/>
  <c r="A482" i="3"/>
  <c r="B484" i="3" l="1"/>
  <c r="A483" i="3"/>
  <c r="B485" i="3" l="1"/>
  <c r="A484" i="3"/>
  <c r="B486" i="3" l="1"/>
  <c r="A485" i="3"/>
  <c r="B487" i="3" l="1"/>
  <c r="A486" i="3"/>
  <c r="B488" i="3" l="1"/>
  <c r="A487" i="3"/>
  <c r="B489" i="3" l="1"/>
  <c r="A488" i="3"/>
  <c r="B490" i="3" l="1"/>
  <c r="A489" i="3"/>
  <c r="B491" i="3" l="1"/>
  <c r="A490" i="3"/>
  <c r="B492" i="3" l="1"/>
  <c r="A491" i="3"/>
  <c r="B493" i="3" l="1"/>
  <c r="A492" i="3"/>
  <c r="B494" i="3" l="1"/>
  <c r="A493" i="3"/>
  <c r="B495" i="3" l="1"/>
  <c r="A494" i="3"/>
  <c r="B496" i="3" l="1"/>
  <c r="A495" i="3"/>
  <c r="B497" i="3" l="1"/>
  <c r="A496" i="3"/>
  <c r="B498" i="3" l="1"/>
  <c r="A497" i="3"/>
  <c r="B499" i="3" l="1"/>
  <c r="A498" i="3"/>
  <c r="B500" i="3" l="1"/>
  <c r="A499" i="3"/>
  <c r="B501" i="3" l="1"/>
  <c r="A500" i="3"/>
  <c r="B502" i="3" l="1"/>
  <c r="A501" i="3"/>
  <c r="B503" i="3" l="1"/>
  <c r="A502" i="3"/>
  <c r="B504" i="3" l="1"/>
  <c r="A503" i="3"/>
  <c r="B505" i="3" l="1"/>
  <c r="A504" i="3"/>
  <c r="B506" i="3" l="1"/>
  <c r="A505" i="3"/>
  <c r="B507" i="3" l="1"/>
  <c r="A506" i="3"/>
  <c r="B508" i="3" l="1"/>
  <c r="A507" i="3"/>
  <c r="B509" i="3" l="1"/>
  <c r="A508" i="3"/>
  <c r="B510" i="3" l="1"/>
  <c r="A509" i="3"/>
  <c r="B511" i="3" l="1"/>
  <c r="A510" i="3"/>
  <c r="B512" i="3" l="1"/>
  <c r="A511" i="3"/>
  <c r="B513" i="3" l="1"/>
  <c r="A512" i="3"/>
  <c r="B514" i="3" l="1"/>
  <c r="A513" i="3"/>
  <c r="B515" i="3" l="1"/>
  <c r="A514" i="3"/>
  <c r="B516" i="3" l="1"/>
  <c r="A515" i="3"/>
  <c r="B517" i="3" l="1"/>
  <c r="A516" i="3"/>
  <c r="B518" i="3" l="1"/>
  <c r="A517" i="3"/>
  <c r="B519" i="3" l="1"/>
  <c r="A518" i="3"/>
  <c r="B520" i="3" l="1"/>
  <c r="A519" i="3"/>
  <c r="B521" i="3" l="1"/>
  <c r="A520" i="3"/>
  <c r="B522" i="3" l="1"/>
  <c r="A521" i="3"/>
  <c r="B523" i="3" l="1"/>
  <c r="A522" i="3"/>
  <c r="B524" i="3" l="1"/>
  <c r="A523" i="3"/>
  <c r="B525" i="3" l="1"/>
  <c r="A524" i="3"/>
  <c r="B526" i="3" l="1"/>
  <c r="A525" i="3"/>
  <c r="B527" i="3" l="1"/>
  <c r="A526" i="3"/>
  <c r="B528" i="3" l="1"/>
  <c r="A527" i="3"/>
  <c r="B529" i="3" l="1"/>
  <c r="A528" i="3"/>
  <c r="B530" i="3" l="1"/>
  <c r="A529" i="3"/>
  <c r="B531" i="3" l="1"/>
  <c r="A530" i="3"/>
  <c r="B532" i="3" l="1"/>
  <c r="A531" i="3"/>
  <c r="B533" i="3" l="1"/>
  <c r="A532" i="3"/>
  <c r="B534" i="3" l="1"/>
  <c r="A533" i="3"/>
  <c r="B535" i="3" l="1"/>
  <c r="A534" i="3"/>
  <c r="B536" i="3" l="1"/>
  <c r="A535" i="3"/>
  <c r="B537" i="3" l="1"/>
  <c r="A536" i="3"/>
  <c r="B538" i="3" l="1"/>
  <c r="A537" i="3"/>
  <c r="B539" i="3" l="1"/>
  <c r="A538" i="3"/>
  <c r="B540" i="3" l="1"/>
  <c r="A539" i="3"/>
  <c r="B541" i="3" l="1"/>
  <c r="A540" i="3"/>
  <c r="B542" i="3" l="1"/>
  <c r="A541" i="3"/>
  <c r="B543" i="3" l="1"/>
  <c r="A542" i="3"/>
  <c r="B544" i="3" l="1"/>
  <c r="A543" i="3"/>
  <c r="B545" i="3" l="1"/>
  <c r="A544" i="3"/>
  <c r="B546" i="3" l="1"/>
  <c r="A545" i="3"/>
  <c r="B547" i="3" l="1"/>
  <c r="A546" i="3"/>
  <c r="B548" i="3" l="1"/>
  <c r="A547" i="3"/>
  <c r="B549" i="3" l="1"/>
  <c r="A548" i="3"/>
  <c r="B550" i="3" l="1"/>
  <c r="A549" i="3"/>
  <c r="B551" i="3" l="1"/>
  <c r="A550" i="3"/>
  <c r="B552" i="3" l="1"/>
  <c r="A551" i="3"/>
  <c r="B553" i="3" l="1"/>
  <c r="A552" i="3"/>
  <c r="B554" i="3" l="1"/>
  <c r="A553" i="3"/>
  <c r="B555" i="3" l="1"/>
  <c r="A554" i="3"/>
  <c r="B556" i="3" l="1"/>
  <c r="A555" i="3"/>
  <c r="B557" i="3" l="1"/>
  <c r="A556" i="3"/>
  <c r="B558" i="3" l="1"/>
  <c r="A557" i="3"/>
  <c r="B559" i="3" l="1"/>
  <c r="A558" i="3"/>
  <c r="B560" i="3" l="1"/>
  <c r="A559" i="3"/>
  <c r="B561" i="3" l="1"/>
  <c r="A560" i="3"/>
  <c r="B562" i="3" l="1"/>
  <c r="A561" i="3"/>
  <c r="B563" i="3" l="1"/>
  <c r="A562" i="3"/>
  <c r="B564" i="3" l="1"/>
  <c r="A563" i="3"/>
  <c r="B565" i="3" l="1"/>
  <c r="A564" i="3"/>
  <c r="B566" i="3" l="1"/>
  <c r="A565" i="3"/>
  <c r="B567" i="3" l="1"/>
  <c r="A566" i="3"/>
  <c r="B568" i="3" l="1"/>
  <c r="A567" i="3"/>
  <c r="B569" i="3" l="1"/>
  <c r="A568" i="3"/>
  <c r="B570" i="3" l="1"/>
  <c r="A569" i="3"/>
  <c r="B571" i="3" l="1"/>
  <c r="A570" i="3"/>
  <c r="B572" i="3" l="1"/>
  <c r="A571" i="3"/>
  <c r="B573" i="3" l="1"/>
  <c r="A572" i="3"/>
  <c r="B574" i="3" l="1"/>
  <c r="A573" i="3"/>
  <c r="B575" i="3" l="1"/>
  <c r="A574" i="3"/>
  <c r="B576" i="3" l="1"/>
  <c r="A575" i="3"/>
  <c r="B577" i="3" l="1"/>
  <c r="A576" i="3"/>
  <c r="B578" i="3" l="1"/>
  <c r="A577" i="3"/>
  <c r="B579" i="3" l="1"/>
  <c r="A578" i="3"/>
  <c r="B580" i="3" l="1"/>
  <c r="A579" i="3"/>
  <c r="B581" i="3" l="1"/>
  <c r="A580" i="3"/>
  <c r="B582" i="3" l="1"/>
  <c r="A581" i="3"/>
  <c r="B583" i="3" l="1"/>
  <c r="A582" i="3"/>
  <c r="B584" i="3" l="1"/>
  <c r="A583" i="3"/>
  <c r="B585" i="3" l="1"/>
  <c r="A584" i="3"/>
  <c r="B586" i="3" l="1"/>
  <c r="A585" i="3"/>
  <c r="B587" i="3" l="1"/>
  <c r="A586" i="3"/>
  <c r="B588" i="3" l="1"/>
  <c r="A587" i="3"/>
  <c r="B589" i="3" l="1"/>
  <c r="A588" i="3"/>
  <c r="B590" i="3" l="1"/>
  <c r="A589" i="3"/>
  <c r="B591" i="3" l="1"/>
  <c r="A590" i="3"/>
  <c r="B592" i="3" l="1"/>
  <c r="A591" i="3"/>
  <c r="B593" i="3" l="1"/>
  <c r="A592" i="3"/>
  <c r="B594" i="3" l="1"/>
  <c r="A593" i="3"/>
  <c r="B595" i="3" l="1"/>
  <c r="A594" i="3"/>
  <c r="B596" i="3" l="1"/>
  <c r="A595" i="3"/>
  <c r="B597" i="3" l="1"/>
  <c r="A596" i="3"/>
  <c r="B598" i="3" l="1"/>
  <c r="A597" i="3"/>
  <c r="B599" i="3" l="1"/>
  <c r="A598" i="3"/>
  <c r="B600" i="3" l="1"/>
  <c r="A599" i="3"/>
  <c r="B601" i="3" l="1"/>
  <c r="A600" i="3"/>
  <c r="B602" i="3" l="1"/>
  <c r="A601" i="3"/>
  <c r="B603" i="3" l="1"/>
  <c r="A602" i="3"/>
  <c r="B604" i="3" l="1"/>
  <c r="A603" i="3"/>
  <c r="B605" i="3" l="1"/>
  <c r="A604" i="3"/>
  <c r="B606" i="3" l="1"/>
  <c r="A605" i="3"/>
  <c r="B607" i="3" l="1"/>
  <c r="A606" i="3"/>
  <c r="B608" i="3" l="1"/>
  <c r="A607" i="3"/>
  <c r="B609" i="3" l="1"/>
  <c r="A608" i="3"/>
  <c r="B610" i="3" l="1"/>
  <c r="A609" i="3"/>
  <c r="B611" i="3" l="1"/>
  <c r="A610" i="3"/>
  <c r="B612" i="3" l="1"/>
  <c r="A611" i="3"/>
  <c r="B613" i="3" l="1"/>
  <c r="A612" i="3"/>
  <c r="B614" i="3" l="1"/>
  <c r="A613" i="3"/>
  <c r="B615" i="3" l="1"/>
  <c r="A614" i="3"/>
  <c r="B616" i="3" l="1"/>
  <c r="A615" i="3"/>
  <c r="B617" i="3" l="1"/>
  <c r="A616" i="3"/>
  <c r="B618" i="3" l="1"/>
  <c r="A617" i="3"/>
  <c r="B619" i="3" l="1"/>
  <c r="A618" i="3"/>
  <c r="B620" i="3" l="1"/>
  <c r="A619" i="3"/>
  <c r="B621" i="3" l="1"/>
  <c r="A620" i="3"/>
  <c r="B622" i="3" l="1"/>
  <c r="A621" i="3"/>
  <c r="B623" i="3" l="1"/>
  <c r="A622" i="3"/>
  <c r="B624" i="3" l="1"/>
  <c r="A623" i="3"/>
  <c r="B625" i="3" l="1"/>
  <c r="A624" i="3"/>
  <c r="B626" i="3" l="1"/>
  <c r="A625" i="3"/>
  <c r="B627" i="3" l="1"/>
  <c r="A626" i="3"/>
  <c r="B628" i="3" l="1"/>
  <c r="A627" i="3"/>
  <c r="B629" i="3" l="1"/>
  <c r="A628" i="3"/>
  <c r="B630" i="3" l="1"/>
  <c r="A629" i="3"/>
  <c r="B631" i="3" l="1"/>
  <c r="A630" i="3"/>
  <c r="B632" i="3" l="1"/>
  <c r="A631" i="3"/>
  <c r="B633" i="3" l="1"/>
  <c r="A632" i="3"/>
  <c r="B634" i="3" l="1"/>
  <c r="A633" i="3"/>
  <c r="B635" i="3" l="1"/>
  <c r="A634" i="3"/>
  <c r="B636" i="3" l="1"/>
  <c r="A635" i="3"/>
  <c r="B637" i="3" l="1"/>
  <c r="A636" i="3"/>
  <c r="B638" i="3" l="1"/>
  <c r="A637" i="3"/>
  <c r="B639" i="3" l="1"/>
  <c r="A638" i="3"/>
  <c r="B640" i="3" l="1"/>
  <c r="A639" i="3"/>
  <c r="B641" i="3" l="1"/>
  <c r="A640" i="3"/>
  <c r="B642" i="3" l="1"/>
  <c r="A641" i="3"/>
  <c r="B643" i="3" l="1"/>
  <c r="A642" i="3"/>
  <c r="B644" i="3" l="1"/>
  <c r="A643" i="3"/>
  <c r="B645" i="3" l="1"/>
  <c r="A644" i="3"/>
  <c r="B646" i="3" l="1"/>
  <c r="A645" i="3"/>
  <c r="B647" i="3" l="1"/>
  <c r="A646" i="3"/>
  <c r="B648" i="3" l="1"/>
  <c r="A647" i="3"/>
  <c r="B649" i="3" l="1"/>
  <c r="A648" i="3"/>
  <c r="B650" i="3" l="1"/>
  <c r="A649" i="3"/>
  <c r="B651" i="3" l="1"/>
  <c r="A650" i="3"/>
  <c r="B652" i="3" l="1"/>
  <c r="A651" i="3"/>
  <c r="B653" i="3" l="1"/>
  <c r="A652" i="3"/>
  <c r="B654" i="3" l="1"/>
  <c r="A653" i="3"/>
  <c r="B655" i="3" l="1"/>
  <c r="A654" i="3"/>
  <c r="B656" i="3" l="1"/>
  <c r="A655" i="3"/>
  <c r="B657" i="3" l="1"/>
  <c r="A656" i="3"/>
  <c r="B658" i="3" l="1"/>
  <c r="A657" i="3"/>
  <c r="B659" i="3" l="1"/>
  <c r="A658" i="3"/>
  <c r="B660" i="3" l="1"/>
  <c r="A659" i="3"/>
  <c r="B661" i="3" l="1"/>
  <c r="A660" i="3"/>
  <c r="B662" i="3" l="1"/>
  <c r="A661" i="3"/>
  <c r="B663" i="3" l="1"/>
  <c r="A662" i="3"/>
  <c r="B664" i="3" l="1"/>
  <c r="A663" i="3"/>
  <c r="B665" i="3" l="1"/>
  <c r="A664" i="3"/>
  <c r="B666" i="3" l="1"/>
  <c r="A665" i="3"/>
  <c r="B667" i="3" l="1"/>
  <c r="A666" i="3"/>
  <c r="B668" i="3" l="1"/>
  <c r="A667" i="3"/>
  <c r="B669" i="3" l="1"/>
  <c r="A668" i="3"/>
  <c r="B670" i="3" l="1"/>
  <c r="A669" i="3"/>
  <c r="B671" i="3" l="1"/>
  <c r="A670" i="3"/>
  <c r="B672" i="3" l="1"/>
  <c r="A671" i="3"/>
  <c r="B673" i="3" l="1"/>
  <c r="A672" i="3"/>
  <c r="B674" i="3" l="1"/>
  <c r="A673" i="3"/>
  <c r="B675" i="3" l="1"/>
  <c r="A674" i="3"/>
  <c r="B676" i="3" l="1"/>
  <c r="A675" i="3"/>
  <c r="B677" i="3" l="1"/>
  <c r="A676" i="3"/>
  <c r="B678" i="3" l="1"/>
  <c r="A677" i="3"/>
  <c r="B679" i="3" l="1"/>
  <c r="A678" i="3"/>
  <c r="B680" i="3" l="1"/>
  <c r="A679" i="3"/>
  <c r="B681" i="3" l="1"/>
  <c r="A680" i="3"/>
  <c r="B682" i="3" l="1"/>
  <c r="A681" i="3"/>
  <c r="B683" i="3" l="1"/>
  <c r="A682" i="3"/>
  <c r="B684" i="3" l="1"/>
  <c r="A683" i="3"/>
  <c r="B685" i="3" l="1"/>
  <c r="A684" i="3"/>
  <c r="B686" i="3" l="1"/>
  <c r="A685" i="3"/>
  <c r="B687" i="3" l="1"/>
  <c r="A686" i="3"/>
  <c r="B688" i="3" l="1"/>
  <c r="A687" i="3"/>
  <c r="B689" i="3" l="1"/>
  <c r="A688" i="3"/>
  <c r="B690" i="3" l="1"/>
  <c r="A689" i="3"/>
  <c r="B691" i="3" l="1"/>
  <c r="A690" i="3"/>
  <c r="B692" i="3" l="1"/>
  <c r="A691" i="3"/>
  <c r="B693" i="3" l="1"/>
  <c r="A692" i="3"/>
  <c r="B694" i="3" l="1"/>
  <c r="A693" i="3"/>
  <c r="B695" i="3" l="1"/>
  <c r="A694" i="3"/>
  <c r="B696" i="3" l="1"/>
  <c r="A695" i="3"/>
  <c r="B697" i="3" l="1"/>
  <c r="A696" i="3"/>
  <c r="B698" i="3" l="1"/>
  <c r="A697" i="3"/>
  <c r="B699" i="3" l="1"/>
  <c r="A698" i="3"/>
  <c r="B700" i="3" l="1"/>
  <c r="A699" i="3"/>
  <c r="B701" i="3" l="1"/>
  <c r="A700" i="3"/>
  <c r="B702" i="3" l="1"/>
  <c r="A701" i="3"/>
  <c r="B703" i="3" l="1"/>
  <c r="A702" i="3"/>
  <c r="B704" i="3" l="1"/>
  <c r="A703" i="3"/>
  <c r="B705" i="3" l="1"/>
  <c r="A704" i="3"/>
  <c r="B706" i="3" l="1"/>
  <c r="A705" i="3"/>
  <c r="B707" i="3" l="1"/>
  <c r="A706" i="3"/>
  <c r="B708" i="3" l="1"/>
  <c r="A707" i="3"/>
  <c r="B709" i="3" l="1"/>
  <c r="A708" i="3"/>
  <c r="B710" i="3" l="1"/>
  <c r="A709" i="3"/>
  <c r="B711" i="3" l="1"/>
  <c r="A710" i="3"/>
  <c r="B712" i="3" l="1"/>
  <c r="A711" i="3"/>
  <c r="B713" i="3" l="1"/>
  <c r="A712" i="3"/>
  <c r="B714" i="3" l="1"/>
  <c r="A713" i="3"/>
  <c r="B715" i="3" l="1"/>
  <c r="A714" i="3"/>
  <c r="B716" i="3" l="1"/>
  <c r="A715" i="3"/>
  <c r="B717" i="3" l="1"/>
  <c r="A716" i="3"/>
  <c r="B718" i="3" l="1"/>
  <c r="A717" i="3"/>
  <c r="B719" i="3" l="1"/>
  <c r="A718" i="3"/>
  <c r="B720" i="3" l="1"/>
  <c r="A719" i="3"/>
  <c r="B721" i="3" l="1"/>
  <c r="A720" i="3"/>
  <c r="B722" i="3" l="1"/>
  <c r="A721" i="3"/>
  <c r="B723" i="3" l="1"/>
  <c r="A722" i="3"/>
  <c r="B724" i="3" l="1"/>
  <c r="A723" i="3"/>
  <c r="B725" i="3" l="1"/>
  <c r="A724" i="3"/>
  <c r="B726" i="3" l="1"/>
  <c r="A725" i="3"/>
  <c r="B727" i="3" l="1"/>
  <c r="A726" i="3"/>
  <c r="B728" i="3" l="1"/>
  <c r="A727" i="3"/>
  <c r="B729" i="3" l="1"/>
  <c r="A728" i="3"/>
  <c r="B730" i="3" l="1"/>
  <c r="A729" i="3"/>
  <c r="B731" i="3" l="1"/>
  <c r="A730" i="3"/>
  <c r="B732" i="3" l="1"/>
  <c r="A731" i="3"/>
  <c r="B733" i="3" l="1"/>
  <c r="A732" i="3"/>
  <c r="B734" i="3" l="1"/>
  <c r="A733" i="3"/>
  <c r="B735" i="3" l="1"/>
  <c r="A734" i="3"/>
  <c r="B736" i="3" l="1"/>
  <c r="A735" i="3"/>
  <c r="B737" i="3" l="1"/>
  <c r="A736" i="3"/>
  <c r="B738" i="3" l="1"/>
  <c r="A737" i="3"/>
  <c r="B739" i="3" l="1"/>
  <c r="A738" i="3"/>
  <c r="B740" i="3" l="1"/>
  <c r="A739" i="3"/>
  <c r="B741" i="3" l="1"/>
  <c r="A740" i="3"/>
  <c r="B742" i="3" l="1"/>
  <c r="A741" i="3"/>
  <c r="B743" i="3" l="1"/>
  <c r="A742" i="3"/>
  <c r="B744" i="3" l="1"/>
  <c r="A743" i="3"/>
  <c r="B745" i="3" l="1"/>
  <c r="A744" i="3"/>
  <c r="B746" i="3" l="1"/>
  <c r="A745" i="3"/>
  <c r="B747" i="3" l="1"/>
  <c r="A746" i="3"/>
  <c r="B748" i="3" l="1"/>
  <c r="A747" i="3"/>
  <c r="B749" i="3" l="1"/>
  <c r="A748" i="3"/>
  <c r="B750" i="3" l="1"/>
  <c r="A749" i="3"/>
  <c r="B751" i="3" l="1"/>
  <c r="A750" i="3"/>
  <c r="B752" i="3" l="1"/>
  <c r="A751" i="3"/>
  <c r="B753" i="3" l="1"/>
  <c r="A752" i="3"/>
  <c r="B754" i="3" l="1"/>
  <c r="A753" i="3"/>
  <c r="B755" i="3" l="1"/>
  <c r="A754" i="3"/>
  <c r="B756" i="3" l="1"/>
  <c r="A755" i="3"/>
  <c r="B757" i="3" l="1"/>
  <c r="A756" i="3"/>
  <c r="B758" i="3" l="1"/>
  <c r="A757" i="3"/>
  <c r="B759" i="3" l="1"/>
  <c r="A758" i="3"/>
  <c r="B760" i="3" l="1"/>
  <c r="A759" i="3"/>
  <c r="B761" i="3" l="1"/>
  <c r="A760" i="3"/>
  <c r="B762" i="3" l="1"/>
  <c r="A761" i="3"/>
  <c r="B763" i="3" l="1"/>
  <c r="A762" i="3"/>
  <c r="B764" i="3" l="1"/>
  <c r="A763" i="3"/>
  <c r="B765" i="3" l="1"/>
  <c r="A764" i="3"/>
  <c r="B766" i="3" l="1"/>
  <c r="A765" i="3"/>
  <c r="B767" i="3" l="1"/>
  <c r="A766" i="3"/>
  <c r="B768" i="3" l="1"/>
  <c r="A767" i="3"/>
  <c r="B769" i="3" l="1"/>
  <c r="A768" i="3"/>
  <c r="B770" i="3" l="1"/>
  <c r="A769" i="3"/>
  <c r="B771" i="3" l="1"/>
  <c r="A770" i="3"/>
  <c r="B772" i="3" l="1"/>
  <c r="A771" i="3"/>
  <c r="B773" i="3" l="1"/>
  <c r="A772" i="3"/>
  <c r="B774" i="3" l="1"/>
  <c r="A773" i="3"/>
  <c r="B775" i="3" l="1"/>
  <c r="A774" i="3"/>
  <c r="B776" i="3" l="1"/>
  <c r="A775" i="3"/>
  <c r="B777" i="3" l="1"/>
  <c r="A776" i="3"/>
  <c r="B778" i="3" l="1"/>
  <c r="A777" i="3"/>
  <c r="B779" i="3" l="1"/>
  <c r="A778" i="3"/>
  <c r="B780" i="3" l="1"/>
  <c r="A779" i="3"/>
  <c r="B781" i="3" l="1"/>
  <c r="A780" i="3"/>
  <c r="B782" i="3" l="1"/>
  <c r="A781" i="3"/>
  <c r="B783" i="3" l="1"/>
  <c r="A782" i="3"/>
  <c r="B784" i="3" l="1"/>
  <c r="A783" i="3"/>
  <c r="B785" i="3" l="1"/>
  <c r="A784" i="3"/>
  <c r="B786" i="3" l="1"/>
  <c r="A785" i="3"/>
  <c r="B787" i="3" l="1"/>
  <c r="A786" i="3"/>
  <c r="B788" i="3" l="1"/>
  <c r="A787" i="3"/>
  <c r="B789" i="3" l="1"/>
  <c r="A788" i="3"/>
  <c r="B790" i="3" l="1"/>
  <c r="A789" i="3"/>
  <c r="B791" i="3" l="1"/>
  <c r="A790" i="3"/>
  <c r="B792" i="3" l="1"/>
  <c r="A791" i="3"/>
  <c r="B793" i="3" l="1"/>
  <c r="A792" i="3"/>
  <c r="B794" i="3" l="1"/>
  <c r="A793" i="3"/>
  <c r="B795" i="3" l="1"/>
  <c r="A794" i="3"/>
  <c r="B796" i="3" l="1"/>
  <c r="A795" i="3"/>
  <c r="B797" i="3" l="1"/>
  <c r="A796" i="3"/>
  <c r="B798" i="3" l="1"/>
  <c r="A797" i="3"/>
  <c r="B799" i="3" l="1"/>
  <c r="A798" i="3"/>
  <c r="B800" i="3" l="1"/>
  <c r="A799" i="3"/>
  <c r="B801" i="3" l="1"/>
  <c r="A800" i="3"/>
  <c r="B802" i="3" l="1"/>
  <c r="A801" i="3"/>
  <c r="B803" i="3" l="1"/>
  <c r="A802" i="3"/>
  <c r="B804" i="3" l="1"/>
  <c r="A803" i="3"/>
  <c r="B805" i="3" l="1"/>
  <c r="A804" i="3"/>
  <c r="B806" i="3" l="1"/>
  <c r="A805" i="3"/>
  <c r="B807" i="3" l="1"/>
  <c r="A806" i="3"/>
  <c r="B808" i="3" l="1"/>
  <c r="A807" i="3"/>
  <c r="B809" i="3" l="1"/>
  <c r="A808" i="3"/>
  <c r="B810" i="3" l="1"/>
  <c r="A809" i="3"/>
  <c r="B811" i="3" l="1"/>
  <c r="A810" i="3"/>
  <c r="B812" i="3" l="1"/>
  <c r="A811" i="3"/>
  <c r="B813" i="3" l="1"/>
  <c r="A812" i="3"/>
  <c r="B814" i="3" l="1"/>
  <c r="A813" i="3"/>
  <c r="B815" i="3" l="1"/>
  <c r="A814" i="3"/>
  <c r="B816" i="3" l="1"/>
  <c r="A815" i="3"/>
  <c r="B817" i="3" l="1"/>
  <c r="A816" i="3"/>
  <c r="B818" i="3" l="1"/>
  <c r="A817" i="3"/>
  <c r="B819" i="3" l="1"/>
  <c r="A818" i="3"/>
  <c r="B820" i="3" l="1"/>
  <c r="A819" i="3"/>
  <c r="B821" i="3" l="1"/>
  <c r="A820" i="3"/>
  <c r="B822" i="3" l="1"/>
  <c r="A821" i="3"/>
  <c r="B823" i="3" l="1"/>
  <c r="A822" i="3"/>
  <c r="B824" i="3" l="1"/>
  <c r="A823" i="3"/>
  <c r="B825" i="3" l="1"/>
  <c r="A824" i="3"/>
  <c r="B826" i="3" l="1"/>
  <c r="A825" i="3"/>
  <c r="B827" i="3" l="1"/>
  <c r="A826" i="3"/>
  <c r="B828" i="3" l="1"/>
  <c r="A827" i="3"/>
  <c r="B829" i="3" l="1"/>
  <c r="A828" i="3"/>
  <c r="B830" i="3" l="1"/>
  <c r="A829" i="3"/>
  <c r="B831" i="3" l="1"/>
  <c r="A830" i="3"/>
  <c r="B832" i="3" l="1"/>
  <c r="A831" i="3"/>
  <c r="B833" i="3" l="1"/>
  <c r="A832" i="3"/>
  <c r="B834" i="3" l="1"/>
  <c r="A833" i="3"/>
  <c r="B835" i="3" l="1"/>
  <c r="A834" i="3"/>
  <c r="B836" i="3" l="1"/>
  <c r="A835" i="3"/>
  <c r="B837" i="3" l="1"/>
  <c r="A836" i="3"/>
  <c r="B838" i="3" l="1"/>
  <c r="A837" i="3"/>
  <c r="B839" i="3" l="1"/>
  <c r="A838" i="3"/>
  <c r="B840" i="3" l="1"/>
  <c r="A839" i="3"/>
  <c r="B841" i="3" l="1"/>
  <c r="A840" i="3"/>
  <c r="B842" i="3" l="1"/>
  <c r="A841" i="3"/>
  <c r="B843" i="3" l="1"/>
  <c r="A842" i="3"/>
  <c r="B844" i="3" l="1"/>
  <c r="A843" i="3"/>
  <c r="B845" i="3" l="1"/>
  <c r="A844" i="3"/>
  <c r="B846" i="3" l="1"/>
  <c r="A845" i="3"/>
  <c r="B847" i="3" l="1"/>
  <c r="A846" i="3"/>
  <c r="B848" i="3" l="1"/>
  <c r="A847" i="3"/>
  <c r="B849" i="3" l="1"/>
  <c r="A848" i="3"/>
  <c r="B850" i="3" l="1"/>
  <c r="A849" i="3"/>
  <c r="B851" i="3" l="1"/>
  <c r="A850" i="3"/>
  <c r="B852" i="3" l="1"/>
  <c r="A851" i="3"/>
  <c r="B853" i="3" l="1"/>
  <c r="A852" i="3"/>
  <c r="B854" i="3" l="1"/>
  <c r="A853" i="3"/>
  <c r="B855" i="3" l="1"/>
  <c r="A854" i="3"/>
  <c r="B856" i="3" l="1"/>
  <c r="A855" i="3"/>
  <c r="B857" i="3" l="1"/>
  <c r="A856" i="3"/>
  <c r="B858" i="3" l="1"/>
  <c r="A857" i="3"/>
  <c r="B859" i="3" l="1"/>
  <c r="A858" i="3"/>
  <c r="B860" i="3" l="1"/>
  <c r="A859" i="3"/>
  <c r="B861" i="3" l="1"/>
  <c r="A860" i="3"/>
  <c r="B862" i="3" l="1"/>
  <c r="A861" i="3"/>
  <c r="B863" i="3" l="1"/>
  <c r="A862" i="3"/>
  <c r="B864" i="3" l="1"/>
  <c r="A863" i="3"/>
  <c r="B865" i="3" l="1"/>
  <c r="A864" i="3"/>
  <c r="B866" i="3" l="1"/>
  <c r="A865" i="3"/>
  <c r="B867" i="3" l="1"/>
  <c r="A866" i="3"/>
  <c r="B868" i="3" l="1"/>
  <c r="A867" i="3"/>
  <c r="B869" i="3" l="1"/>
  <c r="A868" i="3"/>
  <c r="B870" i="3" l="1"/>
  <c r="A869" i="3"/>
  <c r="B871" i="3" l="1"/>
  <c r="A870" i="3"/>
  <c r="B872" i="3" l="1"/>
  <c r="A871" i="3"/>
  <c r="B873" i="3" l="1"/>
  <c r="A872" i="3"/>
  <c r="B874" i="3" l="1"/>
  <c r="A873" i="3"/>
  <c r="B875" i="3" l="1"/>
  <c r="A874" i="3"/>
  <c r="B876" i="3" l="1"/>
  <c r="A875" i="3"/>
  <c r="B877" i="3" l="1"/>
  <c r="A876" i="3"/>
  <c r="B878" i="3" l="1"/>
  <c r="A877" i="3"/>
  <c r="B879" i="3" l="1"/>
  <c r="A878" i="3"/>
  <c r="B880" i="3" l="1"/>
  <c r="A879" i="3"/>
  <c r="B881" i="3" l="1"/>
  <c r="A880" i="3"/>
  <c r="B882" i="3" l="1"/>
  <c r="A881" i="3"/>
  <c r="B883" i="3" l="1"/>
  <c r="A882" i="3"/>
  <c r="B884" i="3" l="1"/>
  <c r="A883" i="3"/>
  <c r="B885" i="3" l="1"/>
  <c r="A884" i="3"/>
  <c r="B886" i="3" l="1"/>
  <c r="A885" i="3"/>
  <c r="B887" i="3" l="1"/>
  <c r="A886" i="3"/>
  <c r="B888" i="3" l="1"/>
  <c r="A887" i="3"/>
  <c r="B889" i="3" l="1"/>
  <c r="A888" i="3"/>
  <c r="B890" i="3" l="1"/>
  <c r="A889" i="3"/>
  <c r="B891" i="3" l="1"/>
  <c r="A890" i="3"/>
  <c r="B892" i="3" l="1"/>
  <c r="A891" i="3"/>
  <c r="B893" i="3" l="1"/>
  <c r="A892" i="3"/>
  <c r="B894" i="3" l="1"/>
  <c r="A893" i="3"/>
  <c r="B895" i="3" l="1"/>
  <c r="A894" i="3"/>
  <c r="B896" i="3" l="1"/>
  <c r="A895" i="3"/>
  <c r="B897" i="3" l="1"/>
  <c r="A896" i="3"/>
  <c r="B898" i="3" l="1"/>
  <c r="A897" i="3"/>
  <c r="B899" i="3" l="1"/>
  <c r="A898" i="3"/>
  <c r="B900" i="3" l="1"/>
  <c r="A899" i="3"/>
  <c r="B901" i="3" l="1"/>
  <c r="A900" i="3"/>
  <c r="B902" i="3" l="1"/>
  <c r="A901" i="3"/>
  <c r="B903" i="3" l="1"/>
  <c r="A902" i="3"/>
  <c r="B904" i="3" l="1"/>
  <c r="A903" i="3"/>
  <c r="B905" i="3" l="1"/>
  <c r="A904" i="3"/>
  <c r="B906" i="3" l="1"/>
  <c r="A905" i="3"/>
  <c r="B907" i="3" l="1"/>
  <c r="A906" i="3"/>
  <c r="B908" i="3" l="1"/>
  <c r="A907" i="3"/>
  <c r="B909" i="3" l="1"/>
  <c r="A908" i="3"/>
  <c r="B910" i="3" l="1"/>
  <c r="A909" i="3"/>
  <c r="B911" i="3" l="1"/>
  <c r="A910" i="3"/>
  <c r="B912" i="3" l="1"/>
  <c r="A911" i="3"/>
  <c r="B913" i="3" l="1"/>
  <c r="A912" i="3"/>
  <c r="B914" i="3" l="1"/>
  <c r="A913" i="3"/>
  <c r="B915" i="3" l="1"/>
  <c r="A914" i="3"/>
  <c r="B916" i="3" l="1"/>
  <c r="A915" i="3"/>
  <c r="B917" i="3" l="1"/>
  <c r="A916" i="3"/>
  <c r="B918" i="3" l="1"/>
  <c r="A917" i="3"/>
  <c r="B919" i="3" l="1"/>
  <c r="A918" i="3"/>
  <c r="B920" i="3" l="1"/>
  <c r="A919" i="3"/>
  <c r="B921" i="3" l="1"/>
  <c r="A920" i="3"/>
  <c r="B922" i="3" l="1"/>
  <c r="A921" i="3"/>
  <c r="B923" i="3" l="1"/>
  <c r="A922" i="3"/>
  <c r="B924" i="3" l="1"/>
  <c r="A923" i="3"/>
  <c r="B925" i="3" l="1"/>
  <c r="A924" i="3"/>
  <c r="B926" i="3" l="1"/>
  <c r="A925" i="3"/>
  <c r="B927" i="3" l="1"/>
  <c r="A926" i="3"/>
  <c r="B928" i="3" l="1"/>
  <c r="A927" i="3"/>
  <c r="B929" i="3" l="1"/>
  <c r="A928" i="3"/>
  <c r="B930" i="3" l="1"/>
  <c r="A929" i="3"/>
  <c r="B931" i="3" l="1"/>
  <c r="A930" i="3"/>
  <c r="B932" i="3" l="1"/>
  <c r="A931" i="3"/>
  <c r="B933" i="3" l="1"/>
  <c r="A932" i="3"/>
  <c r="B934" i="3" l="1"/>
  <c r="A933" i="3"/>
  <c r="B935" i="3" l="1"/>
  <c r="A934" i="3"/>
  <c r="B936" i="3" l="1"/>
  <c r="A935" i="3"/>
  <c r="B937" i="3" l="1"/>
  <c r="A936" i="3"/>
  <c r="B938" i="3" l="1"/>
  <c r="A937" i="3"/>
  <c r="B939" i="3" l="1"/>
  <c r="A938" i="3"/>
  <c r="B940" i="3" l="1"/>
  <c r="A939" i="3"/>
  <c r="B941" i="3" l="1"/>
  <c r="A940" i="3"/>
  <c r="B942" i="3" l="1"/>
  <c r="A941" i="3"/>
  <c r="B943" i="3" l="1"/>
  <c r="A942" i="3"/>
  <c r="B944" i="3" l="1"/>
  <c r="A943" i="3"/>
  <c r="B945" i="3" l="1"/>
  <c r="A944" i="3"/>
  <c r="B946" i="3" l="1"/>
  <c r="A945" i="3"/>
  <c r="B947" i="3" l="1"/>
  <c r="A946" i="3"/>
  <c r="B948" i="3" l="1"/>
  <c r="A947" i="3"/>
  <c r="B949" i="3" l="1"/>
  <c r="A948" i="3"/>
  <c r="B950" i="3" l="1"/>
  <c r="A949" i="3"/>
  <c r="B951" i="3" l="1"/>
  <c r="A950" i="3"/>
  <c r="B952" i="3" l="1"/>
  <c r="A951" i="3"/>
  <c r="B953" i="3" l="1"/>
  <c r="A952" i="3"/>
  <c r="B954" i="3" l="1"/>
  <c r="A953" i="3"/>
  <c r="B955" i="3" l="1"/>
  <c r="A954" i="3"/>
  <c r="B956" i="3" l="1"/>
  <c r="A955" i="3"/>
  <c r="B957" i="3" l="1"/>
  <c r="A956" i="3"/>
  <c r="B958" i="3" l="1"/>
  <c r="A957" i="3"/>
  <c r="B959" i="3" l="1"/>
  <c r="A958" i="3"/>
  <c r="B960" i="3" l="1"/>
  <c r="A959" i="3"/>
  <c r="B961" i="3" l="1"/>
  <c r="A960" i="3"/>
  <c r="B962" i="3" l="1"/>
  <c r="A961" i="3"/>
  <c r="B963" i="3" l="1"/>
  <c r="A962" i="3"/>
  <c r="B964" i="3" l="1"/>
  <c r="A963" i="3"/>
  <c r="B965" i="3" l="1"/>
  <c r="A964" i="3"/>
  <c r="B966" i="3" l="1"/>
  <c r="A965" i="3"/>
  <c r="B967" i="3" l="1"/>
  <c r="A966" i="3"/>
  <c r="B968" i="3" l="1"/>
  <c r="A967" i="3"/>
  <c r="B969" i="3" l="1"/>
  <c r="A968" i="3"/>
  <c r="B970" i="3" l="1"/>
  <c r="A969" i="3"/>
  <c r="B971" i="3" l="1"/>
  <c r="A970" i="3"/>
  <c r="B972" i="3" l="1"/>
  <c r="A971" i="3"/>
  <c r="B973" i="3" l="1"/>
  <c r="A972" i="3"/>
  <c r="B974" i="3" l="1"/>
  <c r="A973" i="3"/>
  <c r="B975" i="3" l="1"/>
  <c r="A974" i="3"/>
  <c r="B976" i="3" l="1"/>
  <c r="A975" i="3"/>
  <c r="B977" i="3" l="1"/>
  <c r="A976" i="3"/>
  <c r="B978" i="3" l="1"/>
  <c r="A977" i="3"/>
  <c r="B979" i="3" l="1"/>
  <c r="A978" i="3"/>
  <c r="B980" i="3" l="1"/>
  <c r="A979" i="3"/>
  <c r="B981" i="3" l="1"/>
  <c r="A980" i="3"/>
  <c r="B982" i="3" l="1"/>
  <c r="A981" i="3"/>
  <c r="B983" i="3" l="1"/>
  <c r="A982" i="3"/>
  <c r="B984" i="3" l="1"/>
  <c r="A983" i="3"/>
  <c r="B985" i="3" l="1"/>
  <c r="A984" i="3"/>
  <c r="B986" i="3" l="1"/>
  <c r="A985" i="3"/>
  <c r="B987" i="3" l="1"/>
  <c r="A986" i="3"/>
  <c r="B988" i="3" l="1"/>
  <c r="A987" i="3"/>
  <c r="B989" i="3" l="1"/>
  <c r="A988" i="3"/>
  <c r="B990" i="3" l="1"/>
  <c r="A989" i="3"/>
  <c r="B991" i="3" l="1"/>
  <c r="A990" i="3"/>
  <c r="B992" i="3" l="1"/>
  <c r="A991" i="3"/>
  <c r="B993" i="3" l="1"/>
  <c r="A992" i="3"/>
  <c r="B994" i="3" l="1"/>
  <c r="A993" i="3"/>
  <c r="B995" i="3" l="1"/>
  <c r="A994" i="3"/>
  <c r="B996" i="3" l="1"/>
  <c r="A995" i="3"/>
  <c r="B997" i="3" l="1"/>
  <c r="A996" i="3"/>
  <c r="B998" i="3" l="1"/>
  <c r="A997" i="3"/>
  <c r="B999" i="3" l="1"/>
  <c r="A998" i="3"/>
  <c r="B1000" i="3" l="1"/>
  <c r="A999" i="3"/>
  <c r="B1001" i="3" l="1"/>
  <c r="A1000" i="3"/>
  <c r="B1002" i="3" l="1"/>
  <c r="A1001" i="3"/>
  <c r="B1003" i="3" l="1"/>
  <c r="A1002" i="3"/>
  <c r="B1004" i="3" l="1"/>
  <c r="A1003" i="3"/>
  <c r="B1005" i="3" l="1"/>
  <c r="A1004" i="3"/>
  <c r="B1006" i="3" l="1"/>
  <c r="A1005" i="3"/>
  <c r="B1007" i="3" l="1"/>
  <c r="A1006" i="3"/>
  <c r="B1008" i="3" l="1"/>
  <c r="A1007" i="3"/>
  <c r="B1009" i="3" l="1"/>
  <c r="A1008" i="3"/>
  <c r="B1010" i="3" l="1"/>
  <c r="A1009" i="3"/>
  <c r="B1011" i="3" l="1"/>
  <c r="A1010" i="3"/>
  <c r="B1012" i="3" l="1"/>
  <c r="O14" i="3" s="1"/>
  <c r="Q14" i="3" s="1"/>
  <c r="A1011" i="3"/>
  <c r="B1013" i="3" l="1"/>
  <c r="O15" i="3" s="1"/>
  <c r="A1012" i="3"/>
  <c r="Q15" i="3" l="1"/>
  <c r="B1014" i="3"/>
  <c r="O16" i="3" s="1"/>
  <c r="Q16" i="3" s="1"/>
  <c r="A1013" i="3"/>
  <c r="B1015" i="3" l="1"/>
  <c r="O17" i="3" s="1"/>
  <c r="A1014" i="3"/>
  <c r="Q17" i="3" l="1"/>
  <c r="B1016" i="3"/>
  <c r="N18" i="3" s="1"/>
  <c r="A1015" i="3"/>
  <c r="B1017" i="3" l="1"/>
  <c r="N19" i="3" s="1"/>
  <c r="A1016" i="3"/>
  <c r="B1018" i="3" l="1"/>
  <c r="N20" i="3" s="1"/>
  <c r="A1017" i="3"/>
  <c r="B1019" i="3" l="1"/>
  <c r="N21" i="3" s="1"/>
  <c r="A1018" i="3"/>
  <c r="B1020" i="3" l="1"/>
  <c r="A1019" i="3"/>
  <c r="B1021" i="3" l="1"/>
  <c r="A1020" i="3"/>
  <c r="B1022" i="3" l="1"/>
  <c r="A1021" i="3"/>
  <c r="B1023" i="3" l="1"/>
  <c r="A1022" i="3"/>
  <c r="B1024" i="3" l="1"/>
  <c r="A1023" i="3"/>
  <c r="B1025" i="3" l="1"/>
  <c r="A1024" i="3"/>
  <c r="B1026" i="3" l="1"/>
  <c r="A1025" i="3"/>
  <c r="B1027" i="3" l="1"/>
  <c r="A1026" i="3"/>
  <c r="B1028" i="3" l="1"/>
  <c r="A1027" i="3"/>
  <c r="B1029" i="3" l="1"/>
  <c r="A1028" i="3"/>
  <c r="B1030" i="3" l="1"/>
  <c r="A1029" i="3"/>
  <c r="B1031" i="3" l="1"/>
  <c r="A1030" i="3"/>
  <c r="B1032" i="3" l="1"/>
  <c r="A1031" i="3"/>
  <c r="B1033" i="3" l="1"/>
  <c r="N35" i="3" s="1"/>
  <c r="A1032" i="3"/>
  <c r="B1034" i="3" l="1"/>
  <c r="N36" i="3" s="1"/>
  <c r="A1033" i="3"/>
  <c r="B1035" i="3" l="1"/>
  <c r="N37" i="3" s="1"/>
  <c r="A1034" i="3"/>
  <c r="B1036" i="3" l="1"/>
  <c r="N38" i="3" s="1"/>
  <c r="A1035" i="3"/>
  <c r="B1037" i="3" l="1"/>
  <c r="N39" i="3" s="1"/>
  <c r="A1036" i="3"/>
  <c r="B1038" i="3" l="1"/>
  <c r="N40" i="3" s="1"/>
  <c r="A1037" i="3"/>
  <c r="B1039" i="3" l="1"/>
  <c r="N41" i="3" s="1"/>
  <c r="A1038" i="3"/>
  <c r="B1040" i="3" l="1"/>
  <c r="A1039" i="3"/>
  <c r="B1041" i="3" l="1"/>
  <c r="A1040" i="3"/>
  <c r="B1042" i="3" l="1"/>
  <c r="A1041" i="3"/>
  <c r="B1043" i="3" l="1"/>
  <c r="A1042" i="3"/>
  <c r="B1044" i="3" l="1"/>
  <c r="A1043" i="3"/>
  <c r="B1045" i="3" l="1"/>
  <c r="A1044" i="3"/>
  <c r="B1046" i="3" l="1"/>
  <c r="A1045" i="3"/>
  <c r="B1047" i="3" l="1"/>
  <c r="A1046" i="3"/>
  <c r="B1048" i="3" l="1"/>
  <c r="A1047" i="3"/>
  <c r="B1049" i="3" l="1"/>
  <c r="N51" i="3" s="1"/>
  <c r="A1048" i="3"/>
  <c r="B1050" i="3" l="1"/>
  <c r="N52" i="3" s="1"/>
  <c r="A1049" i="3"/>
  <c r="B1051" i="3" l="1"/>
  <c r="N53" i="3" s="1"/>
  <c r="A1050" i="3"/>
  <c r="B1052" i="3" l="1"/>
  <c r="N54" i="3" s="1"/>
  <c r="A1051" i="3"/>
  <c r="B1053" i="3" l="1"/>
  <c r="A1052" i="3"/>
  <c r="B1054" i="3" l="1"/>
  <c r="N56" i="3" s="1"/>
  <c r="A1053" i="3"/>
  <c r="B1055" i="3" l="1"/>
  <c r="N57" i="3" s="1"/>
  <c r="A1054" i="3"/>
  <c r="B1056" i="3" l="1"/>
  <c r="N58" i="3" s="1"/>
  <c r="A1055" i="3"/>
  <c r="B1057" i="3" l="1"/>
  <c r="N59" i="3" s="1"/>
  <c r="A1056" i="3"/>
  <c r="B1058" i="3" l="1"/>
  <c r="N60" i="3" s="1"/>
  <c r="A1057" i="3"/>
  <c r="B1059" i="3" l="1"/>
  <c r="N61" i="3" s="1"/>
  <c r="A1058" i="3"/>
  <c r="B1060" i="3" l="1"/>
  <c r="A1059" i="3"/>
  <c r="B1061" i="3" l="1"/>
  <c r="A1060" i="3"/>
  <c r="B1062" i="3" l="1"/>
  <c r="A1061" i="3"/>
  <c r="B1063" i="3" l="1"/>
  <c r="A1062" i="3"/>
  <c r="B1064" i="3" l="1"/>
  <c r="A1063" i="3"/>
  <c r="B1065" i="3" l="1"/>
  <c r="O67" i="3" s="1"/>
  <c r="Q67" i="3" s="1"/>
  <c r="A1064" i="3"/>
  <c r="B1066" i="3" l="1"/>
  <c r="O68" i="3" s="1"/>
  <c r="Q68" i="3" s="1"/>
  <c r="A1065" i="3"/>
  <c r="B1067" i="3" l="1"/>
  <c r="O69" i="3" s="1"/>
  <c r="Q69" i="3" s="1"/>
  <c r="A1066" i="3"/>
  <c r="B1068" i="3" l="1"/>
  <c r="N70" i="3" s="1"/>
  <c r="A1067" i="3"/>
  <c r="B1069" i="3" l="1"/>
  <c r="N71" i="3" s="1"/>
  <c r="A1068" i="3"/>
  <c r="B1070" i="3" l="1"/>
  <c r="N72" i="3" s="1"/>
  <c r="A1069" i="3"/>
  <c r="B1071" i="3" l="1"/>
  <c r="N73" i="3" s="1"/>
  <c r="A1070" i="3"/>
  <c r="B1072" i="3" l="1"/>
  <c r="A1071" i="3"/>
  <c r="B1073" i="3" l="1"/>
  <c r="O75" i="3" s="1"/>
  <c r="Q75" i="3" s="1"/>
  <c r="A1072" i="3"/>
  <c r="B1074" i="3" l="1"/>
  <c r="O76" i="3" s="1"/>
  <c r="Q76" i="3" s="1"/>
  <c r="A1073" i="3"/>
  <c r="B1075" i="3" l="1"/>
  <c r="O77" i="3" s="1"/>
  <c r="Q77" i="3" s="1"/>
  <c r="A1074" i="3"/>
  <c r="B1076" i="3" l="1"/>
  <c r="N78" i="3" s="1"/>
  <c r="A1075" i="3"/>
  <c r="B1077" i="3" l="1"/>
  <c r="N79" i="3" s="1"/>
  <c r="A1076" i="3"/>
  <c r="B1078" i="3" l="1"/>
  <c r="N80" i="3" s="1"/>
  <c r="A1077" i="3"/>
  <c r="B1079" i="3" l="1"/>
  <c r="N81" i="3" s="1"/>
  <c r="A1078" i="3"/>
  <c r="B1080" i="3" l="1"/>
  <c r="A1079" i="3"/>
  <c r="B1081" i="3" l="1"/>
  <c r="A1080" i="3"/>
  <c r="B1082" i="3" l="1"/>
  <c r="A1081" i="3"/>
  <c r="B1083" i="3" l="1"/>
  <c r="A1082" i="3"/>
  <c r="B1084" i="3" l="1"/>
  <c r="A1083" i="3"/>
  <c r="B1085" i="3" l="1"/>
  <c r="A1084" i="3"/>
  <c r="B1086" i="3" l="1"/>
  <c r="A1085" i="3"/>
  <c r="B1087" i="3" l="1"/>
  <c r="A1086" i="3"/>
  <c r="B1088" i="3" l="1"/>
  <c r="A1087" i="3"/>
  <c r="B1089" i="3" l="1"/>
  <c r="A1088" i="3"/>
  <c r="B1090" i="3" l="1"/>
  <c r="A1089" i="3"/>
  <c r="B1091" i="3" l="1"/>
  <c r="A1090" i="3"/>
  <c r="B1092" i="3" l="1"/>
  <c r="A1091" i="3"/>
  <c r="B1093" i="3" l="1"/>
  <c r="A1092" i="3"/>
  <c r="B1094" i="3" l="1"/>
  <c r="A1093" i="3"/>
  <c r="B1095" i="3" l="1"/>
  <c r="A1094" i="3"/>
  <c r="B1096" i="3" l="1"/>
  <c r="N98" i="3" s="1"/>
  <c r="A1095" i="3"/>
  <c r="B1097" i="3" l="1"/>
  <c r="N99" i="3" s="1"/>
  <c r="A1096" i="3"/>
  <c r="B1098" i="3" l="1"/>
  <c r="N100" i="3" s="1"/>
  <c r="A1097" i="3"/>
  <c r="B1099" i="3" l="1"/>
  <c r="N101" i="3" s="1"/>
  <c r="A1098" i="3"/>
  <c r="B1100" i="3" l="1"/>
  <c r="A1099" i="3"/>
  <c r="B1101" i="3" l="1"/>
  <c r="A1100" i="3"/>
  <c r="B1102" i="3" l="1"/>
  <c r="A1101" i="3"/>
  <c r="B1103" i="3" l="1"/>
  <c r="A1102" i="3"/>
  <c r="B1104" i="3" l="1"/>
  <c r="A1103" i="3"/>
  <c r="B1105" i="3" l="1"/>
  <c r="A1104" i="3"/>
  <c r="B1106" i="3" l="1"/>
  <c r="A1105" i="3"/>
  <c r="B1107" i="3" l="1"/>
  <c r="A1106" i="3"/>
  <c r="B1108" i="3" l="1"/>
  <c r="A1107" i="3"/>
  <c r="B1109" i="3" l="1"/>
  <c r="A1108" i="3"/>
  <c r="B1110" i="3" l="1"/>
  <c r="N112" i="3" s="1"/>
  <c r="A1109" i="3"/>
  <c r="B1111" i="3" l="1"/>
  <c r="N113" i="3" s="1"/>
  <c r="A1110" i="3"/>
  <c r="B1112" i="3" l="1"/>
  <c r="N114" i="3" s="1"/>
  <c r="A1111" i="3"/>
  <c r="B1113" i="3" l="1"/>
  <c r="N115" i="3" s="1"/>
  <c r="A1112" i="3"/>
  <c r="B1114" i="3" l="1"/>
  <c r="A1113" i="3"/>
  <c r="B1115" i="3" l="1"/>
  <c r="N117" i="3" s="1"/>
  <c r="A1114" i="3"/>
  <c r="B1116" i="3" l="1"/>
  <c r="N118" i="3" s="1"/>
  <c r="A1115" i="3"/>
  <c r="B1117" i="3" l="1"/>
  <c r="N119" i="3" s="1"/>
  <c r="A1116" i="3"/>
  <c r="B1118" i="3" l="1"/>
  <c r="N120" i="3" s="1"/>
  <c r="A1117" i="3"/>
  <c r="B1119" i="3" l="1"/>
  <c r="A1118" i="3"/>
  <c r="B1120" i="3" l="1"/>
  <c r="A1119" i="3"/>
  <c r="B1121" i="3" l="1"/>
  <c r="A1120" i="3"/>
  <c r="B1122" i="3" l="1"/>
  <c r="A1121" i="3"/>
  <c r="B1123" i="3" l="1"/>
  <c r="A1122" i="3"/>
  <c r="B1124" i="3" l="1"/>
  <c r="A1123" i="3"/>
  <c r="B1125" i="3" l="1"/>
  <c r="A1124" i="3"/>
  <c r="B1126" i="3" l="1"/>
  <c r="A1125" i="3"/>
  <c r="B1127" i="3" l="1"/>
  <c r="A1126" i="3"/>
  <c r="B1128" i="3" l="1"/>
  <c r="A1127" i="3"/>
  <c r="B1129" i="3" l="1"/>
  <c r="A1128" i="3"/>
  <c r="B1130" i="3" l="1"/>
  <c r="N132" i="3" s="1"/>
  <c r="A1129" i="3"/>
  <c r="B1131" i="3" l="1"/>
  <c r="N133" i="3" s="1"/>
  <c r="A1130" i="3"/>
  <c r="B1132" i="3" l="1"/>
  <c r="N134" i="3" s="1"/>
  <c r="A1131" i="3"/>
  <c r="B1133" i="3" l="1"/>
  <c r="N135" i="3" s="1"/>
  <c r="A1132" i="3"/>
  <c r="B1134" i="3" l="1"/>
  <c r="N136" i="3" s="1"/>
  <c r="A1133" i="3"/>
  <c r="B1135" i="3" l="1"/>
  <c r="N137" i="3" s="1"/>
  <c r="A1134" i="3"/>
  <c r="B1136" i="3" l="1"/>
  <c r="N138" i="3" s="1"/>
  <c r="A1135" i="3"/>
  <c r="B1137" i="3" l="1"/>
  <c r="N139" i="3" s="1"/>
  <c r="A1136" i="3"/>
  <c r="B1138" i="3" l="1"/>
  <c r="N140" i="3" s="1"/>
  <c r="A1137" i="3"/>
  <c r="B1139" i="3" l="1"/>
  <c r="N141" i="3" s="1"/>
  <c r="A1138" i="3"/>
  <c r="B1140" i="3" l="1"/>
  <c r="A1139" i="3"/>
  <c r="B1141" i="3" l="1"/>
  <c r="A1140" i="3"/>
  <c r="B1142" i="3" l="1"/>
  <c r="A1141" i="3"/>
  <c r="B1143" i="3" l="1"/>
  <c r="A1142" i="3"/>
  <c r="B1144" i="3" l="1"/>
  <c r="A1143" i="3"/>
  <c r="B1145" i="3" l="1"/>
  <c r="A1144" i="3"/>
  <c r="B1146" i="3" l="1"/>
  <c r="A1145" i="3"/>
  <c r="B1147" i="3" l="1"/>
  <c r="A1146" i="3"/>
  <c r="B1148" i="3" l="1"/>
  <c r="A1147" i="3"/>
  <c r="B1149" i="3" l="1"/>
  <c r="A1148" i="3"/>
  <c r="B1150" i="3" l="1"/>
  <c r="N152" i="3" s="1"/>
  <c r="A1149" i="3"/>
  <c r="B1151" i="3" l="1"/>
  <c r="N153" i="3" s="1"/>
  <c r="A1150" i="3"/>
  <c r="B1152" i="3" l="1"/>
  <c r="N154" i="3" s="1"/>
  <c r="A1151" i="3"/>
  <c r="B1153" i="3" l="1"/>
  <c r="N155" i="3" s="1"/>
  <c r="A1152" i="3"/>
  <c r="B1154" i="3" l="1"/>
  <c r="A1153" i="3"/>
  <c r="B1155" i="3" l="1"/>
  <c r="A1154" i="3"/>
  <c r="B1156" i="3" l="1"/>
  <c r="A1155" i="3"/>
  <c r="B1157" i="3" l="1"/>
  <c r="A1156" i="3"/>
  <c r="B1158" i="3" l="1"/>
  <c r="A1157" i="3"/>
  <c r="B1159" i="3" l="1"/>
  <c r="A1158" i="3"/>
  <c r="B1160" i="3" l="1"/>
  <c r="N162" i="3" s="1"/>
  <c r="A1159" i="3"/>
  <c r="B1161" i="3" l="1"/>
  <c r="N163" i="3" s="1"/>
  <c r="A1160" i="3"/>
  <c r="B1162" i="3" l="1"/>
  <c r="N164" i="3" s="1"/>
  <c r="A1161" i="3"/>
  <c r="B1163" i="3" l="1"/>
  <c r="N165" i="3" s="1"/>
  <c r="A1162" i="3"/>
  <c r="B1164" i="3" l="1"/>
  <c r="A1163" i="3"/>
  <c r="B1165" i="3" l="1"/>
  <c r="A1164" i="3"/>
  <c r="B1166" i="3" l="1"/>
  <c r="N168" i="3" s="1"/>
  <c r="A1165" i="3"/>
  <c r="B1167" i="3" l="1"/>
  <c r="N169" i="3" s="1"/>
  <c r="A1166" i="3"/>
  <c r="B1168" i="3" l="1"/>
  <c r="N170" i="3" s="1"/>
  <c r="A1167" i="3"/>
  <c r="B1169" i="3" l="1"/>
  <c r="N171" i="3" s="1"/>
  <c r="A1168" i="3"/>
  <c r="B1170" i="3" l="1"/>
  <c r="N172" i="3" s="1"/>
  <c r="A1169" i="3"/>
  <c r="B1171" i="3" l="1"/>
  <c r="N173" i="3" s="1"/>
  <c r="A1170" i="3"/>
  <c r="B1172" i="3" l="1"/>
  <c r="N174" i="3" s="1"/>
  <c r="A1171" i="3"/>
  <c r="B1173" i="3" l="1"/>
  <c r="N175" i="3" s="1"/>
  <c r="A1172" i="3"/>
  <c r="B1174" i="3" l="1"/>
  <c r="A1173" i="3"/>
  <c r="B1175" i="3" l="1"/>
  <c r="A1174" i="3"/>
  <c r="B1176" i="3" l="1"/>
  <c r="A1175" i="3"/>
  <c r="B1177" i="3" l="1"/>
  <c r="A1176" i="3"/>
  <c r="B1178" i="3" l="1"/>
  <c r="A1177" i="3"/>
  <c r="B1179" i="3" l="1"/>
  <c r="A1178" i="3"/>
  <c r="B1180" i="3" l="1"/>
  <c r="A1179" i="3"/>
  <c r="B1181" i="3" l="1"/>
  <c r="N183" i="3" s="1"/>
  <c r="A1180" i="3"/>
  <c r="B1182" i="3" l="1"/>
  <c r="N184" i="3" s="1"/>
  <c r="A1181" i="3"/>
  <c r="B1183" i="3" l="1"/>
  <c r="N185" i="3" s="1"/>
  <c r="A1182" i="3"/>
  <c r="B1184" i="3" l="1"/>
  <c r="N186" i="3" s="1"/>
  <c r="A1183" i="3"/>
  <c r="B1185" i="3" l="1"/>
  <c r="N187" i="3" s="1"/>
  <c r="A1184" i="3"/>
  <c r="B1186" i="3" l="1"/>
  <c r="N188" i="3" s="1"/>
  <c r="A1185" i="3"/>
  <c r="B1187" i="3" l="1"/>
  <c r="N189" i="3" s="1"/>
  <c r="A1186" i="3"/>
  <c r="B1188" i="3" l="1"/>
  <c r="N190" i="3" s="1"/>
  <c r="A1187" i="3"/>
  <c r="B1189" i="3" l="1"/>
  <c r="A1188" i="3"/>
  <c r="B1190" i="3" l="1"/>
  <c r="N192" i="3" s="1"/>
  <c r="A1189" i="3"/>
  <c r="B1191" i="3" l="1"/>
  <c r="N193" i="3" s="1"/>
  <c r="A1190" i="3"/>
  <c r="B1192" i="3" l="1"/>
  <c r="N194" i="3" s="1"/>
  <c r="A1191" i="3"/>
  <c r="B1193" i="3" l="1"/>
  <c r="N195" i="3" s="1"/>
  <c r="A1192" i="3"/>
  <c r="B1194" i="3" l="1"/>
  <c r="A1193" i="3"/>
  <c r="B1195" i="3" l="1"/>
  <c r="A1194" i="3"/>
  <c r="B1196" i="3" l="1"/>
  <c r="A1195" i="3"/>
  <c r="B1197" i="3" l="1"/>
  <c r="N199" i="3" s="1"/>
  <c r="A1196" i="3"/>
  <c r="B1198" i="3" l="1"/>
  <c r="N200" i="3" s="1"/>
  <c r="A1197" i="3"/>
  <c r="B1199" i="3" l="1"/>
  <c r="N201" i="3" s="1"/>
  <c r="A1198" i="3"/>
  <c r="B1200" i="3" l="1"/>
  <c r="N202" i="3" s="1"/>
  <c r="A1199" i="3"/>
  <c r="B1201" i="3" l="1"/>
  <c r="A1200" i="3"/>
  <c r="B1202" i="3" l="1"/>
  <c r="A1201" i="3"/>
  <c r="B1203" i="3" l="1"/>
  <c r="A1202" i="3"/>
  <c r="B1204" i="3" l="1"/>
  <c r="A1203" i="3"/>
  <c r="B1205" i="3" l="1"/>
  <c r="A1204" i="3"/>
  <c r="B1206" i="3" l="1"/>
  <c r="N208" i="3" s="1"/>
  <c r="A1205" i="3"/>
  <c r="B1207" i="3" l="1"/>
  <c r="N209" i="3" s="1"/>
  <c r="A1206" i="3"/>
  <c r="B1208" i="3" l="1"/>
  <c r="N210" i="3" s="1"/>
  <c r="A1207" i="3"/>
  <c r="B1209" i="3" l="1"/>
  <c r="N211" i="3" s="1"/>
  <c r="A1208" i="3"/>
  <c r="B1210" i="3" l="1"/>
  <c r="N212" i="3" s="1"/>
  <c r="A1209" i="3"/>
  <c r="B1211" i="3" l="1"/>
  <c r="N213" i="3" s="1"/>
  <c r="A1210" i="3"/>
  <c r="B1212" i="3" l="1"/>
  <c r="N214" i="3" s="1"/>
  <c r="A1211" i="3"/>
  <c r="B1213" i="3" l="1"/>
  <c r="N215" i="3" s="1"/>
  <c r="A1212" i="3"/>
  <c r="B1214" i="3" l="1"/>
  <c r="N216" i="3" s="1"/>
  <c r="A1213" i="3"/>
  <c r="B1215" i="3" l="1"/>
  <c r="N217" i="3" s="1"/>
  <c r="A1214" i="3"/>
  <c r="B1216" i="3" l="1"/>
  <c r="N218" i="3" s="1"/>
  <c r="A1215" i="3"/>
  <c r="B1217" i="3" l="1"/>
  <c r="A1216" i="3"/>
  <c r="B1218" i="3" l="1"/>
  <c r="A1217" i="3"/>
  <c r="B1219" i="3" l="1"/>
  <c r="A1218" i="3"/>
  <c r="B1220" i="3" l="1"/>
  <c r="A1219" i="3"/>
  <c r="B1221" i="3" l="1"/>
  <c r="A1220" i="3"/>
  <c r="B1222" i="3" l="1"/>
  <c r="A1221" i="3"/>
  <c r="B1223" i="3" l="1"/>
  <c r="A1222" i="3"/>
  <c r="B1224" i="3" l="1"/>
  <c r="A1223" i="3"/>
  <c r="B1225" i="3" l="1"/>
  <c r="A1224" i="3"/>
  <c r="B1226" i="3" l="1"/>
  <c r="A1225" i="3"/>
  <c r="B1227" i="3" l="1"/>
  <c r="A1226" i="3"/>
  <c r="B1228" i="3" l="1"/>
  <c r="N230" i="3" s="1"/>
  <c r="A1227" i="3"/>
  <c r="B1229" i="3" l="1"/>
  <c r="N231" i="3" s="1"/>
  <c r="A1228" i="3"/>
  <c r="B1230" i="3" l="1"/>
  <c r="N232" i="3" s="1"/>
  <c r="A1229" i="3"/>
  <c r="B1231" i="3" l="1"/>
  <c r="A1230" i="3"/>
  <c r="N233" i="3" l="1"/>
  <c r="O233" i="3"/>
  <c r="Q233" i="3" s="1"/>
  <c r="B1232" i="3"/>
  <c r="N234" i="3" s="1"/>
  <c r="A1231" i="3"/>
  <c r="B1233" i="3" l="1"/>
  <c r="A1232" i="3"/>
  <c r="N235" i="3" l="1"/>
  <c r="O235" i="3"/>
  <c r="Q235" i="3" s="1"/>
  <c r="B1234" i="3"/>
  <c r="O236" i="3" s="1"/>
  <c r="Q236" i="3" s="1"/>
  <c r="A1233" i="3"/>
  <c r="B1235" i="3" l="1"/>
  <c r="N237" i="3" s="1"/>
  <c r="A1234" i="3"/>
  <c r="B1236" i="3" l="1"/>
  <c r="N238" i="3" s="1"/>
  <c r="A1235" i="3"/>
  <c r="B1237" i="3" l="1"/>
  <c r="N239" i="3" s="1"/>
  <c r="A1236" i="3"/>
  <c r="B1238" i="3" l="1"/>
  <c r="N240" i="3" s="1"/>
  <c r="A1237" i="3"/>
  <c r="B1239" i="3" l="1"/>
  <c r="A1238" i="3"/>
  <c r="B1240" i="3" l="1"/>
  <c r="A1239" i="3"/>
  <c r="B1241" i="3" l="1"/>
  <c r="A1240" i="3"/>
  <c r="B1242" i="3" l="1"/>
  <c r="A1241" i="3"/>
  <c r="B1243" i="3" l="1"/>
  <c r="A1242" i="3"/>
  <c r="B1244" i="3" l="1"/>
  <c r="A1243" i="3"/>
  <c r="B1245" i="3" l="1"/>
  <c r="A1244" i="3"/>
  <c r="B1246" i="3" l="1"/>
  <c r="A1245" i="3"/>
  <c r="B1247" i="3" l="1"/>
  <c r="N249" i="3" s="1"/>
  <c r="A1246" i="3"/>
  <c r="B1248" i="3" l="1"/>
  <c r="N250" i="3" s="1"/>
  <c r="A1247" i="3"/>
  <c r="B1249" i="3" l="1"/>
  <c r="N251" i="3" s="1"/>
  <c r="A1248" i="3"/>
  <c r="B1250" i="3" l="1"/>
  <c r="N252" i="3" s="1"/>
  <c r="A1249" i="3"/>
  <c r="B1251" i="3" l="1"/>
  <c r="N253" i="3" s="1"/>
  <c r="A1250" i="3"/>
  <c r="B1252" i="3" l="1"/>
  <c r="A1251" i="3"/>
  <c r="B1253" i="3" l="1"/>
  <c r="O255" i="3" s="1"/>
  <c r="Q255" i="3" s="1"/>
  <c r="A1252" i="3"/>
  <c r="B1254" i="3" l="1"/>
  <c r="O256" i="3" s="1"/>
  <c r="Q256" i="3" s="1"/>
  <c r="A1253" i="3"/>
  <c r="B1255" i="3" l="1"/>
  <c r="O257" i="3" s="1"/>
  <c r="Q257" i="3" s="1"/>
  <c r="A1254" i="3"/>
  <c r="B1256" i="3" l="1"/>
  <c r="A1255" i="3"/>
  <c r="B1257" i="3" l="1"/>
  <c r="A1256" i="3"/>
  <c r="B1258" i="3" l="1"/>
  <c r="A1257" i="3"/>
  <c r="B1259" i="3" l="1"/>
  <c r="A1258" i="3"/>
  <c r="B1260" i="3" l="1"/>
  <c r="A1259" i="3"/>
  <c r="B1261" i="3" l="1"/>
  <c r="A1260" i="3"/>
  <c r="B1262" i="3" l="1"/>
  <c r="A1261" i="3"/>
  <c r="B1263" i="3" l="1"/>
  <c r="A1262" i="3"/>
  <c r="B1264" i="3" l="1"/>
  <c r="A1263" i="3"/>
  <c r="N272" i="3" l="1"/>
  <c r="O297" i="3"/>
  <c r="Q297" i="3" s="1"/>
  <c r="O296" i="3"/>
  <c r="Q296" i="3" s="1"/>
  <c r="N271" i="3"/>
  <c r="N301" i="3"/>
  <c r="O293" i="3"/>
  <c r="Q293" i="3" s="1"/>
  <c r="N300" i="3"/>
  <c r="N270" i="3"/>
  <c r="N299" i="3"/>
  <c r="O319" i="3"/>
  <c r="Q319" i="3" s="1"/>
  <c r="O322" i="3"/>
  <c r="Q322" i="3" s="1"/>
  <c r="O323" i="3"/>
  <c r="Q323" i="3" s="1"/>
  <c r="N325" i="3"/>
  <c r="N298" i="3"/>
  <c r="N327" i="3"/>
  <c r="N324" i="3"/>
  <c r="O343" i="3"/>
  <c r="Q343" i="3" s="1"/>
  <c r="N326" i="3"/>
  <c r="O345" i="3"/>
  <c r="Q345" i="3" s="1"/>
  <c r="O344" i="3"/>
  <c r="Q344" i="3" s="1"/>
  <c r="O270" i="3"/>
  <c r="Q270" i="3" s="1"/>
  <c r="O271" i="3"/>
  <c r="Q271" i="3" s="1"/>
  <c r="O272" i="3"/>
  <c r="Q272" i="3" s="1"/>
  <c r="N273" i="3"/>
  <c r="N274" i="3"/>
  <c r="N276" i="3"/>
  <c r="N275" i="3"/>
  <c r="A1264" i="3"/>
  <c r="N284" i="3"/>
  <c r="N286" i="3"/>
  <c r="N285" i="3"/>
  <c r="A2" i="4" l="1" a="1"/>
  <c r="A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A990C-FCA0-174C-9AF6-8C7A641384D9}" name="20250718-kasper" type="6" refreshedVersion="8" background="1" saveData="1">
    <textPr sourceFile="/Users/kasperstorck/Documents/01 IRTLab/00 Colabs-repo/data/gcms_raw/20250718-kasper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6E3AC091-BFA1-5D40-8326-D1090C910470}" name="20250718-kasper-v3" type="6" refreshedVersion="8" background="1" saveData="1">
    <textPr sourceFile="/Users/kasperstorck/Documents/01 IRTLab/00 Colabs-repo/data/gcms_raw/20250718-kasper-v3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xr16:uid="{B15340C6-F18F-8141-8F54-D983039E49E7}" name="250718-naphtol-kasper" type="6" refreshedVersion="8" background="1" saveData="1">
    <textPr codePage="10000" sourceFile="/Users/kasperstorck/Documents/01 IRTLab/00 Colabs-repo/data/gcms_raw/250718-naphtol-kasper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xr16:uid="{6CAE1B9C-5071-AB4C-9C8C-ADEE38680061}" name="kasper250714" type="6" refreshedVersion="8" background="1" saveData="1">
    <textPr sourceFile="/Users/kasperstorck/Downloads/kasper250714.txt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<sst xmlns="http://schemas.openxmlformats.org/spreadsheetml/2006/main" count="205" uniqueCount="56">
  <si>
    <t>Peak #</t>
  </si>
  <si>
    <t>Ret Time</t>
  </si>
  <si>
    <t>Type</t>
  </si>
  <si>
    <t>Width</t>
  </si>
  <si>
    <t>Area</t>
  </si>
  <si>
    <t>Start Time</t>
  </si>
  <si>
    <t>End Time</t>
  </si>
  <si>
    <t>1</t>
  </si>
  <si>
    <t xml:space="preserve">BV  </t>
  </si>
  <si>
    <t>2</t>
  </si>
  <si>
    <t xml:space="preserve">VV  </t>
  </si>
  <si>
    <t>3</t>
  </si>
  <si>
    <t>4</t>
  </si>
  <si>
    <t xml:space="preserve">VB  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</si>
  <si>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</si>
  <si>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</si>
  <si>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</si>
  <si>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</si>
  <si>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</si>
  <si>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</si>
  <si>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</si>
  <si>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</si>
  <si>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</si>
  <si>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BB  </t>
  </si>
  <si>
    <t>Sample</t>
  </si>
  <si>
    <t>File Name</t>
  </si>
  <si>
    <t>Res</t>
  </si>
  <si>
    <t>Rounded RT</t>
  </si>
  <si>
    <t>Analyte</t>
  </si>
  <si>
    <t>Inject ID</t>
  </si>
  <si>
    <t>Phe/decane</t>
  </si>
  <si>
    <t>Selecter Column</t>
  </si>
  <si>
    <t>RT</t>
  </si>
  <si>
    <t>Phe</t>
  </si>
  <si>
    <t>Decane</t>
  </si>
  <si>
    <t>Peaks identified manually</t>
  </si>
  <si>
    <t>Phe/decane approx</t>
  </si>
  <si>
    <t>Have an acceptance around each peak</t>
  </si>
  <si>
    <t>Acceptance:</t>
  </si>
  <si>
    <t>0.1</t>
  </si>
  <si>
    <t>Up</t>
  </si>
  <si>
    <t>Down</t>
  </si>
  <si>
    <t>Inject ID approx</t>
  </si>
  <si>
    <t>Naphtol</t>
  </si>
  <si>
    <t>Nap/decane</t>
  </si>
  <si>
    <t xml:space="preserve">BBA </t>
  </si>
  <si>
    <t>TIC: 20250718_Nap-0_05.D\data.ms</t>
  </si>
  <si>
    <t>Nap-0.05</t>
  </si>
  <si>
    <t>TIC: 20250718_Nap-0_1.D\data.ms</t>
  </si>
  <si>
    <t>Nap-0.1</t>
  </si>
  <si>
    <t>TIC: 20250718_Nap-0.05.D\data.ms</t>
  </si>
  <si>
    <t>TIC: 20250718_Nap-0.1.D\data.ms</t>
  </si>
  <si>
    <t>Mean</t>
  </si>
  <si>
    <t>SD</t>
  </si>
  <si>
    <t>Decane Ratio</t>
  </si>
  <si>
    <t>Naphthol Area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</si>
</sst>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72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718-naphtol-kasper" connectionId="3" xr16:uid="{61552F88-DD88-2148-8E0C-8FA4B662D49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-v3" connectionId="2" xr16:uid="{AA4D1FDB-495D-0D4F-9B05-92DC6153C7B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" connectionId="1" xr16:uid="{C85C0256-1D6D-9D47-98BE-545151EC2C5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sper250714" connectionId="4" xr16:uid="{6BACEDB5-0BBE-EF4E-8937-CC297FEEE4A9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AB5AA-F351-9044-B918-ACD71F1BE4F4}" name="Table1" displayName="Table1" ref="A1:R1264">
  <tableColumns count="18">
    <tableColumn id="1" xr3:uid="{01F21875-CAD4-B84D-82EB-4599A499D097}" name="Sample" totalsRowLabel="Total" dataDxfId="10">
      <calculatedColumnFormula>IFERROR(RIGHT(Table1[[#This Row],[File Name]],LEN(Table1[[#This Row],[File Name]])-FIND("-",Table1[[#This Row],[File Name]])),"")</calculatedColumnFormula>
    </tableColumn>
    <tableColumn id="17" xr3:uid="{E52A54DA-3128-A947-8BC2-DFD9E2731466}" name="File Name" dataDxfId="9">
      <calculatedColumnFormula>IF(LEFT(Table1[[#This Row],[Peak '#]],3)="TIC", SUBSTITUTE(SUBSTITUTE(Table1[[#This Row],[Peak '#]],".D\data.ms",""),"TIC:", ""),B1)</calculatedColumnFormula>
    </tableColumn>
    <tableColumn id="2" xr3:uid="{281B2712-7D97-1246-AD2C-F7244749C64F}" name="Peak #" dataDxfId="8"/>
    <tableColumn id="3" xr3:uid="{36C82FFF-E429-8542-9901-A8B1C5197106}" name="Ret Time"/>
    <tableColumn id="4" xr3:uid="{8F280844-0D01-AF4C-B5A7-561C1F5F92B0}" name="Type"/>
    <tableColumn id="5" xr3:uid="{EEC3578C-60F2-4549-9DE3-1E35DEACE5EC}" name="Width"/>
    <tableColumn id="6" xr3:uid="{0C199289-2B4A-2D4A-AE7D-4A6B4B8D6589}" name="Area"/>
    <tableColumn id="7" xr3:uid="{55BCB031-1759-874E-A42C-535965F037EB}" name="Start Time"/>
    <tableColumn id="8" xr3:uid="{3433C303-F7B1-5347-8B5C-E17AD5792BC3}" name="End Time"/>
    <tableColumn id="10" xr3:uid="{99F66555-2CC7-D44C-95AC-5C74911BB2CB}" name="Res" dataDxfId="7">
      <calculatedColumnFormula>IFERROR(2*(D3-Table1[[#This Row],[Ret Time]])/(Table1[[#This Row],[Width]]+F3),"")</calculatedColumnFormula>
    </tableColumn>
    <tableColumn id="12" xr3:uid="{6BA1BF0B-D47D-1941-B33F-02256479F5E3}" name="Rounded RT" dataDxfId="6">
      <calculatedColumnFormula>IF(ISNUMBER(Table1[[#This Row],[Ret Time]]), ROUND(Table1[[#This Row],[Ret Time]],1),"")</calculatedColumnFormula>
    </tableColumn>
    <tableColumn id="13" xr3:uid="{69BB21E3-313C-6041-9E63-66F4885F95A7}" name="Analyte" dataDxfId="5">
      <calculatedColumnFormula>IFERROR(INDEX($W$8:$W$30,MATCH(K2,$V$8:$V$30,0)),"")</calculatedColumnFormula>
    </tableColumn>
    <tableColumn id="14" xr3:uid="{C5845B3C-A4CD-7E44-98E4-79DEFDB5B0B6}" name="Inject ID" dataDxfId="4">
      <calculatedColumnFormula>IFERROR(INDEX($X$8:$X$30,MATCH(Table1[[#This Row],[Rounded RT]],$V$8:$V$30,0)),"")</calculatedColumnFormula>
    </tableColumn>
    <tableColumn id="15" xr3:uid="{2FCE0203-E8CE-104C-9A08-B39604928869}" name="Phe/decane" dataDxfId="3">
      <calculatedColumnFormula>IF(Table1[[#This Row],[Analyte]]=$W$8, Table1[[#This Row],[Area]]/SUMIFS($G$6:$G1000, $M$6:$M1000,Table1[[#This Row],[Inject ID]],$B$6:$B1000,Table1[[#This Row],[File Name]]), "")</calculatedColumnFormula>
    </tableColumn>
    <tableColumn id="19" xr3:uid="{00D0DE51-72AC-A840-A3C9-0FA3C23359FD}" name="Nap/decane" dataDxfId="2">
      <calculatedColumnFormula>IF(Table1[[#This Row],[Analyte]]=$W$25, Table1[[#This Row],[Area]]/SUMIFS($G$6:$G1000, $M$6:$M1000,Table1[[#This Row],[Inject ID]],$B$6:$B1000,Table1[[#This Row],[File Name]]), "")</calculatedColumnFormula>
    </tableColumn>
    <tableColumn id="18" xr3:uid="{C5B59D5E-7F5A-B543-8FD7-343B5033170B}" name="Inject ID approx"/>
    <tableColumn id="11" xr3:uid="{FC87A605-FBBF-DE4B-89B4-91F5FEBEDCCB}" name="Phe/decane approx" dataDxfId="1">
      <calculatedColumnFormula>IF(Table1[[#This Row],[Nap/decane]]=$W$8, Table1[[#This Row],[Area]]/SUMIFS($G$6:$G1000, $M$6:$M1000,Table1[[#This Row],[Inject ID approx]],$B$6:$B1000,Table1[[#This Row],[File Name]]), "")</calculatedColumnFormula>
    </tableColumn>
    <tableColumn id="20" xr3:uid="{B382DE0B-C86F-D74C-877D-575ACA4124FF}" name="Selecter Column" dataDxfId="0">
      <calculatedColumnFormula>IF(OR(Table1[[#This Row],[Analyte]]="Phe", Table1[[#This Row],[Analyte]]= "Naphtol"),TRUE,"")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9020-A88A-624D-981A-2F3EC8738AEF}">
  <dimension ref="A1:G1148"/>
  <sheetViews>
    <sheetView workbookViewId="0">
      <selection activeCell="G33" sqref="A1:G33"/>
    </sheetView>
  </sheetViews>
  <sheetFormatPr baseColWidth="10" defaultRowHeight="16" x14ac:dyDescent="0.2"/>
  <cols>
    <col min="1" max="1" width="30.83203125" bestFit="1" customWidth="1"/>
    <col min="2" max="2" width="8.1640625" bestFit="1" customWidth="1"/>
    <col min="3" max="3" width="4.83203125" bestFit="1" customWidth="1"/>
    <col min="4" max="4" width="6.1640625" bestFit="1" customWidth="1"/>
    <col min="5" max="5" width="11.1640625" bestFit="1" customWidth="1"/>
    <col min="6" max="6" width="9.33203125" bestFit="1" customWidth="1"/>
    <col min="7" max="7" width="8.33203125" bestFit="1" customWidth="1"/>
    <col min="15" max="15" width="30.83203125" bestFit="1" customWidth="1"/>
    <col min="16" max="16" width="8.1640625" bestFit="1" customWidth="1"/>
    <col min="17" max="17" width="4.83203125" bestFit="1" customWidth="1"/>
    <col min="18" max="18" width="6.1640625" bestFit="1" customWidth="1"/>
    <col min="19" max="19" width="11.1640625" bestFit="1" customWidth="1"/>
    <col min="20" max="20" width="9.33203125" bestFit="1" customWidth="1"/>
    <col min="21" max="21" width="8.33203125" bestFit="1" customWidth="1"/>
    <col min="23" max="23" width="30.83203125" bestFit="1" customWidth="1"/>
    <col min="24" max="24" width="8.1640625" bestFit="1" customWidth="1"/>
    <col min="25" max="25" width="4.83203125" bestFit="1" customWidth="1"/>
    <col min="26" max="26" width="6.1640625" bestFit="1" customWidth="1"/>
    <col min="27" max="27" width="11.1640625" bestFit="1" customWidth="1"/>
    <col min="28" max="28" width="9.33203125" bestFit="1" customWidth="1"/>
    <col min="29" max="29" width="8.33203125" bestFit="1" customWidth="1"/>
    <col min="33" max="33" width="30.83203125" bestFit="1" customWidth="1"/>
    <col min="34" max="34" width="8.1640625" bestFit="1" customWidth="1"/>
    <col min="35" max="35" width="4.83203125" bestFit="1" customWidth="1"/>
    <col min="36" max="36" width="6.1640625" bestFit="1" customWidth="1"/>
    <col min="37" max="37" width="11.1640625" bestFit="1" customWidth="1"/>
    <col min="38" max="38" width="9.33203125" bestFit="1" customWidth="1"/>
    <col min="39" max="39" width="8.33203125" bestFit="1" customWidth="1"/>
  </cols>
  <sheetData>
    <row r="1" spans="1:7" x14ac:dyDescent="0.2">
      <c r="A1" s="1" t="s">
        <v>46</v>
      </c>
    </row>
    <row r="2" spans="1:7" x14ac:dyDescent="0.2">
      <c r="A2" s="1" t="s">
        <v>47</v>
      </c>
    </row>
    <row r="4" spans="1:7" x14ac:dyDescent="0.2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 t="s">
        <v>7</v>
      </c>
      <c r="B5">
        <v>1.472</v>
      </c>
      <c r="C5" t="s">
        <v>8</v>
      </c>
      <c r="D5">
        <v>0.151</v>
      </c>
      <c r="E5">
        <v>2625260439</v>
      </c>
      <c r="F5">
        <v>1.024</v>
      </c>
      <c r="G5">
        <v>1.8440000000000001</v>
      </c>
    </row>
    <row r="6" spans="1:7" x14ac:dyDescent="0.2">
      <c r="A6" s="1" t="s">
        <v>9</v>
      </c>
      <c r="B6">
        <v>1.8720000000000001</v>
      </c>
      <c r="C6" t="s">
        <v>13</v>
      </c>
      <c r="D6">
        <v>2.5999999999999999E-2</v>
      </c>
      <c r="E6">
        <v>50385465</v>
      </c>
      <c r="F6">
        <v>1.8440000000000001</v>
      </c>
      <c r="G6">
        <v>2.347</v>
      </c>
    </row>
    <row r="7" spans="1:7" x14ac:dyDescent="0.2">
      <c r="A7" s="1" t="s">
        <v>11</v>
      </c>
      <c r="B7">
        <v>3.0470000000000002</v>
      </c>
      <c r="C7" t="s">
        <v>8</v>
      </c>
      <c r="D7">
        <v>0.152</v>
      </c>
      <c r="E7">
        <v>2573944038</v>
      </c>
      <c r="F7">
        <v>2.6970000000000001</v>
      </c>
      <c r="G7">
        <v>3.419</v>
      </c>
    </row>
    <row r="8" spans="1:7" x14ac:dyDescent="0.2">
      <c r="A8" s="1" t="s">
        <v>12</v>
      </c>
      <c r="B8">
        <v>3.4489999999999998</v>
      </c>
      <c r="C8" t="s">
        <v>13</v>
      </c>
      <c r="D8">
        <v>2.1000000000000001E-2</v>
      </c>
      <c r="E8">
        <v>73733484</v>
      </c>
      <c r="F8">
        <v>3.419</v>
      </c>
      <c r="G8">
        <v>3.976</v>
      </c>
    </row>
    <row r="9" spans="1:7" x14ac:dyDescent="0.2">
      <c r="A9" s="1" t="s">
        <v>14</v>
      </c>
      <c r="B9">
        <v>4.6239999999999997</v>
      </c>
      <c r="C9" t="s">
        <v>8</v>
      </c>
      <c r="D9">
        <v>4.2000000000000003E-2</v>
      </c>
      <c r="E9">
        <v>2556336442</v>
      </c>
      <c r="F9">
        <v>4.4569999999999999</v>
      </c>
      <c r="G9">
        <v>4.9930000000000003</v>
      </c>
    </row>
    <row r="10" spans="1:7" x14ac:dyDescent="0.2">
      <c r="A10" s="1" t="s">
        <v>15</v>
      </c>
      <c r="B10">
        <v>5.0250000000000004</v>
      </c>
      <c r="C10" t="s">
        <v>13</v>
      </c>
      <c r="D10">
        <v>5.8000000000000003E-2</v>
      </c>
      <c r="E10">
        <v>35439558</v>
      </c>
      <c r="F10">
        <v>4.9930000000000003</v>
      </c>
      <c r="G10">
        <v>5.3760000000000003</v>
      </c>
    </row>
    <row r="11" spans="1:7" x14ac:dyDescent="0.2">
      <c r="A11" s="1" t="s">
        <v>16</v>
      </c>
      <c r="B11">
        <v>6.0149999999999997</v>
      </c>
      <c r="C11" t="s">
        <v>8</v>
      </c>
      <c r="D11">
        <v>0.08</v>
      </c>
      <c r="E11">
        <v>49118653</v>
      </c>
      <c r="F11">
        <v>5.6710000000000003</v>
      </c>
      <c r="G11">
        <v>6.1189999999999998</v>
      </c>
    </row>
    <row r="12" spans="1:7" x14ac:dyDescent="0.2">
      <c r="A12" s="1" t="s">
        <v>17</v>
      </c>
      <c r="B12">
        <v>6.2009999999999996</v>
      </c>
      <c r="C12" t="s">
        <v>10</v>
      </c>
      <c r="D12">
        <v>4.3999999999999997E-2</v>
      </c>
      <c r="E12">
        <v>2561799563</v>
      </c>
      <c r="F12">
        <v>6.1189999999999998</v>
      </c>
      <c r="G12">
        <v>6.5780000000000003</v>
      </c>
    </row>
    <row r="13" spans="1:7" x14ac:dyDescent="0.2">
      <c r="A13" s="1" t="s">
        <v>18</v>
      </c>
      <c r="B13">
        <v>6.601</v>
      </c>
      <c r="C13" t="s">
        <v>13</v>
      </c>
      <c r="D13">
        <v>5.5E-2</v>
      </c>
      <c r="E13">
        <v>57065442</v>
      </c>
      <c r="F13">
        <v>6.5780000000000003</v>
      </c>
      <c r="G13">
        <v>7.07</v>
      </c>
    </row>
    <row r="14" spans="1:7" x14ac:dyDescent="0.2">
      <c r="A14" s="1" t="s">
        <v>19</v>
      </c>
      <c r="B14">
        <v>7.5839999999999996</v>
      </c>
      <c r="C14" t="s">
        <v>23</v>
      </c>
      <c r="D14">
        <v>0.14299999999999999</v>
      </c>
      <c r="E14">
        <v>68823500</v>
      </c>
      <c r="F14">
        <v>7.4089999999999998</v>
      </c>
      <c r="G14">
        <v>7.923</v>
      </c>
    </row>
    <row r="15" spans="1:7" x14ac:dyDescent="0.2">
      <c r="A15" s="1" t="s">
        <v>20</v>
      </c>
      <c r="B15">
        <v>9.1609999999999996</v>
      </c>
      <c r="C15" t="s">
        <v>23</v>
      </c>
      <c r="D15">
        <v>0.14899999999999999</v>
      </c>
      <c r="E15">
        <v>74754286</v>
      </c>
      <c r="F15">
        <v>9.06</v>
      </c>
      <c r="G15">
        <v>9.7159999999999993</v>
      </c>
    </row>
    <row r="16" spans="1:7" x14ac:dyDescent="0.2">
      <c r="A16" s="1" t="s">
        <v>21</v>
      </c>
      <c r="B16">
        <v>10.734</v>
      </c>
      <c r="C16" t="s">
        <v>23</v>
      </c>
      <c r="D16">
        <v>0.14899999999999999</v>
      </c>
      <c r="E16">
        <v>79934237</v>
      </c>
      <c r="F16">
        <v>10.624000000000001</v>
      </c>
      <c r="G16">
        <v>11.313000000000001</v>
      </c>
    </row>
    <row r="17" spans="1:7" x14ac:dyDescent="0.2">
      <c r="A17" s="1" t="s">
        <v>48</v>
      </c>
    </row>
    <row r="18" spans="1:7" x14ac:dyDescent="0.2">
      <c r="A18" s="1" t="s">
        <v>49</v>
      </c>
    </row>
    <row r="20" spans="1:7" x14ac:dyDescent="0.2">
      <c r="A20" s="1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 t="s">
        <v>7</v>
      </c>
      <c r="B21">
        <v>1.4730000000000001</v>
      </c>
      <c r="C21" t="s">
        <v>8</v>
      </c>
      <c r="D21">
        <v>0.124</v>
      </c>
      <c r="E21">
        <v>2515820418</v>
      </c>
      <c r="F21">
        <v>1.1659999999999999</v>
      </c>
      <c r="G21">
        <v>1.833</v>
      </c>
    </row>
    <row r="22" spans="1:7" x14ac:dyDescent="0.2">
      <c r="A22" s="1" t="s">
        <v>9</v>
      </c>
      <c r="B22">
        <v>1.873</v>
      </c>
      <c r="C22" t="s">
        <v>13</v>
      </c>
      <c r="D22">
        <v>0.02</v>
      </c>
      <c r="E22">
        <v>49342292</v>
      </c>
      <c r="F22">
        <v>1.833</v>
      </c>
      <c r="G22">
        <v>2.161</v>
      </c>
    </row>
    <row r="23" spans="1:7" x14ac:dyDescent="0.2">
      <c r="A23" s="1" t="s">
        <v>11</v>
      </c>
      <c r="B23">
        <v>3.0470000000000002</v>
      </c>
      <c r="C23" t="s">
        <v>8</v>
      </c>
      <c r="D23">
        <v>0.152</v>
      </c>
      <c r="E23">
        <v>2549614411</v>
      </c>
      <c r="F23">
        <v>2.927</v>
      </c>
      <c r="G23">
        <v>3.419</v>
      </c>
    </row>
    <row r="24" spans="1:7" x14ac:dyDescent="0.2">
      <c r="A24" s="1" t="s">
        <v>12</v>
      </c>
      <c r="B24">
        <v>3.4489999999999998</v>
      </c>
      <c r="C24" t="s">
        <v>13</v>
      </c>
      <c r="D24">
        <v>1.9E-2</v>
      </c>
      <c r="E24">
        <v>86663716</v>
      </c>
      <c r="F24">
        <v>3.419</v>
      </c>
      <c r="G24">
        <v>3.8889999999999998</v>
      </c>
    </row>
    <row r="25" spans="1:7" x14ac:dyDescent="0.2">
      <c r="A25" s="1" t="s">
        <v>14</v>
      </c>
      <c r="B25">
        <v>4.6239999999999997</v>
      </c>
      <c r="C25" t="s">
        <v>8</v>
      </c>
      <c r="D25">
        <v>4.3999999999999997E-2</v>
      </c>
      <c r="E25">
        <v>2539936762</v>
      </c>
      <c r="F25">
        <v>4.5010000000000003</v>
      </c>
      <c r="G25">
        <v>5.0039999999999996</v>
      </c>
    </row>
    <row r="26" spans="1:7" x14ac:dyDescent="0.2">
      <c r="A26" s="1" t="s">
        <v>15</v>
      </c>
      <c r="B26">
        <v>5.0250000000000004</v>
      </c>
      <c r="C26" t="s">
        <v>13</v>
      </c>
      <c r="D26">
        <v>6.6000000000000003E-2</v>
      </c>
      <c r="E26">
        <v>92493973</v>
      </c>
      <c r="F26">
        <v>5.0039999999999996</v>
      </c>
      <c r="G26">
        <v>5.4630000000000001</v>
      </c>
    </row>
    <row r="27" spans="1:7" x14ac:dyDescent="0.2">
      <c r="A27" s="1" t="s">
        <v>16</v>
      </c>
      <c r="B27">
        <v>5.9989999999999997</v>
      </c>
      <c r="C27" t="s">
        <v>8</v>
      </c>
      <c r="D27">
        <v>7.1999999999999995E-2</v>
      </c>
      <c r="E27">
        <v>138925070</v>
      </c>
      <c r="F27">
        <v>5.9</v>
      </c>
      <c r="G27">
        <v>6.1189999999999998</v>
      </c>
    </row>
    <row r="28" spans="1:7" x14ac:dyDescent="0.2">
      <c r="A28" s="1" t="s">
        <v>17</v>
      </c>
      <c r="B28">
        <v>6.2009999999999996</v>
      </c>
      <c r="C28" t="s">
        <v>10</v>
      </c>
      <c r="D28">
        <v>4.3999999999999997E-2</v>
      </c>
      <c r="E28">
        <v>2526383366</v>
      </c>
      <c r="F28">
        <v>6.1189999999999998</v>
      </c>
      <c r="G28">
        <v>6.5780000000000003</v>
      </c>
    </row>
    <row r="29" spans="1:7" x14ac:dyDescent="0.2">
      <c r="A29" s="1" t="s">
        <v>18</v>
      </c>
      <c r="B29">
        <v>6.601</v>
      </c>
      <c r="C29" t="s">
        <v>13</v>
      </c>
      <c r="D29">
        <v>5.6000000000000001E-2</v>
      </c>
      <c r="E29">
        <v>64534176</v>
      </c>
      <c r="F29">
        <v>6.5780000000000003</v>
      </c>
      <c r="G29">
        <v>7.1580000000000004</v>
      </c>
    </row>
    <row r="30" spans="1:7" x14ac:dyDescent="0.2">
      <c r="A30" s="1" t="s">
        <v>19</v>
      </c>
      <c r="B30">
        <v>7.577</v>
      </c>
      <c r="C30" t="s">
        <v>8</v>
      </c>
      <c r="D30">
        <v>0.13800000000000001</v>
      </c>
      <c r="E30">
        <v>139240546</v>
      </c>
      <c r="F30">
        <v>7.4749999999999996</v>
      </c>
      <c r="G30">
        <v>7.923</v>
      </c>
    </row>
    <row r="31" spans="1:7" x14ac:dyDescent="0.2">
      <c r="A31" s="1" t="s">
        <v>20</v>
      </c>
      <c r="B31">
        <v>9.1549999999999994</v>
      </c>
      <c r="C31" t="s">
        <v>23</v>
      </c>
      <c r="D31">
        <v>0.14899999999999999</v>
      </c>
      <c r="E31">
        <v>142390951</v>
      </c>
      <c r="F31">
        <v>8.9949999999999992</v>
      </c>
      <c r="G31">
        <v>9.8580000000000005</v>
      </c>
    </row>
    <row r="32" spans="1:7" x14ac:dyDescent="0.2">
      <c r="A32" s="1" t="s">
        <v>21</v>
      </c>
      <c r="B32">
        <v>10.725</v>
      </c>
      <c r="C32" t="s">
        <v>23</v>
      </c>
      <c r="D32">
        <v>0.14000000000000001</v>
      </c>
      <c r="E32">
        <v>163749913</v>
      </c>
      <c r="F32">
        <v>10.624000000000001</v>
      </c>
      <c r="G32">
        <v>11.411</v>
      </c>
    </row>
    <row r="33" spans="1:7" x14ac:dyDescent="0.2">
      <c r="A33" s="1" t="s">
        <v>22</v>
      </c>
      <c r="B33">
        <v>25.574000000000002</v>
      </c>
      <c r="C33" t="s">
        <v>45</v>
      </c>
      <c r="D33">
        <v>0.29899999999999999</v>
      </c>
      <c r="E33">
        <v>27931180</v>
      </c>
      <c r="F33">
        <v>24.006</v>
      </c>
      <c r="G33">
        <v>25.936</v>
      </c>
    </row>
    <row r="35" spans="1:7" x14ac:dyDescent="0.2">
      <c r="A35" s="1"/>
    </row>
    <row r="36" spans="1:7" x14ac:dyDescent="0.2">
      <c r="A36" s="1"/>
    </row>
    <row r="37" spans="1:7" x14ac:dyDescent="0.2">
      <c r="A37" s="1"/>
    </row>
    <row r="38" spans="1:7" x14ac:dyDescent="0.2">
      <c r="A38" s="1"/>
    </row>
    <row r="39" spans="1:7" x14ac:dyDescent="0.2">
      <c r="A39" s="1"/>
    </row>
    <row r="40" spans="1:7" x14ac:dyDescent="0.2">
      <c r="A40" s="1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98E-E12B-934C-BE80-E6F9E4817DC2}">
  <dimension ref="A1:AA1264"/>
  <sheetViews>
    <sheetView topLeftCell="B1" workbookViewId="0">
      <selection activeCell="R20" sqref="R20"/>
    </sheetView>
  </sheetViews>
  <sheetFormatPr baseColWidth="10" defaultRowHeight="16" x14ac:dyDescent="0.2"/>
  <cols>
    <col min="2" max="2" width="15" bestFit="1" customWidth="1"/>
    <col min="3" max="3" width="10.83203125" style="1"/>
    <col min="4" max="4" width="11.1640625" bestFit="1" customWidth="1"/>
    <col min="10" max="13" width="11.6640625" customWidth="1"/>
    <col min="14" max="17" width="16.5" customWidth="1"/>
    <col min="18" max="18" width="14.83203125" bestFit="1" customWidth="1"/>
  </cols>
  <sheetData>
    <row r="1" spans="1:27" x14ac:dyDescent="0.2">
      <c r="A1" t="s">
        <v>24</v>
      </c>
      <c r="B1" t="s">
        <v>25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44</v>
      </c>
      <c r="P1" t="s">
        <v>42</v>
      </c>
      <c r="Q1" t="s">
        <v>36</v>
      </c>
      <c r="R1" t="s">
        <v>31</v>
      </c>
    </row>
    <row r="2" spans="1:27" x14ac:dyDescent="0.2">
      <c r="A2" t="str">
        <f>IFERROR(RIGHT(Table1[[#This Row],[File Name]],LEN(Table1[[#This Row],[File Name]])-FIND("-",Table1[[#This Row],[File Name]])),"")</f>
        <v>0.05</v>
      </c>
      <c r="B2" t="str">
        <f>IF(LEFT(Table1[[#This Row],[Peak '#]],3)="TIC", SUBSTITUTE(SUBSTITUTE(Table1[[#This Row],[Peak '#]],".D\data.ms",""),"TIC:", ""),B1)</f>
        <v xml:space="preserve"> 20250718_Nap-0.05</v>
      </c>
      <c r="C2" s="1" t="s">
        <v>50</v>
      </c>
      <c r="J2" t="str">
        <f>IFERROR(2*(D3-Table1[[#This Row],[Ret Time]])/(Table1[[#This Row],[Width]]+F3),"")</f>
        <v/>
      </c>
      <c r="K2" t="str">
        <f>IF(ISNUMBER(Table1[[#This Row],[Ret Time]]), ROUND(Table1[[#This Row],[Ret Time]],1),"")</f>
        <v/>
      </c>
      <c r="L2" t="str">
        <f>IFERROR(INDEX($W$8:$W$30,MATCH(K2,$V$8:$V$30,0)),"")</f>
        <v/>
      </c>
      <c r="M2" t="str">
        <f>IFERROR(INDEX($X$8:$X$30,MATCH(Table1[[#This Row],[Rounded RT]],$V$8:$V$30,0)),"")</f>
        <v/>
      </c>
      <c r="N2" t="str">
        <f>IF(Table1[[#This Row],[Analyte]]=$W$8, Table1[[#This Row],[Area]]/SUMIFS($G$6:$G1000, $M$6:$M1000,Table1[[#This Row],[Inject ID]],$B$6:$B1000,Table1[[#This Row],[File Name]]), "")</f>
        <v/>
      </c>
      <c r="O2" t="str">
        <f>IF(Table1[[#This Row],[Analyte]]=$W$25, Table1[[#This Row],[Area]]/SUMIFS($G$6:$G1000, $M$6:$M1000,Table1[[#This Row],[Inject ID]],$B$6:$B1000,Table1[[#This Row],[File Name]]), "")</f>
        <v/>
      </c>
      <c r="Q2" t="str">
        <f>IF(Table1[[#This Row],[Nap/decane]]=$W$8, Table1[[#This Row],[Area]]/SUMIFS($G$6:$G1000, $M$6:$M1000,Table1[[#This Row],[Inject ID approx]],$B$6:$B1000,Table1[[#This Row],[File Name]]), "")</f>
        <v/>
      </c>
      <c r="R2" t="str">
        <f>IF(OR(Table1[[#This Row],[Analyte]]="Phe", Table1[[#This Row],[Analyte]]= "Naphtol"),TRUE,"")</f>
        <v/>
      </c>
    </row>
    <row r="3" spans="1:27" x14ac:dyDescent="0.2">
      <c r="A3" t="str">
        <f>IFERROR(RIGHT(Table1[[#This Row],[File Name]],LEN(Table1[[#This Row],[File Name]])-FIND("-",Table1[[#This Row],[File Name]])),"")</f>
        <v>0.05</v>
      </c>
      <c r="B3" t="str">
        <f>IF(LEFT(Table1[[#This Row],[Peak '#]],3)="TIC", SUBSTITUTE(SUBSTITUTE(Table1[[#This Row],[Peak '#]],".D\data.ms",""),"TIC:", ""),B2)</f>
        <v xml:space="preserve"> 20250718_Nap-0.05</v>
      </c>
      <c r="C3" s="1" t="s">
        <v>47</v>
      </c>
      <c r="J3" t="str">
        <f>IFERROR(2*(D4-Table1[[#This Row],[Ret Time]])/(Table1[[#This Row],[Width]]+F4),"")</f>
        <v/>
      </c>
      <c r="K3" t="str">
        <f>IF(ISNUMBER(Table1[[#This Row],[Ret Time]]), ROUND(Table1[[#This Row],[Ret Time]],1),"")</f>
        <v/>
      </c>
      <c r="L3" t="str">
        <f>IFERROR(INDEX($W$8:$W$30,MATCH(K3,$V$8:$V$30,0)),"")</f>
        <v/>
      </c>
      <c r="M3" t="str">
        <f>IFERROR(INDEX($X$8:$X$30,MATCH(Table1[[#This Row],[Rounded RT]],$V$8:$V$30,0)),"")</f>
        <v/>
      </c>
      <c r="N3" t="str">
        <f>IF(Table1[[#This Row],[Analyte]]=$W$8, Table1[[#This Row],[Area]]/SUMIFS($G$6:$G1001, $M$6:$M1001,Table1[[#This Row],[Inject ID]],$B$6:$B1001,Table1[[#This Row],[File Name]]), "")</f>
        <v/>
      </c>
      <c r="O3" t="str">
        <f>IF(Table1[[#This Row],[Analyte]]=$W$25, Table1[[#This Row],[Area]]/SUMIFS($G$6:$G1001, $M$6:$M1001,Table1[[#This Row],[Inject ID]],$B$6:$B1001,Table1[[#This Row],[File Name]]), "")</f>
        <v/>
      </c>
      <c r="Q3" t="str">
        <f>IF(Table1[[#This Row],[Nap/decane]]=$W$8, Table1[[#This Row],[Area]]/SUMIFS($G$6:$G1001, $M$6:$M1001,Table1[[#This Row],[Inject ID approx]],$B$6:$B1001,Table1[[#This Row],[File Name]]), "")</f>
        <v/>
      </c>
      <c r="R3" t="str">
        <f>IF(OR(Table1[[#This Row],[Analyte]]="Phe", Table1[[#This Row],[Analyte]]= "Naphtol"),TRUE,"")</f>
        <v/>
      </c>
    </row>
    <row r="4" spans="1:27" x14ac:dyDescent="0.2">
      <c r="A4" t="str">
        <f>IFERROR(RIGHT(Table1[[#This Row],[File Name]],LEN(Table1[[#This Row],[File Name]])-FIND("-",Table1[[#This Row],[File Name]])),"")</f>
        <v>0.05</v>
      </c>
      <c r="B4" t="str">
        <f>IF(LEFT(Table1[[#This Row],[Peak '#]],3)="TIC", SUBSTITUTE(SUBSTITUTE(Table1[[#This Row],[Peak '#]],".D\data.ms",""),"TIC:", ""),B3)</f>
        <v xml:space="preserve"> 20250718_Nap-0.05</v>
      </c>
      <c r="C4"/>
      <c r="J4" t="str">
        <f>IFERROR(2*(D5-Table1[[#This Row],[Ret Time]])/(Table1[[#This Row],[Width]]+F5),"")</f>
        <v/>
      </c>
      <c r="K4" t="str">
        <f>IF(ISNUMBER(Table1[[#This Row],[Ret Time]]), ROUND(Table1[[#This Row],[Ret Time]],1),"")</f>
        <v/>
      </c>
      <c r="L4" t="str">
        <f>IFERROR(INDEX($W$8:$W$30,MATCH(K4,$V$8:$V$30,0)),"")</f>
        <v/>
      </c>
      <c r="M4" t="str">
        <f>IFERROR(INDEX($X$8:$X$30,MATCH(Table1[[#This Row],[Rounded RT]],$V$8:$V$30,0)),"")</f>
        <v/>
      </c>
      <c r="N4" t="str">
        <f>IF(Table1[[#This Row],[Analyte]]=$W$8, Table1[[#This Row],[Area]]/SUMIFS($G$6:$G1002, $M$6:$M1002,Table1[[#This Row],[Inject ID]],$B$6:$B1002,Table1[[#This Row],[File Name]]), "")</f>
        <v/>
      </c>
      <c r="O4" t="str">
        <f>IF(Table1[[#This Row],[Analyte]]=$W$25, Table1[[#This Row],[Area]]/SUMIFS($G$6:$G1002, $M$6:$M1002,Table1[[#This Row],[Inject ID]],$B$6:$B1002,Table1[[#This Row],[File Name]]), "")</f>
        <v/>
      </c>
      <c r="Q4" t="str">
        <f>IF(Table1[[#This Row],[Nap/decane]]=$W$8, Table1[[#This Row],[Area]]/SUMIFS($G$6:$G1002, $M$6:$M1002,Table1[[#This Row],[Inject ID approx]],$B$6:$B1002,Table1[[#This Row],[File Name]]), "")</f>
        <v/>
      </c>
      <c r="R4" t="str">
        <f>IF(OR(Table1[[#This Row],[Analyte]]="Phe", Table1[[#This Row],[Analyte]]= "Naphtol"),TRUE,"")</f>
        <v/>
      </c>
      <c r="Y4" t="s">
        <v>38</v>
      </c>
      <c r="Z4" t="s">
        <v>40</v>
      </c>
      <c r="AA4" t="s">
        <v>41</v>
      </c>
    </row>
    <row r="5" spans="1:27" x14ac:dyDescent="0.2">
      <c r="A5" t="str">
        <f>IFERROR(RIGHT(Table1[[#This Row],[File Name]],LEN(Table1[[#This Row],[File Name]])-FIND("-",Table1[[#This Row],[File Name]])),"")</f>
        <v>0.05</v>
      </c>
      <c r="B5" t="str">
        <f>IF(LEFT(Table1[[#This Row],[Peak '#]],3)="TIC", SUBSTITUTE(SUBSTITUTE(Table1[[#This Row],[Peak '#]],".D\data.ms",""),"TIC:", ""),B4)</f>
        <v xml:space="preserve"> 20250718_Nap-0.05</v>
      </c>
      <c r="C5" s="1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tr">
        <f>IFERROR(2*(D6-Table1[[#This Row],[Ret Time]])/(Table1[[#This Row],[Width]]+F6),"")</f>
        <v/>
      </c>
      <c r="K5" t="str">
        <f>IF(ISNUMBER(Table1[[#This Row],[Ret Time]]), ROUND(Table1[[#This Row],[Ret Time]],1),"")</f>
        <v/>
      </c>
      <c r="L5" t="str">
        <f>IFERROR(INDEX($W$8:$W$30,MATCH(K5,$V$8:$V$30,0)),"")</f>
        <v/>
      </c>
      <c r="M5" t="str">
        <f>IFERROR(INDEX($X$8:$X$30,MATCH(Table1[[#This Row],[Rounded RT]],$V$8:$V$30,0)),"")</f>
        <v/>
      </c>
      <c r="N5" t="str">
        <f>IF(Table1[[#This Row],[Analyte]]=$W$8, Table1[[#This Row],[Area]]/SUMIFS($G$6:$G1003, $M$6:$M1003,Table1[[#This Row],[Inject ID]],$B$6:$B1003,Table1[[#This Row],[File Name]]), "")</f>
        <v/>
      </c>
      <c r="O5" t="str">
        <f>IF(Table1[[#This Row],[Analyte]]=$W$25, Table1[[#This Row],[Area]]/SUMIFS($G$6:$G1003, $M$6:$M1003,Table1[[#This Row],[Inject ID]],$B$6:$B1003,Table1[[#This Row],[File Name]]), "")</f>
        <v/>
      </c>
      <c r="Q5" t="str">
        <f>IF(Table1[[#This Row],[Nap/decane]]=$W$8, Table1[[#This Row],[Area]]/SUMIFS($G$6:$G1003, $M$6:$M1003,Table1[[#This Row],[Inject ID approx]],$B$6:$B1003,Table1[[#This Row],[File Name]]), "")</f>
        <v/>
      </c>
      <c r="R5" t="str">
        <f>IF(OR(Table1[[#This Row],[Analyte]]="Phe", Table1[[#This Row],[Analyte]]= "Naphtol"),TRUE,"")</f>
        <v/>
      </c>
      <c r="Z5" t="s">
        <v>39</v>
      </c>
      <c r="AA5" t="s">
        <v>39</v>
      </c>
    </row>
    <row r="6" spans="1:27" x14ac:dyDescent="0.2">
      <c r="A6" t="str">
        <f>IFERROR(RIGHT(Table1[[#This Row],[File Name]],LEN(Table1[[#This Row],[File Name]])-FIND("-",Table1[[#This Row],[File Name]])),"")</f>
        <v>0.05</v>
      </c>
      <c r="B6" t="str">
        <f>IF(LEFT(Table1[[#This Row],[Peak '#]],3)="TIC", SUBSTITUTE(SUBSTITUTE(Table1[[#This Row],[Peak '#]],".D\data.ms",""),"TIC:", ""),B5)</f>
        <v xml:space="preserve"> 20250718_Nap-0.05</v>
      </c>
      <c r="C6" s="1" t="s">
        <v>7</v>
      </c>
      <c r="D6">
        <v>1.472</v>
      </c>
      <c r="E6" t="s">
        <v>8</v>
      </c>
      <c r="F6">
        <v>0.151</v>
      </c>
      <c r="G6">
        <v>2625260439</v>
      </c>
      <c r="H6">
        <v>1.024</v>
      </c>
      <c r="I6">
        <v>1.8440000000000001</v>
      </c>
      <c r="J6">
        <f>IFERROR(2*(D7-Table1[[#This Row],[Ret Time]])/(Table1[[#This Row],[Width]]+F7),"")</f>
        <v>4.5197740112994369</v>
      </c>
      <c r="K6">
        <f>IF(ISNUMBER(Table1[[#This Row],[Ret Time]]), ROUND(Table1[[#This Row],[Ret Time]],1),"")</f>
        <v>1.5</v>
      </c>
      <c r="L6" t="str">
        <f>IFERROR(INDEX($W$8:$W$30,MATCH(K6,$V$8:$V$30,0)),"")</f>
        <v/>
      </c>
      <c r="M6" t="str">
        <f>IFERROR(INDEX($X$8:$X$30,MATCH(Table1[[#This Row],[Rounded RT]],$V$8:$V$30,0)),"")</f>
        <v/>
      </c>
      <c r="N6" t="str">
        <f>IF(Table1[[#This Row],[Analyte]]=$W$8, Table1[[#This Row],[Area]]/SUMIFS($G$6:$G1004, $M$6:$M1004,Table1[[#This Row],[Inject ID]],$B$6:$B1004,Table1[[#This Row],[File Name]]), "")</f>
        <v/>
      </c>
      <c r="O6" t="str">
        <f>IF(Table1[[#This Row],[Analyte]]=$W$25, Table1[[#This Row],[Area]]/SUMIFS($G$6:$G1004, $M$6:$M1004,Table1[[#This Row],[Inject ID]],$B$6:$B1004,Table1[[#This Row],[File Name]]), "")</f>
        <v/>
      </c>
      <c r="Q6" t="str">
        <f>IF(Table1[[#This Row],[Nap/decane]]=$W$8, Table1[[#This Row],[Area]]/SUMIFS($G$6:$G1004, $M$6:$M1004,Table1[[#This Row],[Inject ID approx]],$B$6:$B1004,Table1[[#This Row],[File Name]]), "")</f>
        <v/>
      </c>
      <c r="R6" t="str">
        <f>IF(OR(Table1[[#This Row],[Analyte]]="Phe", Table1[[#This Row],[Analyte]]= "Naphtol"),TRUE,"")</f>
        <v/>
      </c>
      <c r="V6" s="2" t="s">
        <v>35</v>
      </c>
      <c r="W6" s="2"/>
      <c r="X6" s="2"/>
      <c r="Y6" s="2" t="s">
        <v>37</v>
      </c>
      <c r="Z6" s="2"/>
      <c r="AA6" s="2"/>
    </row>
    <row r="7" spans="1:27" x14ac:dyDescent="0.2">
      <c r="A7" t="str">
        <f>IFERROR(RIGHT(Table1[[#This Row],[File Name]],LEN(Table1[[#This Row],[File Name]])-FIND("-",Table1[[#This Row],[File Name]])),"")</f>
        <v>0.05</v>
      </c>
      <c r="B7" t="str">
        <f>IF(LEFT(Table1[[#This Row],[Peak '#]],3)="TIC", SUBSTITUTE(SUBSTITUTE(Table1[[#This Row],[Peak '#]],".D\data.ms",""),"TIC:", ""),B6)</f>
        <v xml:space="preserve"> 20250718_Nap-0.05</v>
      </c>
      <c r="C7" s="1" t="s">
        <v>9</v>
      </c>
      <c r="D7">
        <v>1.8720000000000001</v>
      </c>
      <c r="E7" t="s">
        <v>13</v>
      </c>
      <c r="F7">
        <v>2.5999999999999999E-2</v>
      </c>
      <c r="G7">
        <v>50385465</v>
      </c>
      <c r="H7">
        <v>1.8440000000000001</v>
      </c>
      <c r="I7">
        <v>2.347</v>
      </c>
      <c r="J7">
        <f>IFERROR(2*(D8-Table1[[#This Row],[Ret Time]])/(Table1[[#This Row],[Width]]+F8),"")</f>
        <v>13.202247191011237</v>
      </c>
      <c r="K7">
        <f>IF(ISNUMBER(Table1[[#This Row],[Ret Time]]), ROUND(Table1[[#This Row],[Ret Time]],1),"")</f>
        <v>1.9</v>
      </c>
      <c r="L7" t="str">
        <f>IFERROR(INDEX($W$8:$W$30,MATCH(K7,$V$8:$V$30,0)),"")</f>
        <v>Decane</v>
      </c>
      <c r="M7">
        <f>IFERROR(INDEX($X$8:$X$30,MATCH(Table1[[#This Row],[Rounded RT]],$V$8:$V$30,0)),"")</f>
        <v>1</v>
      </c>
      <c r="N7" t="str">
        <f>IF(Table1[[#This Row],[Analyte]]=$W$8, Table1[[#This Row],[Area]]/SUMIFS($G$6:$G1005, $M$6:$M1005,Table1[[#This Row],[Inject ID]],$B$6:$B1005,Table1[[#This Row],[File Name]]), "")</f>
        <v/>
      </c>
      <c r="O7" t="str">
        <f>IF(Table1[[#This Row],[Analyte]]=$W$25, Table1[[#This Row],[Area]]/SUMIFS($G$6:$G1005, $M$6:$M1005,Table1[[#This Row],[Inject ID]],$B$6:$B1005,Table1[[#This Row],[File Name]]), "")</f>
        <v/>
      </c>
      <c r="Q7" t="str">
        <f>IF(Table1[[#This Row],[Nap/decane]]=$W$8, Table1[[#This Row],[Area]]/SUMIFS($G$6:$G1005, $M$6:$M1005,Table1[[#This Row],[Inject ID approx]],$B$6:$B1005,Table1[[#This Row],[File Name]]), "")</f>
        <v/>
      </c>
      <c r="R7" t="str">
        <f>IF(OR(Table1[[#This Row],[Analyte]]="Phe", Table1[[#This Row],[Analyte]]= "Naphtol"),TRUE,"")</f>
        <v/>
      </c>
      <c r="V7" t="s">
        <v>32</v>
      </c>
      <c r="W7" t="s">
        <v>2</v>
      </c>
      <c r="X7" t="s">
        <v>29</v>
      </c>
      <c r="Y7" t="s">
        <v>32</v>
      </c>
      <c r="Z7" t="s">
        <v>2</v>
      </c>
      <c r="AA7" t="s">
        <v>29</v>
      </c>
    </row>
    <row r="8" spans="1:27" x14ac:dyDescent="0.2">
      <c r="A8" t="str">
        <f>IFERROR(RIGHT(Table1[[#This Row],[File Name]],LEN(Table1[[#This Row],[File Name]])-FIND("-",Table1[[#This Row],[File Name]])),"")</f>
        <v>0.05</v>
      </c>
      <c r="B8" t="str">
        <f>IF(LEFT(Table1[[#This Row],[Peak '#]],3)="TIC", SUBSTITUTE(SUBSTITUTE(Table1[[#This Row],[Peak '#]],".D\data.ms",""),"TIC:", ""),B7)</f>
        <v xml:space="preserve"> 20250718_Nap-0.05</v>
      </c>
      <c r="C8" s="1" t="s">
        <v>11</v>
      </c>
      <c r="D8">
        <v>3.0470000000000002</v>
      </c>
      <c r="E8" t="s">
        <v>8</v>
      </c>
      <c r="F8">
        <v>0.152</v>
      </c>
      <c r="G8">
        <v>2573944038</v>
      </c>
      <c r="H8">
        <v>2.6970000000000001</v>
      </c>
      <c r="I8">
        <v>3.419</v>
      </c>
      <c r="J8">
        <f>IFERROR(2*(D9-Table1[[#This Row],[Ret Time]])/(Table1[[#This Row],[Width]]+F9),"")</f>
        <v>4.6473988439306329</v>
      </c>
      <c r="K8">
        <f>IF(ISNUMBER(Table1[[#This Row],[Ret Time]]), ROUND(Table1[[#This Row],[Ret Time]],1),"")</f>
        <v>3</v>
      </c>
      <c r="L8" t="str">
        <f>IFERROR(INDEX($W$8:$W$30,MATCH(K8,$V$8:$V$30,0)),"")</f>
        <v/>
      </c>
      <c r="M8" t="str">
        <f>IFERROR(INDEX($X$8:$X$30,MATCH(Table1[[#This Row],[Rounded RT]],$V$8:$V$30,0)),"")</f>
        <v/>
      </c>
      <c r="N8" t="str">
        <f>IF(Table1[[#This Row],[Analyte]]=$W$8, Table1[[#This Row],[Area]]/SUMIFS($G$6:$G1006, $M$6:$M1006,Table1[[#This Row],[Inject ID]],$B$6:$B1006,Table1[[#This Row],[File Name]]), "")</f>
        <v/>
      </c>
      <c r="O8" t="str">
        <f>IF(Table1[[#This Row],[Analyte]]=$W$25, Table1[[#This Row],[Area]]/SUMIFS($G$6:$G1006, $M$6:$M1006,Table1[[#This Row],[Inject ID]],$B$6:$B1006,Table1[[#This Row],[File Name]]), "")</f>
        <v/>
      </c>
      <c r="Q8" t="str">
        <f>IF(Table1[[#This Row],[Nap/decane]]=$W$8, Table1[[#This Row],[Area]]/SUMIFS($G$6:$G1006, $M$6:$M1006,Table1[[#This Row],[Inject ID approx]],$B$6:$B1006,Table1[[#This Row],[File Name]]), "")</f>
        <v/>
      </c>
      <c r="R8" t="str">
        <f>IF(OR(Table1[[#This Row],[Analyte]]="Phe", Table1[[#This Row],[Analyte]]= "Naphtol"),TRUE,"")</f>
        <v/>
      </c>
      <c r="V8">
        <v>16.3</v>
      </c>
      <c r="W8" t="s">
        <v>33</v>
      </c>
      <c r="X8">
        <v>1</v>
      </c>
      <c r="Y8">
        <v>16.3</v>
      </c>
      <c r="Z8" t="s">
        <v>33</v>
      </c>
      <c r="AA8">
        <v>1</v>
      </c>
    </row>
    <row r="9" spans="1:27" x14ac:dyDescent="0.2">
      <c r="A9" t="str">
        <f>IFERROR(RIGHT(Table1[[#This Row],[File Name]],LEN(Table1[[#This Row],[File Name]])-FIND("-",Table1[[#This Row],[File Name]])),"")</f>
        <v>0.05</v>
      </c>
      <c r="B9" t="str">
        <f>IF(LEFT(Table1[[#This Row],[Peak '#]],3)="TIC", SUBSTITUTE(SUBSTITUTE(Table1[[#This Row],[Peak '#]],".D\data.ms",""),"TIC:", ""),B8)</f>
        <v xml:space="preserve"> 20250718_Nap-0.05</v>
      </c>
      <c r="C9" s="1" t="s">
        <v>12</v>
      </c>
      <c r="D9">
        <v>3.4489999999999998</v>
      </c>
      <c r="E9" t="s">
        <v>13</v>
      </c>
      <c r="F9">
        <v>2.1000000000000001E-2</v>
      </c>
      <c r="G9">
        <v>73733484</v>
      </c>
      <c r="H9">
        <v>3.419</v>
      </c>
      <c r="I9">
        <v>3.976</v>
      </c>
      <c r="J9">
        <f>IFERROR(2*(D10-Table1[[#This Row],[Ret Time]])/(Table1[[#This Row],[Width]]+F10),"")</f>
        <v>37.301587301587297</v>
      </c>
      <c r="K9">
        <f>IF(ISNUMBER(Table1[[#This Row],[Ret Time]]), ROUND(Table1[[#This Row],[Ret Time]],1),"")</f>
        <v>3.4</v>
      </c>
      <c r="L9" t="str">
        <f>IFERROR(INDEX($W$8:$W$30,MATCH(K9,$V$8:$V$30,0)),"")</f>
        <v>Decane</v>
      </c>
      <c r="M9">
        <f>IFERROR(INDEX($X$8:$X$30,MATCH(Table1[[#This Row],[Rounded RT]],$V$8:$V$30,0)),"")</f>
        <v>2</v>
      </c>
      <c r="N9" t="str">
        <f>IF(Table1[[#This Row],[Analyte]]=$W$8, Table1[[#This Row],[Area]]/SUMIFS($G$6:$G1007, $M$6:$M1007,Table1[[#This Row],[Inject ID]],$B$6:$B1007,Table1[[#This Row],[File Name]]), "")</f>
        <v/>
      </c>
      <c r="O9" t="str">
        <f>IF(Table1[[#This Row],[Analyte]]=$W$25, Table1[[#This Row],[Area]]/SUMIFS($G$6:$G1007, $M$6:$M1007,Table1[[#This Row],[Inject ID]],$B$6:$B1007,Table1[[#This Row],[File Name]]), "")</f>
        <v/>
      </c>
      <c r="Q9" t="str">
        <f>IF(Table1[[#This Row],[Nap/decane]]=$W$8, Table1[[#This Row],[Area]]/SUMIFS($G$6:$G1007, $M$6:$M1007,Table1[[#This Row],[Inject ID approx]],$B$6:$B1007,Table1[[#This Row],[File Name]]), "")</f>
        <v/>
      </c>
      <c r="R9" t="str">
        <f>IF(OR(Table1[[#This Row],[Analyte]]="Phe", Table1[[#This Row],[Analyte]]= "Naphtol"),TRUE,"")</f>
        <v/>
      </c>
      <c r="V9">
        <v>17.899999999999999</v>
      </c>
      <c r="W9" t="s">
        <v>33</v>
      </c>
      <c r="X9">
        <v>2</v>
      </c>
      <c r="Y9">
        <v>17.899999999999999</v>
      </c>
      <c r="Z9" t="s">
        <v>33</v>
      </c>
      <c r="AA9">
        <v>2</v>
      </c>
    </row>
    <row r="10" spans="1:27" x14ac:dyDescent="0.2">
      <c r="A10" t="str">
        <f>IFERROR(RIGHT(Table1[[#This Row],[File Name]],LEN(Table1[[#This Row],[File Name]])-FIND("-",Table1[[#This Row],[File Name]])),"")</f>
        <v>0.05</v>
      </c>
      <c r="B10" t="str">
        <f>IF(LEFT(Table1[[#This Row],[Peak '#]],3)="TIC", SUBSTITUTE(SUBSTITUTE(Table1[[#This Row],[Peak '#]],".D\data.ms",""),"TIC:", ""),B9)</f>
        <v xml:space="preserve"> 20250718_Nap-0.05</v>
      </c>
      <c r="C10" s="1" t="s">
        <v>14</v>
      </c>
      <c r="D10">
        <v>4.6239999999999997</v>
      </c>
      <c r="E10" t="s">
        <v>8</v>
      </c>
      <c r="F10">
        <v>4.2000000000000003E-2</v>
      </c>
      <c r="G10">
        <v>2556336442</v>
      </c>
      <c r="H10">
        <v>4.4569999999999999</v>
      </c>
      <c r="I10">
        <v>4.9930000000000003</v>
      </c>
      <c r="J10">
        <f>IFERROR(2*(D11-Table1[[#This Row],[Ret Time]])/(Table1[[#This Row],[Width]]+F11),"")</f>
        <v>8.0200000000000138</v>
      </c>
      <c r="K10">
        <f>IF(ISNUMBER(Table1[[#This Row],[Ret Time]]), ROUND(Table1[[#This Row],[Ret Time]],1),"")</f>
        <v>4.5999999999999996</v>
      </c>
      <c r="L10" t="str">
        <f>IFERROR(INDEX($W$8:$W$30,MATCH(K10,$V$8:$V$30,0)),"")</f>
        <v/>
      </c>
      <c r="M10" t="str">
        <f>IFERROR(INDEX($X$8:$X$30,MATCH(Table1[[#This Row],[Rounded RT]],$V$8:$V$30,0)),"")</f>
        <v/>
      </c>
      <c r="N10" t="str">
        <f>IF(Table1[[#This Row],[Analyte]]=$W$8, Table1[[#This Row],[Area]]/SUMIFS($G$6:$G1008, $M$6:$M1008,Table1[[#This Row],[Inject ID]],$B$6:$B1008,Table1[[#This Row],[File Name]]), "")</f>
        <v/>
      </c>
      <c r="O10" t="str">
        <f>IF(Table1[[#This Row],[Analyte]]=$W$25, Table1[[#This Row],[Area]]/SUMIFS($G$6:$G1008, $M$6:$M1008,Table1[[#This Row],[Inject ID]],$B$6:$B1008,Table1[[#This Row],[File Name]]), "")</f>
        <v/>
      </c>
      <c r="Q10" t="str">
        <f>IF(Table1[[#This Row],[Nap/decane]]=$W$8, Table1[[#This Row],[Area]]/SUMIFS($G$6:$G1008, $M$6:$M1008,Table1[[#This Row],[Inject ID approx]],$B$6:$B1008,Table1[[#This Row],[File Name]]), "")</f>
        <v/>
      </c>
      <c r="R10" t="str">
        <f>IF(OR(Table1[[#This Row],[Analyte]]="Phe", Table1[[#This Row],[Analyte]]= "Naphtol"),TRUE,"")</f>
        <v/>
      </c>
      <c r="V10">
        <v>19.5</v>
      </c>
      <c r="W10" t="s">
        <v>33</v>
      </c>
      <c r="X10">
        <v>3</v>
      </c>
      <c r="Y10">
        <v>19.399999999999999</v>
      </c>
      <c r="Z10" t="s">
        <v>33</v>
      </c>
      <c r="AA10">
        <v>3</v>
      </c>
    </row>
    <row r="11" spans="1:27" x14ac:dyDescent="0.2">
      <c r="A11" t="str">
        <f>IFERROR(RIGHT(Table1[[#This Row],[File Name]],LEN(Table1[[#This Row],[File Name]])-FIND("-",Table1[[#This Row],[File Name]])),"")</f>
        <v>0.05</v>
      </c>
      <c r="B11" t="str">
        <f>IF(LEFT(Table1[[#This Row],[Peak '#]],3)="TIC", SUBSTITUTE(SUBSTITUTE(Table1[[#This Row],[Peak '#]],".D\data.ms",""),"TIC:", ""),B10)</f>
        <v xml:space="preserve"> 20250718_Nap-0.05</v>
      </c>
      <c r="C11" s="1" t="s">
        <v>15</v>
      </c>
      <c r="D11">
        <v>5.0250000000000004</v>
      </c>
      <c r="E11" t="s">
        <v>13</v>
      </c>
      <c r="F11">
        <v>5.8000000000000003E-2</v>
      </c>
      <c r="G11">
        <v>35439558</v>
      </c>
      <c r="H11">
        <v>4.9930000000000003</v>
      </c>
      <c r="I11">
        <v>5.3760000000000003</v>
      </c>
      <c r="J11">
        <f>IFERROR(2*(D12-Table1[[#This Row],[Ret Time]])/(Table1[[#This Row],[Width]]+F12),"")</f>
        <v>14.347826086956511</v>
      </c>
      <c r="K11">
        <f>IF(ISNUMBER(Table1[[#This Row],[Ret Time]]), ROUND(Table1[[#This Row],[Ret Time]],1),"")</f>
        <v>5</v>
      </c>
      <c r="L11" t="str">
        <f>IFERROR(INDEX($W$8:$W$30,MATCH(K11,$V$8:$V$30,0)),"")</f>
        <v>Decane</v>
      </c>
      <c r="M11">
        <f>IFERROR(INDEX($X$8:$X$30,MATCH(Table1[[#This Row],[Rounded RT]],$V$8:$V$30,0)),"")</f>
        <v>3</v>
      </c>
      <c r="N11" t="str">
        <f>IF(Table1[[#This Row],[Analyte]]=$W$8, Table1[[#This Row],[Area]]/SUMIFS($G$6:$G1009, $M$6:$M1009,Table1[[#This Row],[Inject ID]],$B$6:$B1009,Table1[[#This Row],[File Name]]), "")</f>
        <v/>
      </c>
      <c r="O11" t="str">
        <f>IF(Table1[[#This Row],[Analyte]]=$W$25, Table1[[#This Row],[Area]]/SUMIFS($G$6:$G1009, $M$6:$M1009,Table1[[#This Row],[Inject ID]],$B$6:$B1009,Table1[[#This Row],[File Name]]), "")</f>
        <v/>
      </c>
      <c r="Q11" t="str">
        <f>IF(Table1[[#This Row],[Nap/decane]]=$W$8, Table1[[#This Row],[Area]]/SUMIFS($G$6:$G1009, $M$6:$M1009,Table1[[#This Row],[Inject ID approx]],$B$6:$B1009,Table1[[#This Row],[File Name]]), "")</f>
        <v/>
      </c>
      <c r="R11" t="str">
        <f>IF(OR(Table1[[#This Row],[Analyte]]="Phe", Table1[[#This Row],[Analyte]]= "Naphtol"),TRUE,"")</f>
        <v/>
      </c>
      <c r="V11">
        <v>21.1</v>
      </c>
      <c r="W11" t="s">
        <v>33</v>
      </c>
      <c r="X11">
        <v>4</v>
      </c>
      <c r="Y11">
        <v>21.1</v>
      </c>
      <c r="Z11" t="s">
        <v>33</v>
      </c>
      <c r="AA11">
        <v>4</v>
      </c>
    </row>
    <row r="12" spans="1:27" x14ac:dyDescent="0.2">
      <c r="A12" t="str">
        <f>IFERROR(RIGHT(Table1[[#This Row],[File Name]],LEN(Table1[[#This Row],[File Name]])-FIND("-",Table1[[#This Row],[File Name]])),"")</f>
        <v>0.05</v>
      </c>
      <c r="B12" t="str">
        <f>IF(LEFT(Table1[[#This Row],[Peak '#]],3)="TIC", SUBSTITUTE(SUBSTITUTE(Table1[[#This Row],[Peak '#]],".D\data.ms",""),"TIC:", ""),B11)</f>
        <v xml:space="preserve"> 20250718_Nap-0.05</v>
      </c>
      <c r="C12" s="1" t="s">
        <v>16</v>
      </c>
      <c r="D12">
        <v>6.0149999999999997</v>
      </c>
      <c r="E12" t="s">
        <v>8</v>
      </c>
      <c r="F12">
        <v>0.08</v>
      </c>
      <c r="G12">
        <v>49118653</v>
      </c>
      <c r="H12">
        <v>5.6710000000000003</v>
      </c>
      <c r="I12">
        <v>6.1189999999999998</v>
      </c>
      <c r="J12">
        <f>IFERROR(2*(D13-Table1[[#This Row],[Ret Time]])/(Table1[[#This Row],[Width]]+F13),"")</f>
        <v>2.9999999999999991</v>
      </c>
      <c r="K12">
        <f>IF(ISNUMBER(Table1[[#This Row],[Ret Time]]), ROUND(Table1[[#This Row],[Ret Time]],1),"")</f>
        <v>6</v>
      </c>
      <c r="L12" t="str">
        <f>IFERROR(INDEX($W$8:$W$30,MATCH(K12,$V$8:$V$30,0)),"")</f>
        <v>Naphtol</v>
      </c>
      <c r="M12">
        <f>IFERROR(INDEX($X$8:$X$30,MATCH(Table1[[#This Row],[Rounded RT]],$V$8:$V$30,0)),"")</f>
        <v>1</v>
      </c>
      <c r="N12" t="str">
        <f>IF(Table1[[#This Row],[Analyte]]=$W$8, Table1[[#This Row],[Area]]/SUMIFS($G$6:$G1010, $M$6:$M1010,Table1[[#This Row],[Inject ID]],$B$6:$B1010,Table1[[#This Row],[File Name]]), "")</f>
        <v/>
      </c>
      <c r="O12">
        <f>IF(Table1[[#This Row],[Analyte]]=$W$25, Table1[[#This Row],[Area]]/SUMIFS($G$6:$G1010, $M$6:$M1010,Table1[[#This Row],[Inject ID]],$B$6:$B1010,Table1[[#This Row],[File Name]]), "")</f>
        <v>0.49363437400651095</v>
      </c>
      <c r="Q12" t="str">
        <f>IF(Table1[[#This Row],[Nap/decane]]=$W$8, Table1[[#This Row],[Area]]/SUMIFS($G$6:$G1010, $M$6:$M1010,Table1[[#This Row],[Inject ID approx]],$B$6:$B1010,Table1[[#This Row],[File Name]]), "")</f>
        <v/>
      </c>
      <c r="R12" t="b">
        <f>IF(OR(Table1[[#This Row],[Analyte]]="Phe", Table1[[#This Row],[Analyte]]= "Naphtol"),TRUE,"")</f>
        <v>1</v>
      </c>
      <c r="V12">
        <v>16.399999999999999</v>
      </c>
      <c r="W12" t="s">
        <v>33</v>
      </c>
      <c r="X12">
        <v>1</v>
      </c>
      <c r="Y12">
        <v>1.9</v>
      </c>
      <c r="Z12" t="s">
        <v>34</v>
      </c>
      <c r="AA12">
        <v>1</v>
      </c>
    </row>
    <row r="13" spans="1:27" x14ac:dyDescent="0.2">
      <c r="A13" t="str">
        <f>IFERROR(RIGHT(Table1[[#This Row],[File Name]],LEN(Table1[[#This Row],[File Name]])-FIND("-",Table1[[#This Row],[File Name]])),"")</f>
        <v>0.05</v>
      </c>
      <c r="B13" t="str">
        <f>IF(LEFT(Table1[[#This Row],[Peak '#]],3)="TIC", SUBSTITUTE(SUBSTITUTE(Table1[[#This Row],[Peak '#]],".D\data.ms",""),"TIC:", ""),B12)</f>
        <v xml:space="preserve"> 20250718_Nap-0.05</v>
      </c>
      <c r="C13" s="1" t="s">
        <v>17</v>
      </c>
      <c r="D13">
        <v>6.2009999999999996</v>
      </c>
      <c r="E13" t="s">
        <v>10</v>
      </c>
      <c r="F13">
        <v>4.3999999999999997E-2</v>
      </c>
      <c r="G13">
        <v>2561799563</v>
      </c>
      <c r="H13">
        <v>6.1189999999999998</v>
      </c>
      <c r="I13">
        <v>6.5780000000000003</v>
      </c>
      <c r="J13">
        <f>IFERROR(2*(D14-Table1[[#This Row],[Ret Time]])/(Table1[[#This Row],[Width]]+F14),"")</f>
        <v>8.0808080808080884</v>
      </c>
      <c r="K13">
        <f>IF(ISNUMBER(Table1[[#This Row],[Ret Time]]), ROUND(Table1[[#This Row],[Ret Time]],1),"")</f>
        <v>6.2</v>
      </c>
      <c r="L13" t="str">
        <f>IFERROR(INDEX($W$8:$W$30,MATCH(K13,$V$8:$V$30,0)),"")</f>
        <v/>
      </c>
      <c r="M13" t="str">
        <f>IFERROR(INDEX($X$8:$X$30,MATCH(Table1[[#This Row],[Rounded RT]],$V$8:$V$30,0)),"")</f>
        <v/>
      </c>
      <c r="N13" t="str">
        <f>IF(Table1[[#This Row],[Analyte]]=$W$8, Table1[[#This Row],[Area]]/SUMIFS($G$6:$G1011, $M$6:$M1011,Table1[[#This Row],[Inject ID]],$B$6:$B1011,Table1[[#This Row],[File Name]]), "")</f>
        <v/>
      </c>
      <c r="O13" t="str">
        <f>IF(Table1[[#This Row],[Analyte]]=$W$25, Table1[[#This Row],[Area]]/SUMIFS($G$6:$G1011, $M$6:$M1011,Table1[[#This Row],[Inject ID]],$B$6:$B1011,Table1[[#This Row],[File Name]]), "")</f>
        <v/>
      </c>
      <c r="Q13" t="str">
        <f>IF(Table1[[#This Row],[Nap/decane]]=$W$8, Table1[[#This Row],[Area]]/SUMIFS($G$6:$G1011, $M$6:$M1011,Table1[[#This Row],[Inject ID approx]],$B$6:$B1011,Table1[[#This Row],[File Name]]), "")</f>
        <v/>
      </c>
      <c r="R13" t="str">
        <f>IF(OR(Table1[[#This Row],[Analyte]]="Phe", Table1[[#This Row],[Analyte]]= "Naphtol"),TRUE,"")</f>
        <v/>
      </c>
      <c r="V13">
        <v>18</v>
      </c>
      <c r="W13" t="s">
        <v>33</v>
      </c>
      <c r="X13">
        <v>2</v>
      </c>
      <c r="Y13">
        <v>3.4</v>
      </c>
      <c r="Z13" t="s">
        <v>34</v>
      </c>
      <c r="AA13">
        <v>2</v>
      </c>
    </row>
    <row r="14" spans="1:27" x14ac:dyDescent="0.2">
      <c r="A14" t="str">
        <f>IFERROR(RIGHT(Table1[[#This Row],[File Name]],LEN(Table1[[#This Row],[File Name]])-FIND("-",Table1[[#This Row],[File Name]])),"")</f>
        <v>0.05</v>
      </c>
      <c r="B14" t="str">
        <f>IF(LEFT(Table1[[#This Row],[Peak '#]],3)="TIC", SUBSTITUTE(SUBSTITUTE(Table1[[#This Row],[Peak '#]],".D\data.ms",""),"TIC:", ""),B13)</f>
        <v xml:space="preserve"> 20250718_Nap-0.05</v>
      </c>
      <c r="C14" s="1" t="s">
        <v>18</v>
      </c>
      <c r="D14">
        <v>6.601</v>
      </c>
      <c r="E14" t="s">
        <v>13</v>
      </c>
      <c r="F14">
        <v>5.5E-2</v>
      </c>
      <c r="G14">
        <v>57065442</v>
      </c>
      <c r="H14">
        <v>6.5780000000000003</v>
      </c>
      <c r="I14">
        <v>7.07</v>
      </c>
      <c r="J14">
        <f>IFERROR(2*(D15-Table1[[#This Row],[Ret Time]])/(Table1[[#This Row],[Width]]+F15),"")</f>
        <v>9.9292929292929273</v>
      </c>
      <c r="K14">
        <f>IF(ISNUMBER(Table1[[#This Row],[Ret Time]]), ROUND(Table1[[#This Row],[Ret Time]],1),"")</f>
        <v>6.6</v>
      </c>
      <c r="L14" t="str">
        <f>IFERROR(INDEX($W$8:$W$30,MATCH(K14,$V$8:$V$30,0)),"")</f>
        <v>Decane</v>
      </c>
      <c r="M14">
        <f>IFERROR(INDEX($X$8:$X$30,MATCH(Table1[[#This Row],[Rounded RT]],$V$8:$V$30,0)),"")</f>
        <v>4</v>
      </c>
      <c r="N14" t="str">
        <f>IF(Table1[[#This Row],[Analyte]]=$W$8, Table1[[#This Row],[Area]]/SUMIFS($G$6:$G1012, $M$6:$M1012,Table1[[#This Row],[Inject ID]],$B$6:$B1012,Table1[[#This Row],[File Name]]), "")</f>
        <v/>
      </c>
      <c r="O14" t="str">
        <f>IF(Table1[[#This Row],[Analyte]]=$W$25, Table1[[#This Row],[Area]]/SUMIFS($G$6:$G1012, $M$6:$M1012,Table1[[#This Row],[Inject ID]],$B$6:$B1012,Table1[[#This Row],[File Name]]), "")</f>
        <v/>
      </c>
      <c r="Q14" t="str">
        <f>IF(Table1[[#This Row],[Nap/decane]]=$W$8, Table1[[#This Row],[Area]]/SUMIFS($G$6:$G1012, $M$6:$M1012,Table1[[#This Row],[Inject ID approx]],$B$6:$B1012,Table1[[#This Row],[File Name]]), "")</f>
        <v/>
      </c>
      <c r="R14" t="str">
        <f>IF(OR(Table1[[#This Row],[Analyte]]="Phe", Table1[[#This Row],[Analyte]]= "Naphtol"),TRUE,"")</f>
        <v/>
      </c>
      <c r="V14">
        <v>19.600000000000001</v>
      </c>
      <c r="W14" t="s">
        <v>33</v>
      </c>
      <c r="X14">
        <v>3</v>
      </c>
      <c r="Y14">
        <v>5</v>
      </c>
      <c r="Z14" t="s">
        <v>34</v>
      </c>
      <c r="AA14">
        <v>3</v>
      </c>
    </row>
    <row r="15" spans="1:27" x14ac:dyDescent="0.2">
      <c r="A15" t="str">
        <f>IFERROR(RIGHT(Table1[[#This Row],[File Name]],LEN(Table1[[#This Row],[File Name]])-FIND("-",Table1[[#This Row],[File Name]])),"")</f>
        <v>0.05</v>
      </c>
      <c r="B15" t="str">
        <f>IF(LEFT(Table1[[#This Row],[Peak '#]],3)="TIC", SUBSTITUTE(SUBSTITUTE(Table1[[#This Row],[Peak '#]],".D\data.ms",""),"TIC:", ""),B14)</f>
        <v xml:space="preserve"> 20250718_Nap-0.05</v>
      </c>
      <c r="C15" s="1" t="s">
        <v>19</v>
      </c>
      <c r="D15">
        <v>7.5839999999999996</v>
      </c>
      <c r="E15" t="s">
        <v>23</v>
      </c>
      <c r="F15">
        <v>0.14299999999999999</v>
      </c>
      <c r="G15">
        <v>68823500</v>
      </c>
      <c r="H15">
        <v>7.4089999999999998</v>
      </c>
      <c r="I15">
        <v>7.923</v>
      </c>
      <c r="J15">
        <f>IFERROR(2*(D16-Table1[[#This Row],[Ret Time]])/(Table1[[#This Row],[Width]]+F16),"")</f>
        <v>10.801369863013699</v>
      </c>
      <c r="K15">
        <f>IF(ISNUMBER(Table1[[#This Row],[Ret Time]]), ROUND(Table1[[#This Row],[Ret Time]],1),"")</f>
        <v>7.6</v>
      </c>
      <c r="L15" t="str">
        <f>IFERROR(INDEX($W$8:$W$30,MATCH(K15,$V$8:$V$30,0)),"")</f>
        <v>Naphtol</v>
      </c>
      <c r="M15">
        <f>IFERROR(INDEX($X$8:$X$30,MATCH(Table1[[#This Row],[Rounded RT]],$V$8:$V$30,0)),"")</f>
        <v>2</v>
      </c>
      <c r="N15" t="str">
        <f>IF(Table1[[#This Row],[Analyte]]=$W$8, Table1[[#This Row],[Area]]/SUMIFS($G$6:$G1013, $M$6:$M1013,Table1[[#This Row],[Inject ID]],$B$6:$B1013,Table1[[#This Row],[File Name]]), "")</f>
        <v/>
      </c>
      <c r="O15">
        <f>IF(Table1[[#This Row],[Analyte]]=$W$25, Table1[[#This Row],[Area]]/SUMIFS($G$6:$G1013, $M$6:$M1013,Table1[[#This Row],[Inject ID]],$B$6:$B1013,Table1[[#This Row],[File Name]]), "")</f>
        <v>0.48277887248231904</v>
      </c>
      <c r="Q15" t="str">
        <f>IF(Table1[[#This Row],[Nap/decane]]=$W$8, Table1[[#This Row],[Area]]/SUMIFS($G$6:$G1013, $M$6:$M1013,Table1[[#This Row],[Inject ID approx]],$B$6:$B1013,Table1[[#This Row],[File Name]]), "")</f>
        <v/>
      </c>
      <c r="R15" t="b">
        <f>IF(OR(Table1[[#This Row],[Analyte]]="Phe", Table1[[#This Row],[Analyte]]= "Naphtol"),TRUE,"")</f>
        <v>1</v>
      </c>
      <c r="T15">
        <f>G28/G12</f>
        <v>2.8283566733802736</v>
      </c>
      <c r="V15">
        <v>21</v>
      </c>
      <c r="W15" t="s">
        <v>33</v>
      </c>
      <c r="X15">
        <v>4</v>
      </c>
      <c r="Y15">
        <v>6.6</v>
      </c>
      <c r="Z15" t="s">
        <v>34</v>
      </c>
      <c r="AA15">
        <v>4</v>
      </c>
    </row>
    <row r="16" spans="1:27" x14ac:dyDescent="0.2">
      <c r="A16" t="str">
        <f>IFERROR(RIGHT(Table1[[#This Row],[File Name]],LEN(Table1[[#This Row],[File Name]])-FIND("-",Table1[[#This Row],[File Name]])),"")</f>
        <v>0.05</v>
      </c>
      <c r="B16" t="str">
        <f>IF(LEFT(Table1[[#This Row],[Peak '#]],3)="TIC", SUBSTITUTE(SUBSTITUTE(Table1[[#This Row],[Peak '#]],".D\data.ms",""),"TIC:", ""),B15)</f>
        <v xml:space="preserve"> 20250718_Nap-0.05</v>
      </c>
      <c r="C16" s="1" t="s">
        <v>20</v>
      </c>
      <c r="D16">
        <v>9.1609999999999996</v>
      </c>
      <c r="E16" t="s">
        <v>23</v>
      </c>
      <c r="F16">
        <v>0.14899999999999999</v>
      </c>
      <c r="G16">
        <v>74754286</v>
      </c>
      <c r="H16">
        <v>9.06</v>
      </c>
      <c r="I16">
        <v>9.7159999999999993</v>
      </c>
      <c r="J16">
        <f>IFERROR(2*(D17-Table1[[#This Row],[Ret Time]])/(Table1[[#This Row],[Width]]+F17),"")</f>
        <v>10.557046979865776</v>
      </c>
      <c r="K16">
        <f>IF(ISNUMBER(Table1[[#This Row],[Ret Time]]), ROUND(Table1[[#This Row],[Ret Time]],1),"")</f>
        <v>9.1999999999999993</v>
      </c>
      <c r="L16" t="str">
        <f>IFERROR(INDEX($W$8:$W$30,MATCH(K16,$V$8:$V$30,0)),"")</f>
        <v>Naphtol</v>
      </c>
      <c r="M16">
        <f>IFERROR(INDEX($X$8:$X$30,MATCH(Table1[[#This Row],[Rounded RT]],$V$8:$V$30,0)),"")</f>
        <v>3</v>
      </c>
      <c r="N16" t="str">
        <f>IF(Table1[[#This Row],[Analyte]]=$W$8, Table1[[#This Row],[Area]]/SUMIFS($G$6:$G1014, $M$6:$M1014,Table1[[#This Row],[Inject ID]],$B$6:$B1014,Table1[[#This Row],[File Name]]), "")</f>
        <v/>
      </c>
      <c r="O16">
        <f>IF(Table1[[#This Row],[Analyte]]=$W$25, Table1[[#This Row],[Area]]/SUMIFS($G$6:$G1014, $M$6:$M1014,Table1[[#This Row],[Inject ID]],$B$6:$B1014,Table1[[#This Row],[File Name]]), "")</f>
        <v>0.67838894884182455</v>
      </c>
      <c r="Q16" t="str">
        <f>IF(Table1[[#This Row],[Nap/decane]]=$W$8, Table1[[#This Row],[Area]]/SUMIFS($G$6:$G1014, $M$6:$M1014,Table1[[#This Row],[Inject ID approx]],$B$6:$B1014,Table1[[#This Row],[File Name]]), "")</f>
        <v/>
      </c>
      <c r="R16" t="b">
        <f>IF(OR(Table1[[#This Row],[Analyte]]="Phe", Table1[[#This Row],[Analyte]]= "Naphtol"),TRUE,"")</f>
        <v>1</v>
      </c>
      <c r="T16">
        <f>G31/G15</f>
        <v>2.0231540970744004</v>
      </c>
      <c r="V16">
        <v>1.9</v>
      </c>
      <c r="W16" t="s">
        <v>34</v>
      </c>
      <c r="X16">
        <v>1</v>
      </c>
    </row>
    <row r="17" spans="1:24" x14ac:dyDescent="0.2">
      <c r="A17" t="str">
        <f>IFERROR(RIGHT(Table1[[#This Row],[File Name]],LEN(Table1[[#This Row],[File Name]])-FIND("-",Table1[[#This Row],[File Name]])),"")</f>
        <v>0.05</v>
      </c>
      <c r="B17" t="str">
        <f>IF(LEFT(Table1[[#This Row],[Peak '#]],3)="TIC", SUBSTITUTE(SUBSTITUTE(Table1[[#This Row],[Peak '#]],".D\data.ms",""),"TIC:", ""),B16)</f>
        <v xml:space="preserve"> 20250718_Nap-0.05</v>
      </c>
      <c r="C17" s="1" t="s">
        <v>21</v>
      </c>
      <c r="D17">
        <v>10.734</v>
      </c>
      <c r="E17" t="s">
        <v>23</v>
      </c>
      <c r="F17">
        <v>0.14899999999999999</v>
      </c>
      <c r="G17">
        <v>79934237</v>
      </c>
      <c r="H17">
        <v>10.624000000000001</v>
      </c>
      <c r="I17">
        <v>11.313000000000001</v>
      </c>
      <c r="J17">
        <f>IFERROR(2*(D18-Table1[[#This Row],[Ret Time]])/(Table1[[#This Row],[Width]]+F18),"")</f>
        <v>-144.08053691275168</v>
      </c>
      <c r="K17">
        <f>IF(ISNUMBER(Table1[[#This Row],[Ret Time]]), ROUND(Table1[[#This Row],[Ret Time]],1),"")</f>
        <v>10.7</v>
      </c>
      <c r="L17" t="str">
        <f>IFERROR(INDEX($W$8:$W$30,MATCH(K17,$V$8:$V$30,0)),"")</f>
        <v>Naphtol</v>
      </c>
      <c r="M17">
        <f>IFERROR(INDEX($X$8:$X$30,MATCH(Table1[[#This Row],[Rounded RT]],$V$8:$V$30,0)),"")</f>
        <v>4</v>
      </c>
      <c r="N17" t="str">
        <f>IF(Table1[[#This Row],[Analyte]]=$W$8, Table1[[#This Row],[Area]]/SUMIFS($G$6:$G1015, $M$6:$M1015,Table1[[#This Row],[Inject ID]],$B$6:$B1015,Table1[[#This Row],[File Name]]), "")</f>
        <v/>
      </c>
      <c r="O17">
        <f>IF(Table1[[#This Row],[Analyte]]=$W$25, Table1[[#This Row],[Area]]/SUMIFS($G$6:$G1015, $M$6:$M1015,Table1[[#This Row],[Inject ID]],$B$6:$B1015,Table1[[#This Row],[File Name]]), "")</f>
        <v>0.58346295103362977</v>
      </c>
      <c r="Q17" t="str">
        <f>IF(Table1[[#This Row],[Nap/decane]]=$W$8, Table1[[#This Row],[Area]]/SUMIFS($G$6:$G1015, $M$6:$M1015,Table1[[#This Row],[Inject ID approx]],$B$6:$B1015,Table1[[#This Row],[File Name]]), "")</f>
        <v/>
      </c>
      <c r="R17" t="b">
        <f>IF(OR(Table1[[#This Row],[Analyte]]="Phe", Table1[[#This Row],[Analyte]]= "Naphtol"),TRUE,"")</f>
        <v>1</v>
      </c>
      <c r="T17">
        <f>G33/G16</f>
        <v>2.1905086886924452</v>
      </c>
      <c r="V17">
        <v>3.4</v>
      </c>
      <c r="W17" t="s">
        <v>34</v>
      </c>
      <c r="X17">
        <v>2</v>
      </c>
    </row>
    <row r="18" spans="1:24" x14ac:dyDescent="0.2">
      <c r="A18" t="str">
        <f>IFERROR(RIGHT(Table1[[#This Row],[File Name]],LEN(Table1[[#This Row],[File Name]])-FIND("-",Table1[[#This Row],[File Name]])),"")</f>
        <v>0.1</v>
      </c>
      <c r="B18" t="str">
        <f>IF(LEFT(Table1[[#This Row],[Peak '#]],3)="TIC", SUBSTITUTE(SUBSTITUTE(Table1[[#This Row],[Peak '#]],".D\data.ms",""),"TIC:", ""),B17)</f>
        <v xml:space="preserve"> 20250718_Nap-0.1</v>
      </c>
      <c r="C18" s="1" t="s">
        <v>51</v>
      </c>
      <c r="J18" t="str">
        <f>IFERROR(2*(D19-Table1[[#This Row],[Ret Time]])/(Table1[[#This Row],[Width]]+F19),"")</f>
        <v/>
      </c>
      <c r="K18" t="str">
        <f>IF(ISNUMBER(Table1[[#This Row],[Ret Time]]), ROUND(Table1[[#This Row],[Ret Time]],1),"")</f>
        <v/>
      </c>
      <c r="L18" t="str">
        <f>IFERROR(INDEX($W$8:$W$30,MATCH(K18,$V$8:$V$30,0)),"")</f>
        <v/>
      </c>
      <c r="M18" t="str">
        <f>IFERROR(INDEX($X$8:$X$30,MATCH(Table1[[#This Row],[Rounded RT]],$V$8:$V$30,0)),"")</f>
        <v/>
      </c>
      <c r="N18" t="str">
        <f>IF(Table1[[#This Row],[Analyte]]=$W$8, Table1[[#This Row],[Area]]/SUMIFS($G$6:$G1016, $M$6:$M1016,Table1[[#This Row],[Inject ID]],$B$6:$B1016,Table1[[#This Row],[File Name]]), "")</f>
        <v/>
      </c>
      <c r="O18" t="str">
        <f>IF(Table1[[#This Row],[Analyte]]=$W$25, Table1[[#This Row],[Area]]/SUMIFS($G$6:$G1016, $M$6:$M1016,Table1[[#This Row],[Inject ID]],$B$6:$B1016,Table1[[#This Row],[File Name]]), "")</f>
        <v/>
      </c>
      <c r="Q18" t="str">
        <f>IF(Table1[[#This Row],[Nap/decane]]=$W$8, Table1[[#This Row],[Area]]/SUMIFS($G$6:$G1016, $M$6:$M1016,Table1[[#This Row],[Inject ID approx]],$B$6:$B1016,Table1[[#This Row],[File Name]]), "")</f>
        <v/>
      </c>
      <c r="R18" t="str">
        <f>IF(OR(Table1[[#This Row],[Analyte]]="Phe", Table1[[#This Row],[Analyte]]= "Naphtol"),TRUE,"")</f>
        <v/>
      </c>
      <c r="T18">
        <f>G33/G17</f>
        <v>2.048557903917942</v>
      </c>
      <c r="V18">
        <v>5</v>
      </c>
      <c r="W18" t="s">
        <v>34</v>
      </c>
      <c r="X18">
        <v>3</v>
      </c>
    </row>
    <row r="19" spans="1:24" x14ac:dyDescent="0.2">
      <c r="A19" t="str">
        <f>IFERROR(RIGHT(Table1[[#This Row],[File Name]],LEN(Table1[[#This Row],[File Name]])-FIND("-",Table1[[#This Row],[File Name]])),"")</f>
        <v>0.1</v>
      </c>
      <c r="B19" t="str">
        <f>IF(LEFT(Table1[[#This Row],[Peak '#]],3)="TIC", SUBSTITUTE(SUBSTITUTE(Table1[[#This Row],[Peak '#]],".D\data.ms",""),"TIC:", ""),B18)</f>
        <v xml:space="preserve"> 20250718_Nap-0.1</v>
      </c>
      <c r="C19" s="1" t="s">
        <v>49</v>
      </c>
      <c r="J19" t="str">
        <f>IFERROR(2*(D20-Table1[[#This Row],[Ret Time]])/(Table1[[#This Row],[Width]]+F20),"")</f>
        <v/>
      </c>
      <c r="K19" t="str">
        <f>IF(ISNUMBER(Table1[[#This Row],[Ret Time]]), ROUND(Table1[[#This Row],[Ret Time]],1),"")</f>
        <v/>
      </c>
      <c r="L19" t="str">
        <f>IFERROR(INDEX($W$8:$W$30,MATCH(K19,$V$8:$V$30,0)),"")</f>
        <v/>
      </c>
      <c r="M19" t="str">
        <f>IFERROR(INDEX($X$8:$X$30,MATCH(Table1[[#This Row],[Rounded RT]],$V$8:$V$30,0)),"")</f>
        <v/>
      </c>
      <c r="N19" t="str">
        <f>IF(Table1[[#This Row],[Analyte]]=$W$8, Table1[[#This Row],[Area]]/SUMIFS($G$6:$G1017, $M$6:$M1017,Table1[[#This Row],[Inject ID]],$B$6:$B1017,Table1[[#This Row],[File Name]]), "")</f>
        <v/>
      </c>
      <c r="O19" t="str">
        <f>IF(Table1[[#This Row],[Analyte]]=$W$25, Table1[[#This Row],[Area]]/SUMIFS($G$6:$G1017, $M$6:$M1017,Table1[[#This Row],[Inject ID]],$B$6:$B1017,Table1[[#This Row],[File Name]]), "")</f>
        <v/>
      </c>
      <c r="Q19" t="str">
        <f>IF(Table1[[#This Row],[Nap/decane]]=$W$8, Table1[[#This Row],[Area]]/SUMIFS($G$6:$G1017, $M$6:$M1017,Table1[[#This Row],[Inject ID approx]],$B$6:$B1017,Table1[[#This Row],[File Name]]), "")</f>
        <v/>
      </c>
      <c r="R19" t="str">
        <f>IF(OR(Table1[[#This Row],[Analyte]]="Phe", Table1[[#This Row],[Analyte]]= "Naphtol"),TRUE,"")</f>
        <v/>
      </c>
      <c r="V19">
        <v>6.6</v>
      </c>
      <c r="W19" t="s">
        <v>34</v>
      </c>
      <c r="X19">
        <v>4</v>
      </c>
    </row>
    <row r="20" spans="1:24" x14ac:dyDescent="0.2">
      <c r="A20" t="str">
        <f>IFERROR(RIGHT(Table1[[#This Row],[File Name]],LEN(Table1[[#This Row],[File Name]])-FIND("-",Table1[[#This Row],[File Name]])),"")</f>
        <v>0.1</v>
      </c>
      <c r="B20" t="str">
        <f>IF(LEFT(Table1[[#This Row],[Peak '#]],3)="TIC", SUBSTITUTE(SUBSTITUTE(Table1[[#This Row],[Peak '#]],".D\data.ms",""),"TIC:", ""),B19)</f>
        <v xml:space="preserve"> 20250718_Nap-0.1</v>
      </c>
      <c r="C20"/>
      <c r="J20" t="str">
        <f>IFERROR(2*(D21-Table1[[#This Row],[Ret Time]])/(Table1[[#This Row],[Width]]+F21),"")</f>
        <v/>
      </c>
      <c r="K20" t="str">
        <f>IF(ISNUMBER(Table1[[#This Row],[Ret Time]]), ROUND(Table1[[#This Row],[Ret Time]],1),"")</f>
        <v/>
      </c>
      <c r="L20" t="str">
        <f>IFERROR(INDEX($W$8:$W$30,MATCH(K20,$V$8:$V$30,0)),"")</f>
        <v/>
      </c>
      <c r="M20" t="str">
        <f>IFERROR(INDEX($X$8:$X$30,MATCH(Table1[[#This Row],[Rounded RT]],$V$8:$V$30,0)),"")</f>
        <v/>
      </c>
      <c r="N20" t="str">
        <f>IF(Table1[[#This Row],[Analyte]]=$W$8, Table1[[#This Row],[Area]]/SUMIFS($G$6:$G1018, $M$6:$M1018,Table1[[#This Row],[Inject ID]],$B$6:$B1018,Table1[[#This Row],[File Name]]), "")</f>
        <v/>
      </c>
      <c r="O20" t="str">
        <f>IF(Table1[[#This Row],[Analyte]]=$W$25, Table1[[#This Row],[Area]]/SUMIFS($G$6:$G1018, $M$6:$M1018,Table1[[#This Row],[Inject ID]],$B$6:$B1018,Table1[[#This Row],[File Name]]), "")</f>
        <v/>
      </c>
      <c r="Q20" t="str">
        <f>IF(Table1[[#This Row],[Nap/decane]]=$W$8, Table1[[#This Row],[Area]]/SUMIFS($G$6:$G1018, $M$6:$M1018,Table1[[#This Row],[Inject ID approx]],$B$6:$B1018,Table1[[#This Row],[File Name]]), "")</f>
        <v/>
      </c>
      <c r="R20" t="str">
        <f>IF(OR(Table1[[#This Row],[Analyte]]="Phe", Table1[[#This Row],[Analyte]]= "Naphtol"),TRUE,"")</f>
        <v/>
      </c>
      <c r="V20">
        <v>1.8</v>
      </c>
      <c r="W20" t="s">
        <v>34</v>
      </c>
      <c r="X20">
        <v>1</v>
      </c>
    </row>
    <row r="21" spans="1:24" x14ac:dyDescent="0.2">
      <c r="A21" t="str">
        <f>IFERROR(RIGHT(Table1[[#This Row],[File Name]],LEN(Table1[[#This Row],[File Name]])-FIND("-",Table1[[#This Row],[File Name]])),"")</f>
        <v>0.1</v>
      </c>
      <c r="B21" t="str">
        <f>IF(LEFT(Table1[[#This Row],[Peak '#]],3)="TIC", SUBSTITUTE(SUBSTITUTE(Table1[[#This Row],[Peak '#]],".D\data.ms",""),"TIC:", ""),B20)</f>
        <v xml:space="preserve"> 20250718_Nap-0.1</v>
      </c>
      <c r="C21" s="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tr">
        <f>IFERROR(2*(D22-Table1[[#This Row],[Ret Time]])/(Table1[[#This Row],[Width]]+F22),"")</f>
        <v/>
      </c>
      <c r="K21" t="str">
        <f>IF(ISNUMBER(Table1[[#This Row],[Ret Time]]), ROUND(Table1[[#This Row],[Ret Time]],1),"")</f>
        <v/>
      </c>
      <c r="L21" t="str">
        <f>IFERROR(INDEX($W$8:$W$30,MATCH(K21,$V$8:$V$30,0)),"")</f>
        <v/>
      </c>
      <c r="M21" t="str">
        <f>IFERROR(INDEX($X$8:$X$30,MATCH(Table1[[#This Row],[Rounded RT]],$V$8:$V$30,0)),"")</f>
        <v/>
      </c>
      <c r="N21" t="str">
        <f>IF(Table1[[#This Row],[Analyte]]=$W$8, Table1[[#This Row],[Area]]/SUMIFS($G$6:$G1019, $M$6:$M1019,Table1[[#This Row],[Inject ID]],$B$6:$B1019,Table1[[#This Row],[File Name]]), "")</f>
        <v/>
      </c>
      <c r="O21" t="str">
        <f>IF(Table1[[#This Row],[Analyte]]=$W$25, Table1[[#This Row],[Area]]/SUMIFS($G$6:$G1019, $M$6:$M1019,Table1[[#This Row],[Inject ID]],$B$6:$B1019,Table1[[#This Row],[File Name]]), "")</f>
        <v/>
      </c>
      <c r="Q21" t="str">
        <f>IF(Table1[[#This Row],[Nap/decane]]=$W$8, Table1[[#This Row],[Area]]/SUMIFS($G$6:$G1019, $M$6:$M1019,Table1[[#This Row],[Inject ID approx]],$B$6:$B1019,Table1[[#This Row],[File Name]]), "")</f>
        <v/>
      </c>
      <c r="R21" t="str">
        <f>IF(OR(Table1[[#This Row],[Analyte]]="Phe", Table1[[#This Row],[Analyte]]= "Naphtol"),TRUE,"")</f>
        <v/>
      </c>
      <c r="V21">
        <v>3.5</v>
      </c>
      <c r="W21" t="s">
        <v>34</v>
      </c>
      <c r="X21">
        <v>2</v>
      </c>
    </row>
    <row r="22" spans="1:24" x14ac:dyDescent="0.2">
      <c r="A22" t="str">
        <f>IFERROR(RIGHT(Table1[[#This Row],[File Name]],LEN(Table1[[#This Row],[File Name]])-FIND("-",Table1[[#This Row],[File Name]])),"")</f>
        <v>0.1</v>
      </c>
      <c r="B22" t="str">
        <f>IF(LEFT(Table1[[#This Row],[Peak '#]],3)="TIC", SUBSTITUTE(SUBSTITUTE(Table1[[#This Row],[Peak '#]],".D\data.ms",""),"TIC:", ""),B21)</f>
        <v xml:space="preserve"> 20250718_Nap-0.1</v>
      </c>
      <c r="C22" s="1" t="s">
        <v>7</v>
      </c>
      <c r="D22">
        <v>1.4730000000000001</v>
      </c>
      <c r="E22" t="s">
        <v>8</v>
      </c>
      <c r="F22">
        <v>0.124</v>
      </c>
      <c r="G22">
        <v>2515820418</v>
      </c>
      <c r="H22">
        <v>1.1659999999999999</v>
      </c>
      <c r="I22">
        <v>1.833</v>
      </c>
      <c r="J22">
        <f>IFERROR(2*(D23-Table1[[#This Row],[Ret Time]])/(Table1[[#This Row],[Width]]+F23),"")</f>
        <v>5.5555555555555545</v>
      </c>
      <c r="K22">
        <f>IF(ISNUMBER(Table1[[#This Row],[Ret Time]]), ROUND(Table1[[#This Row],[Ret Time]],1),"")</f>
        <v>1.5</v>
      </c>
      <c r="L22" t="str">
        <f>IFERROR(INDEX($W$8:$W$30,MATCH(K22,$V$8:$V$30,0)),"")</f>
        <v/>
      </c>
      <c r="M22" t="str">
        <f>IFERROR(INDEX($X$8:$X$30,MATCH(Table1[[#This Row],[Rounded RT]],$V$8:$V$30,0)),"")</f>
        <v/>
      </c>
      <c r="N22" t="str">
        <f>IF(Table1[[#This Row],[Analyte]]=$W$8, Table1[[#This Row],[Area]]/SUMIFS($G$6:$G1020, $M$6:$M1020,Table1[[#This Row],[Inject ID]],$B$6:$B1020,Table1[[#This Row],[File Name]]), "")</f>
        <v/>
      </c>
      <c r="O22" t="str">
        <f>IF(Table1[[#This Row],[Analyte]]=$W$25, Table1[[#This Row],[Area]]/SUMIFS($G$6:$G1020, $M$6:$M1020,Table1[[#This Row],[Inject ID]],$B$6:$B1020,Table1[[#This Row],[File Name]]), "")</f>
        <v/>
      </c>
      <c r="Q22" t="str">
        <f>IF(Table1[[#This Row],[Nap/decane]]=$W$8, Table1[[#This Row],[Area]]/SUMIFS($G$6:$G1020, $M$6:$M1020,Table1[[#This Row],[Inject ID approx]],$B$6:$B1020,Table1[[#This Row],[File Name]]), "")</f>
        <v/>
      </c>
      <c r="R22" t="str">
        <f>IF(OR(Table1[[#This Row],[Analyte]]="Phe", Table1[[#This Row],[Analyte]]= "Naphtol"),TRUE,"")</f>
        <v/>
      </c>
      <c r="V22">
        <v>5.0999999999999996</v>
      </c>
      <c r="W22" t="s">
        <v>34</v>
      </c>
      <c r="X22">
        <v>3</v>
      </c>
    </row>
    <row r="23" spans="1:24" x14ac:dyDescent="0.2">
      <c r="A23" t="str">
        <f>IFERROR(RIGHT(Table1[[#This Row],[File Name]],LEN(Table1[[#This Row],[File Name]])-FIND("-",Table1[[#This Row],[File Name]])),"")</f>
        <v>0.1</v>
      </c>
      <c r="B23" t="str">
        <f>IF(LEFT(Table1[[#This Row],[Peak '#]],3)="TIC", SUBSTITUTE(SUBSTITUTE(Table1[[#This Row],[Peak '#]],".D\data.ms",""),"TIC:", ""),B22)</f>
        <v xml:space="preserve"> 20250718_Nap-0.1</v>
      </c>
      <c r="C23" s="1" t="s">
        <v>9</v>
      </c>
      <c r="D23">
        <v>1.873</v>
      </c>
      <c r="E23" t="s">
        <v>13</v>
      </c>
      <c r="F23">
        <v>0.02</v>
      </c>
      <c r="G23">
        <v>49342292</v>
      </c>
      <c r="H23">
        <v>1.833</v>
      </c>
      <c r="I23">
        <v>2.161</v>
      </c>
      <c r="J23">
        <f>IFERROR(2*(D24-Table1[[#This Row],[Ret Time]])/(Table1[[#This Row],[Width]]+F24),"")</f>
        <v>13.651162790697677</v>
      </c>
      <c r="K23">
        <f>IF(ISNUMBER(Table1[[#This Row],[Ret Time]]), ROUND(Table1[[#This Row],[Ret Time]],1),"")</f>
        <v>1.9</v>
      </c>
      <c r="L23" t="str">
        <f>IFERROR(INDEX($W$8:$W$30,MATCH(K23,$V$8:$V$30,0)),"")</f>
        <v>Decane</v>
      </c>
      <c r="M23">
        <f>IFERROR(INDEX($X$8:$X$30,MATCH(Table1[[#This Row],[Rounded RT]],$V$8:$V$30,0)),"")</f>
        <v>1</v>
      </c>
      <c r="N23" t="str">
        <f>IF(Table1[[#This Row],[Analyte]]=$W$8, Table1[[#This Row],[Area]]/SUMIFS($G$6:$G1021, $M$6:$M1021,Table1[[#This Row],[Inject ID]],$B$6:$B1021,Table1[[#This Row],[File Name]]), "")</f>
        <v/>
      </c>
      <c r="O23" t="str">
        <f>IF(Table1[[#This Row],[Analyte]]=$W$25, Table1[[#This Row],[Area]]/SUMIFS($G$6:$G1021, $M$6:$M1021,Table1[[#This Row],[Inject ID]],$B$6:$B1021,Table1[[#This Row],[File Name]]), "")</f>
        <v/>
      </c>
      <c r="Q23" t="str">
        <f>IF(Table1[[#This Row],[Nap/decane]]=$W$8, Table1[[#This Row],[Area]]/SUMIFS($G$6:$G1021, $M$6:$M1021,Table1[[#This Row],[Inject ID approx]],$B$6:$B1021,Table1[[#This Row],[File Name]]), "")</f>
        <v/>
      </c>
      <c r="R23" t="str">
        <f>IF(OR(Table1[[#This Row],[Analyte]]="Phe", Table1[[#This Row],[Analyte]]= "Naphtol"),TRUE,"")</f>
        <v/>
      </c>
      <c r="V23">
        <v>6.7</v>
      </c>
      <c r="W23" t="s">
        <v>34</v>
      </c>
      <c r="X23">
        <v>4</v>
      </c>
    </row>
    <row r="24" spans="1:24" x14ac:dyDescent="0.2">
      <c r="A24" t="str">
        <f>IFERROR(RIGHT(Table1[[#This Row],[File Name]],LEN(Table1[[#This Row],[File Name]])-FIND("-",Table1[[#This Row],[File Name]])),"")</f>
        <v>0.1</v>
      </c>
      <c r="B24" t="str">
        <f>IF(LEFT(Table1[[#This Row],[Peak '#]],3)="TIC", SUBSTITUTE(SUBSTITUTE(Table1[[#This Row],[Peak '#]],".D\data.ms",""),"TIC:", ""),B23)</f>
        <v xml:space="preserve"> 20250718_Nap-0.1</v>
      </c>
      <c r="C24" s="1" t="s">
        <v>11</v>
      </c>
      <c r="D24">
        <v>3.0470000000000002</v>
      </c>
      <c r="E24" t="s">
        <v>8</v>
      </c>
      <c r="F24">
        <v>0.152</v>
      </c>
      <c r="G24">
        <v>2549614411</v>
      </c>
      <c r="H24">
        <v>2.927</v>
      </c>
      <c r="I24">
        <v>3.419</v>
      </c>
      <c r="J24">
        <f>IFERROR(2*(D25-Table1[[#This Row],[Ret Time]])/(Table1[[#This Row],[Width]]+F25),"")</f>
        <v>4.7017543859649091</v>
      </c>
      <c r="K24">
        <f>IF(ISNUMBER(Table1[[#This Row],[Ret Time]]), ROUND(Table1[[#This Row],[Ret Time]],1),"")</f>
        <v>3</v>
      </c>
      <c r="L24" t="str">
        <f>IFERROR(INDEX($W$8:$W$30,MATCH(K24,$V$8:$V$30,0)),"")</f>
        <v/>
      </c>
      <c r="M24" t="str">
        <f>IFERROR(INDEX($X$8:$X$30,MATCH(Table1[[#This Row],[Rounded RT]],$V$8:$V$30,0)),"")</f>
        <v/>
      </c>
      <c r="N24" t="str">
        <f>IF(Table1[[#This Row],[Analyte]]=$W$8, Table1[[#This Row],[Area]]/SUMIFS($G$6:$G1022, $M$6:$M1022,Table1[[#This Row],[Inject ID]],$B$6:$B1022,Table1[[#This Row],[File Name]]), "")</f>
        <v/>
      </c>
      <c r="O24" t="str">
        <f>IF(Table1[[#This Row],[Analyte]]=$W$25, Table1[[#This Row],[Area]]/SUMIFS($G$6:$G1022, $M$6:$M1022,Table1[[#This Row],[Inject ID]],$B$6:$B1022,Table1[[#This Row],[File Name]]), "")</f>
        <v/>
      </c>
      <c r="Q24" t="str">
        <f>IF(Table1[[#This Row],[Nap/decane]]=$W$8, Table1[[#This Row],[Area]]/SUMIFS($G$6:$G1022, $M$6:$M1022,Table1[[#This Row],[Inject ID approx]],$B$6:$B1022,Table1[[#This Row],[File Name]]), "")</f>
        <v/>
      </c>
      <c r="R24" t="str">
        <f>IF(OR(Table1[[#This Row],[Analyte]]="Phe", Table1[[#This Row],[Analyte]]= "Naphtol"),TRUE,"")</f>
        <v/>
      </c>
      <c r="V24">
        <v>6</v>
      </c>
      <c r="W24" t="s">
        <v>43</v>
      </c>
      <c r="X24">
        <v>1</v>
      </c>
    </row>
    <row r="25" spans="1:24" x14ac:dyDescent="0.2">
      <c r="A25" t="str">
        <f>IFERROR(RIGHT(Table1[[#This Row],[File Name]],LEN(Table1[[#This Row],[File Name]])-FIND("-",Table1[[#This Row],[File Name]])),"")</f>
        <v>0.1</v>
      </c>
      <c r="B25" t="str">
        <f>IF(LEFT(Table1[[#This Row],[Peak '#]],3)="TIC", SUBSTITUTE(SUBSTITUTE(Table1[[#This Row],[Peak '#]],".D\data.ms",""),"TIC:", ""),B24)</f>
        <v xml:space="preserve"> 20250718_Nap-0.1</v>
      </c>
      <c r="C25" s="1" t="s">
        <v>12</v>
      </c>
      <c r="D25">
        <v>3.4489999999999998</v>
      </c>
      <c r="E25" t="s">
        <v>13</v>
      </c>
      <c r="F25">
        <v>1.9E-2</v>
      </c>
      <c r="G25">
        <v>86663716</v>
      </c>
      <c r="H25">
        <v>3.419</v>
      </c>
      <c r="I25">
        <v>3.8889999999999998</v>
      </c>
      <c r="J25">
        <f>IFERROR(2*(D26-Table1[[#This Row],[Ret Time]])/(Table1[[#This Row],[Width]]+F26),"")</f>
        <v>37.301587301587297</v>
      </c>
      <c r="K25">
        <f>IF(ISNUMBER(Table1[[#This Row],[Ret Time]]), ROUND(Table1[[#This Row],[Ret Time]],1),"")</f>
        <v>3.4</v>
      </c>
      <c r="L25" t="str">
        <f>IFERROR(INDEX($W$8:$W$30,MATCH(K25,$V$8:$V$30,0)),"")</f>
        <v>Decane</v>
      </c>
      <c r="M25">
        <f>IFERROR(INDEX($X$8:$X$30,MATCH(Table1[[#This Row],[Rounded RT]],$V$8:$V$30,0)),"")</f>
        <v>2</v>
      </c>
      <c r="N25" t="str">
        <f>IF(Table1[[#This Row],[Analyte]]=$W$8, Table1[[#This Row],[Area]]/SUMIFS($G$6:$G1023, $M$6:$M1023,Table1[[#This Row],[Inject ID]],$B$6:$B1023,Table1[[#This Row],[File Name]]), "")</f>
        <v/>
      </c>
      <c r="O25" t="str">
        <f>IF(Table1[[#This Row],[Analyte]]=$W$25, Table1[[#This Row],[Area]]/SUMIFS($G$6:$G1023, $M$6:$M1023,Table1[[#This Row],[Inject ID]],$B$6:$B1023,Table1[[#This Row],[File Name]]), "")</f>
        <v/>
      </c>
      <c r="Q25" t="str">
        <f>IF(Table1[[#This Row],[Nap/decane]]=$W$8, Table1[[#This Row],[Area]]/SUMIFS($G$6:$G1023, $M$6:$M1023,Table1[[#This Row],[Inject ID approx]],$B$6:$B1023,Table1[[#This Row],[File Name]]), "")</f>
        <v/>
      </c>
      <c r="R25" t="str">
        <f>IF(OR(Table1[[#This Row],[Analyte]]="Phe", Table1[[#This Row],[Analyte]]= "Naphtol"),TRUE,"")</f>
        <v/>
      </c>
      <c r="V25">
        <v>7.6</v>
      </c>
      <c r="W25" t="s">
        <v>43</v>
      </c>
      <c r="X25">
        <v>2</v>
      </c>
    </row>
    <row r="26" spans="1:24" x14ac:dyDescent="0.2">
      <c r="A26" t="str">
        <f>IFERROR(RIGHT(Table1[[#This Row],[File Name]],LEN(Table1[[#This Row],[File Name]])-FIND("-",Table1[[#This Row],[File Name]])),"")</f>
        <v>0.1</v>
      </c>
      <c r="B26" t="str">
        <f>IF(LEFT(Table1[[#This Row],[Peak '#]],3)="TIC", SUBSTITUTE(SUBSTITUTE(Table1[[#This Row],[Peak '#]],".D\data.ms",""),"TIC:", ""),B25)</f>
        <v xml:space="preserve"> 20250718_Nap-0.1</v>
      </c>
      <c r="C26" s="1" t="s">
        <v>14</v>
      </c>
      <c r="D26">
        <v>4.6239999999999997</v>
      </c>
      <c r="E26" t="s">
        <v>8</v>
      </c>
      <c r="F26">
        <v>4.3999999999999997E-2</v>
      </c>
      <c r="G26">
        <v>2539936762</v>
      </c>
      <c r="H26">
        <v>4.5010000000000003</v>
      </c>
      <c r="I26">
        <v>5.0039999999999996</v>
      </c>
      <c r="J26">
        <f>IFERROR(2*(D27-Table1[[#This Row],[Ret Time]])/(Table1[[#This Row],[Width]]+F27),"")</f>
        <v>7.2909090909091034</v>
      </c>
      <c r="K26">
        <f>IF(ISNUMBER(Table1[[#This Row],[Ret Time]]), ROUND(Table1[[#This Row],[Ret Time]],1),"")</f>
        <v>4.5999999999999996</v>
      </c>
      <c r="L26" t="str">
        <f>IFERROR(INDEX($W$8:$W$30,MATCH(K26,$V$8:$V$30,0)),"")</f>
        <v/>
      </c>
      <c r="M26" t="str">
        <f>IFERROR(INDEX($X$8:$X$30,MATCH(Table1[[#This Row],[Rounded RT]],$V$8:$V$30,0)),"")</f>
        <v/>
      </c>
      <c r="N26" t="str">
        <f>IF(Table1[[#This Row],[Analyte]]=$W$8, Table1[[#This Row],[Area]]/SUMIFS($G$6:$G1024, $M$6:$M1024,Table1[[#This Row],[Inject ID]],$B$6:$B1024,Table1[[#This Row],[File Name]]), "")</f>
        <v/>
      </c>
      <c r="O26" t="str">
        <f>IF(Table1[[#This Row],[Analyte]]=$W$25, Table1[[#This Row],[Area]]/SUMIFS($G$6:$G1024, $M$6:$M1024,Table1[[#This Row],[Inject ID]],$B$6:$B1024,Table1[[#This Row],[File Name]]), "")</f>
        <v/>
      </c>
      <c r="Q26" t="str">
        <f>IF(Table1[[#This Row],[Nap/decane]]=$W$8, Table1[[#This Row],[Area]]/SUMIFS($G$6:$G1024, $M$6:$M1024,Table1[[#This Row],[Inject ID approx]],$B$6:$B1024,Table1[[#This Row],[File Name]]), "")</f>
        <v/>
      </c>
      <c r="R26" t="str">
        <f>IF(OR(Table1[[#This Row],[Analyte]]="Phe", Table1[[#This Row],[Analyte]]= "Naphtol"),TRUE,"")</f>
        <v/>
      </c>
      <c r="V26">
        <v>9.1999999999999993</v>
      </c>
      <c r="W26" t="s">
        <v>43</v>
      </c>
      <c r="X26">
        <v>3</v>
      </c>
    </row>
    <row r="27" spans="1:24" x14ac:dyDescent="0.2">
      <c r="A27" t="str">
        <f>IFERROR(RIGHT(Table1[[#This Row],[File Name]],LEN(Table1[[#This Row],[File Name]])-FIND("-",Table1[[#This Row],[File Name]])),"")</f>
        <v>0.1</v>
      </c>
      <c r="B27" t="str">
        <f>IF(LEFT(Table1[[#This Row],[Peak '#]],3)="TIC", SUBSTITUTE(SUBSTITUTE(Table1[[#This Row],[Peak '#]],".D\data.ms",""),"TIC:", ""),B26)</f>
        <v xml:space="preserve"> 20250718_Nap-0.1</v>
      </c>
      <c r="C27" s="1" t="s">
        <v>15</v>
      </c>
      <c r="D27">
        <v>5.0250000000000004</v>
      </c>
      <c r="E27" t="s">
        <v>13</v>
      </c>
      <c r="F27">
        <v>6.6000000000000003E-2</v>
      </c>
      <c r="G27">
        <v>92493973</v>
      </c>
      <c r="H27">
        <v>5.0039999999999996</v>
      </c>
      <c r="I27">
        <v>5.4630000000000001</v>
      </c>
      <c r="J27">
        <f>IFERROR(2*(D28-Table1[[#This Row],[Ret Time]])/(Table1[[#This Row],[Width]]+F28),"")</f>
        <v>14.115942028985495</v>
      </c>
      <c r="K27">
        <f>IF(ISNUMBER(Table1[[#This Row],[Ret Time]]), ROUND(Table1[[#This Row],[Ret Time]],1),"")</f>
        <v>5</v>
      </c>
      <c r="L27" t="str">
        <f>IFERROR(INDEX($W$8:$W$30,MATCH(K27,$V$8:$V$30,0)),"")</f>
        <v>Decane</v>
      </c>
      <c r="M27">
        <f>IFERROR(INDEX($X$8:$X$30,MATCH(Table1[[#This Row],[Rounded RT]],$V$8:$V$30,0)),"")</f>
        <v>3</v>
      </c>
      <c r="N27" t="str">
        <f>IF(Table1[[#This Row],[Analyte]]=$W$8, Table1[[#This Row],[Area]]/SUMIFS($G$6:$G1025, $M$6:$M1025,Table1[[#This Row],[Inject ID]],$B$6:$B1025,Table1[[#This Row],[File Name]]), "")</f>
        <v/>
      </c>
      <c r="O27" t="str">
        <f>IF(Table1[[#This Row],[Analyte]]=$W$25, Table1[[#This Row],[Area]]/SUMIFS($G$6:$G1025, $M$6:$M1025,Table1[[#This Row],[Inject ID]],$B$6:$B1025,Table1[[#This Row],[File Name]]), "")</f>
        <v/>
      </c>
      <c r="Q27" t="str">
        <f>IF(Table1[[#This Row],[Nap/decane]]=$W$8, Table1[[#This Row],[Area]]/SUMIFS($G$6:$G1025, $M$6:$M1025,Table1[[#This Row],[Inject ID approx]],$B$6:$B1025,Table1[[#This Row],[File Name]]), "")</f>
        <v/>
      </c>
      <c r="R27" t="str">
        <f>IF(OR(Table1[[#This Row],[Analyte]]="Phe", Table1[[#This Row],[Analyte]]= "Naphtol"),TRUE,"")</f>
        <v/>
      </c>
      <c r="V27">
        <v>10.7</v>
      </c>
      <c r="W27" t="s">
        <v>43</v>
      </c>
      <c r="X27">
        <v>4</v>
      </c>
    </row>
    <row r="28" spans="1:24" x14ac:dyDescent="0.2">
      <c r="A28" t="str">
        <f>IFERROR(RIGHT(Table1[[#This Row],[File Name]],LEN(Table1[[#This Row],[File Name]])-FIND("-",Table1[[#This Row],[File Name]])),"")</f>
        <v>0.1</v>
      </c>
      <c r="B28" t="str">
        <f>IF(LEFT(Table1[[#This Row],[Peak '#]],3)="TIC", SUBSTITUTE(SUBSTITUTE(Table1[[#This Row],[Peak '#]],".D\data.ms",""),"TIC:", ""),B27)</f>
        <v xml:space="preserve"> 20250718_Nap-0.1</v>
      </c>
      <c r="C28" s="1" t="s">
        <v>16</v>
      </c>
      <c r="D28">
        <v>5.9989999999999997</v>
      </c>
      <c r="E28" t="s">
        <v>8</v>
      </c>
      <c r="F28">
        <v>7.1999999999999995E-2</v>
      </c>
      <c r="G28">
        <v>138925070</v>
      </c>
      <c r="H28">
        <v>5.9</v>
      </c>
      <c r="I28">
        <v>6.1189999999999998</v>
      </c>
      <c r="J28">
        <f>IFERROR(2*(D29-Table1[[#This Row],[Ret Time]])/(Table1[[#This Row],[Width]]+F29),"")</f>
        <v>3.4827586206896548</v>
      </c>
      <c r="K28">
        <f>IF(ISNUMBER(Table1[[#This Row],[Ret Time]]), ROUND(Table1[[#This Row],[Ret Time]],1),"")</f>
        <v>6</v>
      </c>
      <c r="L28" t="str">
        <f>IFERROR(INDEX($W$8:$W$30,MATCH(K28,$V$8:$V$30,0)),"")</f>
        <v>Naphtol</v>
      </c>
      <c r="M28">
        <f>IFERROR(INDEX($X$8:$X$30,MATCH(Table1[[#This Row],[Rounded RT]],$V$8:$V$30,0)),"")</f>
        <v>1</v>
      </c>
      <c r="N28" t="str">
        <f>IF(Table1[[#This Row],[Analyte]]=$W$8, Table1[[#This Row],[Area]]/SUMIFS($G$6:$G1026, $M$6:$M1026,Table1[[#This Row],[Inject ID]],$B$6:$B1026,Table1[[#This Row],[File Name]]), "")</f>
        <v/>
      </c>
      <c r="O28">
        <f>IF(Table1[[#This Row],[Analyte]]=$W$25, Table1[[#This Row],[Area]]/SUMIFS($G$6:$G1026, $M$6:$M1026,Table1[[#This Row],[Inject ID]],$B$6:$B1026,Table1[[#This Row],[File Name]]), "")</f>
        <v>0.73791372293196522</v>
      </c>
      <c r="Q28" t="str">
        <f>IF(Table1[[#This Row],[Nap/decane]]=$W$8, Table1[[#This Row],[Area]]/SUMIFS($G$6:$G1026, $M$6:$M1026,Table1[[#This Row],[Inject ID approx]],$B$6:$B1026,Table1[[#This Row],[File Name]]), "")</f>
        <v/>
      </c>
      <c r="R28" t="b">
        <f>IF(OR(Table1[[#This Row],[Analyte]]="Phe", Table1[[#This Row],[Analyte]]= "Naphtol"),TRUE,"")</f>
        <v>1</v>
      </c>
      <c r="V28">
        <v>7.7</v>
      </c>
      <c r="W28" t="s">
        <v>43</v>
      </c>
      <c r="X28">
        <v>2</v>
      </c>
    </row>
    <row r="29" spans="1:24" x14ac:dyDescent="0.2">
      <c r="A29" t="str">
        <f>IFERROR(RIGHT(Table1[[#This Row],[File Name]],LEN(Table1[[#This Row],[File Name]])-FIND("-",Table1[[#This Row],[File Name]])),"")</f>
        <v>0.1</v>
      </c>
      <c r="B29" t="str">
        <f>IF(LEFT(Table1[[#This Row],[Peak '#]],3)="TIC", SUBSTITUTE(SUBSTITUTE(Table1[[#This Row],[Peak '#]],".D\data.ms",""),"TIC:", ""),B28)</f>
        <v xml:space="preserve"> 20250718_Nap-0.1</v>
      </c>
      <c r="C29" s="1" t="s">
        <v>17</v>
      </c>
      <c r="D29">
        <v>6.2009999999999996</v>
      </c>
      <c r="E29" t="s">
        <v>10</v>
      </c>
      <c r="F29">
        <v>4.3999999999999997E-2</v>
      </c>
      <c r="G29">
        <v>2526383366</v>
      </c>
      <c r="H29">
        <v>6.1189999999999998</v>
      </c>
      <c r="I29">
        <v>6.5780000000000003</v>
      </c>
      <c r="J29">
        <f>IFERROR(2*(D30-Table1[[#This Row],[Ret Time]])/(Table1[[#This Row],[Width]]+F30),"")</f>
        <v>8.0000000000000071</v>
      </c>
      <c r="K29">
        <f>IF(ISNUMBER(Table1[[#This Row],[Ret Time]]), ROUND(Table1[[#This Row],[Ret Time]],1),"")</f>
        <v>6.2</v>
      </c>
      <c r="L29" t="str">
        <f>IFERROR(INDEX($W$8:$W$30,MATCH(K29,$V$8:$V$30,0)),"")</f>
        <v/>
      </c>
      <c r="M29" t="str">
        <f>IFERROR(INDEX($X$8:$X$30,MATCH(Table1[[#This Row],[Rounded RT]],$V$8:$V$30,0)),"")</f>
        <v/>
      </c>
      <c r="N29" t="str">
        <f>IF(Table1[[#This Row],[Analyte]]=$W$8, Table1[[#This Row],[Area]]/SUMIFS($G$6:$G1027, $M$6:$M1027,Table1[[#This Row],[Inject ID]],$B$6:$B1027,Table1[[#This Row],[File Name]]), "")</f>
        <v/>
      </c>
      <c r="O29" t="str">
        <f>IF(Table1[[#This Row],[Analyte]]=$W$25, Table1[[#This Row],[Area]]/SUMIFS($G$6:$G1027, $M$6:$M1027,Table1[[#This Row],[Inject ID]],$B$6:$B1027,Table1[[#This Row],[File Name]]), "")</f>
        <v/>
      </c>
      <c r="Q29" t="str">
        <f>IF(Table1[[#This Row],[Nap/decane]]=$W$8, Table1[[#This Row],[Area]]/SUMIFS($G$6:$G1027, $M$6:$M1027,Table1[[#This Row],[Inject ID approx]],$B$6:$B1027,Table1[[#This Row],[File Name]]), "")</f>
        <v/>
      </c>
      <c r="R29" t="str">
        <f>IF(OR(Table1[[#This Row],[Analyte]]="Phe", Table1[[#This Row],[Analyte]]= "Naphtol"),TRUE,"")</f>
        <v/>
      </c>
      <c r="V29">
        <v>9.3000000000000007</v>
      </c>
      <c r="W29" t="s">
        <v>43</v>
      </c>
      <c r="X29">
        <v>3</v>
      </c>
    </row>
    <row r="30" spans="1:24" x14ac:dyDescent="0.2">
      <c r="A30" t="str">
        <f>IFERROR(RIGHT(Table1[[#This Row],[File Name]],LEN(Table1[[#This Row],[File Name]])-FIND("-",Table1[[#This Row],[File Name]])),"")</f>
        <v>0.1</v>
      </c>
      <c r="B30" t="str">
        <f>IF(LEFT(Table1[[#This Row],[Peak '#]],3)="TIC", SUBSTITUTE(SUBSTITUTE(Table1[[#This Row],[Peak '#]],".D\data.ms",""),"TIC:", ""),B29)</f>
        <v xml:space="preserve"> 20250718_Nap-0.1</v>
      </c>
      <c r="C30" s="1" t="s">
        <v>18</v>
      </c>
      <c r="D30">
        <v>6.601</v>
      </c>
      <c r="E30" t="s">
        <v>13</v>
      </c>
      <c r="F30">
        <v>5.6000000000000001E-2</v>
      </c>
      <c r="G30">
        <v>64534176</v>
      </c>
      <c r="H30">
        <v>6.5780000000000003</v>
      </c>
      <c r="I30">
        <v>7.1580000000000004</v>
      </c>
      <c r="J30">
        <f>IFERROR(2*(D31-Table1[[#This Row],[Ret Time]])/(Table1[[#This Row],[Width]]+F31),"")</f>
        <v>10.061855670103093</v>
      </c>
      <c r="K30">
        <f>IF(ISNUMBER(Table1[[#This Row],[Ret Time]]), ROUND(Table1[[#This Row],[Ret Time]],1),"")</f>
        <v>6.6</v>
      </c>
      <c r="L30" t="str">
        <f>IFERROR(INDEX($W$8:$W$30,MATCH(K30,$V$8:$V$30,0)),"")</f>
        <v>Decane</v>
      </c>
      <c r="M30">
        <f>IFERROR(INDEX($X$8:$X$30,MATCH(Table1[[#This Row],[Rounded RT]],$V$8:$V$30,0)),"")</f>
        <v>4</v>
      </c>
      <c r="N30" t="str">
        <f>IF(Table1[[#This Row],[Analyte]]=$W$8, Table1[[#This Row],[Area]]/SUMIFS($G$6:$G1028, $M$6:$M1028,Table1[[#This Row],[Inject ID]],$B$6:$B1028,Table1[[#This Row],[File Name]]), "")</f>
        <v/>
      </c>
      <c r="O30" t="str">
        <f>IF(Table1[[#This Row],[Analyte]]=$W$25, Table1[[#This Row],[Area]]/SUMIFS($G$6:$G1028, $M$6:$M1028,Table1[[#This Row],[Inject ID]],$B$6:$B1028,Table1[[#This Row],[File Name]]), "")</f>
        <v/>
      </c>
      <c r="Q30" t="str">
        <f>IF(Table1[[#This Row],[Nap/decane]]=$W$8, Table1[[#This Row],[Area]]/SUMIFS($G$6:$G1028, $M$6:$M1028,Table1[[#This Row],[Inject ID approx]],$B$6:$B1028,Table1[[#This Row],[File Name]]), "")</f>
        <v/>
      </c>
      <c r="R30" t="str">
        <f>IF(OR(Table1[[#This Row],[Analyte]]="Phe", Table1[[#This Row],[Analyte]]= "Naphtol"),TRUE,"")</f>
        <v/>
      </c>
      <c r="V30">
        <v>10.8</v>
      </c>
      <c r="W30" t="s">
        <v>43</v>
      </c>
      <c r="X30">
        <v>4</v>
      </c>
    </row>
    <row r="31" spans="1:24" x14ac:dyDescent="0.2">
      <c r="A31" t="str">
        <f>IFERROR(RIGHT(Table1[[#This Row],[File Name]],LEN(Table1[[#This Row],[File Name]])-FIND("-",Table1[[#This Row],[File Name]])),"")</f>
        <v>0.1</v>
      </c>
      <c r="B31" t="str">
        <f>IF(LEFT(Table1[[#This Row],[Peak '#]],3)="TIC", SUBSTITUTE(SUBSTITUTE(Table1[[#This Row],[Peak '#]],".D\data.ms",""),"TIC:", ""),B30)</f>
        <v xml:space="preserve"> 20250718_Nap-0.1</v>
      </c>
      <c r="C31" s="1" t="s">
        <v>19</v>
      </c>
      <c r="D31">
        <v>7.577</v>
      </c>
      <c r="E31" t="s">
        <v>8</v>
      </c>
      <c r="F31">
        <v>0.13800000000000001</v>
      </c>
      <c r="G31">
        <v>139240546</v>
      </c>
      <c r="H31">
        <v>7.4749999999999996</v>
      </c>
      <c r="I31">
        <v>7.923</v>
      </c>
      <c r="J31">
        <f>IFERROR(2*(D32-Table1[[#This Row],[Ret Time]])/(Table1[[#This Row],[Width]]+F32),"")</f>
        <v>10.996515679442503</v>
      </c>
      <c r="K31">
        <f>IF(ISNUMBER(Table1[[#This Row],[Ret Time]]), ROUND(Table1[[#This Row],[Ret Time]],1),"")</f>
        <v>7.6</v>
      </c>
      <c r="L31" t="str">
        <f>IFERROR(INDEX($W$8:$W$30,MATCH(K31,$V$8:$V$30,0)),"")</f>
        <v>Naphtol</v>
      </c>
      <c r="M31">
        <f>IFERROR(INDEX($X$8:$X$30,MATCH(Table1[[#This Row],[Rounded RT]],$V$8:$V$30,0)),"")</f>
        <v>2</v>
      </c>
      <c r="N31" t="str">
        <f>IF(Table1[[#This Row],[Analyte]]=$W$8, Table1[[#This Row],[Area]]/SUMIFS($G$6:$G1029, $M$6:$M1029,Table1[[#This Row],[Inject ID]],$B$6:$B1029,Table1[[#This Row],[File Name]]), "")</f>
        <v/>
      </c>
      <c r="O31">
        <f>IF(Table1[[#This Row],[Analyte]]=$W$25, Table1[[#This Row],[Area]]/SUMIFS($G$6:$G1029, $M$6:$M1029,Table1[[#This Row],[Inject ID]],$B$6:$B1029,Table1[[#This Row],[File Name]]), "")</f>
        <v>0.61636971683163733</v>
      </c>
      <c r="Q31" t="str">
        <f>IF(Table1[[#This Row],[Nap/decane]]=$W$8, Table1[[#This Row],[Area]]/SUMIFS($G$6:$G1029, $M$6:$M1029,Table1[[#This Row],[Inject ID approx]],$B$6:$B1029,Table1[[#This Row],[File Name]]), "")</f>
        <v/>
      </c>
      <c r="R31" t="b">
        <f>IF(OR(Table1[[#This Row],[Analyte]]="Phe", Table1[[#This Row],[Analyte]]= "Naphtol"),TRUE,"")</f>
        <v>1</v>
      </c>
    </row>
    <row r="32" spans="1:24" x14ac:dyDescent="0.2">
      <c r="A32" t="str">
        <f>IFERROR(RIGHT(Table1[[#This Row],[File Name]],LEN(Table1[[#This Row],[File Name]])-FIND("-",Table1[[#This Row],[File Name]])),"")</f>
        <v>0.1</v>
      </c>
      <c r="B32" t="str">
        <f>IF(LEFT(Table1[[#This Row],[Peak '#]],3)="TIC", SUBSTITUTE(SUBSTITUTE(Table1[[#This Row],[Peak '#]],".D\data.ms",""),"TIC:", ""),B31)</f>
        <v xml:space="preserve"> 20250718_Nap-0.1</v>
      </c>
      <c r="C32" s="1" t="s">
        <v>20</v>
      </c>
      <c r="D32">
        <v>9.1549999999999994</v>
      </c>
      <c r="E32" t="s">
        <v>23</v>
      </c>
      <c r="F32">
        <v>0.14899999999999999</v>
      </c>
      <c r="G32">
        <v>142390951</v>
      </c>
      <c r="H32">
        <v>8.9949999999999992</v>
      </c>
      <c r="I32">
        <v>9.8580000000000005</v>
      </c>
      <c r="J32">
        <f>IFERROR(2*(D33-Table1[[#This Row],[Ret Time]])/(Table1[[#This Row],[Width]]+F33),"")</f>
        <v>10.865051903114187</v>
      </c>
      <c r="K32">
        <f>IF(ISNUMBER(Table1[[#This Row],[Ret Time]]), ROUND(Table1[[#This Row],[Ret Time]],1),"")</f>
        <v>9.1999999999999993</v>
      </c>
      <c r="L32" t="str">
        <f>IFERROR(INDEX($W$8:$W$30,MATCH(K32,$V$8:$V$30,0)),"")</f>
        <v>Naphtol</v>
      </c>
      <c r="M32">
        <f>IFERROR(INDEX($X$8:$X$30,MATCH(Table1[[#This Row],[Rounded RT]],$V$8:$V$30,0)),"")</f>
        <v>3</v>
      </c>
      <c r="N32" t="str">
        <f>IF(Table1[[#This Row],[Analyte]]=$W$8, Table1[[#This Row],[Area]]/SUMIFS($G$6:$G1030, $M$6:$M1030,Table1[[#This Row],[Inject ID]],$B$6:$B1030,Table1[[#This Row],[File Name]]), "")</f>
        <v/>
      </c>
      <c r="O32">
        <f>IF(Table1[[#This Row],[Analyte]]=$W$25, Table1[[#This Row],[Area]]/SUMIFS($G$6:$G1030, $M$6:$M1030,Table1[[#This Row],[Inject ID]],$B$6:$B1030,Table1[[#This Row],[File Name]]), "")</f>
        <v>0.60621579527173064</v>
      </c>
      <c r="Q32" t="str">
        <f>IF(Table1[[#This Row],[Nap/decane]]=$W$8, Table1[[#This Row],[Area]]/SUMIFS($G$6:$G1030, $M$6:$M1030,Table1[[#This Row],[Inject ID approx]],$B$6:$B1030,Table1[[#This Row],[File Name]]), "")</f>
        <v/>
      </c>
      <c r="R32" t="b">
        <f>IF(OR(Table1[[#This Row],[Analyte]]="Phe", Table1[[#This Row],[Analyte]]= "Naphtol"),TRUE,"")</f>
        <v>1</v>
      </c>
    </row>
    <row r="33" spans="1:18" x14ac:dyDescent="0.2">
      <c r="A33" t="str">
        <f>IFERROR(RIGHT(Table1[[#This Row],[File Name]],LEN(Table1[[#This Row],[File Name]])-FIND("-",Table1[[#This Row],[File Name]])),"")</f>
        <v>0.1</v>
      </c>
      <c r="B33" t="str">
        <f>IF(LEFT(Table1[[#This Row],[Peak '#]],3)="TIC", SUBSTITUTE(SUBSTITUTE(Table1[[#This Row],[Peak '#]],".D\data.ms",""),"TIC:", ""),B32)</f>
        <v xml:space="preserve"> 20250718_Nap-0.1</v>
      </c>
      <c r="C33" s="1" t="s">
        <v>21</v>
      </c>
      <c r="D33">
        <v>10.725</v>
      </c>
      <c r="E33" t="s">
        <v>23</v>
      </c>
      <c r="F33">
        <v>0.14000000000000001</v>
      </c>
      <c r="G33">
        <v>163749913</v>
      </c>
      <c r="H33">
        <v>10.624000000000001</v>
      </c>
      <c r="I33">
        <v>11.411</v>
      </c>
      <c r="J33">
        <f>IFERROR(2*(D34-Table1[[#This Row],[Ret Time]])/(Table1[[#This Row],[Width]]+F34),"")</f>
        <v>67.649202733485197</v>
      </c>
      <c r="K33">
        <f>IF(ISNUMBER(Table1[[#This Row],[Ret Time]]), ROUND(Table1[[#This Row],[Ret Time]],1),"")</f>
        <v>10.7</v>
      </c>
      <c r="L33" t="str">
        <f>IFERROR(INDEX($W$8:$W$30,MATCH(K33,$V$8:$V$30,0)),"")</f>
        <v>Naphtol</v>
      </c>
      <c r="M33">
        <f>IFERROR(INDEX($X$8:$X$30,MATCH(Table1[[#This Row],[Rounded RT]],$V$8:$V$30,0)),"")</f>
        <v>4</v>
      </c>
      <c r="N33" t="str">
        <f>IF(Table1[[#This Row],[Analyte]]=$W$8, Table1[[#This Row],[Area]]/SUMIFS($G$6:$G1031, $M$6:$M1031,Table1[[#This Row],[Inject ID]],$B$6:$B1031,Table1[[#This Row],[File Name]]), "")</f>
        <v/>
      </c>
      <c r="O33">
        <f>IF(Table1[[#This Row],[Analyte]]=$W$25, Table1[[#This Row],[Area]]/SUMIFS($G$6:$G1031, $M$6:$M1031,Table1[[#This Row],[Inject ID]],$B$6:$B1031,Table1[[#This Row],[File Name]]), "")</f>
        <v>0.71730760438586672</v>
      </c>
      <c r="Q33" t="str">
        <f>IF(Table1[[#This Row],[Nap/decane]]=$W$8, Table1[[#This Row],[Area]]/SUMIFS($G$6:$G1031, $M$6:$M1031,Table1[[#This Row],[Inject ID approx]],$B$6:$B1031,Table1[[#This Row],[File Name]]), "")</f>
        <v/>
      </c>
      <c r="R33" t="b">
        <f>IF(OR(Table1[[#This Row],[Analyte]]="Phe", Table1[[#This Row],[Analyte]]= "Naphtol"),TRUE,"")</f>
        <v>1</v>
      </c>
    </row>
    <row r="34" spans="1:18" x14ac:dyDescent="0.2">
      <c r="A34" t="str">
        <f>IFERROR(RIGHT(Table1[[#This Row],[File Name]],LEN(Table1[[#This Row],[File Name]])-FIND("-",Table1[[#This Row],[File Name]])),"")</f>
        <v>0.1</v>
      </c>
      <c r="B34" t="str">
        <f>IF(LEFT(Table1[[#This Row],[Peak '#]],3)="TIC", SUBSTITUTE(SUBSTITUTE(Table1[[#This Row],[Peak '#]],".D\data.ms",""),"TIC:", ""),B33)</f>
        <v xml:space="preserve"> 20250718_Nap-0.1</v>
      </c>
      <c r="C34" s="1" t="s">
        <v>22</v>
      </c>
      <c r="D34">
        <v>25.574000000000002</v>
      </c>
      <c r="E34" t="s">
        <v>45</v>
      </c>
      <c r="F34">
        <v>0.29899999999999999</v>
      </c>
      <c r="G34">
        <v>27931180</v>
      </c>
      <c r="H34">
        <v>24.006</v>
      </c>
      <c r="I34">
        <v>25.936</v>
      </c>
      <c r="J34">
        <f>IFERROR(2*(D35-Table1[[#This Row],[Ret Time]])/(Table1[[#This Row],[Width]]+F35),"")</f>
        <v>-171.06354515050168</v>
      </c>
      <c r="K34">
        <f>IF(ISNUMBER(Table1[[#This Row],[Ret Time]]), ROUND(Table1[[#This Row],[Ret Time]],1),"")</f>
        <v>25.6</v>
      </c>
      <c r="L34" t="str">
        <f>IFERROR(INDEX($W$8:$W$30,MATCH(K34,$V$8:$V$30,0)),"")</f>
        <v/>
      </c>
      <c r="M34" t="str">
        <f>IFERROR(INDEX($X$8:$X$30,MATCH(Table1[[#This Row],[Rounded RT]],$V$8:$V$30,0)),"")</f>
        <v/>
      </c>
      <c r="N34" t="str">
        <f>IF(Table1[[#This Row],[Analyte]]=$W$8, Table1[[#This Row],[Area]]/SUMIFS($G$6:$G1032, $M$6:$M1032,Table1[[#This Row],[Inject ID]],$B$6:$B1032,Table1[[#This Row],[File Name]]), "")</f>
        <v/>
      </c>
      <c r="O34" t="str">
        <f>IF(Table1[[#This Row],[Analyte]]=$W$25, Table1[[#This Row],[Area]]/SUMIFS($G$6:$G1032, $M$6:$M1032,Table1[[#This Row],[Inject ID]],$B$6:$B1032,Table1[[#This Row],[File Name]]), "")</f>
        <v/>
      </c>
      <c r="Q34" t="str">
        <f>IF(Table1[[#This Row],[Nap/decane]]=$W$8, Table1[[#This Row],[Area]]/SUMIFS($G$6:$G1032, $M$6:$M1032,Table1[[#This Row],[Inject ID approx]],$B$6:$B1032,Table1[[#This Row],[File Name]]), "")</f>
        <v/>
      </c>
      <c r="R34" t="str">
        <f>IF(OR(Table1[[#This Row],[Analyte]]="Phe", Table1[[#This Row],[Analyte]]= "Naphtol"),TRUE,"")</f>
        <v/>
      </c>
    </row>
    <row r="35" spans="1:18" x14ac:dyDescent="0.2">
      <c r="A35" t="str">
        <f>IFERROR(RIGHT(Table1[[#This Row],[File Name]],LEN(Table1[[#This Row],[File Name]])-FIND("-",Table1[[#This Row],[File Name]])),"")</f>
        <v>0.1</v>
      </c>
      <c r="B35" t="str">
        <f>IF(LEFT(Table1[[#This Row],[Peak '#]],3)="TIC", SUBSTITUTE(SUBSTITUTE(Table1[[#This Row],[Peak '#]],".D\data.ms",""),"TIC:", ""),B34)</f>
        <v xml:space="preserve"> 20250718_Nap-0.1</v>
      </c>
      <c r="J35" t="str">
        <f>IFERROR(2*(D36-Table1[[#This Row],[Ret Time]])/(Table1[[#This Row],[Width]]+F36),"")</f>
        <v/>
      </c>
      <c r="K35" t="str">
        <f>IF(ISNUMBER(Table1[[#This Row],[Ret Time]]), ROUND(Table1[[#This Row],[Ret Time]],1),"")</f>
        <v/>
      </c>
      <c r="L35" t="str">
        <f>IFERROR(INDEX($W$8:$W$30,MATCH(K35,$V$8:$V$30,0)),"")</f>
        <v/>
      </c>
      <c r="M35" t="str">
        <f>IFERROR(INDEX($X$8:$X$30,MATCH(Table1[[#This Row],[Rounded RT]],$V$8:$V$30,0)),"")</f>
        <v/>
      </c>
      <c r="N35" t="str">
        <f>IF(Table1[[#This Row],[Analyte]]=$W$8, Table1[[#This Row],[Area]]/SUMIFS($G$6:$G1033, $M$6:$M1033,Table1[[#This Row],[Inject ID]],$B$6:$B1033,Table1[[#This Row],[File Name]]), "")</f>
        <v/>
      </c>
      <c r="O35" t="str">
        <f>IF(Table1[[#This Row],[Analyte]]=$W$25, Table1[[#This Row],[Area]]/SUMIFS($G$6:$G1033, $M$6:$M1033,Table1[[#This Row],[Inject ID]],$B$6:$B1033,Table1[[#This Row],[File Name]]), "")</f>
        <v/>
      </c>
      <c r="Q35" t="str">
        <f>IF(Table1[[#This Row],[Nap/decane]]=$W$8, Table1[[#This Row],[Area]]/SUMIFS($G$6:$G1033, $M$6:$M1033,Table1[[#This Row],[Inject ID approx]],$B$6:$B1033,Table1[[#This Row],[File Name]]), "")</f>
        <v/>
      </c>
      <c r="R35" t="str">
        <f>IF(OR(Table1[[#This Row],[Analyte]]="Phe", Table1[[#This Row],[Analyte]]= "Naphtol"),TRUE,"")</f>
        <v/>
      </c>
    </row>
    <row r="36" spans="1:18" x14ac:dyDescent="0.2">
      <c r="A36" t="str">
        <f>IFERROR(RIGHT(Table1[[#This Row],[File Name]],LEN(Table1[[#This Row],[File Name]])-FIND("-",Table1[[#This Row],[File Name]])),"")</f>
        <v>0.1</v>
      </c>
      <c r="B36" t="str">
        <f>IF(LEFT(Table1[[#This Row],[Peak '#]],3)="TIC", SUBSTITUTE(SUBSTITUTE(Table1[[#This Row],[Peak '#]],".D\data.ms",""),"TIC:", ""),B35)</f>
        <v xml:space="preserve"> 20250718_Nap-0.1</v>
      </c>
      <c r="J36" t="str">
        <f>IFERROR(2*(D37-Table1[[#This Row],[Ret Time]])/(Table1[[#This Row],[Width]]+F37),"")</f>
        <v/>
      </c>
      <c r="K36" t="str">
        <f>IF(ISNUMBER(Table1[[#This Row],[Ret Time]]), ROUND(Table1[[#This Row],[Ret Time]],1),"")</f>
        <v/>
      </c>
      <c r="L36" t="str">
        <f>IFERROR(INDEX($W$8:$W$30,MATCH(K36,$V$8:$V$30,0)),"")</f>
        <v/>
      </c>
      <c r="M36" t="str">
        <f>IFERROR(INDEX($X$8:$X$30,MATCH(Table1[[#This Row],[Rounded RT]],$V$8:$V$30,0)),"")</f>
        <v/>
      </c>
      <c r="N36" t="str">
        <f>IF(Table1[[#This Row],[Analyte]]=$W$8, Table1[[#This Row],[Area]]/SUMIFS($G$6:$G1034, $M$6:$M1034,Table1[[#This Row],[Inject ID]],$B$6:$B1034,Table1[[#This Row],[File Name]]), "")</f>
        <v/>
      </c>
      <c r="O36" t="str">
        <f>IF(Table1[[#This Row],[Analyte]]=$W$25, Table1[[#This Row],[Area]]/SUMIFS($G$6:$G1034, $M$6:$M1034,Table1[[#This Row],[Inject ID]],$B$6:$B1034,Table1[[#This Row],[File Name]]), "")</f>
        <v/>
      </c>
      <c r="Q36" t="str">
        <f>IF(Table1[[#This Row],[Nap/decane]]=$W$8, Table1[[#This Row],[Area]]/SUMIFS($G$6:$G1034, $M$6:$M1034,Table1[[#This Row],[Inject ID approx]],$B$6:$B1034,Table1[[#This Row],[File Name]]), "")</f>
        <v/>
      </c>
      <c r="R36" t="str">
        <f>IF(OR(Table1[[#This Row],[Analyte]]="Phe", Table1[[#This Row],[Analyte]]= "Naphtol"),TRUE,"")</f>
        <v/>
      </c>
    </row>
    <row r="37" spans="1:18" x14ac:dyDescent="0.2">
      <c r="A37" t="str">
        <f>IFERROR(RIGHT(Table1[[#This Row],[File Name]],LEN(Table1[[#This Row],[File Name]])-FIND("-",Table1[[#This Row],[File Name]])),"")</f>
        <v>0.1</v>
      </c>
      <c r="B37" t="str">
        <f>IF(LEFT(Table1[[#This Row],[Peak '#]],3)="TIC", SUBSTITUTE(SUBSTITUTE(Table1[[#This Row],[Peak '#]],".D\data.ms",""),"TIC:", ""),B36)</f>
        <v xml:space="preserve"> 20250718_Nap-0.1</v>
      </c>
      <c r="J37" t="str">
        <f>IFERROR(2*(D38-Table1[[#This Row],[Ret Time]])/(Table1[[#This Row],[Width]]+F38),"")</f>
        <v/>
      </c>
      <c r="K37" t="str">
        <f>IF(ISNUMBER(Table1[[#This Row],[Ret Time]]), ROUND(Table1[[#This Row],[Ret Time]],1),"")</f>
        <v/>
      </c>
      <c r="L37" t="str">
        <f>IFERROR(INDEX($W$8:$W$30,MATCH(K37,$V$8:$V$30,0)),"")</f>
        <v/>
      </c>
      <c r="M37" t="str">
        <f>IFERROR(INDEX($X$8:$X$30,MATCH(Table1[[#This Row],[Rounded RT]],$V$8:$V$30,0)),"")</f>
        <v/>
      </c>
      <c r="N37" t="str">
        <f>IF(Table1[[#This Row],[Analyte]]=$W$8, Table1[[#This Row],[Area]]/SUMIFS($G$6:$G1035, $M$6:$M1035,Table1[[#This Row],[Inject ID]],$B$6:$B1035,Table1[[#This Row],[File Name]]), "")</f>
        <v/>
      </c>
      <c r="O37" t="str">
        <f>IF(Table1[[#This Row],[Analyte]]=$W$25, Table1[[#This Row],[Area]]/SUMIFS($G$6:$G1035, $M$6:$M1035,Table1[[#This Row],[Inject ID]],$B$6:$B1035,Table1[[#This Row],[File Name]]), "")</f>
        <v/>
      </c>
      <c r="Q37" t="str">
        <f>IF(Table1[[#This Row],[Nap/decane]]=$W$8, Table1[[#This Row],[Area]]/SUMIFS($G$6:$G1035, $M$6:$M1035,Table1[[#This Row],[Inject ID approx]],$B$6:$B1035,Table1[[#This Row],[File Name]]), "")</f>
        <v/>
      </c>
      <c r="R37" t="str">
        <f>IF(OR(Table1[[#This Row],[Analyte]]="Phe", Table1[[#This Row],[Analyte]]= "Naphtol"),TRUE,"")</f>
        <v/>
      </c>
    </row>
    <row r="38" spans="1:18" x14ac:dyDescent="0.2">
      <c r="A38" t="str">
        <f>IFERROR(RIGHT(Table1[[#This Row],[File Name]],LEN(Table1[[#This Row],[File Name]])-FIND("-",Table1[[#This Row],[File Name]])),"")</f>
        <v>0.1</v>
      </c>
      <c r="B38" t="str">
        <f>IF(LEFT(Table1[[#This Row],[Peak '#]],3)="TIC", SUBSTITUTE(SUBSTITUTE(Table1[[#This Row],[Peak '#]],".D\data.ms",""),"TIC:", ""),B37)</f>
        <v xml:space="preserve"> 20250718_Nap-0.1</v>
      </c>
      <c r="J38" t="str">
        <f>IFERROR(2*(D39-Table1[[#This Row],[Ret Time]])/(Table1[[#This Row],[Width]]+F39),"")</f>
        <v/>
      </c>
      <c r="K38" t="str">
        <f>IF(ISNUMBER(Table1[[#This Row],[Ret Time]]), ROUND(Table1[[#This Row],[Ret Time]],1),"")</f>
        <v/>
      </c>
      <c r="L38" t="str">
        <f>IFERROR(INDEX($W$8:$W$30,MATCH(K38,$V$8:$V$30,0)),"")</f>
        <v/>
      </c>
      <c r="M38" t="str">
        <f>IFERROR(INDEX($X$8:$X$30,MATCH(Table1[[#This Row],[Rounded RT]],$V$8:$V$30,0)),"")</f>
        <v/>
      </c>
      <c r="N38" t="str">
        <f>IF(Table1[[#This Row],[Analyte]]=$W$8, Table1[[#This Row],[Area]]/SUMIFS($G$6:$G1036, $M$6:$M1036,Table1[[#This Row],[Inject ID]],$B$6:$B1036,Table1[[#This Row],[File Name]]), "")</f>
        <v/>
      </c>
      <c r="O38" t="str">
        <f>IF(Table1[[#This Row],[Analyte]]=$W$25, Table1[[#This Row],[Area]]/SUMIFS($G$6:$G1036, $M$6:$M1036,Table1[[#This Row],[Inject ID]],$B$6:$B1036,Table1[[#This Row],[File Name]]), "")</f>
        <v/>
      </c>
      <c r="Q38" t="str">
        <f>IF(Table1[[#This Row],[Nap/decane]]=$W$8, Table1[[#This Row],[Area]]/SUMIFS($G$6:$G1036, $M$6:$M1036,Table1[[#This Row],[Inject ID approx]],$B$6:$B1036,Table1[[#This Row],[File Name]]), "")</f>
        <v/>
      </c>
      <c r="R38" t="str">
        <f>IF(OR(Table1[[#This Row],[Analyte]]="Phe", Table1[[#This Row],[Analyte]]= "Naphtol"),TRUE,"")</f>
        <v/>
      </c>
    </row>
    <row r="39" spans="1:18" x14ac:dyDescent="0.2">
      <c r="A39" t="str">
        <f>IFERROR(RIGHT(Table1[[#This Row],[File Name]],LEN(Table1[[#This Row],[File Name]])-FIND("-",Table1[[#This Row],[File Name]])),"")</f>
        <v>0.1</v>
      </c>
      <c r="B39" t="str">
        <f>IF(LEFT(Table1[[#This Row],[Peak '#]],3)="TIC", SUBSTITUTE(SUBSTITUTE(Table1[[#This Row],[Peak '#]],".D\data.ms",""),"TIC:", ""),B38)</f>
        <v xml:space="preserve"> 20250718_Nap-0.1</v>
      </c>
      <c r="J39" t="str">
        <f>IFERROR(2*(D40-Table1[[#This Row],[Ret Time]])/(Table1[[#This Row],[Width]]+F40),"")</f>
        <v/>
      </c>
      <c r="K39" t="str">
        <f>IF(ISNUMBER(Table1[[#This Row],[Ret Time]]), ROUND(Table1[[#This Row],[Ret Time]],1),"")</f>
        <v/>
      </c>
      <c r="L39" t="str">
        <f>IFERROR(INDEX($W$8:$W$30,MATCH(K39,$V$8:$V$30,0)),"")</f>
        <v/>
      </c>
      <c r="M39" t="str">
        <f>IFERROR(INDEX($X$8:$X$30,MATCH(Table1[[#This Row],[Rounded RT]],$V$8:$V$30,0)),"")</f>
        <v/>
      </c>
      <c r="N39" t="str">
        <f>IF(Table1[[#This Row],[Analyte]]=$W$8, Table1[[#This Row],[Area]]/SUMIFS($G$6:$G1037, $M$6:$M1037,Table1[[#This Row],[Inject ID]],$B$6:$B1037,Table1[[#This Row],[File Name]]), "")</f>
        <v/>
      </c>
      <c r="O39" t="str">
        <f>IF(Table1[[#This Row],[Analyte]]=$W$25, Table1[[#This Row],[Area]]/SUMIFS($G$6:$G1037, $M$6:$M1037,Table1[[#This Row],[Inject ID]],$B$6:$B1037,Table1[[#This Row],[File Name]]), "")</f>
        <v/>
      </c>
      <c r="Q39" t="str">
        <f>IF(Table1[[#This Row],[Nap/decane]]=$W$8, Table1[[#This Row],[Area]]/SUMIFS($G$6:$G1037, $M$6:$M1037,Table1[[#This Row],[Inject ID approx]],$B$6:$B1037,Table1[[#This Row],[File Name]]), "")</f>
        <v/>
      </c>
      <c r="R39" t="str">
        <f>IF(OR(Table1[[#This Row],[Analyte]]="Phe", Table1[[#This Row],[Analyte]]= "Naphtol"),TRUE,"")</f>
        <v/>
      </c>
    </row>
    <row r="40" spans="1:18" x14ac:dyDescent="0.2">
      <c r="A40" t="str">
        <f>IFERROR(RIGHT(Table1[[#This Row],[File Name]],LEN(Table1[[#This Row],[File Name]])-FIND("-",Table1[[#This Row],[File Name]])),"")</f>
        <v>0.1</v>
      </c>
      <c r="B40" t="str">
        <f>IF(LEFT(Table1[[#This Row],[Peak '#]],3)="TIC", SUBSTITUTE(SUBSTITUTE(Table1[[#This Row],[Peak '#]],".D\data.ms",""),"TIC:", ""),B39)</f>
        <v xml:space="preserve"> 20250718_Nap-0.1</v>
      </c>
      <c r="J40" t="str">
        <f>IFERROR(2*(D41-Table1[[#This Row],[Ret Time]])/(Table1[[#This Row],[Width]]+F41),"")</f>
        <v/>
      </c>
      <c r="K40" t="str">
        <f>IF(ISNUMBER(Table1[[#This Row],[Ret Time]]), ROUND(Table1[[#This Row],[Ret Time]],1),"")</f>
        <v/>
      </c>
      <c r="L40" t="str">
        <f>IFERROR(INDEX($W$8:$W$30,MATCH(K40,$V$8:$V$30,0)),"")</f>
        <v/>
      </c>
      <c r="M40" t="str">
        <f>IFERROR(INDEX($X$8:$X$30,MATCH(Table1[[#This Row],[Rounded RT]],$V$8:$V$30,0)),"")</f>
        <v/>
      </c>
      <c r="N40" t="str">
        <f>IF(Table1[[#This Row],[Analyte]]=$W$8, Table1[[#This Row],[Area]]/SUMIFS($G$6:$G1038, $M$6:$M1038,Table1[[#This Row],[Inject ID]],$B$6:$B1038,Table1[[#This Row],[File Name]]), "")</f>
        <v/>
      </c>
      <c r="O40" t="str">
        <f>IF(Table1[[#This Row],[Analyte]]=$W$25, Table1[[#This Row],[Area]]/SUMIFS($G$6:$G1038, $M$6:$M1038,Table1[[#This Row],[Inject ID]],$B$6:$B1038,Table1[[#This Row],[File Name]]), "")</f>
        <v/>
      </c>
      <c r="Q40" t="str">
        <f>IF(Table1[[#This Row],[Nap/decane]]=$W$8, Table1[[#This Row],[Area]]/SUMIFS($G$6:$G1038, $M$6:$M1038,Table1[[#This Row],[Inject ID approx]],$B$6:$B1038,Table1[[#This Row],[File Name]]), "")</f>
        <v/>
      </c>
      <c r="R40" t="str">
        <f>IF(OR(Table1[[#This Row],[Analyte]]="Phe", Table1[[#This Row],[Analyte]]= "Naphtol"),TRUE,"")</f>
        <v/>
      </c>
    </row>
    <row r="41" spans="1:18" x14ac:dyDescent="0.2">
      <c r="A41" t="str">
        <f>IFERROR(RIGHT(Table1[[#This Row],[File Name]],LEN(Table1[[#This Row],[File Name]])-FIND("-",Table1[[#This Row],[File Name]])),"")</f>
        <v>0.1</v>
      </c>
      <c r="B41" t="str">
        <f>IF(LEFT(Table1[[#This Row],[Peak '#]],3)="TIC", SUBSTITUTE(SUBSTITUTE(Table1[[#This Row],[Peak '#]],".D\data.ms",""),"TIC:", ""),B40)</f>
        <v xml:space="preserve"> 20250718_Nap-0.1</v>
      </c>
      <c r="J41" t="str">
        <f>IFERROR(2*(D42-Table1[[#This Row],[Ret Time]])/(Table1[[#This Row],[Width]]+F42),"")</f>
        <v/>
      </c>
      <c r="K41" t="str">
        <f>IF(ISNUMBER(Table1[[#This Row],[Ret Time]]), ROUND(Table1[[#This Row],[Ret Time]],1),"")</f>
        <v/>
      </c>
      <c r="L41" t="str">
        <f>IFERROR(INDEX($W$8:$W$30,MATCH(K41,$V$8:$V$30,0)),"")</f>
        <v/>
      </c>
      <c r="M41" t="str">
        <f>IFERROR(INDEX($X$8:$X$30,MATCH(Table1[[#This Row],[Rounded RT]],$V$8:$V$30,0)),"")</f>
        <v/>
      </c>
      <c r="N41" t="str">
        <f>IF(Table1[[#This Row],[Analyte]]=$W$8, Table1[[#This Row],[Area]]/SUMIFS($G$6:$G1039, $M$6:$M1039,Table1[[#This Row],[Inject ID]],$B$6:$B1039,Table1[[#This Row],[File Name]]), "")</f>
        <v/>
      </c>
      <c r="O41" t="str">
        <f>IF(Table1[[#This Row],[Analyte]]=$W$25, Table1[[#This Row],[Area]]/SUMIFS($G$6:$G1039, $M$6:$M1039,Table1[[#This Row],[Inject ID]],$B$6:$B1039,Table1[[#This Row],[File Name]]), "")</f>
        <v/>
      </c>
      <c r="Q41" t="str">
        <f>IF(Table1[[#This Row],[Nap/decane]]=$W$8, Table1[[#This Row],[Area]]/SUMIFS($G$6:$G1039, $M$6:$M1039,Table1[[#This Row],[Inject ID approx]],$B$6:$B1039,Table1[[#This Row],[File Name]]), "")</f>
        <v/>
      </c>
      <c r="R41" t="str">
        <f>IF(OR(Table1[[#This Row],[Analyte]]="Phe", Table1[[#This Row],[Analyte]]= "Naphtol"),TRUE,"")</f>
        <v/>
      </c>
    </row>
    <row r="42" spans="1:18" x14ac:dyDescent="0.2">
      <c r="A42" t="str">
        <f>IFERROR(RIGHT(Table1[[#This Row],[File Name]],LEN(Table1[[#This Row],[File Name]])-FIND("-",Table1[[#This Row],[File Name]])),"")</f>
        <v>0.1</v>
      </c>
      <c r="B42" t="str">
        <f>IF(LEFT(Table1[[#This Row],[Peak '#]],3)="TIC", SUBSTITUTE(SUBSTITUTE(Table1[[#This Row],[Peak '#]],".D\data.ms",""),"TIC:", ""),B41)</f>
        <v xml:space="preserve"> 20250718_Nap-0.1</v>
      </c>
      <c r="J42" t="str">
        <f>IFERROR(2*(D43-Table1[[#This Row],[Ret Time]])/(Table1[[#This Row],[Width]]+F43),"")</f>
        <v/>
      </c>
      <c r="K42" t="str">
        <f>IF(ISNUMBER(Table1[[#This Row],[Ret Time]]), ROUND(Table1[[#This Row],[Ret Time]],1),"")</f>
        <v/>
      </c>
      <c r="L42" t="str">
        <f>IFERROR(INDEX($W$8:$W$30,MATCH(K42,$V$8:$V$30,0)),"")</f>
        <v/>
      </c>
      <c r="M42" t="str">
        <f>IFERROR(INDEX($X$8:$X$30,MATCH(Table1[[#This Row],[Rounded RT]],$V$8:$V$30,0)),"")</f>
        <v/>
      </c>
      <c r="N42" t="str">
        <f>IF(Table1[[#This Row],[Analyte]]=$W$8, Table1[[#This Row],[Area]]/SUMIFS($G$6:$G1040, $M$6:$M1040,Table1[[#This Row],[Inject ID]],$B$6:$B1040,Table1[[#This Row],[File Name]]), "")</f>
        <v/>
      </c>
      <c r="O42" t="str">
        <f>IF(Table1[[#This Row],[Analyte]]=$W$25, Table1[[#This Row],[Area]]/SUMIFS($G$6:$G1040, $M$6:$M1040,Table1[[#This Row],[Inject ID]],$B$6:$B1040,Table1[[#This Row],[File Name]]), "")</f>
        <v/>
      </c>
      <c r="Q42" t="str">
        <f>IF(Table1[[#This Row],[Nap/decane]]=$W$8, Table1[[#This Row],[Area]]/SUMIFS($G$6:$G1040, $M$6:$M1040,Table1[[#This Row],[Inject ID approx]],$B$6:$B1040,Table1[[#This Row],[File Name]]), "")</f>
        <v/>
      </c>
      <c r="R42" t="str">
        <f>IF(OR(Table1[[#This Row],[Analyte]]="Phe", Table1[[#This Row],[Analyte]]= "Naphtol"),TRUE,"")</f>
        <v/>
      </c>
    </row>
    <row r="43" spans="1:18" x14ac:dyDescent="0.2">
      <c r="A43" t="str">
        <f>IFERROR(RIGHT(Table1[[#This Row],[File Name]],LEN(Table1[[#This Row],[File Name]])-FIND("-",Table1[[#This Row],[File Name]])),"")</f>
        <v>0.1</v>
      </c>
      <c r="B43" t="str">
        <f>IF(LEFT(Table1[[#This Row],[Peak '#]],3)="TIC", SUBSTITUTE(SUBSTITUTE(Table1[[#This Row],[Peak '#]],".D\data.ms",""),"TIC:", ""),B42)</f>
        <v xml:space="preserve"> 20250718_Nap-0.1</v>
      </c>
      <c r="J43" t="str">
        <f>IFERROR(2*(D44-Table1[[#This Row],[Ret Time]])/(Table1[[#This Row],[Width]]+F44),"")</f>
        <v/>
      </c>
      <c r="K43" t="str">
        <f>IF(ISNUMBER(Table1[[#This Row],[Ret Time]]), ROUND(Table1[[#This Row],[Ret Time]],1),"")</f>
        <v/>
      </c>
      <c r="L43" t="str">
        <f>IFERROR(INDEX($W$8:$W$30,MATCH(K43,$V$8:$V$30,0)),"")</f>
        <v/>
      </c>
      <c r="M43" t="str">
        <f>IFERROR(INDEX($X$8:$X$30,MATCH(Table1[[#This Row],[Rounded RT]],$V$8:$V$30,0)),"")</f>
        <v/>
      </c>
      <c r="N43" t="str">
        <f>IF(Table1[[#This Row],[Analyte]]=$W$8, Table1[[#This Row],[Area]]/SUMIFS($G$6:$G1041, $M$6:$M1041,Table1[[#This Row],[Inject ID]],$B$6:$B1041,Table1[[#This Row],[File Name]]), "")</f>
        <v/>
      </c>
      <c r="O43" t="str">
        <f>IF(Table1[[#This Row],[Analyte]]=$W$25, Table1[[#This Row],[Area]]/SUMIFS($G$6:$G1041, $M$6:$M1041,Table1[[#This Row],[Inject ID]],$B$6:$B1041,Table1[[#This Row],[File Name]]), "")</f>
        <v/>
      </c>
      <c r="Q43" t="str">
        <f>IF(Table1[[#This Row],[Nap/decane]]=$W$8, Table1[[#This Row],[Area]]/SUMIFS($G$6:$G1041, $M$6:$M1041,Table1[[#This Row],[Inject ID approx]],$B$6:$B1041,Table1[[#This Row],[File Name]]), "")</f>
        <v/>
      </c>
      <c r="R43" t="str">
        <f>IF(OR(Table1[[#This Row],[Analyte]]="Phe", Table1[[#This Row],[Analyte]]= "Naphtol"),TRUE,"")</f>
        <v/>
      </c>
    </row>
    <row r="44" spans="1:18" x14ac:dyDescent="0.2">
      <c r="A44" t="str">
        <f>IFERROR(RIGHT(Table1[[#This Row],[File Name]],LEN(Table1[[#This Row],[File Name]])-FIND("-",Table1[[#This Row],[File Name]])),"")</f>
        <v>0.1</v>
      </c>
      <c r="B44" t="str">
        <f>IF(LEFT(Table1[[#This Row],[Peak '#]],3)="TIC", SUBSTITUTE(SUBSTITUTE(Table1[[#This Row],[Peak '#]],".D\data.ms",""),"TIC:", ""),B43)</f>
        <v xml:space="preserve"> 20250718_Nap-0.1</v>
      </c>
      <c r="J44" t="str">
        <f>IFERROR(2*(D45-Table1[[#This Row],[Ret Time]])/(Table1[[#This Row],[Width]]+F45),"")</f>
        <v/>
      </c>
      <c r="K44" t="str">
        <f>IF(ISNUMBER(Table1[[#This Row],[Ret Time]]), ROUND(Table1[[#This Row],[Ret Time]],1),"")</f>
        <v/>
      </c>
      <c r="L44" t="str">
        <f>IFERROR(INDEX($W$8:$W$30,MATCH(K44,$V$8:$V$30,0)),"")</f>
        <v/>
      </c>
      <c r="M44" t="str">
        <f>IFERROR(INDEX($X$8:$X$30,MATCH(Table1[[#This Row],[Rounded RT]],$V$8:$V$30,0)),"")</f>
        <v/>
      </c>
      <c r="N44" t="str">
        <f>IF(Table1[[#This Row],[Analyte]]=$W$8, Table1[[#This Row],[Area]]/SUMIFS($G$6:$G1042, $M$6:$M1042,Table1[[#This Row],[Inject ID]],$B$6:$B1042,Table1[[#This Row],[File Name]]), "")</f>
        <v/>
      </c>
      <c r="O44" t="str">
        <f>IF(Table1[[#This Row],[Analyte]]=$W$25, Table1[[#This Row],[Area]]/SUMIFS($G$6:$G1042, $M$6:$M1042,Table1[[#This Row],[Inject ID]],$B$6:$B1042,Table1[[#This Row],[File Name]]), "")</f>
        <v/>
      </c>
      <c r="Q44" t="str">
        <f>IF(Table1[[#This Row],[Nap/decane]]=$W$8, Table1[[#This Row],[Area]]/SUMIFS($G$6:$G1042, $M$6:$M1042,Table1[[#This Row],[Inject ID approx]],$B$6:$B1042,Table1[[#This Row],[File Name]]), "")</f>
        <v/>
      </c>
      <c r="R44" t="str">
        <f>IF(OR(Table1[[#This Row],[Analyte]]="Phe", Table1[[#This Row],[Analyte]]= "Naphtol"),TRUE,"")</f>
        <v/>
      </c>
    </row>
    <row r="45" spans="1:18" x14ac:dyDescent="0.2">
      <c r="A45" t="str">
        <f>IFERROR(RIGHT(Table1[[#This Row],[File Name]],LEN(Table1[[#This Row],[File Name]])-FIND("-",Table1[[#This Row],[File Name]])),"")</f>
        <v>0.1</v>
      </c>
      <c r="B45" t="str">
        <f>IF(LEFT(Table1[[#This Row],[Peak '#]],3)="TIC", SUBSTITUTE(SUBSTITUTE(Table1[[#This Row],[Peak '#]],".D\data.ms",""),"TIC:", ""),B44)</f>
        <v xml:space="preserve"> 20250718_Nap-0.1</v>
      </c>
      <c r="J45" t="str">
        <f>IFERROR(2*(D46-Table1[[#This Row],[Ret Time]])/(Table1[[#This Row],[Width]]+F46),"")</f>
        <v/>
      </c>
      <c r="K45" t="str">
        <f>IF(ISNUMBER(Table1[[#This Row],[Ret Time]]), ROUND(Table1[[#This Row],[Ret Time]],1),"")</f>
        <v/>
      </c>
      <c r="L45" t="str">
        <f>IFERROR(INDEX($W$8:$W$30,MATCH(K45,$V$8:$V$30,0)),"")</f>
        <v/>
      </c>
      <c r="M45" t="str">
        <f>IFERROR(INDEX($X$8:$X$30,MATCH(Table1[[#This Row],[Rounded RT]],$V$8:$V$30,0)),"")</f>
        <v/>
      </c>
      <c r="N45" t="str">
        <f>IF(Table1[[#This Row],[Analyte]]=$W$8, Table1[[#This Row],[Area]]/SUMIFS($G$6:$G1043, $M$6:$M1043,Table1[[#This Row],[Inject ID]],$B$6:$B1043,Table1[[#This Row],[File Name]]), "")</f>
        <v/>
      </c>
      <c r="O45" t="str">
        <f>IF(Table1[[#This Row],[Analyte]]=$W$25, Table1[[#This Row],[Area]]/SUMIFS($G$6:$G1043, $M$6:$M1043,Table1[[#This Row],[Inject ID]],$B$6:$B1043,Table1[[#This Row],[File Name]]), "")</f>
        <v/>
      </c>
      <c r="Q45" t="str">
        <f>IF(Table1[[#This Row],[Nap/decane]]=$W$8, Table1[[#This Row],[Area]]/SUMIFS($G$6:$G1043, $M$6:$M1043,Table1[[#This Row],[Inject ID approx]],$B$6:$B1043,Table1[[#This Row],[File Name]]), "")</f>
        <v/>
      </c>
      <c r="R45" t="str">
        <f>IF(OR(Table1[[#This Row],[Analyte]]="Phe", Table1[[#This Row],[Analyte]]= "Naphtol"),TRUE,"")</f>
        <v/>
      </c>
    </row>
    <row r="46" spans="1:18" x14ac:dyDescent="0.2">
      <c r="A46" t="str">
        <f>IFERROR(RIGHT(Table1[[#This Row],[File Name]],LEN(Table1[[#This Row],[File Name]])-FIND("-",Table1[[#This Row],[File Name]])),"")</f>
        <v>0.1</v>
      </c>
      <c r="B46" t="str">
        <f>IF(LEFT(Table1[[#This Row],[Peak '#]],3)="TIC", SUBSTITUTE(SUBSTITUTE(Table1[[#This Row],[Peak '#]],".D\data.ms",""),"TIC:", ""),B45)</f>
        <v xml:space="preserve"> 20250718_Nap-0.1</v>
      </c>
      <c r="C46"/>
      <c r="J46" t="str">
        <f>IFERROR(2*(D47-Table1[[#This Row],[Ret Time]])/(Table1[[#This Row],[Width]]+F47),"")</f>
        <v/>
      </c>
      <c r="K46" t="str">
        <f>IF(ISNUMBER(Table1[[#This Row],[Ret Time]]), ROUND(Table1[[#This Row],[Ret Time]],1),"")</f>
        <v/>
      </c>
      <c r="L46" t="str">
        <f>IFERROR(INDEX($W$8:$W$30,MATCH(K46,$V$8:$V$30,0)),"")</f>
        <v/>
      </c>
      <c r="M46" t="str">
        <f>IFERROR(INDEX($X$8:$X$30,MATCH(Table1[[#This Row],[Rounded RT]],$V$8:$V$30,0)),"")</f>
        <v/>
      </c>
      <c r="N46" t="str">
        <f>IF(Table1[[#This Row],[Analyte]]=$W$8, Table1[[#This Row],[Area]]/SUMIFS($G$6:$G1044, $M$6:$M1044,Table1[[#This Row],[Inject ID]],$B$6:$B1044,Table1[[#This Row],[File Name]]), "")</f>
        <v/>
      </c>
      <c r="O46" t="str">
        <f>IF(Table1[[#This Row],[Analyte]]=$W$25, Table1[[#This Row],[Area]]/SUMIFS($G$6:$G1044, $M$6:$M1044,Table1[[#This Row],[Inject ID]],$B$6:$B1044,Table1[[#This Row],[File Name]]), "")</f>
        <v/>
      </c>
      <c r="Q46" t="str">
        <f>IF(Table1[[#This Row],[Nap/decane]]=$W$8, Table1[[#This Row],[Area]]/SUMIFS($G$6:$G1044, $M$6:$M1044,Table1[[#This Row],[Inject ID approx]],$B$6:$B1044,Table1[[#This Row],[File Name]]), "")</f>
        <v/>
      </c>
      <c r="R46" t="str">
        <f>IF(OR(Table1[[#This Row],[Analyte]]="Phe", Table1[[#This Row],[Analyte]]= "Naphtol"),TRUE,"")</f>
        <v/>
      </c>
    </row>
    <row r="47" spans="1:18" x14ac:dyDescent="0.2">
      <c r="A47" t="str">
        <f>IFERROR(RIGHT(Table1[[#This Row],[File Name]],LEN(Table1[[#This Row],[File Name]])-FIND("-",Table1[[#This Row],[File Name]])),"")</f>
        <v>0.1</v>
      </c>
      <c r="B47" t="str">
        <f>IF(LEFT(Table1[[#This Row],[Peak '#]],3)="TIC", SUBSTITUTE(SUBSTITUTE(Table1[[#This Row],[Peak '#]],".D\data.ms",""),"TIC:", ""),B46)</f>
        <v xml:space="preserve"> 20250718_Nap-0.1</v>
      </c>
      <c r="J47" t="str">
        <f>IFERROR(2*(D48-Table1[[#This Row],[Ret Time]])/(Table1[[#This Row],[Width]]+F48),"")</f>
        <v/>
      </c>
      <c r="K47" t="str">
        <f>IF(ISNUMBER(Table1[[#This Row],[Ret Time]]), ROUND(Table1[[#This Row],[Ret Time]],1),"")</f>
        <v/>
      </c>
      <c r="L47" t="str">
        <f>IFERROR(INDEX($W$8:$W$30,MATCH(K47,$V$8:$V$30,0)),"")</f>
        <v/>
      </c>
      <c r="M47" t="str">
        <f>IFERROR(INDEX($X$8:$X$30,MATCH(Table1[[#This Row],[Rounded RT]],$V$8:$V$30,0)),"")</f>
        <v/>
      </c>
      <c r="N47" t="str">
        <f>IF(Table1[[#This Row],[Analyte]]=$W$8, Table1[[#This Row],[Area]]/SUMIFS($G$6:$G1045, $M$6:$M1045,Table1[[#This Row],[Inject ID]],$B$6:$B1045,Table1[[#This Row],[File Name]]), "")</f>
        <v/>
      </c>
      <c r="O47" t="str">
        <f>IF(Table1[[#This Row],[Analyte]]=$W$25, Table1[[#This Row],[Area]]/SUMIFS($G$6:$G1045, $M$6:$M1045,Table1[[#This Row],[Inject ID]],$B$6:$B1045,Table1[[#This Row],[File Name]]), "")</f>
        <v/>
      </c>
      <c r="Q47" t="str">
        <f>IF(Table1[[#This Row],[Nap/decane]]=$W$8, Table1[[#This Row],[Area]]/SUMIFS($G$6:$G1045, $M$6:$M1045,Table1[[#This Row],[Inject ID approx]],$B$6:$B1045,Table1[[#This Row],[File Name]]), "")</f>
        <v/>
      </c>
      <c r="R47" t="str">
        <f>IF(OR(Table1[[#This Row],[Analyte]]="Phe", Table1[[#This Row],[Analyte]]= "Naphtol"),TRUE,"")</f>
        <v/>
      </c>
    </row>
    <row r="48" spans="1:18" x14ac:dyDescent="0.2">
      <c r="A48" t="str">
        <f>IFERROR(RIGHT(Table1[[#This Row],[File Name]],LEN(Table1[[#This Row],[File Name]])-FIND("-",Table1[[#This Row],[File Name]])),"")</f>
        <v>0.1</v>
      </c>
      <c r="B48" t="str">
        <f>IF(LEFT(Table1[[#This Row],[Peak '#]],3)="TIC", SUBSTITUTE(SUBSTITUTE(Table1[[#This Row],[Peak '#]],".D\data.ms",""),"TIC:", ""),B47)</f>
        <v xml:space="preserve"> 20250718_Nap-0.1</v>
      </c>
      <c r="J48" t="str">
        <f>IFERROR(2*(D49-Table1[[#This Row],[Ret Time]])/(Table1[[#This Row],[Width]]+F49),"")</f>
        <v/>
      </c>
      <c r="K48" t="str">
        <f>IF(ISNUMBER(Table1[[#This Row],[Ret Time]]), ROUND(Table1[[#This Row],[Ret Time]],1),"")</f>
        <v/>
      </c>
      <c r="L48" t="str">
        <f>IFERROR(INDEX($W$8:$W$30,MATCH(K48,$V$8:$V$30,0)),"")</f>
        <v/>
      </c>
      <c r="M48" t="str">
        <f>IFERROR(INDEX($X$8:$X$30,MATCH(Table1[[#This Row],[Rounded RT]],$V$8:$V$30,0)),"")</f>
        <v/>
      </c>
      <c r="N48" t="str">
        <f>IF(Table1[[#This Row],[Analyte]]=$W$8, Table1[[#This Row],[Area]]/SUMIFS($G$6:$G1046, $M$6:$M1046,Table1[[#This Row],[Inject ID]],$B$6:$B1046,Table1[[#This Row],[File Name]]), "")</f>
        <v/>
      </c>
      <c r="O48" t="str">
        <f>IF(Table1[[#This Row],[Analyte]]=$W$25, Table1[[#This Row],[Area]]/SUMIFS($G$6:$G1046, $M$6:$M1046,Table1[[#This Row],[Inject ID]],$B$6:$B1046,Table1[[#This Row],[File Name]]), "")</f>
        <v/>
      </c>
      <c r="Q48" t="str">
        <f>IF(Table1[[#This Row],[Nap/decane]]=$W$8, Table1[[#This Row],[Area]]/SUMIFS($G$6:$G1046, $M$6:$M1046,Table1[[#This Row],[Inject ID approx]],$B$6:$B1046,Table1[[#This Row],[File Name]]), "")</f>
        <v/>
      </c>
      <c r="R48" t="str">
        <f>IF(OR(Table1[[#This Row],[Analyte]]="Phe", Table1[[#This Row],[Analyte]]= "Naphtol"),TRUE,"")</f>
        <v/>
      </c>
    </row>
    <row r="49" spans="1:18" x14ac:dyDescent="0.2">
      <c r="A49" t="str">
        <f>IFERROR(RIGHT(Table1[[#This Row],[File Name]],LEN(Table1[[#This Row],[File Name]])-FIND("-",Table1[[#This Row],[File Name]])),"")</f>
        <v>0.1</v>
      </c>
      <c r="B49" t="str">
        <f>IF(LEFT(Table1[[#This Row],[Peak '#]],3)="TIC", SUBSTITUTE(SUBSTITUTE(Table1[[#This Row],[Peak '#]],".D\data.ms",""),"TIC:", ""),B48)</f>
        <v xml:space="preserve"> 20250718_Nap-0.1</v>
      </c>
      <c r="J49" t="str">
        <f>IFERROR(2*(D50-Table1[[#This Row],[Ret Time]])/(Table1[[#This Row],[Width]]+F50),"")</f>
        <v/>
      </c>
      <c r="K49" t="str">
        <f>IF(ISNUMBER(Table1[[#This Row],[Ret Time]]), ROUND(Table1[[#This Row],[Ret Time]],1),"")</f>
        <v/>
      </c>
      <c r="L49" t="str">
        <f>IFERROR(INDEX($W$8:$W$30,MATCH(K49,$V$8:$V$30,0)),"")</f>
        <v/>
      </c>
      <c r="M49" t="str">
        <f>IFERROR(INDEX($X$8:$X$30,MATCH(Table1[[#This Row],[Rounded RT]],$V$8:$V$30,0)),"")</f>
        <v/>
      </c>
      <c r="N49" t="str">
        <f>IF(Table1[[#This Row],[Analyte]]=$W$8, Table1[[#This Row],[Area]]/SUMIFS($G$6:$G1047, $M$6:$M1047,Table1[[#This Row],[Inject ID]],$B$6:$B1047,Table1[[#This Row],[File Name]]), "")</f>
        <v/>
      </c>
      <c r="O49" t="str">
        <f>IF(Table1[[#This Row],[Analyte]]=$W$25, Table1[[#This Row],[Area]]/SUMIFS($G$6:$G1047, $M$6:$M1047,Table1[[#This Row],[Inject ID]],$B$6:$B1047,Table1[[#This Row],[File Name]]), "")</f>
        <v/>
      </c>
      <c r="Q49" t="str">
        <f>IF(Table1[[#This Row],[Nap/decane]]=$W$8, Table1[[#This Row],[Area]]/SUMIFS($G$6:$G1047, $M$6:$M1047,Table1[[#This Row],[Inject ID approx]],$B$6:$B1047,Table1[[#This Row],[File Name]]), "")</f>
        <v/>
      </c>
      <c r="R49" t="str">
        <f>IF(OR(Table1[[#This Row],[Analyte]]="Phe", Table1[[#This Row],[Analyte]]= "Naphtol"),TRUE,"")</f>
        <v/>
      </c>
    </row>
    <row r="50" spans="1:18" x14ac:dyDescent="0.2">
      <c r="A50" t="str">
        <f>IFERROR(RIGHT(Table1[[#This Row],[File Name]],LEN(Table1[[#This Row],[File Name]])-FIND("-",Table1[[#This Row],[File Name]])),"")</f>
        <v>0.1</v>
      </c>
      <c r="B50" t="str">
        <f>IF(LEFT(Table1[[#This Row],[Peak '#]],3)="TIC", SUBSTITUTE(SUBSTITUTE(Table1[[#This Row],[Peak '#]],".D\data.ms",""),"TIC:", ""),B49)</f>
        <v xml:space="preserve"> 20250718_Nap-0.1</v>
      </c>
      <c r="J50" t="str">
        <f>IFERROR(2*(D51-Table1[[#This Row],[Ret Time]])/(Table1[[#This Row],[Width]]+F51),"")</f>
        <v/>
      </c>
      <c r="K50" t="str">
        <f>IF(ISNUMBER(Table1[[#This Row],[Ret Time]]), ROUND(Table1[[#This Row],[Ret Time]],1),"")</f>
        <v/>
      </c>
      <c r="L50" t="str">
        <f>IFERROR(INDEX($W$8:$W$30,MATCH(K50,$V$8:$V$30,0)),"")</f>
        <v/>
      </c>
      <c r="M50" t="str">
        <f>IFERROR(INDEX($X$8:$X$30,MATCH(Table1[[#This Row],[Rounded RT]],$V$8:$V$30,0)),"")</f>
        <v/>
      </c>
      <c r="N50" t="str">
        <f>IF(Table1[[#This Row],[Analyte]]=$W$8, Table1[[#This Row],[Area]]/SUMIFS($G$6:$G1048, $M$6:$M1048,Table1[[#This Row],[Inject ID]],$B$6:$B1048,Table1[[#This Row],[File Name]]), "")</f>
        <v/>
      </c>
      <c r="O50" t="str">
        <f>IF(Table1[[#This Row],[Analyte]]=$W$25, Table1[[#This Row],[Area]]/SUMIFS($G$6:$G1048, $M$6:$M1048,Table1[[#This Row],[Inject ID]],$B$6:$B1048,Table1[[#This Row],[File Name]]), "")</f>
        <v/>
      </c>
      <c r="Q50" t="str">
        <f>IF(Table1[[#This Row],[Nap/decane]]=$W$8, Table1[[#This Row],[Area]]/SUMIFS($G$6:$G1048, $M$6:$M1048,Table1[[#This Row],[Inject ID approx]],$B$6:$B1048,Table1[[#This Row],[File Name]]), "")</f>
        <v/>
      </c>
      <c r="R50" t="str">
        <f>IF(OR(Table1[[#This Row],[Analyte]]="Phe", Table1[[#This Row],[Analyte]]= "Naphtol"),TRUE,"")</f>
        <v/>
      </c>
    </row>
    <row r="51" spans="1:18" x14ac:dyDescent="0.2">
      <c r="A51" t="str">
        <f>IFERROR(RIGHT(Table1[[#This Row],[File Name]],LEN(Table1[[#This Row],[File Name]])-FIND("-",Table1[[#This Row],[File Name]])),"")</f>
        <v>0.1</v>
      </c>
      <c r="B51" t="str">
        <f>IF(LEFT(Table1[[#This Row],[Peak '#]],3)="TIC", SUBSTITUTE(SUBSTITUTE(Table1[[#This Row],[Peak '#]],".D\data.ms",""),"TIC:", ""),B50)</f>
        <v xml:space="preserve"> 20250718_Nap-0.1</v>
      </c>
      <c r="J51" t="str">
        <f>IFERROR(2*(D52-Table1[[#This Row],[Ret Time]])/(Table1[[#This Row],[Width]]+F52),"")</f>
        <v/>
      </c>
      <c r="K51" t="str">
        <f>IF(ISNUMBER(Table1[[#This Row],[Ret Time]]), ROUND(Table1[[#This Row],[Ret Time]],1),"")</f>
        <v/>
      </c>
      <c r="L51" t="str">
        <f>IFERROR(INDEX($W$8:$W$30,MATCH(K51,$V$8:$V$30,0)),"")</f>
        <v/>
      </c>
      <c r="M51" t="str">
        <f>IFERROR(INDEX($X$8:$X$30,MATCH(Table1[[#This Row],[Rounded RT]],$V$8:$V$30,0)),"")</f>
        <v/>
      </c>
      <c r="N51" t="str">
        <f>IF(Table1[[#This Row],[Analyte]]=$W$8, Table1[[#This Row],[Area]]/SUMIFS($G$6:$G1049, $M$6:$M1049,Table1[[#This Row],[Inject ID]],$B$6:$B1049,Table1[[#This Row],[File Name]]), "")</f>
        <v/>
      </c>
      <c r="O51" t="str">
        <f>IF(Table1[[#This Row],[Analyte]]=$W$25, Table1[[#This Row],[Area]]/SUMIFS($G$6:$G1049, $M$6:$M1049,Table1[[#This Row],[Inject ID]],$B$6:$B1049,Table1[[#This Row],[File Name]]), "")</f>
        <v/>
      </c>
      <c r="Q51" t="str">
        <f>IF(Table1[[#This Row],[Nap/decane]]=$W$8, Table1[[#This Row],[Area]]/SUMIFS($G$6:$G1049, $M$6:$M1049,Table1[[#This Row],[Inject ID approx]],$B$6:$B1049,Table1[[#This Row],[File Name]]), "")</f>
        <v/>
      </c>
      <c r="R51" t="str">
        <f>IF(OR(Table1[[#This Row],[Analyte]]="Phe", Table1[[#This Row],[Analyte]]= "Naphtol"),TRUE,"")</f>
        <v/>
      </c>
    </row>
    <row r="52" spans="1:18" x14ac:dyDescent="0.2">
      <c r="A52" t="str">
        <f>IFERROR(RIGHT(Table1[[#This Row],[File Name]],LEN(Table1[[#This Row],[File Name]])-FIND("-",Table1[[#This Row],[File Name]])),"")</f>
        <v>0.1</v>
      </c>
      <c r="B52" t="str">
        <f>IF(LEFT(Table1[[#This Row],[Peak '#]],3)="TIC", SUBSTITUTE(SUBSTITUTE(Table1[[#This Row],[Peak '#]],".D\data.ms",""),"TIC:", ""),B51)</f>
        <v xml:space="preserve"> 20250718_Nap-0.1</v>
      </c>
      <c r="J52" t="str">
        <f>IFERROR(2*(D53-Table1[[#This Row],[Ret Time]])/(Table1[[#This Row],[Width]]+F53),"")</f>
        <v/>
      </c>
      <c r="K52" t="str">
        <f>IF(ISNUMBER(Table1[[#This Row],[Ret Time]]), ROUND(Table1[[#This Row],[Ret Time]],1),"")</f>
        <v/>
      </c>
      <c r="L52" t="str">
        <f>IFERROR(INDEX($W$8:$W$30,MATCH(K52,$V$8:$V$30,0)),"")</f>
        <v/>
      </c>
      <c r="M52" t="str">
        <f>IFERROR(INDEX($X$8:$X$30,MATCH(Table1[[#This Row],[Rounded RT]],$V$8:$V$30,0)),"")</f>
        <v/>
      </c>
      <c r="N52" t="str">
        <f>IF(Table1[[#This Row],[Analyte]]=$W$8, Table1[[#This Row],[Area]]/SUMIFS($G$6:$G1050, $M$6:$M1050,Table1[[#This Row],[Inject ID]],$B$6:$B1050,Table1[[#This Row],[File Name]]), "")</f>
        <v/>
      </c>
      <c r="O52" t="str">
        <f>IF(Table1[[#This Row],[Analyte]]=$W$25, Table1[[#This Row],[Area]]/SUMIFS($G$6:$G1050, $M$6:$M1050,Table1[[#This Row],[Inject ID]],$B$6:$B1050,Table1[[#This Row],[File Name]]), "")</f>
        <v/>
      </c>
      <c r="Q52" t="str">
        <f>IF(Table1[[#This Row],[Nap/decane]]=$W$8, Table1[[#This Row],[Area]]/SUMIFS($G$6:$G1050, $M$6:$M1050,Table1[[#This Row],[Inject ID approx]],$B$6:$B1050,Table1[[#This Row],[File Name]]), "")</f>
        <v/>
      </c>
      <c r="R52" t="str">
        <f>IF(OR(Table1[[#This Row],[Analyte]]="Phe", Table1[[#This Row],[Analyte]]= "Naphtol"),TRUE,"")</f>
        <v/>
      </c>
    </row>
    <row r="53" spans="1:18" x14ac:dyDescent="0.2">
      <c r="A53" t="str">
        <f>IFERROR(RIGHT(Table1[[#This Row],[File Name]],LEN(Table1[[#This Row],[File Name]])-FIND("-",Table1[[#This Row],[File Name]])),"")</f>
        <v>0.1</v>
      </c>
      <c r="B53" t="str">
        <f>IF(LEFT(Table1[[#This Row],[Peak '#]],3)="TIC", SUBSTITUTE(SUBSTITUTE(Table1[[#This Row],[Peak '#]],".D\data.ms",""),"TIC:", ""),B52)</f>
        <v xml:space="preserve"> 20250718_Nap-0.1</v>
      </c>
      <c r="J53" t="str">
        <f>IFERROR(2*(D54-Table1[[#This Row],[Ret Time]])/(Table1[[#This Row],[Width]]+F54),"")</f>
        <v/>
      </c>
      <c r="K53" t="str">
        <f>IF(ISNUMBER(Table1[[#This Row],[Ret Time]]), ROUND(Table1[[#This Row],[Ret Time]],1),"")</f>
        <v/>
      </c>
      <c r="L53" t="str">
        <f>IFERROR(INDEX($W$8:$W$30,MATCH(K53,$V$8:$V$30,0)),"")</f>
        <v/>
      </c>
      <c r="M53" t="str">
        <f>IFERROR(INDEX($X$8:$X$30,MATCH(Table1[[#This Row],[Rounded RT]],$V$8:$V$30,0)),"")</f>
        <v/>
      </c>
      <c r="N53" t="str">
        <f>IF(Table1[[#This Row],[Analyte]]=$W$8, Table1[[#This Row],[Area]]/SUMIFS($G$6:$G1051, $M$6:$M1051,Table1[[#This Row],[Inject ID]],$B$6:$B1051,Table1[[#This Row],[File Name]]), "")</f>
        <v/>
      </c>
      <c r="O53" t="str">
        <f>IF(Table1[[#This Row],[Analyte]]=$W$25, Table1[[#This Row],[Area]]/SUMIFS($G$6:$G1051, $M$6:$M1051,Table1[[#This Row],[Inject ID]],$B$6:$B1051,Table1[[#This Row],[File Name]]), "")</f>
        <v/>
      </c>
      <c r="Q53" t="str">
        <f>IF(Table1[[#This Row],[Nap/decane]]=$W$8, Table1[[#This Row],[Area]]/SUMIFS($G$6:$G1051, $M$6:$M1051,Table1[[#This Row],[Inject ID approx]],$B$6:$B1051,Table1[[#This Row],[File Name]]), "")</f>
        <v/>
      </c>
      <c r="R53" t="str">
        <f>IF(OR(Table1[[#This Row],[Analyte]]="Phe", Table1[[#This Row],[Analyte]]= "Naphtol"),TRUE,"")</f>
        <v/>
      </c>
    </row>
    <row r="54" spans="1:18" x14ac:dyDescent="0.2">
      <c r="A54" t="str">
        <f>IFERROR(RIGHT(Table1[[#This Row],[File Name]],LEN(Table1[[#This Row],[File Name]])-FIND("-",Table1[[#This Row],[File Name]])),"")</f>
        <v>0.1</v>
      </c>
      <c r="B54" t="str">
        <f>IF(LEFT(Table1[[#This Row],[Peak '#]],3)="TIC", SUBSTITUTE(SUBSTITUTE(Table1[[#This Row],[Peak '#]],".D\data.ms",""),"TIC:", ""),B53)</f>
        <v xml:space="preserve"> 20250718_Nap-0.1</v>
      </c>
      <c r="J54" t="str">
        <f>IFERROR(2*(D55-Table1[[#This Row],[Ret Time]])/(Table1[[#This Row],[Width]]+F55),"")</f>
        <v/>
      </c>
      <c r="K54" t="str">
        <f>IF(ISNUMBER(Table1[[#This Row],[Ret Time]]), ROUND(Table1[[#This Row],[Ret Time]],1),"")</f>
        <v/>
      </c>
      <c r="L54" t="str">
        <f>IFERROR(INDEX($W$8:$W$30,MATCH(K54,$V$8:$V$30,0)),"")</f>
        <v/>
      </c>
      <c r="M54" t="str">
        <f>IFERROR(INDEX($X$8:$X$30,MATCH(Table1[[#This Row],[Rounded RT]],$V$8:$V$30,0)),"")</f>
        <v/>
      </c>
      <c r="N54" t="str">
        <f>IF(Table1[[#This Row],[Analyte]]=$W$8, Table1[[#This Row],[Area]]/SUMIFS($G$6:$G1052, $M$6:$M1052,Table1[[#This Row],[Inject ID]],$B$6:$B1052,Table1[[#This Row],[File Name]]), "")</f>
        <v/>
      </c>
      <c r="O54" t="str">
        <f>IF(Table1[[#This Row],[Analyte]]=$W$25, Table1[[#This Row],[Area]]/SUMIFS($G$6:$G1052, $M$6:$M1052,Table1[[#This Row],[Inject ID]],$B$6:$B1052,Table1[[#This Row],[File Name]]), "")</f>
        <v/>
      </c>
      <c r="Q54" t="str">
        <f>IF(Table1[[#This Row],[Nap/decane]]=$W$8, Table1[[#This Row],[Area]]/SUMIFS($G$6:$G1052, $M$6:$M1052,Table1[[#This Row],[Inject ID approx]],$B$6:$B1052,Table1[[#This Row],[File Name]]), "")</f>
        <v/>
      </c>
      <c r="R54" t="str">
        <f>IF(OR(Table1[[#This Row],[Analyte]]="Phe", Table1[[#This Row],[Analyte]]= "Naphtol"),TRUE,"")</f>
        <v/>
      </c>
    </row>
    <row r="55" spans="1:18" x14ac:dyDescent="0.2">
      <c r="A55" t="str">
        <f>IFERROR(RIGHT(Table1[[#This Row],[File Name]],LEN(Table1[[#This Row],[File Name]])-FIND("-",Table1[[#This Row],[File Name]])),"")</f>
        <v>0.1</v>
      </c>
      <c r="B55" t="str">
        <f>IF(LEFT(Table1[[#This Row],[Peak '#]],3)="TIC", SUBSTITUTE(SUBSTITUTE(Table1[[#This Row],[Peak '#]],".D\data.ms",""),"TIC:", ""),B54)</f>
        <v xml:space="preserve"> 20250718_Nap-0.1</v>
      </c>
      <c r="J55" t="str">
        <f>IFERROR(2*(D56-Table1[[#This Row],[Ret Time]])/(Table1[[#This Row],[Width]]+F56),"")</f>
        <v/>
      </c>
      <c r="K55" t="str">
        <f>IF(ISNUMBER(Table1[[#This Row],[Ret Time]]), ROUND(Table1[[#This Row],[Ret Time]],1),"")</f>
        <v/>
      </c>
      <c r="L55" t="str">
        <f>IFERROR(INDEX($W$8:$W$30,MATCH(K55,$V$8:$V$30,0)),"")</f>
        <v/>
      </c>
      <c r="M55" t="str">
        <f>IFERROR(INDEX($X$8:$X$30,MATCH(Table1[[#This Row],[Rounded RT]],$V$8:$V$30,0)),"")</f>
        <v/>
      </c>
      <c r="N55" t="str">
        <f>IF(Table1[[#This Row],[Analyte]]=$W$8, Table1[[#This Row],[Area]]/SUMIFS($G$6:$G1053, $M$6:$M1053,Table1[[#This Row],[Inject ID]],$B$6:$B1053,Table1[[#This Row],[File Name]]), "")</f>
        <v/>
      </c>
      <c r="O55" t="str">
        <f>IF(Table1[[#This Row],[Analyte]]=$W$25, Table1[[#This Row],[Area]]/SUMIFS($G$6:$G1053, $M$6:$M1053,Table1[[#This Row],[Inject ID]],$B$6:$B1053,Table1[[#This Row],[File Name]]), "")</f>
        <v/>
      </c>
      <c r="Q55" t="str">
        <f>IF(Table1[[#This Row],[Nap/decane]]=$W$8, Table1[[#This Row],[Area]]/SUMIFS($G$6:$G1053, $M$6:$M1053,Table1[[#This Row],[Inject ID approx]],$B$6:$B1053,Table1[[#This Row],[File Name]]), "")</f>
        <v/>
      </c>
      <c r="R55" t="str">
        <f>IF(OR(Table1[[#This Row],[Analyte]]="Phe", Table1[[#This Row],[Analyte]]= "Naphtol"),TRUE,"")</f>
        <v/>
      </c>
    </row>
    <row r="56" spans="1:18" x14ac:dyDescent="0.2">
      <c r="A56" t="str">
        <f>IFERROR(RIGHT(Table1[[#This Row],[File Name]],LEN(Table1[[#This Row],[File Name]])-FIND("-",Table1[[#This Row],[File Name]])),"")</f>
        <v>0.1</v>
      </c>
      <c r="B56" t="str">
        <f>IF(LEFT(Table1[[#This Row],[Peak '#]],3)="TIC", SUBSTITUTE(SUBSTITUTE(Table1[[#This Row],[Peak '#]],".D\data.ms",""),"TIC:", ""),B55)</f>
        <v xml:space="preserve"> 20250718_Nap-0.1</v>
      </c>
      <c r="J56" t="str">
        <f>IFERROR(2*(D57-Table1[[#This Row],[Ret Time]])/(Table1[[#This Row],[Width]]+F57),"")</f>
        <v/>
      </c>
      <c r="K56" t="str">
        <f>IF(ISNUMBER(Table1[[#This Row],[Ret Time]]), ROUND(Table1[[#This Row],[Ret Time]],1),"")</f>
        <v/>
      </c>
      <c r="L56" t="str">
        <f>IFERROR(INDEX($W$8:$W$30,MATCH(K56,$V$8:$V$30,0)),"")</f>
        <v/>
      </c>
      <c r="M56" t="str">
        <f>IFERROR(INDEX($X$8:$X$30,MATCH(Table1[[#This Row],[Rounded RT]],$V$8:$V$30,0)),"")</f>
        <v/>
      </c>
      <c r="N56" t="str">
        <f>IF(Table1[[#This Row],[Analyte]]=$W$8, Table1[[#This Row],[Area]]/SUMIFS($G$6:$G1054, $M$6:$M1054,Table1[[#This Row],[Inject ID]],$B$6:$B1054,Table1[[#This Row],[File Name]]), "")</f>
        <v/>
      </c>
      <c r="O56" t="str">
        <f>IF(Table1[[#This Row],[Analyte]]=$W$25, Table1[[#This Row],[Area]]/SUMIFS($G$6:$G1054, $M$6:$M1054,Table1[[#This Row],[Inject ID]],$B$6:$B1054,Table1[[#This Row],[File Name]]), "")</f>
        <v/>
      </c>
      <c r="Q56" t="str">
        <f>IF(Table1[[#This Row],[Nap/decane]]=$W$8, Table1[[#This Row],[Area]]/SUMIFS($G$6:$G1054, $M$6:$M1054,Table1[[#This Row],[Inject ID approx]],$B$6:$B1054,Table1[[#This Row],[File Name]]), "")</f>
        <v/>
      </c>
      <c r="R56" t="str">
        <f>IF(OR(Table1[[#This Row],[Analyte]]="Phe", Table1[[#This Row],[Analyte]]= "Naphtol"),TRUE,"")</f>
        <v/>
      </c>
    </row>
    <row r="57" spans="1:18" x14ac:dyDescent="0.2">
      <c r="A57" t="str">
        <f>IFERROR(RIGHT(Table1[[#This Row],[File Name]],LEN(Table1[[#This Row],[File Name]])-FIND("-",Table1[[#This Row],[File Name]])),"")</f>
        <v>0.1</v>
      </c>
      <c r="B57" t="str">
        <f>IF(LEFT(Table1[[#This Row],[Peak '#]],3)="TIC", SUBSTITUTE(SUBSTITUTE(Table1[[#This Row],[Peak '#]],".D\data.ms",""),"TIC:", ""),B56)</f>
        <v xml:space="preserve"> 20250718_Nap-0.1</v>
      </c>
      <c r="J57" t="str">
        <f>IFERROR(2*(D58-Table1[[#This Row],[Ret Time]])/(Table1[[#This Row],[Width]]+F58),"")</f>
        <v/>
      </c>
      <c r="K57" t="str">
        <f>IF(ISNUMBER(Table1[[#This Row],[Ret Time]]), ROUND(Table1[[#This Row],[Ret Time]],1),"")</f>
        <v/>
      </c>
      <c r="L57" t="str">
        <f>IFERROR(INDEX($W$8:$W$30,MATCH(K57,$V$8:$V$30,0)),"")</f>
        <v/>
      </c>
      <c r="M57" t="str">
        <f>IFERROR(INDEX($X$8:$X$30,MATCH(Table1[[#This Row],[Rounded RT]],$V$8:$V$30,0)),"")</f>
        <v/>
      </c>
      <c r="N57" t="str">
        <f>IF(Table1[[#This Row],[Analyte]]=$W$8, Table1[[#This Row],[Area]]/SUMIFS($G$6:$G1055, $M$6:$M1055,Table1[[#This Row],[Inject ID]],$B$6:$B1055,Table1[[#This Row],[File Name]]), "")</f>
        <v/>
      </c>
      <c r="O57" t="str">
        <f>IF(Table1[[#This Row],[Analyte]]=$W$25, Table1[[#This Row],[Area]]/SUMIFS($G$6:$G1055, $M$6:$M1055,Table1[[#This Row],[Inject ID]],$B$6:$B1055,Table1[[#This Row],[File Name]]), "")</f>
        <v/>
      </c>
      <c r="Q57" t="str">
        <f>IF(Table1[[#This Row],[Nap/decane]]=$W$8, Table1[[#This Row],[Area]]/SUMIFS($G$6:$G1055, $M$6:$M1055,Table1[[#This Row],[Inject ID approx]],$B$6:$B1055,Table1[[#This Row],[File Name]]), "")</f>
        <v/>
      </c>
      <c r="R57" t="str">
        <f>IF(OR(Table1[[#This Row],[Analyte]]="Phe", Table1[[#This Row],[Analyte]]= "Naphtol"),TRUE,"")</f>
        <v/>
      </c>
    </row>
    <row r="58" spans="1:18" x14ac:dyDescent="0.2">
      <c r="A58" t="str">
        <f>IFERROR(RIGHT(Table1[[#This Row],[File Name]],LEN(Table1[[#This Row],[File Name]])-FIND("-",Table1[[#This Row],[File Name]])),"")</f>
        <v>0.1</v>
      </c>
      <c r="B58" t="str">
        <f>IF(LEFT(Table1[[#This Row],[Peak '#]],3)="TIC", SUBSTITUTE(SUBSTITUTE(Table1[[#This Row],[Peak '#]],".D\data.ms",""),"TIC:", ""),B57)</f>
        <v xml:space="preserve"> 20250718_Nap-0.1</v>
      </c>
      <c r="J58" t="str">
        <f>IFERROR(2*(D59-Table1[[#This Row],[Ret Time]])/(Table1[[#This Row],[Width]]+F59),"")</f>
        <v/>
      </c>
      <c r="K58" t="str">
        <f>IF(ISNUMBER(Table1[[#This Row],[Ret Time]]), ROUND(Table1[[#This Row],[Ret Time]],1),"")</f>
        <v/>
      </c>
      <c r="L58" t="str">
        <f>IFERROR(INDEX($W$8:$W$30,MATCH(K58,$V$8:$V$30,0)),"")</f>
        <v/>
      </c>
      <c r="M58" t="str">
        <f>IFERROR(INDEX($X$8:$X$30,MATCH(Table1[[#This Row],[Rounded RT]],$V$8:$V$30,0)),"")</f>
        <v/>
      </c>
      <c r="N58" t="str">
        <f>IF(Table1[[#This Row],[Analyte]]=$W$8, Table1[[#This Row],[Area]]/SUMIFS($G$6:$G1056, $M$6:$M1056,Table1[[#This Row],[Inject ID]],$B$6:$B1056,Table1[[#This Row],[File Name]]), "")</f>
        <v/>
      </c>
      <c r="O58" t="str">
        <f>IF(Table1[[#This Row],[Analyte]]=$W$25, Table1[[#This Row],[Area]]/SUMIFS($G$6:$G1056, $M$6:$M1056,Table1[[#This Row],[Inject ID]],$B$6:$B1056,Table1[[#This Row],[File Name]]), "")</f>
        <v/>
      </c>
      <c r="Q58" t="str">
        <f>IF(Table1[[#This Row],[Nap/decane]]=$W$8, Table1[[#This Row],[Area]]/SUMIFS($G$6:$G1056, $M$6:$M1056,Table1[[#This Row],[Inject ID approx]],$B$6:$B1056,Table1[[#This Row],[File Name]]), "")</f>
        <v/>
      </c>
      <c r="R58" t="str">
        <f>IF(OR(Table1[[#This Row],[Analyte]]="Phe", Table1[[#This Row],[Analyte]]= "Naphtol"),TRUE,"")</f>
        <v/>
      </c>
    </row>
    <row r="59" spans="1:18" x14ac:dyDescent="0.2">
      <c r="A59" t="str">
        <f>IFERROR(RIGHT(Table1[[#This Row],[File Name]],LEN(Table1[[#This Row],[File Name]])-FIND("-",Table1[[#This Row],[File Name]])),"")</f>
        <v>0.1</v>
      </c>
      <c r="B59" t="str">
        <f>IF(LEFT(Table1[[#This Row],[Peak '#]],3)="TIC", SUBSTITUTE(SUBSTITUTE(Table1[[#This Row],[Peak '#]],".D\data.ms",""),"TIC:", ""),B58)</f>
        <v xml:space="preserve"> 20250718_Nap-0.1</v>
      </c>
      <c r="J59" t="str">
        <f>IFERROR(2*(D60-Table1[[#This Row],[Ret Time]])/(Table1[[#This Row],[Width]]+F60),"")</f>
        <v/>
      </c>
      <c r="K59" t="str">
        <f>IF(ISNUMBER(Table1[[#This Row],[Ret Time]]), ROUND(Table1[[#This Row],[Ret Time]],1),"")</f>
        <v/>
      </c>
      <c r="L59" t="str">
        <f>IFERROR(INDEX($W$8:$W$30,MATCH(K59,$V$8:$V$30,0)),"")</f>
        <v/>
      </c>
      <c r="M59" t="str">
        <f>IFERROR(INDEX($X$8:$X$30,MATCH(Table1[[#This Row],[Rounded RT]],$V$8:$V$30,0)),"")</f>
        <v/>
      </c>
      <c r="N59" t="str">
        <f>IF(Table1[[#This Row],[Analyte]]=$W$8, Table1[[#This Row],[Area]]/SUMIFS($G$6:$G1057, $M$6:$M1057,Table1[[#This Row],[Inject ID]],$B$6:$B1057,Table1[[#This Row],[File Name]]), "")</f>
        <v/>
      </c>
      <c r="O59" t="str">
        <f>IF(Table1[[#This Row],[Analyte]]=$W$25, Table1[[#This Row],[Area]]/SUMIFS($G$6:$G1057, $M$6:$M1057,Table1[[#This Row],[Inject ID]],$B$6:$B1057,Table1[[#This Row],[File Name]]), "")</f>
        <v/>
      </c>
      <c r="Q59" t="str">
        <f>IF(Table1[[#This Row],[Nap/decane]]=$W$8, Table1[[#This Row],[Area]]/SUMIFS($G$6:$G1057, $M$6:$M1057,Table1[[#This Row],[Inject ID approx]],$B$6:$B1057,Table1[[#This Row],[File Name]]), "")</f>
        <v/>
      </c>
      <c r="R59" t="str">
        <f>IF(OR(Table1[[#This Row],[Analyte]]="Phe", Table1[[#This Row],[Analyte]]= "Naphtol"),TRUE,"")</f>
        <v/>
      </c>
    </row>
    <row r="60" spans="1:18" x14ac:dyDescent="0.2">
      <c r="A60" t="str">
        <f>IFERROR(RIGHT(Table1[[#This Row],[File Name]],LEN(Table1[[#This Row],[File Name]])-FIND("-",Table1[[#This Row],[File Name]])),"")</f>
        <v>0.1</v>
      </c>
      <c r="B60" t="str">
        <f>IF(LEFT(Table1[[#This Row],[Peak '#]],3)="TIC", SUBSTITUTE(SUBSTITUTE(Table1[[#This Row],[Peak '#]],".D\data.ms",""),"TIC:", ""),B59)</f>
        <v xml:space="preserve"> 20250718_Nap-0.1</v>
      </c>
      <c r="J60" t="str">
        <f>IFERROR(2*(D61-Table1[[#This Row],[Ret Time]])/(Table1[[#This Row],[Width]]+F61),"")</f>
        <v/>
      </c>
      <c r="K60" t="str">
        <f>IF(ISNUMBER(Table1[[#This Row],[Ret Time]]), ROUND(Table1[[#This Row],[Ret Time]],1),"")</f>
        <v/>
      </c>
      <c r="L60" t="str">
        <f>IFERROR(INDEX($W$8:$W$30,MATCH(K60,$V$8:$V$30,0)),"")</f>
        <v/>
      </c>
      <c r="M60" t="str">
        <f>IFERROR(INDEX($X$8:$X$30,MATCH(Table1[[#This Row],[Rounded RT]],$V$8:$V$30,0)),"")</f>
        <v/>
      </c>
      <c r="N60" t="str">
        <f>IF(Table1[[#This Row],[Analyte]]=$W$8, Table1[[#This Row],[Area]]/SUMIFS($G$6:$G1058, $M$6:$M1058,Table1[[#This Row],[Inject ID]],$B$6:$B1058,Table1[[#This Row],[File Name]]), "")</f>
        <v/>
      </c>
      <c r="O60" t="str">
        <f>IF(Table1[[#This Row],[Analyte]]=$W$25, Table1[[#This Row],[Area]]/SUMIFS($G$6:$G1058, $M$6:$M1058,Table1[[#This Row],[Inject ID]],$B$6:$B1058,Table1[[#This Row],[File Name]]), "")</f>
        <v/>
      </c>
      <c r="Q60" t="str">
        <f>IF(Table1[[#This Row],[Nap/decane]]=$W$8, Table1[[#This Row],[Area]]/SUMIFS($G$6:$G1058, $M$6:$M1058,Table1[[#This Row],[Inject ID approx]],$B$6:$B1058,Table1[[#This Row],[File Name]]), "")</f>
        <v/>
      </c>
      <c r="R60" t="str">
        <f>IF(OR(Table1[[#This Row],[Analyte]]="Phe", Table1[[#This Row],[Analyte]]= "Naphtol"),TRUE,"")</f>
        <v/>
      </c>
    </row>
    <row r="61" spans="1:18" x14ac:dyDescent="0.2">
      <c r="A61" t="str">
        <f>IFERROR(RIGHT(Table1[[#This Row],[File Name]],LEN(Table1[[#This Row],[File Name]])-FIND("-",Table1[[#This Row],[File Name]])),"")</f>
        <v>0.1</v>
      </c>
      <c r="B61" t="str">
        <f>IF(LEFT(Table1[[#This Row],[Peak '#]],3)="TIC", SUBSTITUTE(SUBSTITUTE(Table1[[#This Row],[Peak '#]],".D\data.ms",""),"TIC:", ""),B60)</f>
        <v xml:space="preserve"> 20250718_Nap-0.1</v>
      </c>
      <c r="J61" t="str">
        <f>IFERROR(2*(D62-Table1[[#This Row],[Ret Time]])/(Table1[[#This Row],[Width]]+F62),"")</f>
        <v/>
      </c>
      <c r="K61" t="str">
        <f>IF(ISNUMBER(Table1[[#This Row],[Ret Time]]), ROUND(Table1[[#This Row],[Ret Time]],1),"")</f>
        <v/>
      </c>
      <c r="L61" t="str">
        <f>IFERROR(INDEX($W$8:$W$30,MATCH(K61,$V$8:$V$30,0)),"")</f>
        <v/>
      </c>
      <c r="M61" t="str">
        <f>IFERROR(INDEX($X$8:$X$30,MATCH(Table1[[#This Row],[Rounded RT]],$V$8:$V$30,0)),"")</f>
        <v/>
      </c>
      <c r="N61" t="str">
        <f>IF(Table1[[#This Row],[Analyte]]=$W$8, Table1[[#This Row],[Area]]/SUMIFS($G$6:$G1059, $M$6:$M1059,Table1[[#This Row],[Inject ID]],$B$6:$B1059,Table1[[#This Row],[File Name]]), "")</f>
        <v/>
      </c>
      <c r="O61" t="str">
        <f>IF(Table1[[#This Row],[Analyte]]=$W$25, Table1[[#This Row],[Area]]/SUMIFS($G$6:$G1059, $M$6:$M1059,Table1[[#This Row],[Inject ID]],$B$6:$B1059,Table1[[#This Row],[File Name]]), "")</f>
        <v/>
      </c>
      <c r="Q61" t="str">
        <f>IF(Table1[[#This Row],[Nap/decane]]=$W$8, Table1[[#This Row],[Area]]/SUMIFS($G$6:$G1059, $M$6:$M1059,Table1[[#This Row],[Inject ID approx]],$B$6:$B1059,Table1[[#This Row],[File Name]]), "")</f>
        <v/>
      </c>
      <c r="R61" t="str">
        <f>IF(OR(Table1[[#This Row],[Analyte]]="Phe", Table1[[#This Row],[Analyte]]= "Naphtol"),TRUE,"")</f>
        <v/>
      </c>
    </row>
    <row r="62" spans="1:18" x14ac:dyDescent="0.2">
      <c r="A62" t="str">
        <f>IFERROR(RIGHT(Table1[[#This Row],[File Name]],LEN(Table1[[#This Row],[File Name]])-FIND("-",Table1[[#This Row],[File Name]])),"")</f>
        <v>0.1</v>
      </c>
      <c r="B62" t="str">
        <f>IF(LEFT(Table1[[#This Row],[Peak '#]],3)="TIC", SUBSTITUTE(SUBSTITUTE(Table1[[#This Row],[Peak '#]],".D\data.ms",""),"TIC:", ""),B61)</f>
        <v xml:space="preserve"> 20250718_Nap-0.1</v>
      </c>
      <c r="J62" t="str">
        <f>IFERROR(2*(D63-Table1[[#This Row],[Ret Time]])/(Table1[[#This Row],[Width]]+F63),"")</f>
        <v/>
      </c>
      <c r="K62" t="str">
        <f>IF(ISNUMBER(Table1[[#This Row],[Ret Time]]), ROUND(Table1[[#This Row],[Ret Time]],1),"")</f>
        <v/>
      </c>
      <c r="L62" t="str">
        <f>IFERROR(INDEX($W$8:$W$30,MATCH(K62,$V$8:$V$30,0)),"")</f>
        <v/>
      </c>
      <c r="M62" t="str">
        <f>IFERROR(INDEX($X$8:$X$30,MATCH(Table1[[#This Row],[Rounded RT]],$V$8:$V$30,0)),"")</f>
        <v/>
      </c>
      <c r="N62" t="str">
        <f>IF(Table1[[#This Row],[Analyte]]=$W$8, Table1[[#This Row],[Area]]/SUMIFS($G$6:$G1060, $M$6:$M1060,Table1[[#This Row],[Inject ID]],$B$6:$B1060,Table1[[#This Row],[File Name]]), "")</f>
        <v/>
      </c>
      <c r="O62" t="str">
        <f>IF(Table1[[#This Row],[Analyte]]=$W$25, Table1[[#This Row],[Area]]/SUMIFS($G$6:$G1060, $M$6:$M1060,Table1[[#This Row],[Inject ID]],$B$6:$B1060,Table1[[#This Row],[File Name]]), "")</f>
        <v/>
      </c>
      <c r="Q62" t="str">
        <f>IF(Table1[[#This Row],[Nap/decane]]=$W$8, Table1[[#This Row],[Area]]/SUMIFS($G$6:$G1060, $M$6:$M1060,Table1[[#This Row],[Inject ID approx]],$B$6:$B1060,Table1[[#This Row],[File Name]]), "")</f>
        <v/>
      </c>
      <c r="R62" t="str">
        <f>IF(OR(Table1[[#This Row],[Analyte]]="Phe", Table1[[#This Row],[Analyte]]= "Naphtol"),TRUE,"")</f>
        <v/>
      </c>
    </row>
    <row r="63" spans="1:18" x14ac:dyDescent="0.2">
      <c r="A63" t="str">
        <f>IFERROR(RIGHT(Table1[[#This Row],[File Name]],LEN(Table1[[#This Row],[File Name]])-FIND("-",Table1[[#This Row],[File Name]])),"")</f>
        <v>0.1</v>
      </c>
      <c r="B63" t="str">
        <f>IF(LEFT(Table1[[#This Row],[Peak '#]],3)="TIC", SUBSTITUTE(SUBSTITUTE(Table1[[#This Row],[Peak '#]],".D\data.ms",""),"TIC:", ""),B62)</f>
        <v xml:space="preserve"> 20250718_Nap-0.1</v>
      </c>
      <c r="J63" t="str">
        <f>IFERROR(2*(D64-Table1[[#This Row],[Ret Time]])/(Table1[[#This Row],[Width]]+F64),"")</f>
        <v/>
      </c>
      <c r="K63" t="str">
        <f>IF(ISNUMBER(Table1[[#This Row],[Ret Time]]), ROUND(Table1[[#This Row],[Ret Time]],1),"")</f>
        <v/>
      </c>
      <c r="L63" t="str">
        <f>IFERROR(INDEX($W$8:$W$30,MATCH(K63,$V$8:$V$30,0)),"")</f>
        <v/>
      </c>
      <c r="M63" t="str">
        <f>IFERROR(INDEX($X$8:$X$30,MATCH(Table1[[#This Row],[Rounded RT]],$V$8:$V$30,0)),"")</f>
        <v/>
      </c>
      <c r="N63" t="str">
        <f>IF(Table1[[#This Row],[Analyte]]=$W$8, Table1[[#This Row],[Area]]/SUMIFS($G$6:$G1061, $M$6:$M1061,Table1[[#This Row],[Inject ID]],$B$6:$B1061,Table1[[#This Row],[File Name]]), "")</f>
        <v/>
      </c>
      <c r="O63" t="str">
        <f>IF(Table1[[#This Row],[Analyte]]=$W$25, Table1[[#This Row],[Area]]/SUMIFS($G$6:$G1061, $M$6:$M1061,Table1[[#This Row],[Inject ID]],$B$6:$B1061,Table1[[#This Row],[File Name]]), "")</f>
        <v/>
      </c>
      <c r="Q63" t="str">
        <f>IF(Table1[[#This Row],[Nap/decane]]=$W$8, Table1[[#This Row],[Area]]/SUMIFS($G$6:$G1061, $M$6:$M1061,Table1[[#This Row],[Inject ID approx]],$B$6:$B1061,Table1[[#This Row],[File Name]]), "")</f>
        <v/>
      </c>
      <c r="R63" t="str">
        <f>IF(OR(Table1[[#This Row],[Analyte]]="Phe", Table1[[#This Row],[Analyte]]= "Naphtol"),TRUE,"")</f>
        <v/>
      </c>
    </row>
    <row r="64" spans="1:18" x14ac:dyDescent="0.2">
      <c r="A64" t="str">
        <f>IFERROR(RIGHT(Table1[[#This Row],[File Name]],LEN(Table1[[#This Row],[File Name]])-FIND("-",Table1[[#This Row],[File Name]])),"")</f>
        <v>0.1</v>
      </c>
      <c r="B64" t="str">
        <f>IF(LEFT(Table1[[#This Row],[Peak '#]],3)="TIC", SUBSTITUTE(SUBSTITUTE(Table1[[#This Row],[Peak '#]],".D\data.ms",""),"TIC:", ""),B63)</f>
        <v xml:space="preserve"> 20250718_Nap-0.1</v>
      </c>
      <c r="J64" t="str">
        <f>IFERROR(2*(D65-Table1[[#This Row],[Ret Time]])/(Table1[[#This Row],[Width]]+F65),"")</f>
        <v/>
      </c>
      <c r="K64" t="str">
        <f>IF(ISNUMBER(Table1[[#This Row],[Ret Time]]), ROUND(Table1[[#This Row],[Ret Time]],1),"")</f>
        <v/>
      </c>
      <c r="L64" t="str">
        <f>IFERROR(INDEX($W$8:$W$30,MATCH(K64,$V$8:$V$30,0)),"")</f>
        <v/>
      </c>
      <c r="M64" t="str">
        <f>IFERROR(INDEX($X$8:$X$30,MATCH(Table1[[#This Row],[Rounded RT]],$V$8:$V$30,0)),"")</f>
        <v/>
      </c>
      <c r="N64" t="str">
        <f>IF(Table1[[#This Row],[Analyte]]=$W$8, Table1[[#This Row],[Area]]/SUMIFS($G$6:$G1062, $M$6:$M1062,Table1[[#This Row],[Inject ID]],$B$6:$B1062,Table1[[#This Row],[File Name]]), "")</f>
        <v/>
      </c>
      <c r="O64" t="str">
        <f>IF(Table1[[#This Row],[Analyte]]=$W$25, Table1[[#This Row],[Area]]/SUMIFS($G$6:$G1062, $M$6:$M1062,Table1[[#This Row],[Inject ID]],$B$6:$B1062,Table1[[#This Row],[File Name]]), "")</f>
        <v/>
      </c>
      <c r="Q64" t="str">
        <f>IF(Table1[[#This Row],[Nap/decane]]=$W$8, Table1[[#This Row],[Area]]/SUMIFS($G$6:$G1062, $M$6:$M1062,Table1[[#This Row],[Inject ID approx]],$B$6:$B1062,Table1[[#This Row],[File Name]]), "")</f>
        <v/>
      </c>
      <c r="R64" t="str">
        <f>IF(OR(Table1[[#This Row],[Analyte]]="Phe", Table1[[#This Row],[Analyte]]= "Naphtol"),TRUE,"")</f>
        <v/>
      </c>
    </row>
    <row r="65" spans="1:18" x14ac:dyDescent="0.2">
      <c r="A65" t="str">
        <f>IFERROR(RIGHT(Table1[[#This Row],[File Name]],LEN(Table1[[#This Row],[File Name]])-FIND("-",Table1[[#This Row],[File Name]])),"")</f>
        <v>0.1</v>
      </c>
      <c r="B65" t="str">
        <f>IF(LEFT(Table1[[#This Row],[Peak '#]],3)="TIC", SUBSTITUTE(SUBSTITUTE(Table1[[#This Row],[Peak '#]],".D\data.ms",""),"TIC:", ""),B64)</f>
        <v xml:space="preserve"> 20250718_Nap-0.1</v>
      </c>
      <c r="C65"/>
      <c r="J65" t="str">
        <f>IFERROR(2*(D66-Table1[[#This Row],[Ret Time]])/(Table1[[#This Row],[Width]]+F66),"")</f>
        <v/>
      </c>
      <c r="K65" t="str">
        <f>IF(ISNUMBER(Table1[[#This Row],[Ret Time]]), ROUND(Table1[[#This Row],[Ret Time]],1),"")</f>
        <v/>
      </c>
      <c r="L65" t="str">
        <f>IFERROR(INDEX($W$8:$W$30,MATCH(K65,$V$8:$V$30,0)),"")</f>
        <v/>
      </c>
      <c r="M65" t="str">
        <f>IFERROR(INDEX($X$8:$X$30,MATCH(Table1[[#This Row],[Rounded RT]],$V$8:$V$30,0)),"")</f>
        <v/>
      </c>
      <c r="N65" t="str">
        <f>IF(Table1[[#This Row],[Analyte]]=$W$8, Table1[[#This Row],[Area]]/SUMIFS($G$6:$G1063, $M$6:$M1063,Table1[[#This Row],[Inject ID]],$B$6:$B1063,Table1[[#This Row],[File Name]]), "")</f>
        <v/>
      </c>
      <c r="O65" t="str">
        <f>IF(Table1[[#This Row],[Analyte]]=$W$25, Table1[[#This Row],[Area]]/SUMIFS($G$6:$G1063, $M$6:$M1063,Table1[[#This Row],[Inject ID]],$B$6:$B1063,Table1[[#This Row],[File Name]]), "")</f>
        <v/>
      </c>
      <c r="Q65" t="str">
        <f>IF(Table1[[#This Row],[Nap/decane]]=$W$8, Table1[[#This Row],[Area]]/SUMIFS($G$6:$G1063, $M$6:$M1063,Table1[[#This Row],[Inject ID approx]],$B$6:$B1063,Table1[[#This Row],[File Name]]), "")</f>
        <v/>
      </c>
      <c r="R65" t="str">
        <f>IF(OR(Table1[[#This Row],[Analyte]]="Phe", Table1[[#This Row],[Analyte]]= "Naphtol"),TRUE,"")</f>
        <v/>
      </c>
    </row>
    <row r="66" spans="1:18" x14ac:dyDescent="0.2">
      <c r="A66" t="str">
        <f>IFERROR(RIGHT(Table1[[#This Row],[File Name]],LEN(Table1[[#This Row],[File Name]])-FIND("-",Table1[[#This Row],[File Name]])),"")</f>
        <v>0.1</v>
      </c>
      <c r="B66" t="str">
        <f>IF(LEFT(Table1[[#This Row],[Peak '#]],3)="TIC", SUBSTITUTE(SUBSTITUTE(Table1[[#This Row],[Peak '#]],".D\data.ms",""),"TIC:", ""),B65)</f>
        <v xml:space="preserve"> 20250718_Nap-0.1</v>
      </c>
      <c r="J66" t="str">
        <f>IFERROR(2*(D67-Table1[[#This Row],[Ret Time]])/(Table1[[#This Row],[Width]]+F67),"")</f>
        <v/>
      </c>
      <c r="K66" t="str">
        <f>IF(ISNUMBER(Table1[[#This Row],[Ret Time]]), ROUND(Table1[[#This Row],[Ret Time]],1),"")</f>
        <v/>
      </c>
      <c r="L66" t="str">
        <f>IFERROR(INDEX($W$8:$W$30,MATCH(K66,$V$8:$V$30,0)),"")</f>
        <v/>
      </c>
      <c r="M66" t="str">
        <f>IFERROR(INDEX($X$8:$X$30,MATCH(Table1[[#This Row],[Rounded RT]],$V$8:$V$30,0)),"")</f>
        <v/>
      </c>
      <c r="N66" t="str">
        <f>IF(Table1[[#This Row],[Analyte]]=$W$8, Table1[[#This Row],[Area]]/SUMIFS($G$6:$G1064, $M$6:$M1064,Table1[[#This Row],[Inject ID]],$B$6:$B1064,Table1[[#This Row],[File Name]]), "")</f>
        <v/>
      </c>
      <c r="O66" t="str">
        <f>IF(Table1[[#This Row],[Analyte]]=$W$25, Table1[[#This Row],[Area]]/SUMIFS($G$6:$G1064, $M$6:$M1064,Table1[[#This Row],[Inject ID]],$B$6:$B1064,Table1[[#This Row],[File Name]]), "")</f>
        <v/>
      </c>
      <c r="Q66" t="str">
        <f>IF(Table1[[#This Row],[Nap/decane]]=$W$8, Table1[[#This Row],[Area]]/SUMIFS($G$6:$G1064, $M$6:$M1064,Table1[[#This Row],[Inject ID approx]],$B$6:$B1064,Table1[[#This Row],[File Name]]), "")</f>
        <v/>
      </c>
      <c r="R66" t="str">
        <f>IF(OR(Table1[[#This Row],[Analyte]]="Phe", Table1[[#This Row],[Analyte]]= "Naphtol"),TRUE,"")</f>
        <v/>
      </c>
    </row>
    <row r="67" spans="1:18" x14ac:dyDescent="0.2">
      <c r="A67" t="str">
        <f>IFERROR(RIGHT(Table1[[#This Row],[File Name]],LEN(Table1[[#This Row],[File Name]])-FIND("-",Table1[[#This Row],[File Name]])),"")</f>
        <v>0.1</v>
      </c>
      <c r="B67" t="str">
        <f>IF(LEFT(Table1[[#This Row],[Peak '#]],3)="TIC", SUBSTITUTE(SUBSTITUTE(Table1[[#This Row],[Peak '#]],".D\data.ms",""),"TIC:", ""),B66)</f>
        <v xml:space="preserve"> 20250718_Nap-0.1</v>
      </c>
      <c r="J67" t="str">
        <f>IFERROR(2*(D68-Table1[[#This Row],[Ret Time]])/(Table1[[#This Row],[Width]]+F68),"")</f>
        <v/>
      </c>
      <c r="K67" t="str">
        <f>IF(ISNUMBER(Table1[[#This Row],[Ret Time]]), ROUND(Table1[[#This Row],[Ret Time]],1),"")</f>
        <v/>
      </c>
      <c r="L67" t="str">
        <f>IFERROR(INDEX($W$8:$W$30,MATCH(K67,$V$8:$V$30,0)),"")</f>
        <v/>
      </c>
      <c r="M67" t="str">
        <f>IFERROR(INDEX($X$8:$X$30,MATCH(Table1[[#This Row],[Rounded RT]],$V$8:$V$30,0)),"")</f>
        <v/>
      </c>
      <c r="N67" t="str">
        <f>IF(Table1[[#This Row],[Analyte]]=$W$8, Table1[[#This Row],[Area]]/SUMIFS($G$6:$G1065, $M$6:$M1065,Table1[[#This Row],[Inject ID]],$B$6:$B1065,Table1[[#This Row],[File Name]]), "")</f>
        <v/>
      </c>
      <c r="O67" t="str">
        <f>IF(Table1[[#This Row],[Analyte]]=$W$25, Table1[[#This Row],[Area]]/SUMIFS($G$6:$G1065, $M$6:$M1065,Table1[[#This Row],[Inject ID]],$B$6:$B1065,Table1[[#This Row],[File Name]]), "")</f>
        <v/>
      </c>
      <c r="Q67" t="str">
        <f>IF(Table1[[#This Row],[Nap/decane]]=$W$8, Table1[[#This Row],[Area]]/SUMIFS($G$6:$G1065, $M$6:$M1065,Table1[[#This Row],[Inject ID approx]],$B$6:$B1065,Table1[[#This Row],[File Name]]), "")</f>
        <v/>
      </c>
      <c r="R67" t="str">
        <f>IF(OR(Table1[[#This Row],[Analyte]]="Phe", Table1[[#This Row],[Analyte]]= "Naphtol"),TRUE,"")</f>
        <v/>
      </c>
    </row>
    <row r="68" spans="1:18" x14ac:dyDescent="0.2">
      <c r="A68" t="str">
        <f>IFERROR(RIGHT(Table1[[#This Row],[File Name]],LEN(Table1[[#This Row],[File Name]])-FIND("-",Table1[[#This Row],[File Name]])),"")</f>
        <v>0.1</v>
      </c>
      <c r="B68" t="str">
        <f>IF(LEFT(Table1[[#This Row],[Peak '#]],3)="TIC", SUBSTITUTE(SUBSTITUTE(Table1[[#This Row],[Peak '#]],".D\data.ms",""),"TIC:", ""),B67)</f>
        <v xml:space="preserve"> 20250718_Nap-0.1</v>
      </c>
      <c r="J68" t="str">
        <f>IFERROR(2*(D69-Table1[[#This Row],[Ret Time]])/(Table1[[#This Row],[Width]]+F69),"")</f>
        <v/>
      </c>
      <c r="K68" t="str">
        <f>IF(ISNUMBER(Table1[[#This Row],[Ret Time]]), ROUND(Table1[[#This Row],[Ret Time]],1),"")</f>
        <v/>
      </c>
      <c r="L68" t="str">
        <f>IFERROR(INDEX($W$8:$W$30,MATCH(K68,$V$8:$V$30,0)),"")</f>
        <v/>
      </c>
      <c r="M68" t="str">
        <f>IFERROR(INDEX($X$8:$X$30,MATCH(Table1[[#This Row],[Rounded RT]],$V$8:$V$30,0)),"")</f>
        <v/>
      </c>
      <c r="N68" t="str">
        <f>IF(Table1[[#This Row],[Analyte]]=$W$8, Table1[[#This Row],[Area]]/SUMIFS($G$6:$G1066, $M$6:$M1066,Table1[[#This Row],[Inject ID]],$B$6:$B1066,Table1[[#This Row],[File Name]]), "")</f>
        <v/>
      </c>
      <c r="O68" t="str">
        <f>IF(Table1[[#This Row],[Analyte]]=$W$25, Table1[[#This Row],[Area]]/SUMIFS($G$6:$G1066, $M$6:$M1066,Table1[[#This Row],[Inject ID]],$B$6:$B1066,Table1[[#This Row],[File Name]]), "")</f>
        <v/>
      </c>
      <c r="Q68" t="str">
        <f>IF(Table1[[#This Row],[Nap/decane]]=$W$8, Table1[[#This Row],[Area]]/SUMIFS($G$6:$G1066, $M$6:$M1066,Table1[[#This Row],[Inject ID approx]],$B$6:$B1066,Table1[[#This Row],[File Name]]), "")</f>
        <v/>
      </c>
      <c r="R68" t="str">
        <f>IF(OR(Table1[[#This Row],[Analyte]]="Phe", Table1[[#This Row],[Analyte]]= "Naphtol"),TRUE,"")</f>
        <v/>
      </c>
    </row>
    <row r="69" spans="1:18" x14ac:dyDescent="0.2">
      <c r="A69" t="str">
        <f>IFERROR(RIGHT(Table1[[#This Row],[File Name]],LEN(Table1[[#This Row],[File Name]])-FIND("-",Table1[[#This Row],[File Name]])),"")</f>
        <v>0.1</v>
      </c>
      <c r="B69" t="str">
        <f>IF(LEFT(Table1[[#This Row],[Peak '#]],3)="TIC", SUBSTITUTE(SUBSTITUTE(Table1[[#This Row],[Peak '#]],".D\data.ms",""),"TIC:", ""),B68)</f>
        <v xml:space="preserve"> 20250718_Nap-0.1</v>
      </c>
      <c r="J69" t="str">
        <f>IFERROR(2*(D70-Table1[[#This Row],[Ret Time]])/(Table1[[#This Row],[Width]]+F70),"")</f>
        <v/>
      </c>
      <c r="K69" t="str">
        <f>IF(ISNUMBER(Table1[[#This Row],[Ret Time]]), ROUND(Table1[[#This Row],[Ret Time]],1),"")</f>
        <v/>
      </c>
      <c r="L69" t="str">
        <f>IFERROR(INDEX($W$8:$W$30,MATCH(K69,$V$8:$V$30,0)),"")</f>
        <v/>
      </c>
      <c r="M69" t="str">
        <f>IFERROR(INDEX($X$8:$X$30,MATCH(Table1[[#This Row],[Rounded RT]],$V$8:$V$30,0)),"")</f>
        <v/>
      </c>
      <c r="N69" t="str">
        <f>IF(Table1[[#This Row],[Analyte]]=$W$8, Table1[[#This Row],[Area]]/SUMIFS($G$6:$G1067, $M$6:$M1067,Table1[[#This Row],[Inject ID]],$B$6:$B1067,Table1[[#This Row],[File Name]]), "")</f>
        <v/>
      </c>
      <c r="O69" t="str">
        <f>IF(Table1[[#This Row],[Analyte]]=$W$25, Table1[[#This Row],[Area]]/SUMIFS($G$6:$G1067, $M$6:$M1067,Table1[[#This Row],[Inject ID]],$B$6:$B1067,Table1[[#This Row],[File Name]]), "")</f>
        <v/>
      </c>
      <c r="Q69" t="str">
        <f>IF(Table1[[#This Row],[Nap/decane]]=$W$8, Table1[[#This Row],[Area]]/SUMIFS($G$6:$G1067, $M$6:$M1067,Table1[[#This Row],[Inject ID approx]],$B$6:$B1067,Table1[[#This Row],[File Name]]), "")</f>
        <v/>
      </c>
      <c r="R69" t="str">
        <f>IF(OR(Table1[[#This Row],[Analyte]]="Phe", Table1[[#This Row],[Analyte]]= "Naphtol"),TRUE,"")</f>
        <v/>
      </c>
    </row>
    <row r="70" spans="1:18" x14ac:dyDescent="0.2">
      <c r="A70" t="str">
        <f>IFERROR(RIGHT(Table1[[#This Row],[File Name]],LEN(Table1[[#This Row],[File Name]])-FIND("-",Table1[[#This Row],[File Name]])),"")</f>
        <v>0.1</v>
      </c>
      <c r="B70" t="str">
        <f>IF(LEFT(Table1[[#This Row],[Peak '#]],3)="TIC", SUBSTITUTE(SUBSTITUTE(Table1[[#This Row],[Peak '#]],".D\data.ms",""),"TIC:", ""),B69)</f>
        <v xml:space="preserve"> 20250718_Nap-0.1</v>
      </c>
      <c r="J70" t="str">
        <f>IFERROR(2*(D71-Table1[[#This Row],[Ret Time]])/(Table1[[#This Row],[Width]]+F71),"")</f>
        <v/>
      </c>
      <c r="K70" t="str">
        <f>IF(ISNUMBER(Table1[[#This Row],[Ret Time]]), ROUND(Table1[[#This Row],[Ret Time]],1),"")</f>
        <v/>
      </c>
      <c r="L70" t="str">
        <f>IFERROR(INDEX($W$8:$W$30,MATCH(K70,$V$8:$V$30,0)),"")</f>
        <v/>
      </c>
      <c r="M70" t="str">
        <f>IFERROR(INDEX($X$8:$X$30,MATCH(Table1[[#This Row],[Rounded RT]],$V$8:$V$30,0)),"")</f>
        <v/>
      </c>
      <c r="N70" t="str">
        <f>IF(Table1[[#This Row],[Analyte]]=$W$8, Table1[[#This Row],[Area]]/SUMIFS($G$6:$G1068, $M$6:$M1068,Table1[[#This Row],[Inject ID]],$B$6:$B1068,Table1[[#This Row],[File Name]]), "")</f>
        <v/>
      </c>
      <c r="O70" t="str">
        <f>IF(Table1[[#This Row],[Analyte]]=$W$25, Table1[[#This Row],[Area]]/SUMIFS($G$6:$G1068, $M$6:$M1068,Table1[[#This Row],[Inject ID]],$B$6:$B1068,Table1[[#This Row],[File Name]]), "")</f>
        <v/>
      </c>
      <c r="Q70" t="str">
        <f>IF(Table1[[#This Row],[Nap/decane]]=$W$8, Table1[[#This Row],[Area]]/SUMIFS($G$6:$G1068, $M$6:$M1068,Table1[[#This Row],[Inject ID approx]],$B$6:$B1068,Table1[[#This Row],[File Name]]), "")</f>
        <v/>
      </c>
      <c r="R70" t="str">
        <f>IF(OR(Table1[[#This Row],[Analyte]]="Phe", Table1[[#This Row],[Analyte]]= "Naphtol"),TRUE,"")</f>
        <v/>
      </c>
    </row>
    <row r="71" spans="1:18" x14ac:dyDescent="0.2">
      <c r="A71" t="str">
        <f>IFERROR(RIGHT(Table1[[#This Row],[File Name]],LEN(Table1[[#This Row],[File Name]])-FIND("-",Table1[[#This Row],[File Name]])),"")</f>
        <v>0.1</v>
      </c>
      <c r="B71" t="str">
        <f>IF(LEFT(Table1[[#This Row],[Peak '#]],3)="TIC", SUBSTITUTE(SUBSTITUTE(Table1[[#This Row],[Peak '#]],".D\data.ms",""),"TIC:", ""),B70)</f>
        <v xml:space="preserve"> 20250718_Nap-0.1</v>
      </c>
      <c r="J71" t="str">
        <f>IFERROR(2*(D72-Table1[[#This Row],[Ret Time]])/(Table1[[#This Row],[Width]]+F72),"")</f>
        <v/>
      </c>
      <c r="K71" t="str">
        <f>IF(ISNUMBER(Table1[[#This Row],[Ret Time]]), ROUND(Table1[[#This Row],[Ret Time]],1),"")</f>
        <v/>
      </c>
      <c r="L71" t="str">
        <f>IFERROR(INDEX($W$8:$W$30,MATCH(K71,$V$8:$V$30,0)),"")</f>
        <v/>
      </c>
      <c r="M71" t="str">
        <f>IFERROR(INDEX($X$8:$X$30,MATCH(Table1[[#This Row],[Rounded RT]],$V$8:$V$30,0)),"")</f>
        <v/>
      </c>
      <c r="N71" t="str">
        <f>IF(Table1[[#This Row],[Analyte]]=$W$8, Table1[[#This Row],[Area]]/SUMIFS($G$6:$G1069, $M$6:$M1069,Table1[[#This Row],[Inject ID]],$B$6:$B1069,Table1[[#This Row],[File Name]]), "")</f>
        <v/>
      </c>
      <c r="O71" t="str">
        <f>IF(Table1[[#This Row],[Analyte]]=$W$25, Table1[[#This Row],[Area]]/SUMIFS($G$6:$G1069, $M$6:$M1069,Table1[[#This Row],[Inject ID]],$B$6:$B1069,Table1[[#This Row],[File Name]]), "")</f>
        <v/>
      </c>
      <c r="Q71" t="str">
        <f>IF(Table1[[#This Row],[Nap/decane]]=$W$8, Table1[[#This Row],[Area]]/SUMIFS($G$6:$G1069, $M$6:$M1069,Table1[[#This Row],[Inject ID approx]],$B$6:$B1069,Table1[[#This Row],[File Name]]), "")</f>
        <v/>
      </c>
      <c r="R71" t="str">
        <f>IF(OR(Table1[[#This Row],[Analyte]]="Phe", Table1[[#This Row],[Analyte]]= "Naphtol"),TRUE,"")</f>
        <v/>
      </c>
    </row>
    <row r="72" spans="1:18" x14ac:dyDescent="0.2">
      <c r="A72" t="str">
        <f>IFERROR(RIGHT(Table1[[#This Row],[File Name]],LEN(Table1[[#This Row],[File Name]])-FIND("-",Table1[[#This Row],[File Name]])),"")</f>
        <v>0.1</v>
      </c>
      <c r="B72" t="str">
        <f>IF(LEFT(Table1[[#This Row],[Peak '#]],3)="TIC", SUBSTITUTE(SUBSTITUTE(Table1[[#This Row],[Peak '#]],".D\data.ms",""),"TIC:", ""),B71)</f>
        <v xml:space="preserve"> 20250718_Nap-0.1</v>
      </c>
      <c r="J72" t="str">
        <f>IFERROR(2*(D73-Table1[[#This Row],[Ret Time]])/(Table1[[#This Row],[Width]]+F73),"")</f>
        <v/>
      </c>
      <c r="K72" t="str">
        <f>IF(ISNUMBER(Table1[[#This Row],[Ret Time]]), ROUND(Table1[[#This Row],[Ret Time]],1),"")</f>
        <v/>
      </c>
      <c r="L72" t="str">
        <f>IFERROR(INDEX($W$8:$W$30,MATCH(K72,$V$8:$V$30,0)),"")</f>
        <v/>
      </c>
      <c r="M72" t="str">
        <f>IFERROR(INDEX($X$8:$X$30,MATCH(Table1[[#This Row],[Rounded RT]],$V$8:$V$30,0)),"")</f>
        <v/>
      </c>
      <c r="N72" t="str">
        <f>IF(Table1[[#This Row],[Analyte]]=$W$8, Table1[[#This Row],[Area]]/SUMIFS($G$6:$G1070, $M$6:$M1070,Table1[[#This Row],[Inject ID]],$B$6:$B1070,Table1[[#This Row],[File Name]]), "")</f>
        <v/>
      </c>
      <c r="O72" t="str">
        <f>IF(Table1[[#This Row],[Analyte]]=$W$25, Table1[[#This Row],[Area]]/SUMIFS($G$6:$G1070, $M$6:$M1070,Table1[[#This Row],[Inject ID]],$B$6:$B1070,Table1[[#This Row],[File Name]]), "")</f>
        <v/>
      </c>
      <c r="Q72" t="str">
        <f>IF(Table1[[#This Row],[Nap/decane]]=$W$8, Table1[[#This Row],[Area]]/SUMIFS($G$6:$G1070, $M$6:$M1070,Table1[[#This Row],[Inject ID approx]],$B$6:$B1070,Table1[[#This Row],[File Name]]), "")</f>
        <v/>
      </c>
      <c r="R72" t="str">
        <f>IF(OR(Table1[[#This Row],[Analyte]]="Phe", Table1[[#This Row],[Analyte]]= "Naphtol"),TRUE,"")</f>
        <v/>
      </c>
    </row>
    <row r="73" spans="1:18" x14ac:dyDescent="0.2">
      <c r="A73" t="str">
        <f>IFERROR(RIGHT(Table1[[#This Row],[File Name]],LEN(Table1[[#This Row],[File Name]])-FIND("-",Table1[[#This Row],[File Name]])),"")</f>
        <v>0.1</v>
      </c>
      <c r="B73" t="str">
        <f>IF(LEFT(Table1[[#This Row],[Peak '#]],3)="TIC", SUBSTITUTE(SUBSTITUTE(Table1[[#This Row],[Peak '#]],".D\data.ms",""),"TIC:", ""),B72)</f>
        <v xml:space="preserve"> 20250718_Nap-0.1</v>
      </c>
      <c r="J73" t="str">
        <f>IFERROR(2*(D74-Table1[[#This Row],[Ret Time]])/(Table1[[#This Row],[Width]]+F74),"")</f>
        <v/>
      </c>
      <c r="K73" t="str">
        <f>IF(ISNUMBER(Table1[[#This Row],[Ret Time]]), ROUND(Table1[[#This Row],[Ret Time]],1),"")</f>
        <v/>
      </c>
      <c r="L73" t="str">
        <f>IFERROR(INDEX($W$8:$W$30,MATCH(K73,$V$8:$V$30,0)),"")</f>
        <v/>
      </c>
      <c r="M73" t="str">
        <f>IFERROR(INDEX($X$8:$X$30,MATCH(Table1[[#This Row],[Rounded RT]],$V$8:$V$30,0)),"")</f>
        <v/>
      </c>
      <c r="N73" t="str">
        <f>IF(Table1[[#This Row],[Analyte]]=$W$8, Table1[[#This Row],[Area]]/SUMIFS($G$6:$G1071, $M$6:$M1071,Table1[[#This Row],[Inject ID]],$B$6:$B1071,Table1[[#This Row],[File Name]]), "")</f>
        <v/>
      </c>
      <c r="O73" t="str">
        <f>IF(Table1[[#This Row],[Analyte]]=$W$25, Table1[[#This Row],[Area]]/SUMIFS($G$6:$G1071, $M$6:$M1071,Table1[[#This Row],[Inject ID]],$B$6:$B1071,Table1[[#This Row],[File Name]]), "")</f>
        <v/>
      </c>
      <c r="Q73" t="str">
        <f>IF(Table1[[#This Row],[Nap/decane]]=$W$8, Table1[[#This Row],[Area]]/SUMIFS($G$6:$G1071, $M$6:$M1071,Table1[[#This Row],[Inject ID approx]],$B$6:$B1071,Table1[[#This Row],[File Name]]), "")</f>
        <v/>
      </c>
      <c r="R73" t="str">
        <f>IF(OR(Table1[[#This Row],[Analyte]]="Phe", Table1[[#This Row],[Analyte]]= "Naphtol"),TRUE,"")</f>
        <v/>
      </c>
    </row>
    <row r="74" spans="1:18" x14ac:dyDescent="0.2">
      <c r="A74" t="str">
        <f>IFERROR(RIGHT(Table1[[#This Row],[File Name]],LEN(Table1[[#This Row],[File Name]])-FIND("-",Table1[[#This Row],[File Name]])),"")</f>
        <v>0.1</v>
      </c>
      <c r="B74" t="str">
        <f>IF(LEFT(Table1[[#This Row],[Peak '#]],3)="TIC", SUBSTITUTE(SUBSTITUTE(Table1[[#This Row],[Peak '#]],".D\data.ms",""),"TIC:", ""),B73)</f>
        <v xml:space="preserve"> 20250718_Nap-0.1</v>
      </c>
      <c r="J74" t="str">
        <f>IFERROR(2*(D75-Table1[[#This Row],[Ret Time]])/(Table1[[#This Row],[Width]]+F75),"")</f>
        <v/>
      </c>
      <c r="K74" t="str">
        <f>IF(ISNUMBER(Table1[[#This Row],[Ret Time]]), ROUND(Table1[[#This Row],[Ret Time]],1),"")</f>
        <v/>
      </c>
      <c r="L74" t="str">
        <f>IFERROR(INDEX($W$8:$W$30,MATCH(K74,$V$8:$V$30,0)),"")</f>
        <v/>
      </c>
      <c r="M74" t="str">
        <f>IFERROR(INDEX($X$8:$X$30,MATCH(Table1[[#This Row],[Rounded RT]],$V$8:$V$30,0)),"")</f>
        <v/>
      </c>
      <c r="N74" t="str">
        <f>IF(Table1[[#This Row],[Analyte]]=$W$8, Table1[[#This Row],[Area]]/SUMIFS($G$6:$G1072, $M$6:$M1072,Table1[[#This Row],[Inject ID]],$B$6:$B1072,Table1[[#This Row],[File Name]]), "")</f>
        <v/>
      </c>
      <c r="O74" t="str">
        <f>IF(Table1[[#This Row],[Analyte]]=$W$25, Table1[[#This Row],[Area]]/SUMIFS($G$6:$G1072, $M$6:$M1072,Table1[[#This Row],[Inject ID]],$B$6:$B1072,Table1[[#This Row],[File Name]]), "")</f>
        <v/>
      </c>
      <c r="Q74" t="str">
        <f>IF(Table1[[#This Row],[Nap/decane]]=$W$8, Table1[[#This Row],[Area]]/SUMIFS($G$6:$G1072, $M$6:$M1072,Table1[[#This Row],[Inject ID approx]],$B$6:$B1072,Table1[[#This Row],[File Name]]), "")</f>
        <v/>
      </c>
      <c r="R74" t="str">
        <f>IF(OR(Table1[[#This Row],[Analyte]]="Phe", Table1[[#This Row],[Analyte]]= "Naphtol"),TRUE,"")</f>
        <v/>
      </c>
    </row>
    <row r="75" spans="1:18" x14ac:dyDescent="0.2">
      <c r="A75" t="str">
        <f>IFERROR(RIGHT(Table1[[#This Row],[File Name]],LEN(Table1[[#This Row],[File Name]])-FIND("-",Table1[[#This Row],[File Name]])),"")</f>
        <v>0.1</v>
      </c>
      <c r="B75" t="str">
        <f>IF(LEFT(Table1[[#This Row],[Peak '#]],3)="TIC", SUBSTITUTE(SUBSTITUTE(Table1[[#This Row],[Peak '#]],".D\data.ms",""),"TIC:", ""),B74)</f>
        <v xml:space="preserve"> 20250718_Nap-0.1</v>
      </c>
      <c r="J75" t="str">
        <f>IFERROR(2*(D76-Table1[[#This Row],[Ret Time]])/(Table1[[#This Row],[Width]]+F76),"")</f>
        <v/>
      </c>
      <c r="K75" t="str">
        <f>IF(ISNUMBER(Table1[[#This Row],[Ret Time]]), ROUND(Table1[[#This Row],[Ret Time]],1),"")</f>
        <v/>
      </c>
      <c r="L75" t="str">
        <f>IFERROR(INDEX($W$8:$W$30,MATCH(K75,$V$8:$V$30,0)),"")</f>
        <v/>
      </c>
      <c r="M75" t="str">
        <f>IFERROR(INDEX($X$8:$X$30,MATCH(Table1[[#This Row],[Rounded RT]],$V$8:$V$30,0)),"")</f>
        <v/>
      </c>
      <c r="N75" t="str">
        <f>IF(Table1[[#This Row],[Analyte]]=$W$8, Table1[[#This Row],[Area]]/SUMIFS($G$6:$G1073, $M$6:$M1073,Table1[[#This Row],[Inject ID]],$B$6:$B1073,Table1[[#This Row],[File Name]]), "")</f>
        <v/>
      </c>
      <c r="O75" t="str">
        <f>IF(Table1[[#This Row],[Analyte]]=$W$25, Table1[[#This Row],[Area]]/SUMIFS($G$6:$G1073, $M$6:$M1073,Table1[[#This Row],[Inject ID]],$B$6:$B1073,Table1[[#This Row],[File Name]]), "")</f>
        <v/>
      </c>
      <c r="Q75" t="str">
        <f>IF(Table1[[#This Row],[Nap/decane]]=$W$8, Table1[[#This Row],[Area]]/SUMIFS($G$6:$G1073, $M$6:$M1073,Table1[[#This Row],[Inject ID approx]],$B$6:$B1073,Table1[[#This Row],[File Name]]), "")</f>
        <v/>
      </c>
      <c r="R75" t="str">
        <f>IF(OR(Table1[[#This Row],[Analyte]]="Phe", Table1[[#This Row],[Analyte]]= "Naphtol"),TRUE,"")</f>
        <v/>
      </c>
    </row>
    <row r="76" spans="1:18" x14ac:dyDescent="0.2">
      <c r="A76" t="str">
        <f>IFERROR(RIGHT(Table1[[#This Row],[File Name]],LEN(Table1[[#This Row],[File Name]])-FIND("-",Table1[[#This Row],[File Name]])),"")</f>
        <v>0.1</v>
      </c>
      <c r="B76" t="str">
        <f>IF(LEFT(Table1[[#This Row],[Peak '#]],3)="TIC", SUBSTITUTE(SUBSTITUTE(Table1[[#This Row],[Peak '#]],".D\data.ms",""),"TIC:", ""),B75)</f>
        <v xml:space="preserve"> 20250718_Nap-0.1</v>
      </c>
      <c r="J76" t="str">
        <f>IFERROR(2*(D77-Table1[[#This Row],[Ret Time]])/(Table1[[#This Row],[Width]]+F77),"")</f>
        <v/>
      </c>
      <c r="K76" t="str">
        <f>IF(ISNUMBER(Table1[[#This Row],[Ret Time]]), ROUND(Table1[[#This Row],[Ret Time]],1),"")</f>
        <v/>
      </c>
      <c r="L76" t="str">
        <f>IFERROR(INDEX($W$8:$W$30,MATCH(K76,$V$8:$V$30,0)),"")</f>
        <v/>
      </c>
      <c r="M76" t="str">
        <f>IFERROR(INDEX($X$8:$X$30,MATCH(Table1[[#This Row],[Rounded RT]],$V$8:$V$30,0)),"")</f>
        <v/>
      </c>
      <c r="N76" t="str">
        <f>IF(Table1[[#This Row],[Analyte]]=$W$8, Table1[[#This Row],[Area]]/SUMIFS($G$6:$G1074, $M$6:$M1074,Table1[[#This Row],[Inject ID]],$B$6:$B1074,Table1[[#This Row],[File Name]]), "")</f>
        <v/>
      </c>
      <c r="O76" t="str">
        <f>IF(Table1[[#This Row],[Analyte]]=$W$25, Table1[[#This Row],[Area]]/SUMIFS($G$6:$G1074, $M$6:$M1074,Table1[[#This Row],[Inject ID]],$B$6:$B1074,Table1[[#This Row],[File Name]]), "")</f>
        <v/>
      </c>
      <c r="Q76" t="str">
        <f>IF(Table1[[#This Row],[Nap/decane]]=$W$8, Table1[[#This Row],[Area]]/SUMIFS($G$6:$G1074, $M$6:$M1074,Table1[[#This Row],[Inject ID approx]],$B$6:$B1074,Table1[[#This Row],[File Name]]), "")</f>
        <v/>
      </c>
      <c r="R76" t="str">
        <f>IF(OR(Table1[[#This Row],[Analyte]]="Phe", Table1[[#This Row],[Analyte]]= "Naphtol"),TRUE,"")</f>
        <v/>
      </c>
    </row>
    <row r="77" spans="1:18" x14ac:dyDescent="0.2">
      <c r="A77" t="str">
        <f>IFERROR(RIGHT(Table1[[#This Row],[File Name]],LEN(Table1[[#This Row],[File Name]])-FIND("-",Table1[[#This Row],[File Name]])),"")</f>
        <v>0.1</v>
      </c>
      <c r="B77" t="str">
        <f>IF(LEFT(Table1[[#This Row],[Peak '#]],3)="TIC", SUBSTITUTE(SUBSTITUTE(Table1[[#This Row],[Peak '#]],".D\data.ms",""),"TIC:", ""),B76)</f>
        <v xml:space="preserve"> 20250718_Nap-0.1</v>
      </c>
      <c r="J77" t="str">
        <f>IFERROR(2*(D78-Table1[[#This Row],[Ret Time]])/(Table1[[#This Row],[Width]]+F78),"")</f>
        <v/>
      </c>
      <c r="K77" t="str">
        <f>IF(ISNUMBER(Table1[[#This Row],[Ret Time]]), ROUND(Table1[[#This Row],[Ret Time]],1),"")</f>
        <v/>
      </c>
      <c r="L77" t="str">
        <f>IFERROR(INDEX($W$8:$W$30,MATCH(K77,$V$8:$V$30,0)),"")</f>
        <v/>
      </c>
      <c r="M77" t="str">
        <f>IFERROR(INDEX($X$8:$X$30,MATCH(Table1[[#This Row],[Rounded RT]],$V$8:$V$30,0)),"")</f>
        <v/>
      </c>
      <c r="N77" t="str">
        <f>IF(Table1[[#This Row],[Analyte]]=$W$8, Table1[[#This Row],[Area]]/SUMIFS($G$6:$G1075, $M$6:$M1075,Table1[[#This Row],[Inject ID]],$B$6:$B1075,Table1[[#This Row],[File Name]]), "")</f>
        <v/>
      </c>
      <c r="O77" t="str">
        <f>IF(Table1[[#This Row],[Analyte]]=$W$25, Table1[[#This Row],[Area]]/SUMIFS($G$6:$G1075, $M$6:$M1075,Table1[[#This Row],[Inject ID]],$B$6:$B1075,Table1[[#This Row],[File Name]]), "")</f>
        <v/>
      </c>
      <c r="Q77" t="str">
        <f>IF(Table1[[#This Row],[Nap/decane]]=$W$8, Table1[[#This Row],[Area]]/SUMIFS($G$6:$G1075, $M$6:$M1075,Table1[[#This Row],[Inject ID approx]],$B$6:$B1075,Table1[[#This Row],[File Name]]), "")</f>
        <v/>
      </c>
      <c r="R77" t="str">
        <f>IF(OR(Table1[[#This Row],[Analyte]]="Phe", Table1[[#This Row],[Analyte]]= "Naphtol"),TRUE,"")</f>
        <v/>
      </c>
    </row>
    <row r="78" spans="1:18" x14ac:dyDescent="0.2">
      <c r="A78" t="str">
        <f>IFERROR(RIGHT(Table1[[#This Row],[File Name]],LEN(Table1[[#This Row],[File Name]])-FIND("-",Table1[[#This Row],[File Name]])),"")</f>
        <v>0.1</v>
      </c>
      <c r="B78" t="str">
        <f>IF(LEFT(Table1[[#This Row],[Peak '#]],3)="TIC", SUBSTITUTE(SUBSTITUTE(Table1[[#This Row],[Peak '#]],".D\data.ms",""),"TIC:", ""),B77)</f>
        <v xml:space="preserve"> 20250718_Nap-0.1</v>
      </c>
      <c r="J78" t="str">
        <f>IFERROR(2*(D79-Table1[[#This Row],[Ret Time]])/(Table1[[#This Row],[Width]]+F79),"")</f>
        <v/>
      </c>
      <c r="K78" t="str">
        <f>IF(ISNUMBER(Table1[[#This Row],[Ret Time]]), ROUND(Table1[[#This Row],[Ret Time]],1),"")</f>
        <v/>
      </c>
      <c r="L78" t="str">
        <f>IFERROR(INDEX($W$8:$W$30,MATCH(K78,$V$8:$V$30,0)),"")</f>
        <v/>
      </c>
      <c r="M78" t="str">
        <f>IFERROR(INDEX($X$8:$X$30,MATCH(Table1[[#This Row],[Rounded RT]],$V$8:$V$30,0)),"")</f>
        <v/>
      </c>
      <c r="N78" t="str">
        <f>IF(Table1[[#This Row],[Analyte]]=$W$8, Table1[[#This Row],[Area]]/SUMIFS($G$6:$G1076, $M$6:$M1076,Table1[[#This Row],[Inject ID]],$B$6:$B1076,Table1[[#This Row],[File Name]]), "")</f>
        <v/>
      </c>
      <c r="O78" t="str">
        <f>IF(Table1[[#This Row],[Analyte]]=$W$25, Table1[[#This Row],[Area]]/SUMIFS($G$6:$G1076, $M$6:$M1076,Table1[[#This Row],[Inject ID]],$B$6:$B1076,Table1[[#This Row],[File Name]]), "")</f>
        <v/>
      </c>
      <c r="Q78" t="str">
        <f>IF(Table1[[#This Row],[Nap/decane]]=$W$8, Table1[[#This Row],[Area]]/SUMIFS($G$6:$G1076, $M$6:$M1076,Table1[[#This Row],[Inject ID approx]],$B$6:$B1076,Table1[[#This Row],[File Name]]), "")</f>
        <v/>
      </c>
      <c r="R78" t="str">
        <f>IF(OR(Table1[[#This Row],[Analyte]]="Phe", Table1[[#This Row],[Analyte]]= "Naphtol"),TRUE,"")</f>
        <v/>
      </c>
    </row>
    <row r="79" spans="1:18" x14ac:dyDescent="0.2">
      <c r="A79" t="str">
        <f>IFERROR(RIGHT(Table1[[#This Row],[File Name]],LEN(Table1[[#This Row],[File Name]])-FIND("-",Table1[[#This Row],[File Name]])),"")</f>
        <v>0.1</v>
      </c>
      <c r="B79" t="str">
        <f>IF(LEFT(Table1[[#This Row],[Peak '#]],3)="TIC", SUBSTITUTE(SUBSTITUTE(Table1[[#This Row],[Peak '#]],".D\data.ms",""),"TIC:", ""),B78)</f>
        <v xml:space="preserve"> 20250718_Nap-0.1</v>
      </c>
      <c r="J79" t="str">
        <f>IFERROR(2*(D80-Table1[[#This Row],[Ret Time]])/(Table1[[#This Row],[Width]]+F80),"")</f>
        <v/>
      </c>
      <c r="K79" t="str">
        <f>IF(ISNUMBER(Table1[[#This Row],[Ret Time]]), ROUND(Table1[[#This Row],[Ret Time]],1),"")</f>
        <v/>
      </c>
      <c r="L79" t="str">
        <f>IFERROR(INDEX($W$8:$W$30,MATCH(K79,$V$8:$V$30,0)),"")</f>
        <v/>
      </c>
      <c r="M79" t="str">
        <f>IFERROR(INDEX($X$8:$X$30,MATCH(Table1[[#This Row],[Rounded RT]],$V$8:$V$30,0)),"")</f>
        <v/>
      </c>
      <c r="N79" t="str">
        <f>IF(Table1[[#This Row],[Analyte]]=$W$8, Table1[[#This Row],[Area]]/SUMIFS($G$6:$G1077, $M$6:$M1077,Table1[[#This Row],[Inject ID]],$B$6:$B1077,Table1[[#This Row],[File Name]]), "")</f>
        <v/>
      </c>
      <c r="O79" t="str">
        <f>IF(Table1[[#This Row],[Analyte]]=$W$25, Table1[[#This Row],[Area]]/SUMIFS($G$6:$G1077, $M$6:$M1077,Table1[[#This Row],[Inject ID]],$B$6:$B1077,Table1[[#This Row],[File Name]]), "")</f>
        <v/>
      </c>
      <c r="Q79" t="str">
        <f>IF(Table1[[#This Row],[Nap/decane]]=$W$8, Table1[[#This Row],[Area]]/SUMIFS($G$6:$G1077, $M$6:$M1077,Table1[[#This Row],[Inject ID approx]],$B$6:$B1077,Table1[[#This Row],[File Name]]), "")</f>
        <v/>
      </c>
      <c r="R79" t="str">
        <f>IF(OR(Table1[[#This Row],[Analyte]]="Phe", Table1[[#This Row],[Analyte]]= "Naphtol"),TRUE,"")</f>
        <v/>
      </c>
    </row>
    <row r="80" spans="1:18" x14ac:dyDescent="0.2">
      <c r="A80" t="str">
        <f>IFERROR(RIGHT(Table1[[#This Row],[File Name]],LEN(Table1[[#This Row],[File Name]])-FIND("-",Table1[[#This Row],[File Name]])),"")</f>
        <v>0.1</v>
      </c>
      <c r="B80" t="str">
        <f>IF(LEFT(Table1[[#This Row],[Peak '#]],3)="TIC", SUBSTITUTE(SUBSTITUTE(Table1[[#This Row],[Peak '#]],".D\data.ms",""),"TIC:", ""),B79)</f>
        <v xml:space="preserve"> 20250718_Nap-0.1</v>
      </c>
      <c r="J80" t="str">
        <f>IFERROR(2*(D81-Table1[[#This Row],[Ret Time]])/(Table1[[#This Row],[Width]]+F81),"")</f>
        <v/>
      </c>
      <c r="K80" t="str">
        <f>IF(ISNUMBER(Table1[[#This Row],[Ret Time]]), ROUND(Table1[[#This Row],[Ret Time]],1),"")</f>
        <v/>
      </c>
      <c r="L80" t="str">
        <f>IFERROR(INDEX($W$8:$W$30,MATCH(K80,$V$8:$V$30,0)),"")</f>
        <v/>
      </c>
      <c r="M80" t="str">
        <f>IFERROR(INDEX($X$8:$X$30,MATCH(Table1[[#This Row],[Rounded RT]],$V$8:$V$30,0)),"")</f>
        <v/>
      </c>
      <c r="N80" t="str">
        <f>IF(Table1[[#This Row],[Analyte]]=$W$8, Table1[[#This Row],[Area]]/SUMIFS($G$6:$G1078, $M$6:$M1078,Table1[[#This Row],[Inject ID]],$B$6:$B1078,Table1[[#This Row],[File Name]]), "")</f>
        <v/>
      </c>
      <c r="O80" t="str">
        <f>IF(Table1[[#This Row],[Analyte]]=$W$25, Table1[[#This Row],[Area]]/SUMIFS($G$6:$G1078, $M$6:$M1078,Table1[[#This Row],[Inject ID]],$B$6:$B1078,Table1[[#This Row],[File Name]]), "")</f>
        <v/>
      </c>
      <c r="Q80" t="str">
        <f>IF(Table1[[#This Row],[Nap/decane]]=$W$8, Table1[[#This Row],[Area]]/SUMIFS($G$6:$G1078, $M$6:$M1078,Table1[[#This Row],[Inject ID approx]],$B$6:$B1078,Table1[[#This Row],[File Name]]), "")</f>
        <v/>
      </c>
      <c r="R80" t="str">
        <f>IF(OR(Table1[[#This Row],[Analyte]]="Phe", Table1[[#This Row],[Analyte]]= "Naphtol"),TRUE,"")</f>
        <v/>
      </c>
    </row>
    <row r="81" spans="1:18" x14ac:dyDescent="0.2">
      <c r="A81" t="str">
        <f>IFERROR(RIGHT(Table1[[#This Row],[File Name]],LEN(Table1[[#This Row],[File Name]])-FIND("-",Table1[[#This Row],[File Name]])),"")</f>
        <v>0.1</v>
      </c>
      <c r="B81" t="str">
        <f>IF(LEFT(Table1[[#This Row],[Peak '#]],3)="TIC", SUBSTITUTE(SUBSTITUTE(Table1[[#This Row],[Peak '#]],".D\data.ms",""),"TIC:", ""),B80)</f>
        <v xml:space="preserve"> 20250718_Nap-0.1</v>
      </c>
      <c r="J81" t="str">
        <f>IFERROR(2*(D82-Table1[[#This Row],[Ret Time]])/(Table1[[#This Row],[Width]]+F82),"")</f>
        <v/>
      </c>
      <c r="K81" t="str">
        <f>IF(ISNUMBER(Table1[[#This Row],[Ret Time]]), ROUND(Table1[[#This Row],[Ret Time]],1),"")</f>
        <v/>
      </c>
      <c r="L81" t="str">
        <f>IFERROR(INDEX($W$8:$W$30,MATCH(K81,$V$8:$V$30,0)),"")</f>
        <v/>
      </c>
      <c r="M81" t="str">
        <f>IFERROR(INDEX($X$8:$X$30,MATCH(Table1[[#This Row],[Rounded RT]],$V$8:$V$30,0)),"")</f>
        <v/>
      </c>
      <c r="N81" t="str">
        <f>IF(Table1[[#This Row],[Analyte]]=$W$8, Table1[[#This Row],[Area]]/SUMIFS($G$6:$G1079, $M$6:$M1079,Table1[[#This Row],[Inject ID]],$B$6:$B1079,Table1[[#This Row],[File Name]]), "")</f>
        <v/>
      </c>
      <c r="O81" t="str">
        <f>IF(Table1[[#This Row],[Analyte]]=$W$25, Table1[[#This Row],[Area]]/SUMIFS($G$6:$G1079, $M$6:$M1079,Table1[[#This Row],[Inject ID]],$B$6:$B1079,Table1[[#This Row],[File Name]]), "")</f>
        <v/>
      </c>
      <c r="Q81" t="str">
        <f>IF(Table1[[#This Row],[Nap/decane]]=$W$8, Table1[[#This Row],[Area]]/SUMIFS($G$6:$G1079, $M$6:$M1079,Table1[[#This Row],[Inject ID approx]],$B$6:$B1079,Table1[[#This Row],[File Name]]), "")</f>
        <v/>
      </c>
      <c r="R81" t="str">
        <f>IF(OR(Table1[[#This Row],[Analyte]]="Phe", Table1[[#This Row],[Analyte]]= "Naphtol"),TRUE,"")</f>
        <v/>
      </c>
    </row>
    <row r="82" spans="1:18" x14ac:dyDescent="0.2">
      <c r="A82" t="str">
        <f>IFERROR(RIGHT(Table1[[#This Row],[File Name]],LEN(Table1[[#This Row],[File Name]])-FIND("-",Table1[[#This Row],[File Name]])),"")</f>
        <v>0.1</v>
      </c>
      <c r="B82" t="str">
        <f>IF(LEFT(Table1[[#This Row],[Peak '#]],3)="TIC", SUBSTITUTE(SUBSTITUTE(Table1[[#This Row],[Peak '#]],".D\data.ms",""),"TIC:", ""),B81)</f>
        <v xml:space="preserve"> 20250718_Nap-0.1</v>
      </c>
      <c r="J82" t="str">
        <f>IFERROR(2*(D83-Table1[[#This Row],[Ret Time]])/(Table1[[#This Row],[Width]]+F83),"")</f>
        <v/>
      </c>
      <c r="K82" t="str">
        <f>IF(ISNUMBER(Table1[[#This Row],[Ret Time]]), ROUND(Table1[[#This Row],[Ret Time]],1),"")</f>
        <v/>
      </c>
      <c r="L82" t="str">
        <f>IFERROR(INDEX($W$8:$W$30,MATCH(K82,$V$8:$V$30,0)),"")</f>
        <v/>
      </c>
      <c r="M82" t="str">
        <f>IFERROR(INDEX($X$8:$X$30,MATCH(Table1[[#This Row],[Rounded RT]],$V$8:$V$30,0)),"")</f>
        <v/>
      </c>
      <c r="N82" t="str">
        <f>IF(Table1[[#This Row],[Analyte]]=$W$8, Table1[[#This Row],[Area]]/SUMIFS($G$6:$G1080, $M$6:$M1080,Table1[[#This Row],[Inject ID]],$B$6:$B1080,Table1[[#This Row],[File Name]]), "")</f>
        <v/>
      </c>
      <c r="O82" t="str">
        <f>IF(Table1[[#This Row],[Analyte]]=$W$25, Table1[[#This Row],[Area]]/SUMIFS($G$6:$G1080, $M$6:$M1080,Table1[[#This Row],[Inject ID]],$B$6:$B1080,Table1[[#This Row],[File Name]]), "")</f>
        <v/>
      </c>
      <c r="Q82" t="str">
        <f>IF(Table1[[#This Row],[Nap/decane]]=$W$8, Table1[[#This Row],[Area]]/SUMIFS($G$6:$G1080, $M$6:$M1080,Table1[[#This Row],[Inject ID approx]],$B$6:$B1080,Table1[[#This Row],[File Name]]), "")</f>
        <v/>
      </c>
      <c r="R82" t="str">
        <f>IF(OR(Table1[[#This Row],[Analyte]]="Phe", Table1[[#This Row],[Analyte]]= "Naphtol"),TRUE,"")</f>
        <v/>
      </c>
    </row>
    <row r="83" spans="1:18" x14ac:dyDescent="0.2">
      <c r="A83" t="str">
        <f>IFERROR(RIGHT(Table1[[#This Row],[File Name]],LEN(Table1[[#This Row],[File Name]])-FIND("-",Table1[[#This Row],[File Name]])),"")</f>
        <v>0.1</v>
      </c>
      <c r="B83" t="str">
        <f>IF(LEFT(Table1[[#This Row],[Peak '#]],3)="TIC", SUBSTITUTE(SUBSTITUTE(Table1[[#This Row],[Peak '#]],".D\data.ms",""),"TIC:", ""),B82)</f>
        <v xml:space="preserve"> 20250718_Nap-0.1</v>
      </c>
      <c r="J83" t="str">
        <f>IFERROR(2*(D84-Table1[[#This Row],[Ret Time]])/(Table1[[#This Row],[Width]]+F84),"")</f>
        <v/>
      </c>
      <c r="K83" t="str">
        <f>IF(ISNUMBER(Table1[[#This Row],[Ret Time]]), ROUND(Table1[[#This Row],[Ret Time]],1),"")</f>
        <v/>
      </c>
      <c r="L83" t="str">
        <f>IFERROR(INDEX($W$8:$W$30,MATCH(K83,$V$8:$V$30,0)),"")</f>
        <v/>
      </c>
      <c r="M83" t="str">
        <f>IFERROR(INDEX($X$8:$X$30,MATCH(Table1[[#This Row],[Rounded RT]],$V$8:$V$30,0)),"")</f>
        <v/>
      </c>
      <c r="N83" t="str">
        <f>IF(Table1[[#This Row],[Analyte]]=$W$8, Table1[[#This Row],[Area]]/SUMIFS($G$6:$G1081, $M$6:$M1081,Table1[[#This Row],[Inject ID]],$B$6:$B1081,Table1[[#This Row],[File Name]]), "")</f>
        <v/>
      </c>
      <c r="O83" t="str">
        <f>IF(Table1[[#This Row],[Analyte]]=$W$25, Table1[[#This Row],[Area]]/SUMIFS($G$6:$G1081, $M$6:$M1081,Table1[[#This Row],[Inject ID]],$B$6:$B1081,Table1[[#This Row],[File Name]]), "")</f>
        <v/>
      </c>
      <c r="Q83" t="str">
        <f>IF(Table1[[#This Row],[Nap/decane]]=$W$8, Table1[[#This Row],[Area]]/SUMIFS($G$6:$G1081, $M$6:$M1081,Table1[[#This Row],[Inject ID approx]],$B$6:$B1081,Table1[[#This Row],[File Name]]), "")</f>
        <v/>
      </c>
      <c r="R83" t="str">
        <f>IF(OR(Table1[[#This Row],[Analyte]]="Phe", Table1[[#This Row],[Analyte]]= "Naphtol"),TRUE,"")</f>
        <v/>
      </c>
    </row>
    <row r="84" spans="1:18" x14ac:dyDescent="0.2">
      <c r="A84" t="str">
        <f>IFERROR(RIGHT(Table1[[#This Row],[File Name]],LEN(Table1[[#This Row],[File Name]])-FIND("-",Table1[[#This Row],[File Name]])),"")</f>
        <v>0.1</v>
      </c>
      <c r="B84" t="str">
        <f>IF(LEFT(Table1[[#This Row],[Peak '#]],3)="TIC", SUBSTITUTE(SUBSTITUTE(Table1[[#This Row],[Peak '#]],".D\data.ms",""),"TIC:", ""),B83)</f>
        <v xml:space="preserve"> 20250718_Nap-0.1</v>
      </c>
      <c r="J84" t="str">
        <f>IFERROR(2*(D85-Table1[[#This Row],[Ret Time]])/(Table1[[#This Row],[Width]]+F85),"")</f>
        <v/>
      </c>
      <c r="K84" t="str">
        <f>IF(ISNUMBER(Table1[[#This Row],[Ret Time]]), ROUND(Table1[[#This Row],[Ret Time]],1),"")</f>
        <v/>
      </c>
      <c r="L84" t="str">
        <f>IFERROR(INDEX($W$8:$W$30,MATCH(K84,$V$8:$V$30,0)),"")</f>
        <v/>
      </c>
      <c r="M84" t="str">
        <f>IFERROR(INDEX($X$8:$X$30,MATCH(Table1[[#This Row],[Rounded RT]],$V$8:$V$30,0)),"")</f>
        <v/>
      </c>
      <c r="N84" t="str">
        <f>IF(Table1[[#This Row],[Analyte]]=$W$8, Table1[[#This Row],[Area]]/SUMIFS($G$6:$G1082, $M$6:$M1082,Table1[[#This Row],[Inject ID]],$B$6:$B1082,Table1[[#This Row],[File Name]]), "")</f>
        <v/>
      </c>
      <c r="O84" t="str">
        <f>IF(Table1[[#This Row],[Analyte]]=$W$25, Table1[[#This Row],[Area]]/SUMIFS($G$6:$G1082, $M$6:$M1082,Table1[[#This Row],[Inject ID]],$B$6:$B1082,Table1[[#This Row],[File Name]]), "")</f>
        <v/>
      </c>
      <c r="Q84" t="str">
        <f>IF(Table1[[#This Row],[Nap/decane]]=$W$8, Table1[[#This Row],[Area]]/SUMIFS($G$6:$G1082, $M$6:$M1082,Table1[[#This Row],[Inject ID approx]],$B$6:$B1082,Table1[[#This Row],[File Name]]), "")</f>
        <v/>
      </c>
      <c r="R84" t="str">
        <f>IF(OR(Table1[[#This Row],[Analyte]]="Phe", Table1[[#This Row],[Analyte]]= "Naphtol"),TRUE,"")</f>
        <v/>
      </c>
    </row>
    <row r="85" spans="1:18" x14ac:dyDescent="0.2">
      <c r="A85" t="str">
        <f>IFERROR(RIGHT(Table1[[#This Row],[File Name]],LEN(Table1[[#This Row],[File Name]])-FIND("-",Table1[[#This Row],[File Name]])),"")</f>
        <v>0.1</v>
      </c>
      <c r="B85" t="str">
        <f>IF(LEFT(Table1[[#This Row],[Peak '#]],3)="TIC", SUBSTITUTE(SUBSTITUTE(Table1[[#This Row],[Peak '#]],".D\data.ms",""),"TIC:", ""),B84)</f>
        <v xml:space="preserve"> 20250718_Nap-0.1</v>
      </c>
      <c r="C85"/>
      <c r="J85" t="str">
        <f>IFERROR(2*(D86-Table1[[#This Row],[Ret Time]])/(Table1[[#This Row],[Width]]+F86),"")</f>
        <v/>
      </c>
      <c r="K85" t="str">
        <f>IF(ISNUMBER(Table1[[#This Row],[Ret Time]]), ROUND(Table1[[#This Row],[Ret Time]],1),"")</f>
        <v/>
      </c>
      <c r="L85" t="str">
        <f>IFERROR(INDEX($W$8:$W$30,MATCH(K85,$V$8:$V$30,0)),"")</f>
        <v/>
      </c>
      <c r="M85" t="str">
        <f>IFERROR(INDEX($X$8:$X$30,MATCH(Table1[[#This Row],[Rounded RT]],$V$8:$V$30,0)),"")</f>
        <v/>
      </c>
      <c r="N85" t="str">
        <f>IF(Table1[[#This Row],[Analyte]]=$W$8, Table1[[#This Row],[Area]]/SUMIFS($G$6:$G1083, $M$6:$M1083,Table1[[#This Row],[Inject ID]],$B$6:$B1083,Table1[[#This Row],[File Name]]), "")</f>
        <v/>
      </c>
      <c r="O85" t="str">
        <f>IF(Table1[[#This Row],[Analyte]]=$W$25, Table1[[#This Row],[Area]]/SUMIFS($G$6:$G1083, $M$6:$M1083,Table1[[#This Row],[Inject ID]],$B$6:$B1083,Table1[[#This Row],[File Name]]), "")</f>
        <v/>
      </c>
      <c r="Q85" t="str">
        <f>IF(Table1[[#This Row],[Nap/decane]]=$W$8, Table1[[#This Row],[Area]]/SUMIFS($G$6:$G1083, $M$6:$M1083,Table1[[#This Row],[Inject ID approx]],$B$6:$B1083,Table1[[#This Row],[File Name]]), "")</f>
        <v/>
      </c>
      <c r="R85" t="str">
        <f>IF(OR(Table1[[#This Row],[Analyte]]="Phe", Table1[[#This Row],[Analyte]]= "Naphtol"),TRUE,"")</f>
        <v/>
      </c>
    </row>
    <row r="86" spans="1:18" x14ac:dyDescent="0.2">
      <c r="A86" t="str">
        <f>IFERROR(RIGHT(Table1[[#This Row],[File Name]],LEN(Table1[[#This Row],[File Name]])-FIND("-",Table1[[#This Row],[File Name]])),"")</f>
        <v>0.1</v>
      </c>
      <c r="B86" t="str">
        <f>IF(LEFT(Table1[[#This Row],[Peak '#]],3)="TIC", SUBSTITUTE(SUBSTITUTE(Table1[[#This Row],[Peak '#]],".D\data.ms",""),"TIC:", ""),B85)</f>
        <v xml:space="preserve"> 20250718_Nap-0.1</v>
      </c>
      <c r="J86" t="str">
        <f>IFERROR(2*(D87-Table1[[#This Row],[Ret Time]])/(Table1[[#This Row],[Width]]+F87),"")</f>
        <v/>
      </c>
      <c r="K86" t="str">
        <f>IF(ISNUMBER(Table1[[#This Row],[Ret Time]]), ROUND(Table1[[#This Row],[Ret Time]],1),"")</f>
        <v/>
      </c>
      <c r="L86" t="str">
        <f>IFERROR(INDEX($W$8:$W$30,MATCH(K86,$V$8:$V$30,0)),"")</f>
        <v/>
      </c>
      <c r="M86" t="str">
        <f>IFERROR(INDEX($X$8:$X$30,MATCH(Table1[[#This Row],[Rounded RT]],$V$8:$V$30,0)),"")</f>
        <v/>
      </c>
      <c r="N86" t="str">
        <f>IF(Table1[[#This Row],[Analyte]]=$W$8, Table1[[#This Row],[Area]]/SUMIFS($G$6:$G1084, $M$6:$M1084,Table1[[#This Row],[Inject ID]],$B$6:$B1084,Table1[[#This Row],[File Name]]), "")</f>
        <v/>
      </c>
      <c r="O86" t="str">
        <f>IF(Table1[[#This Row],[Analyte]]=$W$25, Table1[[#This Row],[Area]]/SUMIFS($G$6:$G1084, $M$6:$M1084,Table1[[#This Row],[Inject ID]],$B$6:$B1084,Table1[[#This Row],[File Name]]), "")</f>
        <v/>
      </c>
      <c r="Q86" t="str">
        <f>IF(Table1[[#This Row],[Nap/decane]]=$W$8, Table1[[#This Row],[Area]]/SUMIFS($G$6:$G1084, $M$6:$M1084,Table1[[#This Row],[Inject ID approx]],$B$6:$B1084,Table1[[#This Row],[File Name]]), "")</f>
        <v/>
      </c>
      <c r="R86" t="str">
        <f>IF(OR(Table1[[#This Row],[Analyte]]="Phe", Table1[[#This Row],[Analyte]]= "Naphtol"),TRUE,"")</f>
        <v/>
      </c>
    </row>
    <row r="87" spans="1:18" x14ac:dyDescent="0.2">
      <c r="A87" t="str">
        <f>IFERROR(RIGHT(Table1[[#This Row],[File Name]],LEN(Table1[[#This Row],[File Name]])-FIND("-",Table1[[#This Row],[File Name]])),"")</f>
        <v>0.1</v>
      </c>
      <c r="B87" t="str">
        <f>IF(LEFT(Table1[[#This Row],[Peak '#]],3)="TIC", SUBSTITUTE(SUBSTITUTE(Table1[[#This Row],[Peak '#]],".D\data.ms",""),"TIC:", ""),B86)</f>
        <v xml:space="preserve"> 20250718_Nap-0.1</v>
      </c>
      <c r="J87" t="str">
        <f>IFERROR(2*(D88-Table1[[#This Row],[Ret Time]])/(Table1[[#This Row],[Width]]+F88),"")</f>
        <v/>
      </c>
      <c r="K87" t="str">
        <f>IF(ISNUMBER(Table1[[#This Row],[Ret Time]]), ROUND(Table1[[#This Row],[Ret Time]],1),"")</f>
        <v/>
      </c>
      <c r="L87" t="str">
        <f>IFERROR(INDEX($W$8:$W$30,MATCH(K87,$V$8:$V$30,0)),"")</f>
        <v/>
      </c>
      <c r="M87" t="str">
        <f>IFERROR(INDEX($X$8:$X$30,MATCH(Table1[[#This Row],[Rounded RT]],$V$8:$V$30,0)),"")</f>
        <v/>
      </c>
      <c r="N87" t="str">
        <f>IF(Table1[[#This Row],[Analyte]]=$W$8, Table1[[#This Row],[Area]]/SUMIFS($G$6:$G1085, $M$6:$M1085,Table1[[#This Row],[Inject ID]],$B$6:$B1085,Table1[[#This Row],[File Name]]), "")</f>
        <v/>
      </c>
      <c r="O87" t="str">
        <f>IF(Table1[[#This Row],[Analyte]]=$W$25, Table1[[#This Row],[Area]]/SUMIFS($G$6:$G1085, $M$6:$M1085,Table1[[#This Row],[Inject ID]],$B$6:$B1085,Table1[[#This Row],[File Name]]), "")</f>
        <v/>
      </c>
      <c r="Q87" t="str">
        <f>IF(Table1[[#This Row],[Nap/decane]]=$W$8, Table1[[#This Row],[Area]]/SUMIFS($G$6:$G1085, $M$6:$M1085,Table1[[#This Row],[Inject ID approx]],$B$6:$B1085,Table1[[#This Row],[File Name]]), "")</f>
        <v/>
      </c>
      <c r="R87" t="str">
        <f>IF(OR(Table1[[#This Row],[Analyte]]="Phe", Table1[[#This Row],[Analyte]]= "Naphtol"),TRUE,"")</f>
        <v/>
      </c>
    </row>
    <row r="88" spans="1:18" x14ac:dyDescent="0.2">
      <c r="A88" t="str">
        <f>IFERROR(RIGHT(Table1[[#This Row],[File Name]],LEN(Table1[[#This Row],[File Name]])-FIND("-",Table1[[#This Row],[File Name]])),"")</f>
        <v>0.1</v>
      </c>
      <c r="B88" t="str">
        <f>IF(LEFT(Table1[[#This Row],[Peak '#]],3)="TIC", SUBSTITUTE(SUBSTITUTE(Table1[[#This Row],[Peak '#]],".D\data.ms",""),"TIC:", ""),B87)</f>
        <v xml:space="preserve"> 20250718_Nap-0.1</v>
      </c>
      <c r="J88" t="str">
        <f>IFERROR(2*(D89-Table1[[#This Row],[Ret Time]])/(Table1[[#This Row],[Width]]+F89),"")</f>
        <v/>
      </c>
      <c r="K88" t="str">
        <f>IF(ISNUMBER(Table1[[#This Row],[Ret Time]]), ROUND(Table1[[#This Row],[Ret Time]],1),"")</f>
        <v/>
      </c>
      <c r="L88" t="str">
        <f>IFERROR(INDEX($W$8:$W$30,MATCH(K88,$V$8:$V$30,0)),"")</f>
        <v/>
      </c>
      <c r="M88" t="str">
        <f>IFERROR(INDEX($X$8:$X$30,MATCH(Table1[[#This Row],[Rounded RT]],$V$8:$V$30,0)),"")</f>
        <v/>
      </c>
      <c r="N88" t="str">
        <f>IF(Table1[[#This Row],[Analyte]]=$W$8, Table1[[#This Row],[Area]]/SUMIFS($G$6:$G1086, $M$6:$M1086,Table1[[#This Row],[Inject ID]],$B$6:$B1086,Table1[[#This Row],[File Name]]), "")</f>
        <v/>
      </c>
      <c r="O88" t="str">
        <f>IF(Table1[[#This Row],[Analyte]]=$W$25, Table1[[#This Row],[Area]]/SUMIFS($G$6:$G1086, $M$6:$M1086,Table1[[#This Row],[Inject ID]],$B$6:$B1086,Table1[[#This Row],[File Name]]), "")</f>
        <v/>
      </c>
      <c r="Q88" t="str">
        <f>IF(Table1[[#This Row],[Nap/decane]]=$W$8, Table1[[#This Row],[Area]]/SUMIFS($G$6:$G1086, $M$6:$M1086,Table1[[#This Row],[Inject ID approx]],$B$6:$B1086,Table1[[#This Row],[File Name]]), "")</f>
        <v/>
      </c>
      <c r="R88" t="str">
        <f>IF(OR(Table1[[#This Row],[Analyte]]="Phe", Table1[[#This Row],[Analyte]]= "Naphtol"),TRUE,"")</f>
        <v/>
      </c>
    </row>
    <row r="89" spans="1:18" x14ac:dyDescent="0.2">
      <c r="A89" t="str">
        <f>IFERROR(RIGHT(Table1[[#This Row],[File Name]],LEN(Table1[[#This Row],[File Name]])-FIND("-",Table1[[#This Row],[File Name]])),"")</f>
        <v>0.1</v>
      </c>
      <c r="B89" t="str">
        <f>IF(LEFT(Table1[[#This Row],[Peak '#]],3)="TIC", SUBSTITUTE(SUBSTITUTE(Table1[[#This Row],[Peak '#]],".D\data.ms",""),"TIC:", ""),B88)</f>
        <v xml:space="preserve"> 20250718_Nap-0.1</v>
      </c>
      <c r="J89" t="str">
        <f>IFERROR(2*(D90-Table1[[#This Row],[Ret Time]])/(Table1[[#This Row],[Width]]+F90),"")</f>
        <v/>
      </c>
      <c r="K89" t="str">
        <f>IF(ISNUMBER(Table1[[#This Row],[Ret Time]]), ROUND(Table1[[#This Row],[Ret Time]],1),"")</f>
        <v/>
      </c>
      <c r="L89" t="str">
        <f>IFERROR(INDEX($W$8:$W$30,MATCH(K89,$V$8:$V$30,0)),"")</f>
        <v/>
      </c>
      <c r="M89" t="str">
        <f>IFERROR(INDEX($X$8:$X$30,MATCH(Table1[[#This Row],[Rounded RT]],$V$8:$V$30,0)),"")</f>
        <v/>
      </c>
      <c r="N89" t="str">
        <f>IF(Table1[[#This Row],[Analyte]]=$W$8, Table1[[#This Row],[Area]]/SUMIFS($G$6:$G1087, $M$6:$M1087,Table1[[#This Row],[Inject ID]],$B$6:$B1087,Table1[[#This Row],[File Name]]), "")</f>
        <v/>
      </c>
      <c r="O89" t="str">
        <f>IF(Table1[[#This Row],[Analyte]]=$W$25, Table1[[#This Row],[Area]]/SUMIFS($G$6:$G1087, $M$6:$M1087,Table1[[#This Row],[Inject ID]],$B$6:$B1087,Table1[[#This Row],[File Name]]), "")</f>
        <v/>
      </c>
      <c r="Q89" t="str">
        <f>IF(Table1[[#This Row],[Nap/decane]]=$W$8, Table1[[#This Row],[Area]]/SUMIFS($G$6:$G1087, $M$6:$M1087,Table1[[#This Row],[Inject ID approx]],$B$6:$B1087,Table1[[#This Row],[File Name]]), "")</f>
        <v/>
      </c>
      <c r="R89" t="str">
        <f>IF(OR(Table1[[#This Row],[Analyte]]="Phe", Table1[[#This Row],[Analyte]]= "Naphtol"),TRUE,"")</f>
        <v/>
      </c>
    </row>
    <row r="90" spans="1:18" x14ac:dyDescent="0.2">
      <c r="A90" t="str">
        <f>IFERROR(RIGHT(Table1[[#This Row],[File Name]],LEN(Table1[[#This Row],[File Name]])-FIND("-",Table1[[#This Row],[File Name]])),"")</f>
        <v>0.1</v>
      </c>
      <c r="B90" t="str">
        <f>IF(LEFT(Table1[[#This Row],[Peak '#]],3)="TIC", SUBSTITUTE(SUBSTITUTE(Table1[[#This Row],[Peak '#]],".D\data.ms",""),"TIC:", ""),B89)</f>
        <v xml:space="preserve"> 20250718_Nap-0.1</v>
      </c>
      <c r="J90" t="str">
        <f>IFERROR(2*(D91-Table1[[#This Row],[Ret Time]])/(Table1[[#This Row],[Width]]+F91),"")</f>
        <v/>
      </c>
      <c r="K90" t="str">
        <f>IF(ISNUMBER(Table1[[#This Row],[Ret Time]]), ROUND(Table1[[#This Row],[Ret Time]],1),"")</f>
        <v/>
      </c>
      <c r="L90" t="str">
        <f>IFERROR(INDEX($W$8:$W$30,MATCH(K90,$V$8:$V$30,0)),"")</f>
        <v/>
      </c>
      <c r="M90" t="str">
        <f>IFERROR(INDEX($X$8:$X$30,MATCH(Table1[[#This Row],[Rounded RT]],$V$8:$V$30,0)),"")</f>
        <v/>
      </c>
      <c r="N90" t="str">
        <f>IF(Table1[[#This Row],[Analyte]]=$W$8, Table1[[#This Row],[Area]]/SUMIFS($G$6:$G1088, $M$6:$M1088,Table1[[#This Row],[Inject ID]],$B$6:$B1088,Table1[[#This Row],[File Name]]), "")</f>
        <v/>
      </c>
      <c r="O90" t="str">
        <f>IF(Table1[[#This Row],[Analyte]]=$W$25, Table1[[#This Row],[Area]]/SUMIFS($G$6:$G1088, $M$6:$M1088,Table1[[#This Row],[Inject ID]],$B$6:$B1088,Table1[[#This Row],[File Name]]), "")</f>
        <v/>
      </c>
      <c r="Q90" t="str">
        <f>IF(Table1[[#This Row],[Nap/decane]]=$W$8, Table1[[#This Row],[Area]]/SUMIFS($G$6:$G1088, $M$6:$M1088,Table1[[#This Row],[Inject ID approx]],$B$6:$B1088,Table1[[#This Row],[File Name]]), "")</f>
        <v/>
      </c>
      <c r="R90" t="str">
        <f>IF(OR(Table1[[#This Row],[Analyte]]="Phe", Table1[[#This Row],[Analyte]]= "Naphtol"),TRUE,"")</f>
        <v/>
      </c>
    </row>
    <row r="91" spans="1:18" x14ac:dyDescent="0.2">
      <c r="A91" t="str">
        <f>IFERROR(RIGHT(Table1[[#This Row],[File Name]],LEN(Table1[[#This Row],[File Name]])-FIND("-",Table1[[#This Row],[File Name]])),"")</f>
        <v>0.1</v>
      </c>
      <c r="B91" t="str">
        <f>IF(LEFT(Table1[[#This Row],[Peak '#]],3)="TIC", SUBSTITUTE(SUBSTITUTE(Table1[[#This Row],[Peak '#]],".D\data.ms",""),"TIC:", ""),B90)</f>
        <v xml:space="preserve"> 20250718_Nap-0.1</v>
      </c>
      <c r="J91" t="str">
        <f>IFERROR(2*(D92-Table1[[#This Row],[Ret Time]])/(Table1[[#This Row],[Width]]+F92),"")</f>
        <v/>
      </c>
      <c r="K91" t="str">
        <f>IF(ISNUMBER(Table1[[#This Row],[Ret Time]]), ROUND(Table1[[#This Row],[Ret Time]],1),"")</f>
        <v/>
      </c>
      <c r="L91" t="str">
        <f>IFERROR(INDEX($W$8:$W$30,MATCH(K91,$V$8:$V$30,0)),"")</f>
        <v/>
      </c>
      <c r="M91" t="str">
        <f>IFERROR(INDEX($X$8:$X$30,MATCH(Table1[[#This Row],[Rounded RT]],$V$8:$V$30,0)),"")</f>
        <v/>
      </c>
      <c r="N91" t="str">
        <f>IF(Table1[[#This Row],[Analyte]]=$W$8, Table1[[#This Row],[Area]]/SUMIFS($G$6:$G1089, $M$6:$M1089,Table1[[#This Row],[Inject ID]],$B$6:$B1089,Table1[[#This Row],[File Name]]), "")</f>
        <v/>
      </c>
      <c r="O91" t="str">
        <f>IF(Table1[[#This Row],[Analyte]]=$W$25, Table1[[#This Row],[Area]]/SUMIFS($G$6:$G1089, $M$6:$M1089,Table1[[#This Row],[Inject ID]],$B$6:$B1089,Table1[[#This Row],[File Name]]), "")</f>
        <v/>
      </c>
      <c r="Q91" t="str">
        <f>IF(Table1[[#This Row],[Nap/decane]]=$W$8, Table1[[#This Row],[Area]]/SUMIFS($G$6:$G1089, $M$6:$M1089,Table1[[#This Row],[Inject ID approx]],$B$6:$B1089,Table1[[#This Row],[File Name]]), "")</f>
        <v/>
      </c>
      <c r="R91" t="str">
        <f>IF(OR(Table1[[#This Row],[Analyte]]="Phe", Table1[[#This Row],[Analyte]]= "Naphtol"),TRUE,"")</f>
        <v/>
      </c>
    </row>
    <row r="92" spans="1:18" x14ac:dyDescent="0.2">
      <c r="A92" t="str">
        <f>IFERROR(RIGHT(Table1[[#This Row],[File Name]],LEN(Table1[[#This Row],[File Name]])-FIND("-",Table1[[#This Row],[File Name]])),"")</f>
        <v>0.1</v>
      </c>
      <c r="B92" t="str">
        <f>IF(LEFT(Table1[[#This Row],[Peak '#]],3)="TIC", SUBSTITUTE(SUBSTITUTE(Table1[[#This Row],[Peak '#]],".D\data.ms",""),"TIC:", ""),B91)</f>
        <v xml:space="preserve"> 20250718_Nap-0.1</v>
      </c>
      <c r="J92" t="str">
        <f>IFERROR(2*(D93-Table1[[#This Row],[Ret Time]])/(Table1[[#This Row],[Width]]+F93),"")</f>
        <v/>
      </c>
      <c r="K92" t="str">
        <f>IF(ISNUMBER(Table1[[#This Row],[Ret Time]]), ROUND(Table1[[#This Row],[Ret Time]],1),"")</f>
        <v/>
      </c>
      <c r="L92" t="str">
        <f>IFERROR(INDEX($W$8:$W$30,MATCH(K92,$V$8:$V$30,0)),"")</f>
        <v/>
      </c>
      <c r="M92" t="str">
        <f>IFERROR(INDEX($X$8:$X$30,MATCH(Table1[[#This Row],[Rounded RT]],$V$8:$V$30,0)),"")</f>
        <v/>
      </c>
      <c r="N92" t="str">
        <f>IF(Table1[[#This Row],[Analyte]]=$W$8, Table1[[#This Row],[Area]]/SUMIFS($G$6:$G1090, $M$6:$M1090,Table1[[#This Row],[Inject ID]],$B$6:$B1090,Table1[[#This Row],[File Name]]), "")</f>
        <v/>
      </c>
      <c r="O92" t="str">
        <f>IF(Table1[[#This Row],[Analyte]]=$W$25, Table1[[#This Row],[Area]]/SUMIFS($G$6:$G1090, $M$6:$M1090,Table1[[#This Row],[Inject ID]],$B$6:$B1090,Table1[[#This Row],[File Name]]), "")</f>
        <v/>
      </c>
      <c r="Q92" t="str">
        <f>IF(Table1[[#This Row],[Nap/decane]]=$W$8, Table1[[#This Row],[Area]]/SUMIFS($G$6:$G1090, $M$6:$M1090,Table1[[#This Row],[Inject ID approx]],$B$6:$B1090,Table1[[#This Row],[File Name]]), "")</f>
        <v/>
      </c>
      <c r="R92" t="str">
        <f>IF(OR(Table1[[#This Row],[Analyte]]="Phe", Table1[[#This Row],[Analyte]]= "Naphtol"),TRUE,"")</f>
        <v/>
      </c>
    </row>
    <row r="93" spans="1:18" x14ac:dyDescent="0.2">
      <c r="A93" t="str">
        <f>IFERROR(RIGHT(Table1[[#This Row],[File Name]],LEN(Table1[[#This Row],[File Name]])-FIND("-",Table1[[#This Row],[File Name]])),"")</f>
        <v>0.1</v>
      </c>
      <c r="B93" t="str">
        <f>IF(LEFT(Table1[[#This Row],[Peak '#]],3)="TIC", SUBSTITUTE(SUBSTITUTE(Table1[[#This Row],[Peak '#]],".D\data.ms",""),"TIC:", ""),B92)</f>
        <v xml:space="preserve"> 20250718_Nap-0.1</v>
      </c>
      <c r="J93" t="str">
        <f>IFERROR(2*(D94-Table1[[#This Row],[Ret Time]])/(Table1[[#This Row],[Width]]+F94),"")</f>
        <v/>
      </c>
      <c r="K93" t="str">
        <f>IF(ISNUMBER(Table1[[#This Row],[Ret Time]]), ROUND(Table1[[#This Row],[Ret Time]],1),"")</f>
        <v/>
      </c>
      <c r="L93" t="str">
        <f>IFERROR(INDEX($W$8:$W$30,MATCH(K93,$V$8:$V$30,0)),"")</f>
        <v/>
      </c>
      <c r="M93" t="str">
        <f>IFERROR(INDEX($X$8:$X$30,MATCH(Table1[[#This Row],[Rounded RT]],$V$8:$V$30,0)),"")</f>
        <v/>
      </c>
      <c r="N93" t="str">
        <f>IF(Table1[[#This Row],[Analyte]]=$W$8, Table1[[#This Row],[Area]]/SUMIFS($G$6:$G1091, $M$6:$M1091,Table1[[#This Row],[Inject ID]],$B$6:$B1091,Table1[[#This Row],[File Name]]), "")</f>
        <v/>
      </c>
      <c r="O93" t="str">
        <f>IF(Table1[[#This Row],[Analyte]]=$W$25, Table1[[#This Row],[Area]]/SUMIFS($G$6:$G1091, $M$6:$M1091,Table1[[#This Row],[Inject ID]],$B$6:$B1091,Table1[[#This Row],[File Name]]), "")</f>
        <v/>
      </c>
      <c r="Q93" t="str">
        <f>IF(Table1[[#This Row],[Nap/decane]]=$W$8, Table1[[#This Row],[Area]]/SUMIFS($G$6:$G1091, $M$6:$M1091,Table1[[#This Row],[Inject ID approx]],$B$6:$B1091,Table1[[#This Row],[File Name]]), "")</f>
        <v/>
      </c>
      <c r="R93" t="str">
        <f>IF(OR(Table1[[#This Row],[Analyte]]="Phe", Table1[[#This Row],[Analyte]]= "Naphtol"),TRUE,"")</f>
        <v/>
      </c>
    </row>
    <row r="94" spans="1:18" x14ac:dyDescent="0.2">
      <c r="A94" t="str">
        <f>IFERROR(RIGHT(Table1[[#This Row],[File Name]],LEN(Table1[[#This Row],[File Name]])-FIND("-",Table1[[#This Row],[File Name]])),"")</f>
        <v>0.1</v>
      </c>
      <c r="B94" t="str">
        <f>IF(LEFT(Table1[[#This Row],[Peak '#]],3)="TIC", SUBSTITUTE(SUBSTITUTE(Table1[[#This Row],[Peak '#]],".D\data.ms",""),"TIC:", ""),B93)</f>
        <v xml:space="preserve"> 20250718_Nap-0.1</v>
      </c>
      <c r="J94" t="str">
        <f>IFERROR(2*(D95-Table1[[#This Row],[Ret Time]])/(Table1[[#This Row],[Width]]+F95),"")</f>
        <v/>
      </c>
      <c r="K94" t="str">
        <f>IF(ISNUMBER(Table1[[#This Row],[Ret Time]]), ROUND(Table1[[#This Row],[Ret Time]],1),"")</f>
        <v/>
      </c>
      <c r="L94" t="str">
        <f>IFERROR(INDEX($W$8:$W$30,MATCH(K94,$V$8:$V$30,0)),"")</f>
        <v/>
      </c>
      <c r="M94" t="str">
        <f>IFERROR(INDEX($X$8:$X$30,MATCH(Table1[[#This Row],[Rounded RT]],$V$8:$V$30,0)),"")</f>
        <v/>
      </c>
      <c r="N94" t="str">
        <f>IF(Table1[[#This Row],[Analyte]]=$W$8, Table1[[#This Row],[Area]]/SUMIFS($G$6:$G1092, $M$6:$M1092,Table1[[#This Row],[Inject ID]],$B$6:$B1092,Table1[[#This Row],[File Name]]), "")</f>
        <v/>
      </c>
      <c r="O94" t="str">
        <f>IF(Table1[[#This Row],[Analyte]]=$W$25, Table1[[#This Row],[Area]]/SUMIFS($G$6:$G1092, $M$6:$M1092,Table1[[#This Row],[Inject ID]],$B$6:$B1092,Table1[[#This Row],[File Name]]), "")</f>
        <v/>
      </c>
      <c r="Q94" t="str">
        <f>IF(Table1[[#This Row],[Nap/decane]]=$W$8, Table1[[#This Row],[Area]]/SUMIFS($G$6:$G1092, $M$6:$M1092,Table1[[#This Row],[Inject ID approx]],$B$6:$B1092,Table1[[#This Row],[File Name]]), "")</f>
        <v/>
      </c>
      <c r="R94" t="str">
        <f>IF(OR(Table1[[#This Row],[Analyte]]="Phe", Table1[[#This Row],[Analyte]]= "Naphtol"),TRUE,"")</f>
        <v/>
      </c>
    </row>
    <row r="95" spans="1:18" x14ac:dyDescent="0.2">
      <c r="A95" t="str">
        <f>IFERROR(RIGHT(Table1[[#This Row],[File Name]],LEN(Table1[[#This Row],[File Name]])-FIND("-",Table1[[#This Row],[File Name]])),"")</f>
        <v>0.1</v>
      </c>
      <c r="B95" t="str">
        <f>IF(LEFT(Table1[[#This Row],[Peak '#]],3)="TIC", SUBSTITUTE(SUBSTITUTE(Table1[[#This Row],[Peak '#]],".D\data.ms",""),"TIC:", ""),B94)</f>
        <v xml:space="preserve"> 20250718_Nap-0.1</v>
      </c>
      <c r="J95" t="str">
        <f>IFERROR(2*(D96-Table1[[#This Row],[Ret Time]])/(Table1[[#This Row],[Width]]+F96),"")</f>
        <v/>
      </c>
      <c r="K95" t="str">
        <f>IF(ISNUMBER(Table1[[#This Row],[Ret Time]]), ROUND(Table1[[#This Row],[Ret Time]],1),"")</f>
        <v/>
      </c>
      <c r="L95" t="str">
        <f>IFERROR(INDEX($W$8:$W$30,MATCH(K95,$V$8:$V$30,0)),"")</f>
        <v/>
      </c>
      <c r="M95" t="str">
        <f>IFERROR(INDEX($X$8:$X$30,MATCH(Table1[[#This Row],[Rounded RT]],$V$8:$V$30,0)),"")</f>
        <v/>
      </c>
      <c r="N95" t="str">
        <f>IF(Table1[[#This Row],[Analyte]]=$W$8, Table1[[#This Row],[Area]]/SUMIFS($G$6:$G1093, $M$6:$M1093,Table1[[#This Row],[Inject ID]],$B$6:$B1093,Table1[[#This Row],[File Name]]), "")</f>
        <v/>
      </c>
      <c r="O95" t="str">
        <f>IF(Table1[[#This Row],[Analyte]]=$W$25, Table1[[#This Row],[Area]]/SUMIFS($G$6:$G1093, $M$6:$M1093,Table1[[#This Row],[Inject ID]],$B$6:$B1093,Table1[[#This Row],[File Name]]), "")</f>
        <v/>
      </c>
      <c r="Q95" t="str">
        <f>IF(Table1[[#This Row],[Nap/decane]]=$W$8, Table1[[#This Row],[Area]]/SUMIFS($G$6:$G1093, $M$6:$M1093,Table1[[#This Row],[Inject ID approx]],$B$6:$B1093,Table1[[#This Row],[File Name]]), "")</f>
        <v/>
      </c>
    </row>
    <row r="96" spans="1:18" x14ac:dyDescent="0.2">
      <c r="A96" t="str">
        <f>IFERROR(RIGHT(Table1[[#This Row],[File Name]],LEN(Table1[[#This Row],[File Name]])-FIND("-",Table1[[#This Row],[File Name]])),"")</f>
        <v>0.1</v>
      </c>
      <c r="B96" t="str">
        <f>IF(LEFT(Table1[[#This Row],[Peak '#]],3)="TIC", SUBSTITUTE(SUBSTITUTE(Table1[[#This Row],[Peak '#]],".D\data.ms",""),"TIC:", ""),B95)</f>
        <v xml:space="preserve"> 20250718_Nap-0.1</v>
      </c>
      <c r="J96" t="str">
        <f>IFERROR(2*(D97-Table1[[#This Row],[Ret Time]])/(Table1[[#This Row],[Width]]+F97),"")</f>
        <v/>
      </c>
      <c r="K96" t="str">
        <f>IF(ISNUMBER(Table1[[#This Row],[Ret Time]]), ROUND(Table1[[#This Row],[Ret Time]],1),"")</f>
        <v/>
      </c>
      <c r="L96" t="str">
        <f>IFERROR(INDEX($W$8:$W$30,MATCH(K96,$V$8:$V$30,0)),"")</f>
        <v/>
      </c>
      <c r="M96" t="str">
        <f>IFERROR(INDEX($X$8:$X$30,MATCH(Table1[[#This Row],[Rounded RT]],$V$8:$V$30,0)),"")</f>
        <v/>
      </c>
      <c r="N96" t="str">
        <f>IF(Table1[[#This Row],[Analyte]]=$W$8, Table1[[#This Row],[Area]]/SUMIFS($G$6:$G1094, $M$6:$M1094,Table1[[#This Row],[Inject ID]],$B$6:$B1094,Table1[[#This Row],[File Name]]), "")</f>
        <v/>
      </c>
      <c r="O96" t="str">
        <f>IF(Table1[[#This Row],[Analyte]]=$W$25, Table1[[#This Row],[Area]]/SUMIFS($G$6:$G1094, $M$6:$M1094,Table1[[#This Row],[Inject ID]],$B$6:$B1094,Table1[[#This Row],[File Name]]), "")</f>
        <v/>
      </c>
      <c r="Q96" t="str">
        <f>IF(Table1[[#This Row],[Nap/decane]]=$W$8, Table1[[#This Row],[Area]]/SUMIFS($G$6:$G1094, $M$6:$M1094,Table1[[#This Row],[Inject ID approx]],$B$6:$B1094,Table1[[#This Row],[File Name]]), "")</f>
        <v/>
      </c>
      <c r="R96" t="str">
        <f>IF(OR(Table1[[#This Row],[Analyte]]="Phe", Table1[[#This Row],[Analyte]]= "Naphtol"),TRUE,"")</f>
        <v/>
      </c>
    </row>
    <row r="97" spans="1:18" x14ac:dyDescent="0.2">
      <c r="A97" t="str">
        <f>IFERROR(RIGHT(Table1[[#This Row],[File Name]],LEN(Table1[[#This Row],[File Name]])-FIND("-",Table1[[#This Row],[File Name]])),"")</f>
        <v>0.1</v>
      </c>
      <c r="B97" t="str">
        <f>IF(LEFT(Table1[[#This Row],[Peak '#]],3)="TIC", SUBSTITUTE(SUBSTITUTE(Table1[[#This Row],[Peak '#]],".D\data.ms",""),"TIC:", ""),B96)</f>
        <v xml:space="preserve"> 20250718_Nap-0.1</v>
      </c>
      <c r="J97" t="str">
        <f>IFERROR(2*(D98-Table1[[#This Row],[Ret Time]])/(Table1[[#This Row],[Width]]+F98),"")</f>
        <v/>
      </c>
      <c r="K97" t="str">
        <f>IF(ISNUMBER(Table1[[#This Row],[Ret Time]]), ROUND(Table1[[#This Row],[Ret Time]],1),"")</f>
        <v/>
      </c>
      <c r="L97" t="str">
        <f>IFERROR(INDEX($W$8:$W$30,MATCH(K97,$V$8:$V$30,0)),"")</f>
        <v/>
      </c>
      <c r="M97" t="str">
        <f>IFERROR(INDEX($X$8:$X$30,MATCH(Table1[[#This Row],[Rounded RT]],$V$8:$V$30,0)),"")</f>
        <v/>
      </c>
      <c r="N97" t="str">
        <f>IF(Table1[[#This Row],[Analyte]]=$W$8, Table1[[#This Row],[Area]]/SUMIFS($G$6:$G1095, $M$6:$M1095,Table1[[#This Row],[Inject ID]],$B$6:$B1095,Table1[[#This Row],[File Name]]), "")</f>
        <v/>
      </c>
      <c r="O97" t="str">
        <f>IF(Table1[[#This Row],[Analyte]]=$W$25, Table1[[#This Row],[Area]]/SUMIFS($G$6:$G1095, $M$6:$M1095,Table1[[#This Row],[Inject ID]],$B$6:$B1095,Table1[[#This Row],[File Name]]), "")</f>
        <v/>
      </c>
      <c r="Q97" t="str">
        <f>IF(Table1[[#This Row],[Nap/decane]]=$W$8, Table1[[#This Row],[Area]]/SUMIFS($G$6:$G1095, $M$6:$M1095,Table1[[#This Row],[Inject ID approx]],$B$6:$B1095,Table1[[#This Row],[File Name]]), "")</f>
        <v/>
      </c>
      <c r="R97" t="str">
        <f>IF(OR(Table1[[#This Row],[Analyte]]="Phe", Table1[[#This Row],[Analyte]]= "Naphtol"),TRUE,"")</f>
        <v/>
      </c>
    </row>
    <row r="98" spans="1:18" x14ac:dyDescent="0.2">
      <c r="A98" t="str">
        <f>IFERROR(RIGHT(Table1[[#This Row],[File Name]],LEN(Table1[[#This Row],[File Name]])-FIND("-",Table1[[#This Row],[File Name]])),"")</f>
        <v>0.1</v>
      </c>
      <c r="B98" t="str">
        <f>IF(LEFT(Table1[[#This Row],[Peak '#]],3)="TIC", SUBSTITUTE(SUBSTITUTE(Table1[[#This Row],[Peak '#]],".D\data.ms",""),"TIC:", ""),B97)</f>
        <v xml:space="preserve"> 20250718_Nap-0.1</v>
      </c>
      <c r="C98"/>
      <c r="J98" t="str">
        <f>IFERROR(2*(D99-Table1[[#This Row],[Ret Time]])/(Table1[[#This Row],[Width]]+F99),"")</f>
        <v/>
      </c>
      <c r="K98" t="str">
        <f>IF(ISNUMBER(Table1[[#This Row],[Ret Time]]), ROUND(Table1[[#This Row],[Ret Time]],1),"")</f>
        <v/>
      </c>
      <c r="L98" t="str">
        <f>IFERROR(INDEX($W$8:$W$30,MATCH(K98,$V$8:$V$30,0)),"")</f>
        <v/>
      </c>
      <c r="M98" t="str">
        <f>IFERROR(INDEX($X$8:$X$30,MATCH(Table1[[#This Row],[Rounded RT]],$V$8:$V$30,0)),"")</f>
        <v/>
      </c>
      <c r="N98" t="str">
        <f>IF(Table1[[#This Row],[Analyte]]=$W$8, Table1[[#This Row],[Area]]/SUMIFS($G$6:$G1096, $M$6:$M1096,Table1[[#This Row],[Inject ID]],$B$6:$B1096,Table1[[#This Row],[File Name]]), "")</f>
        <v/>
      </c>
      <c r="O98" t="str">
        <f>IF(Table1[[#This Row],[Analyte]]=$W$25, Table1[[#This Row],[Area]]/SUMIFS($G$6:$G1096, $M$6:$M1096,Table1[[#This Row],[Inject ID]],$B$6:$B1096,Table1[[#This Row],[File Name]]), "")</f>
        <v/>
      </c>
      <c r="Q98" t="str">
        <f>IF(Table1[[#This Row],[Nap/decane]]=$W$8, Table1[[#This Row],[Area]]/SUMIFS($G$6:$G1096, $M$6:$M1096,Table1[[#This Row],[Inject ID approx]],$B$6:$B1096,Table1[[#This Row],[File Name]]), "")</f>
        <v/>
      </c>
      <c r="R98" t="str">
        <f>IF(OR(Table1[[#This Row],[Analyte]]="Phe", Table1[[#This Row],[Analyte]]= "Naphtol"),TRUE,"")</f>
        <v/>
      </c>
    </row>
    <row r="99" spans="1:18" x14ac:dyDescent="0.2">
      <c r="A99" t="str">
        <f>IFERROR(RIGHT(Table1[[#This Row],[File Name]],LEN(Table1[[#This Row],[File Name]])-FIND("-",Table1[[#This Row],[File Name]])),"")</f>
        <v>0.1</v>
      </c>
      <c r="B99" t="str">
        <f>IF(LEFT(Table1[[#This Row],[Peak '#]],3)="TIC", SUBSTITUTE(SUBSTITUTE(Table1[[#This Row],[Peak '#]],".D\data.ms",""),"TIC:", ""),B98)</f>
        <v xml:space="preserve"> 20250718_Nap-0.1</v>
      </c>
      <c r="J99" t="str">
        <f>IFERROR(2*(D100-Table1[[#This Row],[Ret Time]])/(Table1[[#This Row],[Width]]+F100),"")</f>
        <v/>
      </c>
      <c r="K99" t="str">
        <f>IF(ISNUMBER(Table1[[#This Row],[Ret Time]]), ROUND(Table1[[#This Row],[Ret Time]],1),"")</f>
        <v/>
      </c>
      <c r="L99" t="str">
        <f>IFERROR(INDEX($W$8:$W$30,MATCH(K99,$V$8:$V$30,0)),"")</f>
        <v/>
      </c>
      <c r="M99" t="str">
        <f>IFERROR(INDEX($X$8:$X$30,MATCH(Table1[[#This Row],[Rounded RT]],$V$8:$V$30,0)),"")</f>
        <v/>
      </c>
      <c r="N99" t="str">
        <f>IF(Table1[[#This Row],[Analyte]]=$W$8, Table1[[#This Row],[Area]]/SUMIFS($G$6:$G1097, $M$6:$M1097,Table1[[#This Row],[Inject ID]],$B$6:$B1097,Table1[[#This Row],[File Name]]), "")</f>
        <v/>
      </c>
      <c r="O99" t="str">
        <f>IF(Table1[[#This Row],[Analyte]]=$W$25, Table1[[#This Row],[Area]]/SUMIFS($G$6:$G1097, $M$6:$M1097,Table1[[#This Row],[Inject ID]],$B$6:$B1097,Table1[[#This Row],[File Name]]), "")</f>
        <v/>
      </c>
      <c r="Q99" t="str">
        <f>IF(Table1[[#This Row],[Nap/decane]]=$W$8, Table1[[#This Row],[Area]]/SUMIFS($G$6:$G1097, $M$6:$M1097,Table1[[#This Row],[Inject ID approx]],$B$6:$B1097,Table1[[#This Row],[File Name]]), "")</f>
        <v/>
      </c>
      <c r="R99" t="str">
        <f>IF(OR(Table1[[#This Row],[Analyte]]="Phe", Table1[[#This Row],[Analyte]]= "Naphtol"),TRUE,"")</f>
        <v/>
      </c>
    </row>
    <row r="100" spans="1:18" x14ac:dyDescent="0.2">
      <c r="A100" t="str">
        <f>IFERROR(RIGHT(Table1[[#This Row],[File Name]],LEN(Table1[[#This Row],[File Name]])-FIND("-",Table1[[#This Row],[File Name]])),"")</f>
        <v>0.1</v>
      </c>
      <c r="B100" t="str">
        <f>IF(LEFT(Table1[[#This Row],[Peak '#]],3)="TIC", SUBSTITUTE(SUBSTITUTE(Table1[[#This Row],[Peak '#]],".D\data.ms",""),"TIC:", ""),B99)</f>
        <v xml:space="preserve"> 20250718_Nap-0.1</v>
      </c>
      <c r="J100" t="str">
        <f>IFERROR(2*(D101-Table1[[#This Row],[Ret Time]])/(Table1[[#This Row],[Width]]+F101),"")</f>
        <v/>
      </c>
      <c r="K100" t="str">
        <f>IF(ISNUMBER(Table1[[#This Row],[Ret Time]]), ROUND(Table1[[#This Row],[Ret Time]],1),"")</f>
        <v/>
      </c>
      <c r="L100" t="str">
        <f>IFERROR(INDEX($W$8:$W$30,MATCH(K100,$V$8:$V$30,0)),"")</f>
        <v/>
      </c>
      <c r="M100" t="str">
        <f>IFERROR(INDEX($X$8:$X$30,MATCH(Table1[[#This Row],[Rounded RT]],$V$8:$V$30,0)),"")</f>
        <v/>
      </c>
      <c r="N100" t="str">
        <f>IF(Table1[[#This Row],[Analyte]]=$W$8, Table1[[#This Row],[Area]]/SUMIFS($G$6:$G1098, $M$6:$M1098,Table1[[#This Row],[Inject ID]],$B$6:$B1098,Table1[[#This Row],[File Name]]), "")</f>
        <v/>
      </c>
      <c r="O100" t="str">
        <f>IF(Table1[[#This Row],[Analyte]]=$W$25, Table1[[#This Row],[Area]]/SUMIFS($G$6:$G1098, $M$6:$M1098,Table1[[#This Row],[Inject ID]],$B$6:$B1098,Table1[[#This Row],[File Name]]), "")</f>
        <v/>
      </c>
      <c r="Q100" t="str">
        <f>IF(Table1[[#This Row],[Nap/decane]]=$W$8, Table1[[#This Row],[Area]]/SUMIFS($G$6:$G1098, $M$6:$M1098,Table1[[#This Row],[Inject ID approx]],$B$6:$B1098,Table1[[#This Row],[File Name]]), "")</f>
        <v/>
      </c>
      <c r="R100" t="str">
        <f>IF(OR(Table1[[#This Row],[Analyte]]="Phe", Table1[[#This Row],[Analyte]]= "Naphtol"),TRUE,"")</f>
        <v/>
      </c>
    </row>
    <row r="101" spans="1:18" x14ac:dyDescent="0.2">
      <c r="A101" t="str">
        <f>IFERROR(RIGHT(Table1[[#This Row],[File Name]],LEN(Table1[[#This Row],[File Name]])-FIND("-",Table1[[#This Row],[File Name]])),"")</f>
        <v>0.1</v>
      </c>
      <c r="B101" t="str">
        <f>IF(LEFT(Table1[[#This Row],[Peak '#]],3)="TIC", SUBSTITUTE(SUBSTITUTE(Table1[[#This Row],[Peak '#]],".D\data.ms",""),"TIC:", ""),B100)</f>
        <v xml:space="preserve"> 20250718_Nap-0.1</v>
      </c>
      <c r="J101" t="str">
        <f>IFERROR(2*(D102-Table1[[#This Row],[Ret Time]])/(Table1[[#This Row],[Width]]+F102),"")</f>
        <v/>
      </c>
      <c r="K101" t="str">
        <f>IF(ISNUMBER(Table1[[#This Row],[Ret Time]]), ROUND(Table1[[#This Row],[Ret Time]],1),"")</f>
        <v/>
      </c>
      <c r="L101" t="str">
        <f>IFERROR(INDEX($W$8:$W$30,MATCH(K101,$V$8:$V$30,0)),"")</f>
        <v/>
      </c>
      <c r="M101" t="str">
        <f>IFERROR(INDEX($X$8:$X$30,MATCH(Table1[[#This Row],[Rounded RT]],$V$8:$V$30,0)),"")</f>
        <v/>
      </c>
      <c r="N101" t="str">
        <f>IF(Table1[[#This Row],[Analyte]]=$W$8, Table1[[#This Row],[Area]]/SUMIFS($G$6:$G1099, $M$6:$M1099,Table1[[#This Row],[Inject ID]],$B$6:$B1099,Table1[[#This Row],[File Name]]), "")</f>
        <v/>
      </c>
      <c r="O101" t="str">
        <f>IF(Table1[[#This Row],[Analyte]]=$W$25, Table1[[#This Row],[Area]]/SUMIFS($G$6:$G1099, $M$6:$M1099,Table1[[#This Row],[Inject ID]],$B$6:$B1099,Table1[[#This Row],[File Name]]), "")</f>
        <v/>
      </c>
      <c r="Q101" t="str">
        <f>IF(Table1[[#This Row],[Nap/decane]]=$W$8, Table1[[#This Row],[Area]]/SUMIFS($G$6:$G1099, $M$6:$M1099,Table1[[#This Row],[Inject ID approx]],$B$6:$B1099,Table1[[#This Row],[File Name]]), "")</f>
        <v/>
      </c>
      <c r="R101" t="str">
        <f>IF(OR(Table1[[#This Row],[Analyte]]="Phe", Table1[[#This Row],[Analyte]]= "Naphtol"),TRUE,"")</f>
        <v/>
      </c>
    </row>
    <row r="102" spans="1:18" x14ac:dyDescent="0.2">
      <c r="A102" t="str">
        <f>IFERROR(RIGHT(Table1[[#This Row],[File Name]],LEN(Table1[[#This Row],[File Name]])-FIND("-",Table1[[#This Row],[File Name]])),"")</f>
        <v>0.1</v>
      </c>
      <c r="B102" t="str">
        <f>IF(LEFT(Table1[[#This Row],[Peak '#]],3)="TIC", SUBSTITUTE(SUBSTITUTE(Table1[[#This Row],[Peak '#]],".D\data.ms",""),"TIC:", ""),B101)</f>
        <v xml:space="preserve"> 20250718_Nap-0.1</v>
      </c>
      <c r="J102" t="str">
        <f>IFERROR(2*(D103-Table1[[#This Row],[Ret Time]])/(Table1[[#This Row],[Width]]+F103),"")</f>
        <v/>
      </c>
      <c r="K102" t="str">
        <f>IF(ISNUMBER(Table1[[#This Row],[Ret Time]]), ROUND(Table1[[#This Row],[Ret Time]],1),"")</f>
        <v/>
      </c>
      <c r="L102" t="str">
        <f>IFERROR(INDEX($W$8:$W$30,MATCH(K102,$V$8:$V$30,0)),"")</f>
        <v/>
      </c>
      <c r="M102" t="str">
        <f>IFERROR(INDEX($X$8:$X$30,MATCH(Table1[[#This Row],[Rounded RT]],$V$8:$V$30,0)),"")</f>
        <v/>
      </c>
      <c r="N102" t="str">
        <f>IF(Table1[[#This Row],[Analyte]]=$W$8, Table1[[#This Row],[Area]]/SUMIFS($G$6:$G1100, $M$6:$M1100,Table1[[#This Row],[Inject ID]],$B$6:$B1100,Table1[[#This Row],[File Name]]), "")</f>
        <v/>
      </c>
      <c r="O102" t="str">
        <f>IF(Table1[[#This Row],[Analyte]]=$W$25, Table1[[#This Row],[Area]]/SUMIFS($G$6:$G1100, $M$6:$M1100,Table1[[#This Row],[Inject ID]],$B$6:$B1100,Table1[[#This Row],[File Name]]), "")</f>
        <v/>
      </c>
      <c r="Q102" t="str">
        <f>IF(Table1[[#This Row],[Nap/decane]]=$W$8, Table1[[#This Row],[Area]]/SUMIFS($G$6:$G1100, $M$6:$M1100,Table1[[#This Row],[Inject ID approx]],$B$6:$B1100,Table1[[#This Row],[File Name]]), "")</f>
        <v/>
      </c>
      <c r="R102" t="str">
        <f>IF(OR(Table1[[#This Row],[Analyte]]="Phe", Table1[[#This Row],[Analyte]]= "Naphtol"),TRUE,"")</f>
        <v/>
      </c>
    </row>
    <row r="103" spans="1:18" x14ac:dyDescent="0.2">
      <c r="A103" t="str">
        <f>IFERROR(RIGHT(Table1[[#This Row],[File Name]],LEN(Table1[[#This Row],[File Name]])-FIND("-",Table1[[#This Row],[File Name]])),"")</f>
        <v>0.1</v>
      </c>
      <c r="B103" t="str">
        <f>IF(LEFT(Table1[[#This Row],[Peak '#]],3)="TIC", SUBSTITUTE(SUBSTITUTE(Table1[[#This Row],[Peak '#]],".D\data.ms",""),"TIC:", ""),B102)</f>
        <v xml:space="preserve"> 20250718_Nap-0.1</v>
      </c>
      <c r="J103" t="str">
        <f>IFERROR(2*(D104-Table1[[#This Row],[Ret Time]])/(Table1[[#This Row],[Width]]+F104),"")</f>
        <v/>
      </c>
      <c r="K103" t="str">
        <f>IF(ISNUMBER(Table1[[#This Row],[Ret Time]]), ROUND(Table1[[#This Row],[Ret Time]],1),"")</f>
        <v/>
      </c>
      <c r="L103" t="str">
        <f>IFERROR(INDEX($W$8:$W$30,MATCH(K103,$V$8:$V$30,0)),"")</f>
        <v/>
      </c>
      <c r="M103" t="str">
        <f>IFERROR(INDEX($X$8:$X$30,MATCH(Table1[[#This Row],[Rounded RT]],$V$8:$V$30,0)),"")</f>
        <v/>
      </c>
      <c r="N103" t="str">
        <f>IF(Table1[[#This Row],[Analyte]]=$W$8, Table1[[#This Row],[Area]]/SUMIFS($G$6:$G1101, $M$6:$M1101,Table1[[#This Row],[Inject ID]],$B$6:$B1101,Table1[[#This Row],[File Name]]), "")</f>
        <v/>
      </c>
      <c r="O103" t="str">
        <f>IF(Table1[[#This Row],[Analyte]]=$W$25, Table1[[#This Row],[Area]]/SUMIFS($G$6:$G1101, $M$6:$M1101,Table1[[#This Row],[Inject ID]],$B$6:$B1101,Table1[[#This Row],[File Name]]), "")</f>
        <v/>
      </c>
      <c r="Q103" t="str">
        <f>IF(Table1[[#This Row],[Nap/decane]]=$W$8, Table1[[#This Row],[Area]]/SUMIFS($G$6:$G1101, $M$6:$M1101,Table1[[#This Row],[Inject ID approx]],$B$6:$B1101,Table1[[#This Row],[File Name]]), "")</f>
        <v/>
      </c>
      <c r="R103" t="str">
        <f>IF(OR(Table1[[#This Row],[Analyte]]="Phe", Table1[[#This Row],[Analyte]]= "Naphtol"),TRUE,"")</f>
        <v/>
      </c>
    </row>
    <row r="104" spans="1:18" x14ac:dyDescent="0.2">
      <c r="A104" t="str">
        <f>IFERROR(RIGHT(Table1[[#This Row],[File Name]],LEN(Table1[[#This Row],[File Name]])-FIND("-",Table1[[#This Row],[File Name]])),"")</f>
        <v>0.1</v>
      </c>
      <c r="B104" t="str">
        <f>IF(LEFT(Table1[[#This Row],[Peak '#]],3)="TIC", SUBSTITUTE(SUBSTITUTE(Table1[[#This Row],[Peak '#]],".D\data.ms",""),"TIC:", ""),B103)</f>
        <v xml:space="preserve"> 20250718_Nap-0.1</v>
      </c>
      <c r="J104" t="str">
        <f>IFERROR(2*(D105-Table1[[#This Row],[Ret Time]])/(Table1[[#This Row],[Width]]+F105),"")</f>
        <v/>
      </c>
      <c r="K104" t="str">
        <f>IF(ISNUMBER(Table1[[#This Row],[Ret Time]]), ROUND(Table1[[#This Row],[Ret Time]],1),"")</f>
        <v/>
      </c>
      <c r="L104" t="str">
        <f>IFERROR(INDEX($W$8:$W$30,MATCH(K104,$V$8:$V$30,0)),"")</f>
        <v/>
      </c>
      <c r="M104" t="str">
        <f>IFERROR(INDEX($X$8:$X$30,MATCH(Table1[[#This Row],[Rounded RT]],$V$8:$V$30,0)),"")</f>
        <v/>
      </c>
      <c r="N104" t="str">
        <f>IF(Table1[[#This Row],[Analyte]]=$W$8, Table1[[#This Row],[Area]]/SUMIFS($G$6:$G1102, $M$6:$M1102,Table1[[#This Row],[Inject ID]],$B$6:$B1102,Table1[[#This Row],[File Name]]), "")</f>
        <v/>
      </c>
      <c r="O104" t="str">
        <f>IF(Table1[[#This Row],[Analyte]]=$W$25, Table1[[#This Row],[Area]]/SUMIFS($G$6:$G1102, $M$6:$M1102,Table1[[#This Row],[Inject ID]],$B$6:$B1102,Table1[[#This Row],[File Name]]), "")</f>
        <v/>
      </c>
      <c r="Q104" t="str">
        <f>IF(Table1[[#This Row],[Nap/decane]]=$W$8, Table1[[#This Row],[Area]]/SUMIFS($G$6:$G1102, $M$6:$M1102,Table1[[#This Row],[Inject ID approx]],$B$6:$B1102,Table1[[#This Row],[File Name]]), "")</f>
        <v/>
      </c>
      <c r="R104" t="str">
        <f>IF(OR(Table1[[#This Row],[Analyte]]="Phe", Table1[[#This Row],[Analyte]]= "Naphtol"),TRUE,"")</f>
        <v/>
      </c>
    </row>
    <row r="105" spans="1:18" x14ac:dyDescent="0.2">
      <c r="A105" t="str">
        <f>IFERROR(RIGHT(Table1[[#This Row],[File Name]],LEN(Table1[[#This Row],[File Name]])-FIND("-",Table1[[#This Row],[File Name]])),"")</f>
        <v>0.1</v>
      </c>
      <c r="B105" t="str">
        <f>IF(LEFT(Table1[[#This Row],[Peak '#]],3)="TIC", SUBSTITUTE(SUBSTITUTE(Table1[[#This Row],[Peak '#]],".D\data.ms",""),"TIC:", ""),B104)</f>
        <v xml:space="preserve"> 20250718_Nap-0.1</v>
      </c>
      <c r="J105" t="str">
        <f>IFERROR(2*(D106-Table1[[#This Row],[Ret Time]])/(Table1[[#This Row],[Width]]+F106),"")</f>
        <v/>
      </c>
      <c r="K105" t="str">
        <f>IF(ISNUMBER(Table1[[#This Row],[Ret Time]]), ROUND(Table1[[#This Row],[Ret Time]],1),"")</f>
        <v/>
      </c>
      <c r="L105" t="str">
        <f>IFERROR(INDEX($W$8:$W$30,MATCH(K105,$V$8:$V$30,0)),"")</f>
        <v/>
      </c>
      <c r="M105" t="str">
        <f>IFERROR(INDEX($X$8:$X$30,MATCH(Table1[[#This Row],[Rounded RT]],$V$8:$V$30,0)),"")</f>
        <v/>
      </c>
      <c r="N105" t="str">
        <f>IF(Table1[[#This Row],[Analyte]]=$W$8, Table1[[#This Row],[Area]]/SUMIFS($G$6:$G1103, $M$6:$M1103,Table1[[#This Row],[Inject ID]],$B$6:$B1103,Table1[[#This Row],[File Name]]), "")</f>
        <v/>
      </c>
      <c r="O105" t="str">
        <f>IF(Table1[[#This Row],[Analyte]]=$W$25, Table1[[#This Row],[Area]]/SUMIFS($G$6:$G1103, $M$6:$M1103,Table1[[#This Row],[Inject ID]],$B$6:$B1103,Table1[[#This Row],[File Name]]), "")</f>
        <v/>
      </c>
      <c r="Q105" t="str">
        <f>IF(Table1[[#This Row],[Nap/decane]]=$W$8, Table1[[#This Row],[Area]]/SUMIFS($G$6:$G1103, $M$6:$M1103,Table1[[#This Row],[Inject ID approx]],$B$6:$B1103,Table1[[#This Row],[File Name]]), "")</f>
        <v/>
      </c>
      <c r="R105" t="str">
        <f>IF(OR(Table1[[#This Row],[Analyte]]="Phe", Table1[[#This Row],[Analyte]]= "Naphtol"),TRUE,"")</f>
        <v/>
      </c>
    </row>
    <row r="106" spans="1:18" x14ac:dyDescent="0.2">
      <c r="A106" t="str">
        <f>IFERROR(RIGHT(Table1[[#This Row],[File Name]],LEN(Table1[[#This Row],[File Name]])-FIND("-",Table1[[#This Row],[File Name]])),"")</f>
        <v>0.1</v>
      </c>
      <c r="B106" t="str">
        <f>IF(LEFT(Table1[[#This Row],[Peak '#]],3)="TIC", SUBSTITUTE(SUBSTITUTE(Table1[[#This Row],[Peak '#]],".D\data.ms",""),"TIC:", ""),B105)</f>
        <v xml:space="preserve"> 20250718_Nap-0.1</v>
      </c>
      <c r="J106" t="str">
        <f>IFERROR(2*(D107-Table1[[#This Row],[Ret Time]])/(Table1[[#This Row],[Width]]+F107),"")</f>
        <v/>
      </c>
      <c r="K106" t="str">
        <f>IF(ISNUMBER(Table1[[#This Row],[Ret Time]]), ROUND(Table1[[#This Row],[Ret Time]],1),"")</f>
        <v/>
      </c>
      <c r="L106" t="str">
        <f>IFERROR(INDEX($W$8:$W$30,MATCH(K106,$V$8:$V$30,0)),"")</f>
        <v/>
      </c>
      <c r="M106" t="str">
        <f>IFERROR(INDEX($X$8:$X$30,MATCH(Table1[[#This Row],[Rounded RT]],$V$8:$V$30,0)),"")</f>
        <v/>
      </c>
      <c r="N106" t="str">
        <f>IF(Table1[[#This Row],[Analyte]]=$W$8, Table1[[#This Row],[Area]]/SUMIFS($G$6:$G1104, $M$6:$M1104,Table1[[#This Row],[Inject ID]],$B$6:$B1104,Table1[[#This Row],[File Name]]), "")</f>
        <v/>
      </c>
      <c r="O106" t="str">
        <f>IF(Table1[[#This Row],[Analyte]]=$W$25, Table1[[#This Row],[Area]]/SUMIFS($G$6:$G1104, $M$6:$M1104,Table1[[#This Row],[Inject ID]],$B$6:$B1104,Table1[[#This Row],[File Name]]), "")</f>
        <v/>
      </c>
      <c r="Q106" t="str">
        <f>IF(Table1[[#This Row],[Nap/decane]]=$W$8, Table1[[#This Row],[Area]]/SUMIFS($G$6:$G1104, $M$6:$M1104,Table1[[#This Row],[Inject ID approx]],$B$6:$B1104,Table1[[#This Row],[File Name]]), "")</f>
        <v/>
      </c>
      <c r="R106" t="str">
        <f>IF(OR(Table1[[#This Row],[Analyte]]="Phe", Table1[[#This Row],[Analyte]]= "Naphtol"),TRUE,"")</f>
        <v/>
      </c>
    </row>
    <row r="107" spans="1:18" x14ac:dyDescent="0.2">
      <c r="A107" t="str">
        <f>IFERROR(RIGHT(Table1[[#This Row],[File Name]],LEN(Table1[[#This Row],[File Name]])-FIND("-",Table1[[#This Row],[File Name]])),"")</f>
        <v>0.1</v>
      </c>
      <c r="B107" t="str">
        <f>IF(LEFT(Table1[[#This Row],[Peak '#]],3)="TIC", SUBSTITUTE(SUBSTITUTE(Table1[[#This Row],[Peak '#]],".D\data.ms",""),"TIC:", ""),B106)</f>
        <v xml:space="preserve"> 20250718_Nap-0.1</v>
      </c>
      <c r="J107" t="str">
        <f>IFERROR(2*(D108-Table1[[#This Row],[Ret Time]])/(Table1[[#This Row],[Width]]+F108),"")</f>
        <v/>
      </c>
      <c r="K107" t="str">
        <f>IF(ISNUMBER(Table1[[#This Row],[Ret Time]]), ROUND(Table1[[#This Row],[Ret Time]],1),"")</f>
        <v/>
      </c>
      <c r="L107" t="str">
        <f>IFERROR(INDEX($W$8:$W$30,MATCH(K107,$V$8:$V$30,0)),"")</f>
        <v/>
      </c>
      <c r="M107" t="str">
        <f>IFERROR(INDEX($X$8:$X$30,MATCH(Table1[[#This Row],[Rounded RT]],$V$8:$V$30,0)),"")</f>
        <v/>
      </c>
      <c r="N107" t="str">
        <f>IF(Table1[[#This Row],[Analyte]]=$W$8, Table1[[#This Row],[Area]]/SUMIFS($G$6:$G1105, $M$6:$M1105,Table1[[#This Row],[Inject ID]],$B$6:$B1105,Table1[[#This Row],[File Name]]), "")</f>
        <v/>
      </c>
      <c r="O107" t="str">
        <f>IF(Table1[[#This Row],[Analyte]]=$W$25, Table1[[#This Row],[Area]]/SUMIFS($G$6:$G1105, $M$6:$M1105,Table1[[#This Row],[Inject ID]],$B$6:$B1105,Table1[[#This Row],[File Name]]), "")</f>
        <v/>
      </c>
      <c r="Q107" t="str">
        <f>IF(Table1[[#This Row],[Nap/decane]]=$W$8, Table1[[#This Row],[Area]]/SUMIFS($G$6:$G1105, $M$6:$M1105,Table1[[#This Row],[Inject ID approx]],$B$6:$B1105,Table1[[#This Row],[File Name]]), "")</f>
        <v/>
      </c>
      <c r="R107" t="str">
        <f>IF(OR(Table1[[#This Row],[Analyte]]="Phe", Table1[[#This Row],[Analyte]]= "Naphtol"),TRUE,"")</f>
        <v/>
      </c>
    </row>
    <row r="108" spans="1:18" x14ac:dyDescent="0.2">
      <c r="A108" t="str">
        <f>IFERROR(RIGHT(Table1[[#This Row],[File Name]],LEN(Table1[[#This Row],[File Name]])-FIND("-",Table1[[#This Row],[File Name]])),"")</f>
        <v>0.1</v>
      </c>
      <c r="B108" t="str">
        <f>IF(LEFT(Table1[[#This Row],[Peak '#]],3)="TIC", SUBSTITUTE(SUBSTITUTE(Table1[[#This Row],[Peak '#]],".D\data.ms",""),"TIC:", ""),B107)</f>
        <v xml:space="preserve"> 20250718_Nap-0.1</v>
      </c>
      <c r="J108" t="str">
        <f>IFERROR(2*(D109-Table1[[#This Row],[Ret Time]])/(Table1[[#This Row],[Width]]+F109),"")</f>
        <v/>
      </c>
      <c r="K108" t="str">
        <f>IF(ISNUMBER(Table1[[#This Row],[Ret Time]]), ROUND(Table1[[#This Row],[Ret Time]],1),"")</f>
        <v/>
      </c>
      <c r="L108" t="str">
        <f>IFERROR(INDEX($W$8:$W$30,MATCH(K108,$V$8:$V$30,0)),"")</f>
        <v/>
      </c>
      <c r="M108" t="str">
        <f>IFERROR(INDEX($X$8:$X$30,MATCH(Table1[[#This Row],[Rounded RT]],$V$8:$V$30,0)),"")</f>
        <v/>
      </c>
      <c r="N108" t="str">
        <f>IF(Table1[[#This Row],[Analyte]]=$W$8, Table1[[#This Row],[Area]]/SUMIFS($G$6:$G1106, $M$6:$M1106,Table1[[#This Row],[Inject ID]],$B$6:$B1106,Table1[[#This Row],[File Name]]), "")</f>
        <v/>
      </c>
      <c r="O108" t="str">
        <f>IF(Table1[[#This Row],[Analyte]]=$W$25, Table1[[#This Row],[Area]]/SUMIFS($G$6:$G1106, $M$6:$M1106,Table1[[#This Row],[Inject ID]],$B$6:$B1106,Table1[[#This Row],[File Name]]), "")</f>
        <v/>
      </c>
      <c r="Q108" t="str">
        <f>IF(Table1[[#This Row],[Nap/decane]]=$W$8, Table1[[#This Row],[Area]]/SUMIFS($G$6:$G1106, $M$6:$M1106,Table1[[#This Row],[Inject ID approx]],$B$6:$B1106,Table1[[#This Row],[File Name]]), "")</f>
        <v/>
      </c>
      <c r="R108" t="str">
        <f>IF(OR(Table1[[#This Row],[Analyte]]="Phe", Table1[[#This Row],[Analyte]]= "Naphtol"),TRUE,"")</f>
        <v/>
      </c>
    </row>
    <row r="109" spans="1:18" x14ac:dyDescent="0.2">
      <c r="A109" t="str">
        <f>IFERROR(RIGHT(Table1[[#This Row],[File Name]],LEN(Table1[[#This Row],[File Name]])-FIND("-",Table1[[#This Row],[File Name]])),"")</f>
        <v>0.1</v>
      </c>
      <c r="B109" t="str">
        <f>IF(LEFT(Table1[[#This Row],[Peak '#]],3)="TIC", SUBSTITUTE(SUBSTITUTE(Table1[[#This Row],[Peak '#]],".D\data.ms",""),"TIC:", ""),B108)</f>
        <v xml:space="preserve"> 20250718_Nap-0.1</v>
      </c>
      <c r="J109" t="str">
        <f>IFERROR(2*(D110-Table1[[#This Row],[Ret Time]])/(Table1[[#This Row],[Width]]+F110),"")</f>
        <v/>
      </c>
      <c r="K109" t="str">
        <f>IF(ISNUMBER(Table1[[#This Row],[Ret Time]]), ROUND(Table1[[#This Row],[Ret Time]],1),"")</f>
        <v/>
      </c>
      <c r="L109" t="str">
        <f>IFERROR(INDEX($W$8:$W$30,MATCH(K109,$V$8:$V$30,0)),"")</f>
        <v/>
      </c>
      <c r="M109" t="str">
        <f>IFERROR(INDEX($X$8:$X$30,MATCH(Table1[[#This Row],[Rounded RT]],$V$8:$V$30,0)),"")</f>
        <v/>
      </c>
      <c r="N109" t="str">
        <f>IF(Table1[[#This Row],[Analyte]]=$W$8, Table1[[#This Row],[Area]]/SUMIFS($G$6:$G1107, $M$6:$M1107,Table1[[#This Row],[Inject ID]],$B$6:$B1107,Table1[[#This Row],[File Name]]), "")</f>
        <v/>
      </c>
      <c r="O109" t="str">
        <f>IF(Table1[[#This Row],[Analyte]]=$W$25, Table1[[#This Row],[Area]]/SUMIFS($G$6:$G1107, $M$6:$M1107,Table1[[#This Row],[Inject ID]],$B$6:$B1107,Table1[[#This Row],[File Name]]), "")</f>
        <v/>
      </c>
      <c r="Q109" t="str">
        <f>IF(Table1[[#This Row],[Nap/decane]]=$W$8, Table1[[#This Row],[Area]]/SUMIFS($G$6:$G1107, $M$6:$M1107,Table1[[#This Row],[Inject ID approx]],$B$6:$B1107,Table1[[#This Row],[File Name]]), "")</f>
        <v/>
      </c>
      <c r="R109" t="str">
        <f>IF(OR(Table1[[#This Row],[Analyte]]="Phe", Table1[[#This Row],[Analyte]]= "Naphtol"),TRUE,"")</f>
        <v/>
      </c>
    </row>
    <row r="110" spans="1:18" x14ac:dyDescent="0.2">
      <c r="A110" t="str">
        <f>IFERROR(RIGHT(Table1[[#This Row],[File Name]],LEN(Table1[[#This Row],[File Name]])-FIND("-",Table1[[#This Row],[File Name]])),"")</f>
        <v>0.1</v>
      </c>
      <c r="B110" t="str">
        <f>IF(LEFT(Table1[[#This Row],[Peak '#]],3)="TIC", SUBSTITUTE(SUBSTITUTE(Table1[[#This Row],[Peak '#]],".D\data.ms",""),"TIC:", ""),B109)</f>
        <v xml:space="preserve"> 20250718_Nap-0.1</v>
      </c>
      <c r="J110" t="str">
        <f>IFERROR(2*(D111-Table1[[#This Row],[Ret Time]])/(Table1[[#This Row],[Width]]+F111),"")</f>
        <v/>
      </c>
      <c r="K110" t="str">
        <f>IF(ISNUMBER(Table1[[#This Row],[Ret Time]]), ROUND(Table1[[#This Row],[Ret Time]],1),"")</f>
        <v/>
      </c>
      <c r="L110" t="str">
        <f>IFERROR(INDEX($W$8:$W$30,MATCH(K110,$V$8:$V$30,0)),"")</f>
        <v/>
      </c>
      <c r="M110" t="str">
        <f>IFERROR(INDEX($X$8:$X$30,MATCH(Table1[[#This Row],[Rounded RT]],$V$8:$V$30,0)),"")</f>
        <v/>
      </c>
      <c r="N110" t="str">
        <f>IF(Table1[[#This Row],[Analyte]]=$W$8, Table1[[#This Row],[Area]]/SUMIFS($G$6:$G1108, $M$6:$M1108,Table1[[#This Row],[Inject ID]],$B$6:$B1108,Table1[[#This Row],[File Name]]), "")</f>
        <v/>
      </c>
      <c r="O110" t="str">
        <f>IF(Table1[[#This Row],[Analyte]]=$W$25, Table1[[#This Row],[Area]]/SUMIFS($G$6:$G1108, $M$6:$M1108,Table1[[#This Row],[Inject ID]],$B$6:$B1108,Table1[[#This Row],[File Name]]), "")</f>
        <v/>
      </c>
      <c r="Q110" t="str">
        <f>IF(Table1[[#This Row],[Nap/decane]]=$W$8, Table1[[#This Row],[Area]]/SUMIFS($G$6:$G1108, $M$6:$M1108,Table1[[#This Row],[Inject ID approx]],$B$6:$B1108,Table1[[#This Row],[File Name]]), "")</f>
        <v/>
      </c>
      <c r="R110" t="str">
        <f>IF(OR(Table1[[#This Row],[Analyte]]="Phe", Table1[[#This Row],[Analyte]]= "Naphtol"),TRUE,"")</f>
        <v/>
      </c>
    </row>
    <row r="111" spans="1:18" x14ac:dyDescent="0.2">
      <c r="A111" t="str">
        <f>IFERROR(RIGHT(Table1[[#This Row],[File Name]],LEN(Table1[[#This Row],[File Name]])-FIND("-",Table1[[#This Row],[File Name]])),"")</f>
        <v>0.1</v>
      </c>
      <c r="B111" t="str">
        <f>IF(LEFT(Table1[[#This Row],[Peak '#]],3)="TIC", SUBSTITUTE(SUBSTITUTE(Table1[[#This Row],[Peak '#]],".D\data.ms",""),"TIC:", ""),B110)</f>
        <v xml:space="preserve"> 20250718_Nap-0.1</v>
      </c>
      <c r="J111" t="str">
        <f>IFERROR(2*(D112-Table1[[#This Row],[Ret Time]])/(Table1[[#This Row],[Width]]+F112),"")</f>
        <v/>
      </c>
      <c r="K111" t="str">
        <f>IF(ISNUMBER(Table1[[#This Row],[Ret Time]]), ROUND(Table1[[#This Row],[Ret Time]],1),"")</f>
        <v/>
      </c>
      <c r="L111" t="str">
        <f>IFERROR(INDEX($W$8:$W$30,MATCH(K111,$V$8:$V$30,0)),"")</f>
        <v/>
      </c>
      <c r="M111" t="str">
        <f>IFERROR(INDEX($X$8:$X$30,MATCH(Table1[[#This Row],[Rounded RT]],$V$8:$V$30,0)),"")</f>
        <v/>
      </c>
      <c r="N111" t="str">
        <f>IF(Table1[[#This Row],[Analyte]]=$W$8, Table1[[#This Row],[Area]]/SUMIFS($G$6:$G1109, $M$6:$M1109,Table1[[#This Row],[Inject ID]],$B$6:$B1109,Table1[[#This Row],[File Name]]), "")</f>
        <v/>
      </c>
      <c r="O111" t="str">
        <f>IF(Table1[[#This Row],[Analyte]]=$W$25, Table1[[#This Row],[Area]]/SUMIFS($G$6:$G1109, $M$6:$M1109,Table1[[#This Row],[Inject ID]],$B$6:$B1109,Table1[[#This Row],[File Name]]), "")</f>
        <v/>
      </c>
      <c r="Q111" t="str">
        <f>IF(Table1[[#This Row],[Nap/decane]]=$W$8, Table1[[#This Row],[Area]]/SUMIFS($G$6:$G1109, $M$6:$M1109,Table1[[#This Row],[Inject ID approx]],$B$6:$B1109,Table1[[#This Row],[File Name]]), "")</f>
        <v/>
      </c>
      <c r="R111" t="str">
        <f>IF(OR(Table1[[#This Row],[Analyte]]="Phe", Table1[[#This Row],[Analyte]]= "Naphtol"),TRUE,"")</f>
        <v/>
      </c>
    </row>
    <row r="112" spans="1:18" x14ac:dyDescent="0.2">
      <c r="A112" t="str">
        <f>IFERROR(RIGHT(Table1[[#This Row],[File Name]],LEN(Table1[[#This Row],[File Name]])-FIND("-",Table1[[#This Row],[File Name]])),"")</f>
        <v>0.1</v>
      </c>
      <c r="B112" t="str">
        <f>IF(LEFT(Table1[[#This Row],[Peak '#]],3)="TIC", SUBSTITUTE(SUBSTITUTE(Table1[[#This Row],[Peak '#]],".D\data.ms",""),"TIC:", ""),B111)</f>
        <v xml:space="preserve"> 20250718_Nap-0.1</v>
      </c>
      <c r="J112" t="str">
        <f>IFERROR(2*(D113-Table1[[#This Row],[Ret Time]])/(Table1[[#This Row],[Width]]+F113),"")</f>
        <v/>
      </c>
      <c r="K112" t="str">
        <f>IF(ISNUMBER(Table1[[#This Row],[Ret Time]]), ROUND(Table1[[#This Row],[Ret Time]],1),"")</f>
        <v/>
      </c>
      <c r="L112" t="str">
        <f>IFERROR(INDEX($W$8:$W$30,MATCH(K112,$V$8:$V$30,0)),"")</f>
        <v/>
      </c>
      <c r="M112" t="str">
        <f>IFERROR(INDEX($X$8:$X$30,MATCH(Table1[[#This Row],[Rounded RT]],$V$8:$V$30,0)),"")</f>
        <v/>
      </c>
      <c r="N112" t="str">
        <f>IF(Table1[[#This Row],[Analyte]]=$W$8, Table1[[#This Row],[Area]]/SUMIFS($G$6:$G1110, $M$6:$M1110,Table1[[#This Row],[Inject ID]],$B$6:$B1110,Table1[[#This Row],[File Name]]), "")</f>
        <v/>
      </c>
      <c r="O112" t="str">
        <f>IF(Table1[[#This Row],[Analyte]]=$W$25, Table1[[#This Row],[Area]]/SUMIFS($G$6:$G1110, $M$6:$M1110,Table1[[#This Row],[Inject ID]],$B$6:$B1110,Table1[[#This Row],[File Name]]), "")</f>
        <v/>
      </c>
      <c r="Q112" t="str">
        <f>IF(Table1[[#This Row],[Nap/decane]]=$W$8, Table1[[#This Row],[Area]]/SUMIFS($G$6:$G1110, $M$6:$M1110,Table1[[#This Row],[Inject ID approx]],$B$6:$B1110,Table1[[#This Row],[File Name]]), "")</f>
        <v/>
      </c>
      <c r="R112" t="str">
        <f>IF(OR(Table1[[#This Row],[Analyte]]="Phe", Table1[[#This Row],[Analyte]]= "Naphtol"),TRUE,"")</f>
        <v/>
      </c>
    </row>
    <row r="113" spans="1:18" x14ac:dyDescent="0.2">
      <c r="A113" t="str">
        <f>IFERROR(RIGHT(Table1[[#This Row],[File Name]],LEN(Table1[[#This Row],[File Name]])-FIND("-",Table1[[#This Row],[File Name]])),"")</f>
        <v>0.1</v>
      </c>
      <c r="B113" t="str">
        <f>IF(LEFT(Table1[[#This Row],[Peak '#]],3)="TIC", SUBSTITUTE(SUBSTITUTE(Table1[[#This Row],[Peak '#]],".D\data.ms",""),"TIC:", ""),B112)</f>
        <v xml:space="preserve"> 20250718_Nap-0.1</v>
      </c>
      <c r="J113" t="str">
        <f>IFERROR(2*(D114-Table1[[#This Row],[Ret Time]])/(Table1[[#This Row],[Width]]+F114),"")</f>
        <v/>
      </c>
      <c r="K113" t="str">
        <f>IF(ISNUMBER(Table1[[#This Row],[Ret Time]]), ROUND(Table1[[#This Row],[Ret Time]],1),"")</f>
        <v/>
      </c>
      <c r="L113" t="str">
        <f>IFERROR(INDEX($W$8:$W$30,MATCH(K113,$V$8:$V$30,0)),"")</f>
        <v/>
      </c>
      <c r="M113" t="str">
        <f>IFERROR(INDEX($X$8:$X$30,MATCH(Table1[[#This Row],[Rounded RT]],$V$8:$V$30,0)),"")</f>
        <v/>
      </c>
      <c r="N113" t="str">
        <f>IF(Table1[[#This Row],[Analyte]]=$W$8, Table1[[#This Row],[Area]]/SUMIFS($G$6:$G1111, $M$6:$M1111,Table1[[#This Row],[Inject ID]],$B$6:$B1111,Table1[[#This Row],[File Name]]), "")</f>
        <v/>
      </c>
      <c r="O113" t="str">
        <f>IF(Table1[[#This Row],[Analyte]]=$W$25, Table1[[#This Row],[Area]]/SUMIFS($G$6:$G1111, $M$6:$M1111,Table1[[#This Row],[Inject ID]],$B$6:$B1111,Table1[[#This Row],[File Name]]), "")</f>
        <v/>
      </c>
      <c r="Q113" t="str">
        <f>IF(Table1[[#This Row],[Nap/decane]]=$W$8, Table1[[#This Row],[Area]]/SUMIFS($G$6:$G1111, $M$6:$M1111,Table1[[#This Row],[Inject ID approx]],$B$6:$B1111,Table1[[#This Row],[File Name]]), "")</f>
        <v/>
      </c>
      <c r="R113" t="str">
        <f>IF(OR(Table1[[#This Row],[Analyte]]="Phe", Table1[[#This Row],[Analyte]]= "Naphtol"),TRUE,"")</f>
        <v/>
      </c>
    </row>
    <row r="114" spans="1:18" x14ac:dyDescent="0.2">
      <c r="A114" t="str">
        <f>IFERROR(RIGHT(Table1[[#This Row],[File Name]],LEN(Table1[[#This Row],[File Name]])-FIND("-",Table1[[#This Row],[File Name]])),"")</f>
        <v>0.1</v>
      </c>
      <c r="B114" t="str">
        <f>IF(LEFT(Table1[[#This Row],[Peak '#]],3)="TIC", SUBSTITUTE(SUBSTITUTE(Table1[[#This Row],[Peak '#]],".D\data.ms",""),"TIC:", ""),B113)</f>
        <v xml:space="preserve"> 20250718_Nap-0.1</v>
      </c>
      <c r="J114" t="str">
        <f>IFERROR(2*(D115-Table1[[#This Row],[Ret Time]])/(Table1[[#This Row],[Width]]+F115),"")</f>
        <v/>
      </c>
      <c r="K114" t="str">
        <f>IF(ISNUMBER(Table1[[#This Row],[Ret Time]]), ROUND(Table1[[#This Row],[Ret Time]],1),"")</f>
        <v/>
      </c>
      <c r="L114" t="str">
        <f>IFERROR(INDEX($W$8:$W$30,MATCH(K114,$V$8:$V$30,0)),"")</f>
        <v/>
      </c>
      <c r="M114" t="str">
        <f>IFERROR(INDEX($X$8:$X$30,MATCH(Table1[[#This Row],[Rounded RT]],$V$8:$V$30,0)),"")</f>
        <v/>
      </c>
      <c r="N114" t="str">
        <f>IF(Table1[[#This Row],[Analyte]]=$W$8, Table1[[#This Row],[Area]]/SUMIFS($G$6:$G1112, $M$6:$M1112,Table1[[#This Row],[Inject ID]],$B$6:$B1112,Table1[[#This Row],[File Name]]), "")</f>
        <v/>
      </c>
      <c r="O114" t="str">
        <f>IF(Table1[[#This Row],[Analyte]]=$W$25, Table1[[#This Row],[Area]]/SUMIFS($G$6:$G1112, $M$6:$M1112,Table1[[#This Row],[Inject ID]],$B$6:$B1112,Table1[[#This Row],[File Name]]), "")</f>
        <v/>
      </c>
      <c r="Q114" t="str">
        <f>IF(Table1[[#This Row],[Nap/decane]]=$W$8, Table1[[#This Row],[Area]]/SUMIFS($G$6:$G1112, $M$6:$M1112,Table1[[#This Row],[Inject ID approx]],$B$6:$B1112,Table1[[#This Row],[File Name]]), "")</f>
        <v/>
      </c>
      <c r="R114" t="str">
        <f>IF(OR(Table1[[#This Row],[Analyte]]="Phe", Table1[[#This Row],[Analyte]]= "Naphtol"),TRUE,"")</f>
        <v/>
      </c>
    </row>
    <row r="115" spans="1:18" x14ac:dyDescent="0.2">
      <c r="A115" t="str">
        <f>IFERROR(RIGHT(Table1[[#This Row],[File Name]],LEN(Table1[[#This Row],[File Name]])-FIND("-",Table1[[#This Row],[File Name]])),"")</f>
        <v>0.1</v>
      </c>
      <c r="B115" t="str">
        <f>IF(LEFT(Table1[[#This Row],[Peak '#]],3)="TIC", SUBSTITUTE(SUBSTITUTE(Table1[[#This Row],[Peak '#]],".D\data.ms",""),"TIC:", ""),B114)</f>
        <v xml:space="preserve"> 20250718_Nap-0.1</v>
      </c>
      <c r="J115" t="str">
        <f>IFERROR(2*(D116-Table1[[#This Row],[Ret Time]])/(Table1[[#This Row],[Width]]+F116),"")</f>
        <v/>
      </c>
      <c r="K115" t="str">
        <f>IF(ISNUMBER(Table1[[#This Row],[Ret Time]]), ROUND(Table1[[#This Row],[Ret Time]],1),"")</f>
        <v/>
      </c>
      <c r="L115" t="str">
        <f>IFERROR(INDEX($W$8:$W$30,MATCH(K115,$V$8:$V$30,0)),"")</f>
        <v/>
      </c>
      <c r="M115" t="str">
        <f>IFERROR(INDEX($X$8:$X$30,MATCH(Table1[[#This Row],[Rounded RT]],$V$8:$V$30,0)),"")</f>
        <v/>
      </c>
      <c r="N115" t="str">
        <f>IF(Table1[[#This Row],[Analyte]]=$W$8, Table1[[#This Row],[Area]]/SUMIFS($G$6:$G1113, $M$6:$M1113,Table1[[#This Row],[Inject ID]],$B$6:$B1113,Table1[[#This Row],[File Name]]), "")</f>
        <v/>
      </c>
      <c r="O115" t="str">
        <f>IF(Table1[[#This Row],[Analyte]]=$W$25, Table1[[#This Row],[Area]]/SUMIFS($G$6:$G1113, $M$6:$M1113,Table1[[#This Row],[Inject ID]],$B$6:$B1113,Table1[[#This Row],[File Name]]), "")</f>
        <v/>
      </c>
      <c r="Q115" t="str">
        <f>IF(Table1[[#This Row],[Nap/decane]]=$W$8, Table1[[#This Row],[Area]]/SUMIFS($G$6:$G1113, $M$6:$M1113,Table1[[#This Row],[Inject ID approx]],$B$6:$B1113,Table1[[#This Row],[File Name]]), "")</f>
        <v/>
      </c>
      <c r="R115" t="str">
        <f>IF(OR(Table1[[#This Row],[Analyte]]="Phe", Table1[[#This Row],[Analyte]]= "Naphtol"),TRUE,"")</f>
        <v/>
      </c>
    </row>
    <row r="116" spans="1:18" x14ac:dyDescent="0.2">
      <c r="A116" t="str">
        <f>IFERROR(RIGHT(Table1[[#This Row],[File Name]],LEN(Table1[[#This Row],[File Name]])-FIND("-",Table1[[#This Row],[File Name]])),"")</f>
        <v>0.1</v>
      </c>
      <c r="B116" t="str">
        <f>IF(LEFT(Table1[[#This Row],[Peak '#]],3)="TIC", SUBSTITUTE(SUBSTITUTE(Table1[[#This Row],[Peak '#]],".D\data.ms",""),"TIC:", ""),B115)</f>
        <v xml:space="preserve"> 20250718_Nap-0.1</v>
      </c>
      <c r="J116" t="str">
        <f>IFERROR(2*(D117-Table1[[#This Row],[Ret Time]])/(Table1[[#This Row],[Width]]+F117),"")</f>
        <v/>
      </c>
      <c r="K116" t="str">
        <f>IF(ISNUMBER(Table1[[#This Row],[Ret Time]]), ROUND(Table1[[#This Row],[Ret Time]],1),"")</f>
        <v/>
      </c>
      <c r="L116" t="str">
        <f>IFERROR(INDEX($W$8:$W$30,MATCH(K116,$V$8:$V$30,0)),"")</f>
        <v/>
      </c>
      <c r="M116" t="str">
        <f>IFERROR(INDEX($X$8:$X$30,MATCH(Table1[[#This Row],[Rounded RT]],$V$8:$V$30,0)),"")</f>
        <v/>
      </c>
      <c r="N116" t="str">
        <f>IF(Table1[[#This Row],[Analyte]]=$W$8, Table1[[#This Row],[Area]]/SUMIFS($G$6:$G1114, $M$6:$M1114,Table1[[#This Row],[Inject ID]],$B$6:$B1114,Table1[[#This Row],[File Name]]), "")</f>
        <v/>
      </c>
      <c r="O116" t="str">
        <f>IF(Table1[[#This Row],[Analyte]]=$W$25, Table1[[#This Row],[Area]]/SUMIFS($G$6:$G1114, $M$6:$M1114,Table1[[#This Row],[Inject ID]],$B$6:$B1114,Table1[[#This Row],[File Name]]), "")</f>
        <v/>
      </c>
      <c r="Q116" t="str">
        <f>IF(Table1[[#This Row],[Nap/decane]]=$W$8, Table1[[#This Row],[Area]]/SUMIFS($G$6:$G1114, $M$6:$M1114,Table1[[#This Row],[Inject ID approx]],$B$6:$B1114,Table1[[#This Row],[File Name]]), "")</f>
        <v/>
      </c>
      <c r="R116" t="str">
        <f>IF(OR(Table1[[#This Row],[Analyte]]="Phe", Table1[[#This Row],[Analyte]]= "Naphtol"),TRUE,"")</f>
        <v/>
      </c>
    </row>
    <row r="117" spans="1:18" x14ac:dyDescent="0.2">
      <c r="A117" t="str">
        <f>IFERROR(RIGHT(Table1[[#This Row],[File Name]],LEN(Table1[[#This Row],[File Name]])-FIND("-",Table1[[#This Row],[File Name]])),"")</f>
        <v>0.1</v>
      </c>
      <c r="B117" t="str">
        <f>IF(LEFT(Table1[[#This Row],[Peak '#]],3)="TIC", SUBSTITUTE(SUBSTITUTE(Table1[[#This Row],[Peak '#]],".D\data.ms",""),"TIC:", ""),B116)</f>
        <v xml:space="preserve"> 20250718_Nap-0.1</v>
      </c>
      <c r="J117" t="str">
        <f>IFERROR(2*(D118-Table1[[#This Row],[Ret Time]])/(Table1[[#This Row],[Width]]+F118),"")</f>
        <v/>
      </c>
      <c r="K117" t="str">
        <f>IF(ISNUMBER(Table1[[#This Row],[Ret Time]]), ROUND(Table1[[#This Row],[Ret Time]],1),"")</f>
        <v/>
      </c>
      <c r="L117" t="str">
        <f>IFERROR(INDEX($W$8:$W$30,MATCH(K117,$V$8:$V$30,0)),"")</f>
        <v/>
      </c>
      <c r="M117" t="str">
        <f>IFERROR(INDEX($X$8:$X$30,MATCH(Table1[[#This Row],[Rounded RT]],$V$8:$V$30,0)),"")</f>
        <v/>
      </c>
      <c r="N117" t="str">
        <f>IF(Table1[[#This Row],[Analyte]]=$W$8, Table1[[#This Row],[Area]]/SUMIFS($G$6:$G1115, $M$6:$M1115,Table1[[#This Row],[Inject ID]],$B$6:$B1115,Table1[[#This Row],[File Name]]), "")</f>
        <v/>
      </c>
      <c r="O117" t="str">
        <f>IF(Table1[[#This Row],[Analyte]]=$W$25, Table1[[#This Row],[Area]]/SUMIFS($G$6:$G1115, $M$6:$M1115,Table1[[#This Row],[Inject ID]],$B$6:$B1115,Table1[[#This Row],[File Name]]), "")</f>
        <v/>
      </c>
      <c r="Q117" t="str">
        <f>IF(Table1[[#This Row],[Nap/decane]]=$W$8, Table1[[#This Row],[Area]]/SUMIFS($G$6:$G1115, $M$6:$M1115,Table1[[#This Row],[Inject ID approx]],$B$6:$B1115,Table1[[#This Row],[File Name]]), "")</f>
        <v/>
      </c>
      <c r="R117" t="str">
        <f>IF(OR(Table1[[#This Row],[Analyte]]="Phe", Table1[[#This Row],[Analyte]]= "Naphtol"),TRUE,"")</f>
        <v/>
      </c>
    </row>
    <row r="118" spans="1:18" x14ac:dyDescent="0.2">
      <c r="A118" t="str">
        <f>IFERROR(RIGHT(Table1[[#This Row],[File Name]],LEN(Table1[[#This Row],[File Name]])-FIND("-",Table1[[#This Row],[File Name]])),"")</f>
        <v>0.1</v>
      </c>
      <c r="B118" t="str">
        <f>IF(LEFT(Table1[[#This Row],[Peak '#]],3)="TIC", SUBSTITUTE(SUBSTITUTE(Table1[[#This Row],[Peak '#]],".D\data.ms",""),"TIC:", ""),B117)</f>
        <v xml:space="preserve"> 20250718_Nap-0.1</v>
      </c>
      <c r="J118" t="str">
        <f>IFERROR(2*(D119-Table1[[#This Row],[Ret Time]])/(Table1[[#This Row],[Width]]+F119),"")</f>
        <v/>
      </c>
      <c r="K118" t="str">
        <f>IF(ISNUMBER(Table1[[#This Row],[Ret Time]]), ROUND(Table1[[#This Row],[Ret Time]],1),"")</f>
        <v/>
      </c>
      <c r="L118" t="str">
        <f>IFERROR(INDEX($W$8:$W$30,MATCH(K118,$V$8:$V$30,0)),"")</f>
        <v/>
      </c>
      <c r="M118" t="str">
        <f>IFERROR(INDEX($X$8:$X$30,MATCH(Table1[[#This Row],[Rounded RT]],$V$8:$V$30,0)),"")</f>
        <v/>
      </c>
      <c r="N118" t="str">
        <f>IF(Table1[[#This Row],[Analyte]]=$W$8, Table1[[#This Row],[Area]]/SUMIFS($G$6:$G1116, $M$6:$M1116,Table1[[#This Row],[Inject ID]],$B$6:$B1116,Table1[[#This Row],[File Name]]), "")</f>
        <v/>
      </c>
      <c r="O118" t="str">
        <f>IF(Table1[[#This Row],[Analyte]]=$W$25, Table1[[#This Row],[Area]]/SUMIFS($G$6:$G1116, $M$6:$M1116,Table1[[#This Row],[Inject ID]],$B$6:$B1116,Table1[[#This Row],[File Name]]), "")</f>
        <v/>
      </c>
      <c r="Q118" t="str">
        <f>IF(Table1[[#This Row],[Nap/decane]]=$W$8, Table1[[#This Row],[Area]]/SUMIFS($G$6:$G1116, $M$6:$M1116,Table1[[#This Row],[Inject ID approx]],$B$6:$B1116,Table1[[#This Row],[File Name]]), "")</f>
        <v/>
      </c>
      <c r="R118" t="str">
        <f>IF(OR(Table1[[#This Row],[Analyte]]="Phe", Table1[[#This Row],[Analyte]]= "Naphtol"),TRUE,"")</f>
        <v/>
      </c>
    </row>
    <row r="119" spans="1:18" x14ac:dyDescent="0.2">
      <c r="A119" t="str">
        <f>IFERROR(RIGHT(Table1[[#This Row],[File Name]],LEN(Table1[[#This Row],[File Name]])-FIND("-",Table1[[#This Row],[File Name]])),"")</f>
        <v>0.1</v>
      </c>
      <c r="B119" t="str">
        <f>IF(LEFT(Table1[[#This Row],[Peak '#]],3)="TIC", SUBSTITUTE(SUBSTITUTE(Table1[[#This Row],[Peak '#]],".D\data.ms",""),"TIC:", ""),B118)</f>
        <v xml:space="preserve"> 20250718_Nap-0.1</v>
      </c>
      <c r="J119" t="str">
        <f>IFERROR(2*(D120-Table1[[#This Row],[Ret Time]])/(Table1[[#This Row],[Width]]+F120),"")</f>
        <v/>
      </c>
      <c r="K119" t="str">
        <f>IF(ISNUMBER(Table1[[#This Row],[Ret Time]]), ROUND(Table1[[#This Row],[Ret Time]],1),"")</f>
        <v/>
      </c>
      <c r="L119" t="str">
        <f>IFERROR(INDEX($W$8:$W$30,MATCH(K119,$V$8:$V$30,0)),"")</f>
        <v/>
      </c>
      <c r="M119" t="str">
        <f>IFERROR(INDEX($X$8:$X$30,MATCH(Table1[[#This Row],[Rounded RT]],$V$8:$V$30,0)),"")</f>
        <v/>
      </c>
      <c r="N119" t="str">
        <f>IF(Table1[[#This Row],[Analyte]]=$W$8, Table1[[#This Row],[Area]]/SUMIFS($G$6:$G1117, $M$6:$M1117,Table1[[#This Row],[Inject ID]],$B$6:$B1117,Table1[[#This Row],[File Name]]), "")</f>
        <v/>
      </c>
      <c r="O119" t="str">
        <f>IF(Table1[[#This Row],[Analyte]]=$W$25, Table1[[#This Row],[Area]]/SUMIFS($G$6:$G1117, $M$6:$M1117,Table1[[#This Row],[Inject ID]],$B$6:$B1117,Table1[[#This Row],[File Name]]), "")</f>
        <v/>
      </c>
      <c r="Q119" t="str">
        <f>IF(Table1[[#This Row],[Nap/decane]]=$W$8, Table1[[#This Row],[Area]]/SUMIFS($G$6:$G1117, $M$6:$M1117,Table1[[#This Row],[Inject ID approx]],$B$6:$B1117,Table1[[#This Row],[File Name]]), "")</f>
        <v/>
      </c>
      <c r="R119" t="str">
        <f>IF(OR(Table1[[#This Row],[Analyte]]="Phe", Table1[[#This Row],[Analyte]]= "Naphtol"),TRUE,"")</f>
        <v/>
      </c>
    </row>
    <row r="120" spans="1:18" x14ac:dyDescent="0.2">
      <c r="A120" t="str">
        <f>IFERROR(RIGHT(Table1[[#This Row],[File Name]],LEN(Table1[[#This Row],[File Name]])-FIND("-",Table1[[#This Row],[File Name]])),"")</f>
        <v>0.1</v>
      </c>
      <c r="B120" t="str">
        <f>IF(LEFT(Table1[[#This Row],[Peak '#]],3)="TIC", SUBSTITUTE(SUBSTITUTE(Table1[[#This Row],[Peak '#]],".D\data.ms",""),"TIC:", ""),B119)</f>
        <v xml:space="preserve"> 20250718_Nap-0.1</v>
      </c>
      <c r="C120"/>
      <c r="J120" t="str">
        <f>IFERROR(2*(D121-Table1[[#This Row],[Ret Time]])/(Table1[[#This Row],[Width]]+F121),"")</f>
        <v/>
      </c>
      <c r="K120" t="str">
        <f>IF(ISNUMBER(Table1[[#This Row],[Ret Time]]), ROUND(Table1[[#This Row],[Ret Time]],1),"")</f>
        <v/>
      </c>
      <c r="L120" t="str">
        <f>IFERROR(INDEX($W$8:$W$30,MATCH(K120,$V$8:$V$30,0)),"")</f>
        <v/>
      </c>
      <c r="M120" t="str">
        <f>IFERROR(INDEX($X$8:$X$30,MATCH(Table1[[#This Row],[Rounded RT]],$V$8:$V$30,0)),"")</f>
        <v/>
      </c>
      <c r="N120" t="str">
        <f>IF(Table1[[#This Row],[Analyte]]=$W$8, Table1[[#This Row],[Area]]/SUMIFS($G$6:$G1118, $M$6:$M1118,Table1[[#This Row],[Inject ID]],$B$6:$B1118,Table1[[#This Row],[File Name]]), "")</f>
        <v/>
      </c>
      <c r="O120" t="str">
        <f>IF(Table1[[#This Row],[Analyte]]=$W$25, Table1[[#This Row],[Area]]/SUMIFS($G$6:$G1118, $M$6:$M1118,Table1[[#This Row],[Inject ID]],$B$6:$B1118,Table1[[#This Row],[File Name]]), "")</f>
        <v/>
      </c>
      <c r="Q120" t="str">
        <f>IF(Table1[[#This Row],[Nap/decane]]=$W$8, Table1[[#This Row],[Area]]/SUMIFS($G$6:$G1118, $M$6:$M1118,Table1[[#This Row],[Inject ID approx]],$B$6:$B1118,Table1[[#This Row],[File Name]]), "")</f>
        <v/>
      </c>
      <c r="R120" t="str">
        <f>IF(OR(Table1[[#This Row],[Analyte]]="Phe", Table1[[#This Row],[Analyte]]= "Naphtol"),TRUE,"")</f>
        <v/>
      </c>
    </row>
    <row r="121" spans="1:18" x14ac:dyDescent="0.2">
      <c r="A121" t="str">
        <f>IFERROR(RIGHT(Table1[[#This Row],[File Name]],LEN(Table1[[#This Row],[File Name]])-FIND("-",Table1[[#This Row],[File Name]])),"")</f>
        <v>0.1</v>
      </c>
      <c r="B121" t="str">
        <f>IF(LEFT(Table1[[#This Row],[Peak '#]],3)="TIC", SUBSTITUTE(SUBSTITUTE(Table1[[#This Row],[Peak '#]],".D\data.ms",""),"TIC:", ""),B120)</f>
        <v xml:space="preserve"> 20250718_Nap-0.1</v>
      </c>
      <c r="J121" t="str">
        <f>IFERROR(2*(D122-Table1[[#This Row],[Ret Time]])/(Table1[[#This Row],[Width]]+F122),"")</f>
        <v/>
      </c>
      <c r="K121" t="str">
        <f>IF(ISNUMBER(Table1[[#This Row],[Ret Time]]), ROUND(Table1[[#This Row],[Ret Time]],1),"")</f>
        <v/>
      </c>
      <c r="L121" t="str">
        <f>IFERROR(INDEX($W$8:$W$30,MATCH(K121,$V$8:$V$30,0)),"")</f>
        <v/>
      </c>
      <c r="M121" t="str">
        <f>IFERROR(INDEX($X$8:$X$30,MATCH(Table1[[#This Row],[Rounded RT]],$V$8:$V$30,0)),"")</f>
        <v/>
      </c>
      <c r="N121" t="str">
        <f>IF(Table1[[#This Row],[Analyte]]=$W$8, Table1[[#This Row],[Area]]/SUMIFS($G$6:$G1119, $M$6:$M1119,Table1[[#This Row],[Inject ID]],$B$6:$B1119,Table1[[#This Row],[File Name]]), "")</f>
        <v/>
      </c>
      <c r="O121" t="str">
        <f>IF(Table1[[#This Row],[Analyte]]=$W$25, Table1[[#This Row],[Area]]/SUMIFS($G$6:$G1119, $M$6:$M1119,Table1[[#This Row],[Inject ID]],$B$6:$B1119,Table1[[#This Row],[File Name]]), "")</f>
        <v/>
      </c>
      <c r="Q121" t="str">
        <f>IF(Table1[[#This Row],[Nap/decane]]=$W$8, Table1[[#This Row],[Area]]/SUMIFS($G$6:$G1119, $M$6:$M1119,Table1[[#This Row],[Inject ID approx]],$B$6:$B1119,Table1[[#This Row],[File Name]]), "")</f>
        <v/>
      </c>
      <c r="R121" t="str">
        <f>IF(OR(Table1[[#This Row],[Analyte]]="Phe", Table1[[#This Row],[Analyte]]= "Naphtol"),TRUE,"")</f>
        <v/>
      </c>
    </row>
    <row r="122" spans="1:18" x14ac:dyDescent="0.2">
      <c r="A122" t="str">
        <f>IFERROR(RIGHT(Table1[[#This Row],[File Name]],LEN(Table1[[#This Row],[File Name]])-FIND("-",Table1[[#This Row],[File Name]])),"")</f>
        <v>0.1</v>
      </c>
      <c r="B122" t="str">
        <f>IF(LEFT(Table1[[#This Row],[Peak '#]],3)="TIC", SUBSTITUTE(SUBSTITUTE(Table1[[#This Row],[Peak '#]],".D\data.ms",""),"TIC:", ""),B121)</f>
        <v xml:space="preserve"> 20250718_Nap-0.1</v>
      </c>
      <c r="J122" t="str">
        <f>IFERROR(2*(D123-Table1[[#This Row],[Ret Time]])/(Table1[[#This Row],[Width]]+F123),"")</f>
        <v/>
      </c>
      <c r="K122" t="str">
        <f>IF(ISNUMBER(Table1[[#This Row],[Ret Time]]), ROUND(Table1[[#This Row],[Ret Time]],1),"")</f>
        <v/>
      </c>
      <c r="L122" t="str">
        <f>IFERROR(INDEX($W$8:$W$30,MATCH(K122,$V$8:$V$30,0)),"")</f>
        <v/>
      </c>
      <c r="M122" t="str">
        <f>IFERROR(INDEX($X$8:$X$30,MATCH(Table1[[#This Row],[Rounded RT]],$V$8:$V$30,0)),"")</f>
        <v/>
      </c>
      <c r="N122" t="str">
        <f>IF(Table1[[#This Row],[Analyte]]=$W$8, Table1[[#This Row],[Area]]/SUMIFS($G$6:$G1120, $M$6:$M1120,Table1[[#This Row],[Inject ID]],$B$6:$B1120,Table1[[#This Row],[File Name]]), "")</f>
        <v/>
      </c>
      <c r="O122" t="str">
        <f>IF(Table1[[#This Row],[Analyte]]=$W$25, Table1[[#This Row],[Area]]/SUMIFS($G$6:$G1120, $M$6:$M1120,Table1[[#This Row],[Inject ID]],$B$6:$B1120,Table1[[#This Row],[File Name]]), "")</f>
        <v/>
      </c>
      <c r="Q122" t="str">
        <f>IF(Table1[[#This Row],[Nap/decane]]=$W$8, Table1[[#This Row],[Area]]/SUMIFS($G$6:$G1120, $M$6:$M1120,Table1[[#This Row],[Inject ID approx]],$B$6:$B1120,Table1[[#This Row],[File Name]]), "")</f>
        <v/>
      </c>
      <c r="R122" t="str">
        <f>IF(OR(Table1[[#This Row],[Analyte]]="Phe", Table1[[#This Row],[Analyte]]= "Naphtol"),TRUE,"")</f>
        <v/>
      </c>
    </row>
    <row r="123" spans="1:18" x14ac:dyDescent="0.2">
      <c r="A123" t="str">
        <f>IFERROR(RIGHT(Table1[[#This Row],[File Name]],LEN(Table1[[#This Row],[File Name]])-FIND("-",Table1[[#This Row],[File Name]])),"")</f>
        <v>0.1</v>
      </c>
      <c r="B123" t="str">
        <f>IF(LEFT(Table1[[#This Row],[Peak '#]],3)="TIC", SUBSTITUTE(SUBSTITUTE(Table1[[#This Row],[Peak '#]],".D\data.ms",""),"TIC:", ""),B122)</f>
        <v xml:space="preserve"> 20250718_Nap-0.1</v>
      </c>
      <c r="J123" t="str">
        <f>IFERROR(2*(D124-Table1[[#This Row],[Ret Time]])/(Table1[[#This Row],[Width]]+F124),"")</f>
        <v/>
      </c>
      <c r="K123" t="str">
        <f>IF(ISNUMBER(Table1[[#This Row],[Ret Time]]), ROUND(Table1[[#This Row],[Ret Time]],1),"")</f>
        <v/>
      </c>
      <c r="L123" t="str">
        <f>IFERROR(INDEX($W$8:$W$30,MATCH(K123,$V$8:$V$30,0)),"")</f>
        <v/>
      </c>
      <c r="M123" t="str">
        <f>IFERROR(INDEX($X$8:$X$30,MATCH(Table1[[#This Row],[Rounded RT]],$V$8:$V$30,0)),"")</f>
        <v/>
      </c>
      <c r="N123" t="str">
        <f>IF(Table1[[#This Row],[Analyte]]=$W$8, Table1[[#This Row],[Area]]/SUMIFS($G$6:$G1121, $M$6:$M1121,Table1[[#This Row],[Inject ID]],$B$6:$B1121,Table1[[#This Row],[File Name]]), "")</f>
        <v/>
      </c>
      <c r="O123" t="str">
        <f>IF(Table1[[#This Row],[Analyte]]=$W$25, Table1[[#This Row],[Area]]/SUMIFS($G$6:$G1121, $M$6:$M1121,Table1[[#This Row],[Inject ID]],$B$6:$B1121,Table1[[#This Row],[File Name]]), "")</f>
        <v/>
      </c>
      <c r="Q123" t="str">
        <f>IF(Table1[[#This Row],[Nap/decane]]=$W$8, Table1[[#This Row],[Area]]/SUMIFS($G$6:$G1121, $M$6:$M1121,Table1[[#This Row],[Inject ID approx]],$B$6:$B1121,Table1[[#This Row],[File Name]]), "")</f>
        <v/>
      </c>
      <c r="R123" t="str">
        <f>IF(OR(Table1[[#This Row],[Analyte]]="Phe", Table1[[#This Row],[Analyte]]= "Naphtol"),TRUE,"")</f>
        <v/>
      </c>
    </row>
    <row r="124" spans="1:18" x14ac:dyDescent="0.2">
      <c r="A124" t="str">
        <f>IFERROR(RIGHT(Table1[[#This Row],[File Name]],LEN(Table1[[#This Row],[File Name]])-FIND("-",Table1[[#This Row],[File Name]])),"")</f>
        <v>0.1</v>
      </c>
      <c r="B124" t="str">
        <f>IF(LEFT(Table1[[#This Row],[Peak '#]],3)="TIC", SUBSTITUTE(SUBSTITUTE(Table1[[#This Row],[Peak '#]],".D\data.ms",""),"TIC:", ""),B123)</f>
        <v xml:space="preserve"> 20250718_Nap-0.1</v>
      </c>
      <c r="J124" t="str">
        <f>IFERROR(2*(D125-Table1[[#This Row],[Ret Time]])/(Table1[[#This Row],[Width]]+F125),"")</f>
        <v/>
      </c>
      <c r="K124" t="str">
        <f>IF(ISNUMBER(Table1[[#This Row],[Ret Time]]), ROUND(Table1[[#This Row],[Ret Time]],1),"")</f>
        <v/>
      </c>
      <c r="L124" t="str">
        <f>IFERROR(INDEX($W$8:$W$30,MATCH(K124,$V$8:$V$30,0)),"")</f>
        <v/>
      </c>
      <c r="M124" t="str">
        <f>IFERROR(INDEX($X$8:$X$30,MATCH(Table1[[#This Row],[Rounded RT]],$V$8:$V$30,0)),"")</f>
        <v/>
      </c>
      <c r="N124" t="str">
        <f>IF(Table1[[#This Row],[Analyte]]=$W$8, Table1[[#This Row],[Area]]/SUMIFS($G$6:$G1122, $M$6:$M1122,Table1[[#This Row],[Inject ID]],$B$6:$B1122,Table1[[#This Row],[File Name]]), "")</f>
        <v/>
      </c>
      <c r="O124" t="str">
        <f>IF(Table1[[#This Row],[Analyte]]=$W$25, Table1[[#This Row],[Area]]/SUMIFS($G$6:$G1122, $M$6:$M1122,Table1[[#This Row],[Inject ID]],$B$6:$B1122,Table1[[#This Row],[File Name]]), "")</f>
        <v/>
      </c>
      <c r="Q124" t="str">
        <f>IF(Table1[[#This Row],[Nap/decane]]=$W$8, Table1[[#This Row],[Area]]/SUMIFS($G$6:$G1122, $M$6:$M1122,Table1[[#This Row],[Inject ID approx]],$B$6:$B1122,Table1[[#This Row],[File Name]]), "")</f>
        <v/>
      </c>
      <c r="R124" t="str">
        <f>IF(OR(Table1[[#This Row],[Analyte]]="Phe", Table1[[#This Row],[Analyte]]= "Naphtol"),TRUE,"")</f>
        <v/>
      </c>
    </row>
    <row r="125" spans="1:18" x14ac:dyDescent="0.2">
      <c r="A125" t="str">
        <f>IFERROR(RIGHT(Table1[[#This Row],[File Name]],LEN(Table1[[#This Row],[File Name]])-FIND("-",Table1[[#This Row],[File Name]])),"")</f>
        <v>0.1</v>
      </c>
      <c r="B125" t="str">
        <f>IF(LEFT(Table1[[#This Row],[Peak '#]],3)="TIC", SUBSTITUTE(SUBSTITUTE(Table1[[#This Row],[Peak '#]],".D\data.ms",""),"TIC:", ""),B124)</f>
        <v xml:space="preserve"> 20250718_Nap-0.1</v>
      </c>
      <c r="J125" t="str">
        <f>IFERROR(2*(D126-Table1[[#This Row],[Ret Time]])/(Table1[[#This Row],[Width]]+F126),"")</f>
        <v/>
      </c>
      <c r="K125" t="str">
        <f>IF(ISNUMBER(Table1[[#This Row],[Ret Time]]), ROUND(Table1[[#This Row],[Ret Time]],1),"")</f>
        <v/>
      </c>
      <c r="L125" t="str">
        <f>IFERROR(INDEX($W$8:$W$30,MATCH(K125,$V$8:$V$30,0)),"")</f>
        <v/>
      </c>
      <c r="M125" t="str">
        <f>IFERROR(INDEX($X$8:$X$30,MATCH(Table1[[#This Row],[Rounded RT]],$V$8:$V$30,0)),"")</f>
        <v/>
      </c>
      <c r="N125" t="str">
        <f>IF(Table1[[#This Row],[Analyte]]=$W$8, Table1[[#This Row],[Area]]/SUMIFS($G$6:$G1123, $M$6:$M1123,Table1[[#This Row],[Inject ID]],$B$6:$B1123,Table1[[#This Row],[File Name]]), "")</f>
        <v/>
      </c>
      <c r="O125" t="str">
        <f>IF(Table1[[#This Row],[Analyte]]=$W$25, Table1[[#This Row],[Area]]/SUMIFS($G$6:$G1123, $M$6:$M1123,Table1[[#This Row],[Inject ID]],$B$6:$B1123,Table1[[#This Row],[File Name]]), "")</f>
        <v/>
      </c>
      <c r="Q125" t="str">
        <f>IF(Table1[[#This Row],[Nap/decane]]=$W$8, Table1[[#This Row],[Area]]/SUMIFS($G$6:$G1123, $M$6:$M1123,Table1[[#This Row],[Inject ID approx]],$B$6:$B1123,Table1[[#This Row],[File Name]]), "")</f>
        <v/>
      </c>
      <c r="R125" t="str">
        <f>IF(OR(Table1[[#This Row],[Analyte]]="Phe", Table1[[#This Row],[Analyte]]= "Naphtol"),TRUE,"")</f>
        <v/>
      </c>
    </row>
    <row r="126" spans="1:18" x14ac:dyDescent="0.2">
      <c r="A126" t="str">
        <f>IFERROR(RIGHT(Table1[[#This Row],[File Name]],LEN(Table1[[#This Row],[File Name]])-FIND("-",Table1[[#This Row],[File Name]])),"")</f>
        <v>0.1</v>
      </c>
      <c r="B126" t="str">
        <f>IF(LEFT(Table1[[#This Row],[Peak '#]],3)="TIC", SUBSTITUTE(SUBSTITUTE(Table1[[#This Row],[Peak '#]],".D\data.ms",""),"TIC:", ""),B125)</f>
        <v xml:space="preserve"> 20250718_Nap-0.1</v>
      </c>
      <c r="J126" t="str">
        <f>IFERROR(2*(D127-Table1[[#This Row],[Ret Time]])/(Table1[[#This Row],[Width]]+F127),"")</f>
        <v/>
      </c>
      <c r="K126" t="str">
        <f>IF(ISNUMBER(Table1[[#This Row],[Ret Time]]), ROUND(Table1[[#This Row],[Ret Time]],1),"")</f>
        <v/>
      </c>
      <c r="L126" t="str">
        <f>IFERROR(INDEX($W$8:$W$30,MATCH(K126,$V$8:$V$30,0)),"")</f>
        <v/>
      </c>
      <c r="M126" t="str">
        <f>IFERROR(INDEX($X$8:$X$30,MATCH(Table1[[#This Row],[Rounded RT]],$V$8:$V$30,0)),"")</f>
        <v/>
      </c>
      <c r="N126" t="str">
        <f>IF(Table1[[#This Row],[Analyte]]=$W$8, Table1[[#This Row],[Area]]/SUMIFS($G$6:$G1124, $M$6:$M1124,Table1[[#This Row],[Inject ID]],$B$6:$B1124,Table1[[#This Row],[File Name]]), "")</f>
        <v/>
      </c>
      <c r="O126" t="str">
        <f>IF(Table1[[#This Row],[Analyte]]=$W$25, Table1[[#This Row],[Area]]/SUMIFS($G$6:$G1124, $M$6:$M1124,Table1[[#This Row],[Inject ID]],$B$6:$B1124,Table1[[#This Row],[File Name]]), "")</f>
        <v/>
      </c>
      <c r="Q126" t="str">
        <f>IF(Table1[[#This Row],[Nap/decane]]=$W$8, Table1[[#This Row],[Area]]/SUMIFS($G$6:$G1124, $M$6:$M1124,Table1[[#This Row],[Inject ID approx]],$B$6:$B1124,Table1[[#This Row],[File Name]]), "")</f>
        <v/>
      </c>
      <c r="R126" t="str">
        <f>IF(OR(Table1[[#This Row],[Analyte]]="Phe", Table1[[#This Row],[Analyte]]= "Naphtol"),TRUE,"")</f>
        <v/>
      </c>
    </row>
    <row r="127" spans="1:18" x14ac:dyDescent="0.2">
      <c r="A127" t="str">
        <f>IFERROR(RIGHT(Table1[[#This Row],[File Name]],LEN(Table1[[#This Row],[File Name]])-FIND("-",Table1[[#This Row],[File Name]])),"")</f>
        <v>0.1</v>
      </c>
      <c r="B127" t="str">
        <f>IF(LEFT(Table1[[#This Row],[Peak '#]],3)="TIC", SUBSTITUTE(SUBSTITUTE(Table1[[#This Row],[Peak '#]],".D\data.ms",""),"TIC:", ""),B126)</f>
        <v xml:space="preserve"> 20250718_Nap-0.1</v>
      </c>
      <c r="J127" t="str">
        <f>IFERROR(2*(D128-Table1[[#This Row],[Ret Time]])/(Table1[[#This Row],[Width]]+F128),"")</f>
        <v/>
      </c>
      <c r="K127" t="str">
        <f>IF(ISNUMBER(Table1[[#This Row],[Ret Time]]), ROUND(Table1[[#This Row],[Ret Time]],1),"")</f>
        <v/>
      </c>
      <c r="L127" t="str">
        <f>IFERROR(INDEX($W$8:$W$30,MATCH(K127,$V$8:$V$30,0)),"")</f>
        <v/>
      </c>
      <c r="M127" t="str">
        <f>IFERROR(INDEX($X$8:$X$30,MATCH(Table1[[#This Row],[Rounded RT]],$V$8:$V$30,0)),"")</f>
        <v/>
      </c>
      <c r="N127" t="str">
        <f>IF(Table1[[#This Row],[Analyte]]=$W$8, Table1[[#This Row],[Area]]/SUMIFS($G$6:$G1125, $M$6:$M1125,Table1[[#This Row],[Inject ID]],$B$6:$B1125,Table1[[#This Row],[File Name]]), "")</f>
        <v/>
      </c>
      <c r="O127" t="str">
        <f>IF(Table1[[#This Row],[Analyte]]=$W$25, Table1[[#This Row],[Area]]/SUMIFS($G$6:$G1125, $M$6:$M1125,Table1[[#This Row],[Inject ID]],$B$6:$B1125,Table1[[#This Row],[File Name]]), "")</f>
        <v/>
      </c>
      <c r="Q127" t="str">
        <f>IF(Table1[[#This Row],[Nap/decane]]=$W$8, Table1[[#This Row],[Area]]/SUMIFS($G$6:$G1125, $M$6:$M1125,Table1[[#This Row],[Inject ID approx]],$B$6:$B1125,Table1[[#This Row],[File Name]]), "")</f>
        <v/>
      </c>
      <c r="R127" t="str">
        <f>IF(OR(Table1[[#This Row],[Analyte]]="Phe", Table1[[#This Row],[Analyte]]= "Naphtol"),TRUE,"")</f>
        <v/>
      </c>
    </row>
    <row r="128" spans="1:18" x14ac:dyDescent="0.2">
      <c r="A128" t="str">
        <f>IFERROR(RIGHT(Table1[[#This Row],[File Name]],LEN(Table1[[#This Row],[File Name]])-FIND("-",Table1[[#This Row],[File Name]])),"")</f>
        <v>0.1</v>
      </c>
      <c r="B128" t="str">
        <f>IF(LEFT(Table1[[#This Row],[Peak '#]],3)="TIC", SUBSTITUTE(SUBSTITUTE(Table1[[#This Row],[Peak '#]],".D\data.ms",""),"TIC:", ""),B127)</f>
        <v xml:space="preserve"> 20250718_Nap-0.1</v>
      </c>
      <c r="J128" t="str">
        <f>IFERROR(2*(D129-Table1[[#This Row],[Ret Time]])/(Table1[[#This Row],[Width]]+F129),"")</f>
        <v/>
      </c>
      <c r="K128" t="str">
        <f>IF(ISNUMBER(Table1[[#This Row],[Ret Time]]), ROUND(Table1[[#This Row],[Ret Time]],1),"")</f>
        <v/>
      </c>
      <c r="L128" t="str">
        <f>IFERROR(INDEX($W$8:$W$30,MATCH(K128,$V$8:$V$30,0)),"")</f>
        <v/>
      </c>
      <c r="M128" t="str">
        <f>IFERROR(INDEX($X$8:$X$30,MATCH(Table1[[#This Row],[Rounded RT]],$V$8:$V$30,0)),"")</f>
        <v/>
      </c>
      <c r="N128" t="str">
        <f>IF(Table1[[#This Row],[Analyte]]=$W$8, Table1[[#This Row],[Area]]/SUMIFS($G$6:$G1126, $M$6:$M1126,Table1[[#This Row],[Inject ID]],$B$6:$B1126,Table1[[#This Row],[File Name]]), "")</f>
        <v/>
      </c>
      <c r="O128" t="str">
        <f>IF(Table1[[#This Row],[Analyte]]=$W$25, Table1[[#This Row],[Area]]/SUMIFS($G$6:$G1126, $M$6:$M1126,Table1[[#This Row],[Inject ID]],$B$6:$B1126,Table1[[#This Row],[File Name]]), "")</f>
        <v/>
      </c>
      <c r="Q128" t="str">
        <f>IF(Table1[[#This Row],[Nap/decane]]=$W$8, Table1[[#This Row],[Area]]/SUMIFS($G$6:$G1126, $M$6:$M1126,Table1[[#This Row],[Inject ID approx]],$B$6:$B1126,Table1[[#This Row],[File Name]]), "")</f>
        <v/>
      </c>
      <c r="R128" t="str">
        <f>IF(OR(Table1[[#This Row],[Analyte]]="Phe", Table1[[#This Row],[Analyte]]= "Naphtol"),TRUE,"")</f>
        <v/>
      </c>
    </row>
    <row r="129" spans="1:18" x14ac:dyDescent="0.2">
      <c r="A129" t="str">
        <f>IFERROR(RIGHT(Table1[[#This Row],[File Name]],LEN(Table1[[#This Row],[File Name]])-FIND("-",Table1[[#This Row],[File Name]])),"")</f>
        <v>0.1</v>
      </c>
      <c r="B129" t="str">
        <f>IF(LEFT(Table1[[#This Row],[Peak '#]],3)="TIC", SUBSTITUTE(SUBSTITUTE(Table1[[#This Row],[Peak '#]],".D\data.ms",""),"TIC:", ""),B128)</f>
        <v xml:space="preserve"> 20250718_Nap-0.1</v>
      </c>
      <c r="J129" t="str">
        <f>IFERROR(2*(D130-Table1[[#This Row],[Ret Time]])/(Table1[[#This Row],[Width]]+F130),"")</f>
        <v/>
      </c>
      <c r="K129" t="str">
        <f>IF(ISNUMBER(Table1[[#This Row],[Ret Time]]), ROUND(Table1[[#This Row],[Ret Time]],1),"")</f>
        <v/>
      </c>
      <c r="L129" t="str">
        <f>IFERROR(INDEX($W$8:$W$30,MATCH(K129,$V$8:$V$30,0)),"")</f>
        <v/>
      </c>
      <c r="M129" t="str">
        <f>IFERROR(INDEX($X$8:$X$30,MATCH(Table1[[#This Row],[Rounded RT]],$V$8:$V$30,0)),"")</f>
        <v/>
      </c>
      <c r="N129" t="str">
        <f>IF(Table1[[#This Row],[Analyte]]=$W$8, Table1[[#This Row],[Area]]/SUMIFS($G$6:$G1127, $M$6:$M1127,Table1[[#This Row],[Inject ID]],$B$6:$B1127,Table1[[#This Row],[File Name]]), "")</f>
        <v/>
      </c>
      <c r="O129" t="str">
        <f>IF(Table1[[#This Row],[Analyte]]=$W$25, Table1[[#This Row],[Area]]/SUMIFS($G$6:$G1127, $M$6:$M1127,Table1[[#This Row],[Inject ID]],$B$6:$B1127,Table1[[#This Row],[File Name]]), "")</f>
        <v/>
      </c>
      <c r="Q129" t="str">
        <f>IF(Table1[[#This Row],[Nap/decane]]=$W$8, Table1[[#This Row],[Area]]/SUMIFS($G$6:$G1127, $M$6:$M1127,Table1[[#This Row],[Inject ID approx]],$B$6:$B1127,Table1[[#This Row],[File Name]]), "")</f>
        <v/>
      </c>
      <c r="R129" t="str">
        <f>IF(OR(Table1[[#This Row],[Analyte]]="Phe", Table1[[#This Row],[Analyte]]= "Naphtol"),TRUE,"")</f>
        <v/>
      </c>
    </row>
    <row r="130" spans="1:18" x14ac:dyDescent="0.2">
      <c r="A130" t="str">
        <f>IFERROR(RIGHT(Table1[[#This Row],[File Name]],LEN(Table1[[#This Row],[File Name]])-FIND("-",Table1[[#This Row],[File Name]])),"")</f>
        <v>0.1</v>
      </c>
      <c r="B130" t="str">
        <f>IF(LEFT(Table1[[#This Row],[Peak '#]],3)="TIC", SUBSTITUTE(SUBSTITUTE(Table1[[#This Row],[Peak '#]],".D\data.ms",""),"TIC:", ""),B129)</f>
        <v xml:space="preserve"> 20250718_Nap-0.1</v>
      </c>
      <c r="J130" t="str">
        <f>IFERROR(2*(D131-Table1[[#This Row],[Ret Time]])/(Table1[[#This Row],[Width]]+F131),"")</f>
        <v/>
      </c>
      <c r="K130" t="str">
        <f>IF(ISNUMBER(Table1[[#This Row],[Ret Time]]), ROUND(Table1[[#This Row],[Ret Time]],1),"")</f>
        <v/>
      </c>
      <c r="L130" t="str">
        <f>IFERROR(INDEX($W$8:$W$30,MATCH(K130,$V$8:$V$30,0)),"")</f>
        <v/>
      </c>
      <c r="M130" t="str">
        <f>IFERROR(INDEX($X$8:$X$30,MATCH(Table1[[#This Row],[Rounded RT]],$V$8:$V$30,0)),"")</f>
        <v/>
      </c>
      <c r="N130" t="str">
        <f>IF(Table1[[#This Row],[Analyte]]=$W$8, Table1[[#This Row],[Area]]/SUMIFS($G$6:$G1128, $M$6:$M1128,Table1[[#This Row],[Inject ID]],$B$6:$B1128,Table1[[#This Row],[File Name]]), "")</f>
        <v/>
      </c>
      <c r="O130" t="str">
        <f>IF(Table1[[#This Row],[Analyte]]=$W$25, Table1[[#This Row],[Area]]/SUMIFS($G$6:$G1128, $M$6:$M1128,Table1[[#This Row],[Inject ID]],$B$6:$B1128,Table1[[#This Row],[File Name]]), "")</f>
        <v/>
      </c>
      <c r="Q130" t="str">
        <f>IF(Table1[[#This Row],[Nap/decane]]=$W$8, Table1[[#This Row],[Area]]/SUMIFS($G$6:$G1128, $M$6:$M1128,Table1[[#This Row],[Inject ID approx]],$B$6:$B1128,Table1[[#This Row],[File Name]]), "")</f>
        <v/>
      </c>
      <c r="R130" t="str">
        <f>IF(OR(Table1[[#This Row],[Analyte]]="Phe", Table1[[#This Row],[Analyte]]= "Naphtol"),TRUE,"")</f>
        <v/>
      </c>
    </row>
    <row r="131" spans="1:18" x14ac:dyDescent="0.2">
      <c r="A131" t="str">
        <f>IFERROR(RIGHT(Table1[[#This Row],[File Name]],LEN(Table1[[#This Row],[File Name]])-FIND("-",Table1[[#This Row],[File Name]])),"")</f>
        <v>0.1</v>
      </c>
      <c r="B131" t="str">
        <f>IF(LEFT(Table1[[#This Row],[Peak '#]],3)="TIC", SUBSTITUTE(SUBSTITUTE(Table1[[#This Row],[Peak '#]],".D\data.ms",""),"TIC:", ""),B130)</f>
        <v xml:space="preserve"> 20250718_Nap-0.1</v>
      </c>
      <c r="J131" t="str">
        <f>IFERROR(2*(D132-Table1[[#This Row],[Ret Time]])/(Table1[[#This Row],[Width]]+F132),"")</f>
        <v/>
      </c>
      <c r="K131" t="str">
        <f>IF(ISNUMBER(Table1[[#This Row],[Ret Time]]), ROUND(Table1[[#This Row],[Ret Time]],1),"")</f>
        <v/>
      </c>
      <c r="L131" t="str">
        <f>IFERROR(INDEX($W$8:$W$30,MATCH(K131,$V$8:$V$30,0)),"")</f>
        <v/>
      </c>
      <c r="M131" t="str">
        <f>IFERROR(INDEX($X$8:$X$30,MATCH(Table1[[#This Row],[Rounded RT]],$V$8:$V$30,0)),"")</f>
        <v/>
      </c>
      <c r="N131" t="str">
        <f>IF(Table1[[#This Row],[Analyte]]=$W$8, Table1[[#This Row],[Area]]/SUMIFS($G$6:$G1129, $M$6:$M1129,Table1[[#This Row],[Inject ID]],$B$6:$B1129,Table1[[#This Row],[File Name]]), "")</f>
        <v/>
      </c>
      <c r="O131" t="str">
        <f>IF(Table1[[#This Row],[Analyte]]=$W$25, Table1[[#This Row],[Area]]/SUMIFS($G$6:$G1129, $M$6:$M1129,Table1[[#This Row],[Inject ID]],$B$6:$B1129,Table1[[#This Row],[File Name]]), "")</f>
        <v/>
      </c>
      <c r="Q131" t="str">
        <f>IF(Table1[[#This Row],[Nap/decane]]=$W$8, Table1[[#This Row],[Area]]/SUMIFS($G$6:$G1129, $M$6:$M1129,Table1[[#This Row],[Inject ID approx]],$B$6:$B1129,Table1[[#This Row],[File Name]]), "")</f>
        <v/>
      </c>
      <c r="R131" t="str">
        <f>IF(OR(Table1[[#This Row],[Analyte]]="Phe", Table1[[#This Row],[Analyte]]= "Naphtol"),TRUE,"")</f>
        <v/>
      </c>
    </row>
    <row r="132" spans="1:18" x14ac:dyDescent="0.2">
      <c r="A132" t="str">
        <f>IFERROR(RIGHT(Table1[[#This Row],[File Name]],LEN(Table1[[#This Row],[File Name]])-FIND("-",Table1[[#This Row],[File Name]])),"")</f>
        <v>0.1</v>
      </c>
      <c r="B132" t="str">
        <f>IF(LEFT(Table1[[#This Row],[Peak '#]],3)="TIC", SUBSTITUTE(SUBSTITUTE(Table1[[#This Row],[Peak '#]],".D\data.ms",""),"TIC:", ""),B131)</f>
        <v xml:space="preserve"> 20250718_Nap-0.1</v>
      </c>
      <c r="J132" t="str">
        <f>IFERROR(2*(D133-Table1[[#This Row],[Ret Time]])/(Table1[[#This Row],[Width]]+F133),"")</f>
        <v/>
      </c>
      <c r="K132" t="str">
        <f>IF(ISNUMBER(Table1[[#This Row],[Ret Time]]), ROUND(Table1[[#This Row],[Ret Time]],1),"")</f>
        <v/>
      </c>
      <c r="L132" t="str">
        <f>IFERROR(INDEX($W$8:$W$30,MATCH(K132,$V$8:$V$30,0)),"")</f>
        <v/>
      </c>
      <c r="M132" t="str">
        <f>IFERROR(INDEX($X$8:$X$30,MATCH(Table1[[#This Row],[Rounded RT]],$V$8:$V$30,0)),"")</f>
        <v/>
      </c>
      <c r="N132" t="str">
        <f>IF(Table1[[#This Row],[Analyte]]=$W$8, Table1[[#This Row],[Area]]/SUMIFS($G$6:$G1130, $M$6:$M1130,Table1[[#This Row],[Inject ID]],$B$6:$B1130,Table1[[#This Row],[File Name]]), "")</f>
        <v/>
      </c>
      <c r="O132" t="str">
        <f>IF(Table1[[#This Row],[Analyte]]=$W$25, Table1[[#This Row],[Area]]/SUMIFS($G$6:$G1130, $M$6:$M1130,Table1[[#This Row],[Inject ID]],$B$6:$B1130,Table1[[#This Row],[File Name]]), "")</f>
        <v/>
      </c>
      <c r="Q132" t="str">
        <f>IF(Table1[[#This Row],[Nap/decane]]=$W$8, Table1[[#This Row],[Area]]/SUMIFS($G$6:$G1130, $M$6:$M1130,Table1[[#This Row],[Inject ID approx]],$B$6:$B1130,Table1[[#This Row],[File Name]]), "")</f>
        <v/>
      </c>
      <c r="R132" t="str">
        <f>IF(OR(Table1[[#This Row],[Analyte]]="Phe", Table1[[#This Row],[Analyte]]= "Naphtol"),TRUE,"")</f>
        <v/>
      </c>
    </row>
    <row r="133" spans="1:18" x14ac:dyDescent="0.2">
      <c r="A133" t="str">
        <f>IFERROR(RIGHT(Table1[[#This Row],[File Name]],LEN(Table1[[#This Row],[File Name]])-FIND("-",Table1[[#This Row],[File Name]])),"")</f>
        <v>0.1</v>
      </c>
      <c r="B133" t="str">
        <f>IF(LEFT(Table1[[#This Row],[Peak '#]],3)="TIC", SUBSTITUTE(SUBSTITUTE(Table1[[#This Row],[Peak '#]],".D\data.ms",""),"TIC:", ""),B132)</f>
        <v xml:space="preserve"> 20250718_Nap-0.1</v>
      </c>
      <c r="J133" t="str">
        <f>IFERROR(2*(D134-Table1[[#This Row],[Ret Time]])/(Table1[[#This Row],[Width]]+F134),"")</f>
        <v/>
      </c>
      <c r="K133" t="str">
        <f>IF(ISNUMBER(Table1[[#This Row],[Ret Time]]), ROUND(Table1[[#This Row],[Ret Time]],1),"")</f>
        <v/>
      </c>
      <c r="L133" t="str">
        <f>IFERROR(INDEX($W$8:$W$30,MATCH(K133,$V$8:$V$30,0)),"")</f>
        <v/>
      </c>
      <c r="M133" t="str">
        <f>IFERROR(INDEX($X$8:$X$30,MATCH(Table1[[#This Row],[Rounded RT]],$V$8:$V$30,0)),"")</f>
        <v/>
      </c>
      <c r="N133" t="str">
        <f>IF(Table1[[#This Row],[Analyte]]=$W$8, Table1[[#This Row],[Area]]/SUMIFS($G$6:$G1131, $M$6:$M1131,Table1[[#This Row],[Inject ID]],$B$6:$B1131,Table1[[#This Row],[File Name]]), "")</f>
        <v/>
      </c>
      <c r="O133" t="str">
        <f>IF(Table1[[#This Row],[Analyte]]=$W$25, Table1[[#This Row],[Area]]/SUMIFS($G$6:$G1131, $M$6:$M1131,Table1[[#This Row],[Inject ID]],$B$6:$B1131,Table1[[#This Row],[File Name]]), "")</f>
        <v/>
      </c>
      <c r="Q133" t="str">
        <f>IF(Table1[[#This Row],[Nap/decane]]=$W$8, Table1[[#This Row],[Area]]/SUMIFS($G$6:$G1131, $M$6:$M1131,Table1[[#This Row],[Inject ID approx]],$B$6:$B1131,Table1[[#This Row],[File Name]]), "")</f>
        <v/>
      </c>
      <c r="R133" t="str">
        <f>IF(OR(Table1[[#This Row],[Analyte]]="Phe", Table1[[#This Row],[Analyte]]= "Naphtol"),TRUE,"")</f>
        <v/>
      </c>
    </row>
    <row r="134" spans="1:18" x14ac:dyDescent="0.2">
      <c r="A134" t="str">
        <f>IFERROR(RIGHT(Table1[[#This Row],[File Name]],LEN(Table1[[#This Row],[File Name]])-FIND("-",Table1[[#This Row],[File Name]])),"")</f>
        <v>0.1</v>
      </c>
      <c r="B134" t="str">
        <f>IF(LEFT(Table1[[#This Row],[Peak '#]],3)="TIC", SUBSTITUTE(SUBSTITUTE(Table1[[#This Row],[Peak '#]],".D\data.ms",""),"TIC:", ""),B133)</f>
        <v xml:space="preserve"> 20250718_Nap-0.1</v>
      </c>
      <c r="J134" t="str">
        <f>IFERROR(2*(D135-Table1[[#This Row],[Ret Time]])/(Table1[[#This Row],[Width]]+F135),"")</f>
        <v/>
      </c>
      <c r="K134" t="str">
        <f>IF(ISNUMBER(Table1[[#This Row],[Ret Time]]), ROUND(Table1[[#This Row],[Ret Time]],1),"")</f>
        <v/>
      </c>
      <c r="L134" t="str">
        <f>IFERROR(INDEX($W$8:$W$30,MATCH(K134,$V$8:$V$30,0)),"")</f>
        <v/>
      </c>
      <c r="M134" t="str">
        <f>IFERROR(INDEX($X$8:$X$30,MATCH(Table1[[#This Row],[Rounded RT]],$V$8:$V$30,0)),"")</f>
        <v/>
      </c>
      <c r="N134" t="str">
        <f>IF(Table1[[#This Row],[Analyte]]=$W$8, Table1[[#This Row],[Area]]/SUMIFS($G$6:$G1132, $M$6:$M1132,Table1[[#This Row],[Inject ID]],$B$6:$B1132,Table1[[#This Row],[File Name]]), "")</f>
        <v/>
      </c>
      <c r="O134" t="str">
        <f>IF(Table1[[#This Row],[Analyte]]=$W$25, Table1[[#This Row],[Area]]/SUMIFS($G$6:$G1132, $M$6:$M1132,Table1[[#This Row],[Inject ID]],$B$6:$B1132,Table1[[#This Row],[File Name]]), "")</f>
        <v/>
      </c>
      <c r="Q134" t="str">
        <f>IF(Table1[[#This Row],[Nap/decane]]=$W$8, Table1[[#This Row],[Area]]/SUMIFS($G$6:$G1132, $M$6:$M1132,Table1[[#This Row],[Inject ID approx]],$B$6:$B1132,Table1[[#This Row],[File Name]]), "")</f>
        <v/>
      </c>
      <c r="R134" t="str">
        <f>IF(OR(Table1[[#This Row],[Analyte]]="Phe", Table1[[#This Row],[Analyte]]= "Naphtol"),TRUE,"")</f>
        <v/>
      </c>
    </row>
    <row r="135" spans="1:18" x14ac:dyDescent="0.2">
      <c r="A135" t="str">
        <f>IFERROR(RIGHT(Table1[[#This Row],[File Name]],LEN(Table1[[#This Row],[File Name]])-FIND("-",Table1[[#This Row],[File Name]])),"")</f>
        <v>0.1</v>
      </c>
      <c r="B135" t="str">
        <f>IF(LEFT(Table1[[#This Row],[Peak '#]],3)="TIC", SUBSTITUTE(SUBSTITUTE(Table1[[#This Row],[Peak '#]],".D\data.ms",""),"TIC:", ""),B134)</f>
        <v xml:space="preserve"> 20250718_Nap-0.1</v>
      </c>
      <c r="J135" t="str">
        <f>IFERROR(2*(D136-Table1[[#This Row],[Ret Time]])/(Table1[[#This Row],[Width]]+F136),"")</f>
        <v/>
      </c>
      <c r="K135" t="str">
        <f>IF(ISNUMBER(Table1[[#This Row],[Ret Time]]), ROUND(Table1[[#This Row],[Ret Time]],1),"")</f>
        <v/>
      </c>
      <c r="L135" t="str">
        <f>IFERROR(INDEX($W$8:$W$30,MATCH(K135,$V$8:$V$30,0)),"")</f>
        <v/>
      </c>
      <c r="M135" t="str">
        <f>IFERROR(INDEX($X$8:$X$30,MATCH(Table1[[#This Row],[Rounded RT]],$V$8:$V$30,0)),"")</f>
        <v/>
      </c>
      <c r="N135" t="str">
        <f>IF(Table1[[#This Row],[Analyte]]=$W$8, Table1[[#This Row],[Area]]/SUMIFS($G$6:$G1133, $M$6:$M1133,Table1[[#This Row],[Inject ID]],$B$6:$B1133,Table1[[#This Row],[File Name]]), "")</f>
        <v/>
      </c>
      <c r="O135" t="str">
        <f>IF(Table1[[#This Row],[Analyte]]=$W$25, Table1[[#This Row],[Area]]/SUMIFS($G$6:$G1133, $M$6:$M1133,Table1[[#This Row],[Inject ID]],$B$6:$B1133,Table1[[#This Row],[File Name]]), "")</f>
        <v/>
      </c>
      <c r="Q135" t="str">
        <f>IF(Table1[[#This Row],[Nap/decane]]=$W$8, Table1[[#This Row],[Area]]/SUMIFS($G$6:$G1133, $M$6:$M1133,Table1[[#This Row],[Inject ID approx]],$B$6:$B1133,Table1[[#This Row],[File Name]]), "")</f>
        <v/>
      </c>
      <c r="R135" t="str">
        <f>IF(OR(Table1[[#This Row],[Analyte]]="Phe", Table1[[#This Row],[Analyte]]= "Naphtol"),TRUE,"")</f>
        <v/>
      </c>
    </row>
    <row r="136" spans="1:18" x14ac:dyDescent="0.2">
      <c r="A136" t="str">
        <f>IFERROR(RIGHT(Table1[[#This Row],[File Name]],LEN(Table1[[#This Row],[File Name]])-FIND("-",Table1[[#This Row],[File Name]])),"")</f>
        <v>0.1</v>
      </c>
      <c r="B136" t="str">
        <f>IF(LEFT(Table1[[#This Row],[Peak '#]],3)="TIC", SUBSTITUTE(SUBSTITUTE(Table1[[#This Row],[Peak '#]],".D\data.ms",""),"TIC:", ""),B135)</f>
        <v xml:space="preserve"> 20250718_Nap-0.1</v>
      </c>
      <c r="J136" t="str">
        <f>IFERROR(2*(D137-Table1[[#This Row],[Ret Time]])/(Table1[[#This Row],[Width]]+F137),"")</f>
        <v/>
      </c>
      <c r="K136" t="str">
        <f>IF(ISNUMBER(Table1[[#This Row],[Ret Time]]), ROUND(Table1[[#This Row],[Ret Time]],1),"")</f>
        <v/>
      </c>
      <c r="L136" t="str">
        <f>IFERROR(INDEX($W$8:$W$30,MATCH(K136,$V$8:$V$30,0)),"")</f>
        <v/>
      </c>
      <c r="M136" t="str">
        <f>IFERROR(INDEX($X$8:$X$30,MATCH(Table1[[#This Row],[Rounded RT]],$V$8:$V$30,0)),"")</f>
        <v/>
      </c>
      <c r="N136" t="str">
        <f>IF(Table1[[#This Row],[Analyte]]=$W$8, Table1[[#This Row],[Area]]/SUMIFS($G$6:$G1134, $M$6:$M1134,Table1[[#This Row],[Inject ID]],$B$6:$B1134,Table1[[#This Row],[File Name]]), "")</f>
        <v/>
      </c>
      <c r="O136" t="str">
        <f>IF(Table1[[#This Row],[Analyte]]=$W$25, Table1[[#This Row],[Area]]/SUMIFS($G$6:$G1134, $M$6:$M1134,Table1[[#This Row],[Inject ID]],$B$6:$B1134,Table1[[#This Row],[File Name]]), "")</f>
        <v/>
      </c>
      <c r="Q136" t="str">
        <f>IF(Table1[[#This Row],[Nap/decane]]=$W$8, Table1[[#This Row],[Area]]/SUMIFS($G$6:$G1134, $M$6:$M1134,Table1[[#This Row],[Inject ID approx]],$B$6:$B1134,Table1[[#This Row],[File Name]]), "")</f>
        <v/>
      </c>
      <c r="R136" t="str">
        <f>IF(OR(Table1[[#This Row],[Analyte]]="Phe", Table1[[#This Row],[Analyte]]= "Naphtol"),TRUE,"")</f>
        <v/>
      </c>
    </row>
    <row r="137" spans="1:18" x14ac:dyDescent="0.2">
      <c r="A137" t="str">
        <f>IFERROR(RIGHT(Table1[[#This Row],[File Name]],LEN(Table1[[#This Row],[File Name]])-FIND("-",Table1[[#This Row],[File Name]])),"")</f>
        <v>0.1</v>
      </c>
      <c r="B137" t="str">
        <f>IF(LEFT(Table1[[#This Row],[Peak '#]],3)="TIC", SUBSTITUTE(SUBSTITUTE(Table1[[#This Row],[Peak '#]],".D\data.ms",""),"TIC:", ""),B136)</f>
        <v xml:space="preserve"> 20250718_Nap-0.1</v>
      </c>
      <c r="J137" t="str">
        <f>IFERROR(2*(D138-Table1[[#This Row],[Ret Time]])/(Table1[[#This Row],[Width]]+F138),"")</f>
        <v/>
      </c>
      <c r="K137" t="str">
        <f>IF(ISNUMBER(Table1[[#This Row],[Ret Time]]), ROUND(Table1[[#This Row],[Ret Time]],1),"")</f>
        <v/>
      </c>
      <c r="L137" t="str">
        <f>IFERROR(INDEX($W$8:$W$30,MATCH(K137,$V$8:$V$30,0)),"")</f>
        <v/>
      </c>
      <c r="M137" t="str">
        <f>IFERROR(INDEX($X$8:$X$30,MATCH(Table1[[#This Row],[Rounded RT]],$V$8:$V$30,0)),"")</f>
        <v/>
      </c>
      <c r="N137" t="str">
        <f>IF(Table1[[#This Row],[Analyte]]=$W$8, Table1[[#This Row],[Area]]/SUMIFS($G$6:$G1135, $M$6:$M1135,Table1[[#This Row],[Inject ID]],$B$6:$B1135,Table1[[#This Row],[File Name]]), "")</f>
        <v/>
      </c>
      <c r="O137" t="str">
        <f>IF(Table1[[#This Row],[Analyte]]=$W$25, Table1[[#This Row],[Area]]/SUMIFS($G$6:$G1135, $M$6:$M1135,Table1[[#This Row],[Inject ID]],$B$6:$B1135,Table1[[#This Row],[File Name]]), "")</f>
        <v/>
      </c>
      <c r="Q137" t="str">
        <f>IF(Table1[[#This Row],[Nap/decane]]=$W$8, Table1[[#This Row],[Area]]/SUMIFS($G$6:$G1135, $M$6:$M1135,Table1[[#This Row],[Inject ID approx]],$B$6:$B1135,Table1[[#This Row],[File Name]]), "")</f>
        <v/>
      </c>
      <c r="R137" t="str">
        <f>IF(OR(Table1[[#This Row],[Analyte]]="Phe", Table1[[#This Row],[Analyte]]= "Naphtol"),TRUE,"")</f>
        <v/>
      </c>
    </row>
    <row r="138" spans="1:18" x14ac:dyDescent="0.2">
      <c r="A138" t="str">
        <f>IFERROR(RIGHT(Table1[[#This Row],[File Name]],LEN(Table1[[#This Row],[File Name]])-FIND("-",Table1[[#This Row],[File Name]])),"")</f>
        <v>0.1</v>
      </c>
      <c r="B138" t="str">
        <f>IF(LEFT(Table1[[#This Row],[Peak '#]],3)="TIC", SUBSTITUTE(SUBSTITUTE(Table1[[#This Row],[Peak '#]],".D\data.ms",""),"TIC:", ""),B137)</f>
        <v xml:space="preserve"> 20250718_Nap-0.1</v>
      </c>
      <c r="J138" t="str">
        <f>IFERROR(2*(D139-Table1[[#This Row],[Ret Time]])/(Table1[[#This Row],[Width]]+F139),"")</f>
        <v/>
      </c>
      <c r="K138" t="str">
        <f>IF(ISNUMBER(Table1[[#This Row],[Ret Time]]), ROUND(Table1[[#This Row],[Ret Time]],1),"")</f>
        <v/>
      </c>
      <c r="L138" t="str">
        <f>IFERROR(INDEX($W$8:$W$30,MATCH(K138,$V$8:$V$30,0)),"")</f>
        <v/>
      </c>
      <c r="M138" t="str">
        <f>IFERROR(INDEX($X$8:$X$30,MATCH(Table1[[#This Row],[Rounded RT]],$V$8:$V$30,0)),"")</f>
        <v/>
      </c>
      <c r="N138" t="str">
        <f>IF(Table1[[#This Row],[Analyte]]=$W$8, Table1[[#This Row],[Area]]/SUMIFS($G$6:$G1136, $M$6:$M1136,Table1[[#This Row],[Inject ID]],$B$6:$B1136,Table1[[#This Row],[File Name]]), "")</f>
        <v/>
      </c>
      <c r="O138" t="str">
        <f>IF(Table1[[#This Row],[Analyte]]=$W$25, Table1[[#This Row],[Area]]/SUMIFS($G$6:$G1136, $M$6:$M1136,Table1[[#This Row],[Inject ID]],$B$6:$B1136,Table1[[#This Row],[File Name]]), "")</f>
        <v/>
      </c>
      <c r="Q138" t="str">
        <f>IF(Table1[[#This Row],[Nap/decane]]=$W$8, Table1[[#This Row],[Area]]/SUMIFS($G$6:$G1136, $M$6:$M1136,Table1[[#This Row],[Inject ID approx]],$B$6:$B1136,Table1[[#This Row],[File Name]]), "")</f>
        <v/>
      </c>
      <c r="R138" t="str">
        <f>IF(OR(Table1[[#This Row],[Analyte]]="Phe", Table1[[#This Row],[Analyte]]= "Naphtol"),TRUE,"")</f>
        <v/>
      </c>
    </row>
    <row r="139" spans="1:18" x14ac:dyDescent="0.2">
      <c r="A139" t="str">
        <f>IFERROR(RIGHT(Table1[[#This Row],[File Name]],LEN(Table1[[#This Row],[File Name]])-FIND("-",Table1[[#This Row],[File Name]])),"")</f>
        <v>0.1</v>
      </c>
      <c r="B139" t="str">
        <f>IF(LEFT(Table1[[#This Row],[Peak '#]],3)="TIC", SUBSTITUTE(SUBSTITUTE(Table1[[#This Row],[Peak '#]],".D\data.ms",""),"TIC:", ""),B138)</f>
        <v xml:space="preserve"> 20250718_Nap-0.1</v>
      </c>
      <c r="J139" t="str">
        <f>IFERROR(2*(D140-Table1[[#This Row],[Ret Time]])/(Table1[[#This Row],[Width]]+F140),"")</f>
        <v/>
      </c>
      <c r="K139" t="str">
        <f>IF(ISNUMBER(Table1[[#This Row],[Ret Time]]), ROUND(Table1[[#This Row],[Ret Time]],1),"")</f>
        <v/>
      </c>
      <c r="L139" t="str">
        <f>IFERROR(INDEX($W$8:$W$30,MATCH(K139,$V$8:$V$30,0)),"")</f>
        <v/>
      </c>
      <c r="M139" t="str">
        <f>IFERROR(INDEX($X$8:$X$30,MATCH(Table1[[#This Row],[Rounded RT]],$V$8:$V$30,0)),"")</f>
        <v/>
      </c>
      <c r="N139" t="str">
        <f>IF(Table1[[#This Row],[Analyte]]=$W$8, Table1[[#This Row],[Area]]/SUMIFS($G$6:$G1137, $M$6:$M1137,Table1[[#This Row],[Inject ID]],$B$6:$B1137,Table1[[#This Row],[File Name]]), "")</f>
        <v/>
      </c>
      <c r="O139" t="str">
        <f>IF(Table1[[#This Row],[Analyte]]=$W$25, Table1[[#This Row],[Area]]/SUMIFS($G$6:$G1137, $M$6:$M1137,Table1[[#This Row],[Inject ID]],$B$6:$B1137,Table1[[#This Row],[File Name]]), "")</f>
        <v/>
      </c>
      <c r="Q139" t="str">
        <f>IF(Table1[[#This Row],[Nap/decane]]=$W$8, Table1[[#This Row],[Area]]/SUMIFS($G$6:$G1137, $M$6:$M1137,Table1[[#This Row],[Inject ID approx]],$B$6:$B1137,Table1[[#This Row],[File Name]]), "")</f>
        <v/>
      </c>
      <c r="R139" t="str">
        <f>IF(OR(Table1[[#This Row],[Analyte]]="Phe", Table1[[#This Row],[Analyte]]= "Naphtol"),TRUE,"")</f>
        <v/>
      </c>
    </row>
    <row r="140" spans="1:18" x14ac:dyDescent="0.2">
      <c r="A140" t="str">
        <f>IFERROR(RIGHT(Table1[[#This Row],[File Name]],LEN(Table1[[#This Row],[File Name]])-FIND("-",Table1[[#This Row],[File Name]])),"")</f>
        <v>0.1</v>
      </c>
      <c r="B140" t="str">
        <f>IF(LEFT(Table1[[#This Row],[Peak '#]],3)="TIC", SUBSTITUTE(SUBSTITUTE(Table1[[#This Row],[Peak '#]],".D\data.ms",""),"TIC:", ""),B139)</f>
        <v xml:space="preserve"> 20250718_Nap-0.1</v>
      </c>
      <c r="J140" t="str">
        <f>IFERROR(2*(D141-Table1[[#This Row],[Ret Time]])/(Table1[[#This Row],[Width]]+F141),"")</f>
        <v/>
      </c>
      <c r="K140" t="str">
        <f>IF(ISNUMBER(Table1[[#This Row],[Ret Time]]), ROUND(Table1[[#This Row],[Ret Time]],1),"")</f>
        <v/>
      </c>
      <c r="L140" t="str">
        <f>IFERROR(INDEX($W$8:$W$30,MATCH(K140,$V$8:$V$30,0)),"")</f>
        <v/>
      </c>
      <c r="M140" t="str">
        <f>IFERROR(INDEX($X$8:$X$30,MATCH(Table1[[#This Row],[Rounded RT]],$V$8:$V$30,0)),"")</f>
        <v/>
      </c>
      <c r="N140" t="str">
        <f>IF(Table1[[#This Row],[Analyte]]=$W$8, Table1[[#This Row],[Area]]/SUMIFS($G$6:$G1138, $M$6:$M1138,Table1[[#This Row],[Inject ID]],$B$6:$B1138,Table1[[#This Row],[File Name]]), "")</f>
        <v/>
      </c>
      <c r="O140" t="str">
        <f>IF(Table1[[#This Row],[Analyte]]=$W$25, Table1[[#This Row],[Area]]/SUMIFS($G$6:$G1138, $M$6:$M1138,Table1[[#This Row],[Inject ID]],$B$6:$B1138,Table1[[#This Row],[File Name]]), "")</f>
        <v/>
      </c>
      <c r="Q140" t="str">
        <f>IF(Table1[[#This Row],[Nap/decane]]=$W$8, Table1[[#This Row],[Area]]/SUMIFS($G$6:$G1138, $M$6:$M1138,Table1[[#This Row],[Inject ID approx]],$B$6:$B1138,Table1[[#This Row],[File Name]]), "")</f>
        <v/>
      </c>
      <c r="R140" t="str">
        <f>IF(OR(Table1[[#This Row],[Analyte]]="Phe", Table1[[#This Row],[Analyte]]= "Naphtol"),TRUE,"")</f>
        <v/>
      </c>
    </row>
    <row r="141" spans="1:18" x14ac:dyDescent="0.2">
      <c r="A141" t="str">
        <f>IFERROR(RIGHT(Table1[[#This Row],[File Name]],LEN(Table1[[#This Row],[File Name]])-FIND("-",Table1[[#This Row],[File Name]])),"")</f>
        <v>0.1</v>
      </c>
      <c r="B141" t="str">
        <f>IF(LEFT(Table1[[#This Row],[Peak '#]],3)="TIC", SUBSTITUTE(SUBSTITUTE(Table1[[#This Row],[Peak '#]],".D\data.ms",""),"TIC:", ""),B140)</f>
        <v xml:space="preserve"> 20250718_Nap-0.1</v>
      </c>
      <c r="J141" t="str">
        <f>IFERROR(2*(D142-Table1[[#This Row],[Ret Time]])/(Table1[[#This Row],[Width]]+F142),"")</f>
        <v/>
      </c>
      <c r="K141" t="str">
        <f>IF(ISNUMBER(Table1[[#This Row],[Ret Time]]), ROUND(Table1[[#This Row],[Ret Time]],1),"")</f>
        <v/>
      </c>
      <c r="L141" t="str">
        <f>IFERROR(INDEX($W$8:$W$30,MATCH(K141,$V$8:$V$30,0)),"")</f>
        <v/>
      </c>
      <c r="M141" t="str">
        <f>IFERROR(INDEX($X$8:$X$30,MATCH(Table1[[#This Row],[Rounded RT]],$V$8:$V$30,0)),"")</f>
        <v/>
      </c>
      <c r="N141" t="str">
        <f>IF(Table1[[#This Row],[Analyte]]=$W$8, Table1[[#This Row],[Area]]/SUMIFS($G$6:$G1139, $M$6:$M1139,Table1[[#This Row],[Inject ID]],$B$6:$B1139,Table1[[#This Row],[File Name]]), "")</f>
        <v/>
      </c>
      <c r="O141" t="str">
        <f>IF(Table1[[#This Row],[Analyte]]=$W$25, Table1[[#This Row],[Area]]/SUMIFS($G$6:$G1139, $M$6:$M1139,Table1[[#This Row],[Inject ID]],$B$6:$B1139,Table1[[#This Row],[File Name]]), "")</f>
        <v/>
      </c>
      <c r="Q141" t="str">
        <f>IF(Table1[[#This Row],[Nap/decane]]=$W$8, Table1[[#This Row],[Area]]/SUMIFS($G$6:$G1139, $M$6:$M1139,Table1[[#This Row],[Inject ID approx]],$B$6:$B1139,Table1[[#This Row],[File Name]]), "")</f>
        <v/>
      </c>
      <c r="R141" t="str">
        <f>IF(OR(Table1[[#This Row],[Analyte]]="Phe", Table1[[#This Row],[Analyte]]= "Naphtol"),TRUE,"")</f>
        <v/>
      </c>
    </row>
    <row r="142" spans="1:18" x14ac:dyDescent="0.2">
      <c r="A142" t="str">
        <f>IFERROR(RIGHT(Table1[[#This Row],[File Name]],LEN(Table1[[#This Row],[File Name]])-FIND("-",Table1[[#This Row],[File Name]])),"")</f>
        <v>0.1</v>
      </c>
      <c r="B142" t="str">
        <f>IF(LEFT(Table1[[#This Row],[Peak '#]],3)="TIC", SUBSTITUTE(SUBSTITUTE(Table1[[#This Row],[Peak '#]],".D\data.ms",""),"TIC:", ""),B141)</f>
        <v xml:space="preserve"> 20250718_Nap-0.1</v>
      </c>
      <c r="J142" t="str">
        <f>IFERROR(2*(D143-Table1[[#This Row],[Ret Time]])/(Table1[[#This Row],[Width]]+F143),"")</f>
        <v/>
      </c>
      <c r="K142" t="str">
        <f>IF(ISNUMBER(Table1[[#This Row],[Ret Time]]), ROUND(Table1[[#This Row],[Ret Time]],1),"")</f>
        <v/>
      </c>
      <c r="L142" t="str">
        <f>IFERROR(INDEX($W$8:$W$30,MATCH(K142,$V$8:$V$30,0)),"")</f>
        <v/>
      </c>
      <c r="M142" t="str">
        <f>IFERROR(INDEX($X$8:$X$30,MATCH(Table1[[#This Row],[Rounded RT]],$V$8:$V$30,0)),"")</f>
        <v/>
      </c>
      <c r="N142" t="str">
        <f>IF(Table1[[#This Row],[Analyte]]=$W$8, Table1[[#This Row],[Area]]/SUMIFS($G$6:$G1140, $M$6:$M1140,Table1[[#This Row],[Inject ID]],$B$6:$B1140,Table1[[#This Row],[File Name]]), "")</f>
        <v/>
      </c>
      <c r="O142" t="str">
        <f>IF(Table1[[#This Row],[Analyte]]=$W$25, Table1[[#This Row],[Area]]/SUMIFS($G$6:$G1140, $M$6:$M1140,Table1[[#This Row],[Inject ID]],$B$6:$B1140,Table1[[#This Row],[File Name]]), "")</f>
        <v/>
      </c>
      <c r="Q142" t="str">
        <f>IF(Table1[[#This Row],[Nap/decane]]=$W$8, Table1[[#This Row],[Area]]/SUMIFS($G$6:$G1140, $M$6:$M1140,Table1[[#This Row],[Inject ID approx]],$B$6:$B1140,Table1[[#This Row],[File Name]]), "")</f>
        <v/>
      </c>
      <c r="R142" t="str">
        <f>IF(OR(Table1[[#This Row],[Analyte]]="Phe", Table1[[#This Row],[Analyte]]= "Naphtol"),TRUE,"")</f>
        <v/>
      </c>
    </row>
    <row r="143" spans="1:18" x14ac:dyDescent="0.2">
      <c r="A143" t="str">
        <f>IFERROR(RIGHT(Table1[[#This Row],[File Name]],LEN(Table1[[#This Row],[File Name]])-FIND("-",Table1[[#This Row],[File Name]])),"")</f>
        <v>0.1</v>
      </c>
      <c r="B143" t="str">
        <f>IF(LEFT(Table1[[#This Row],[Peak '#]],3)="TIC", SUBSTITUTE(SUBSTITUTE(Table1[[#This Row],[Peak '#]],".D\data.ms",""),"TIC:", ""),B142)</f>
        <v xml:space="preserve"> 20250718_Nap-0.1</v>
      </c>
      <c r="J143" t="str">
        <f>IFERROR(2*(D144-Table1[[#This Row],[Ret Time]])/(Table1[[#This Row],[Width]]+F144),"")</f>
        <v/>
      </c>
      <c r="K143" t="str">
        <f>IF(ISNUMBER(Table1[[#This Row],[Ret Time]]), ROUND(Table1[[#This Row],[Ret Time]],1),"")</f>
        <v/>
      </c>
      <c r="L143" t="str">
        <f>IFERROR(INDEX($W$8:$W$30,MATCH(K143,$V$8:$V$30,0)),"")</f>
        <v/>
      </c>
      <c r="M143" t="str">
        <f>IFERROR(INDEX($X$8:$X$30,MATCH(Table1[[#This Row],[Rounded RT]],$V$8:$V$30,0)),"")</f>
        <v/>
      </c>
      <c r="N143" t="str">
        <f>IF(Table1[[#This Row],[Analyte]]=$W$8, Table1[[#This Row],[Area]]/SUMIFS($G$6:$G1141, $M$6:$M1141,Table1[[#This Row],[Inject ID]],$B$6:$B1141,Table1[[#This Row],[File Name]]), "")</f>
        <v/>
      </c>
      <c r="O143" t="str">
        <f>IF(Table1[[#This Row],[Analyte]]=$W$25, Table1[[#This Row],[Area]]/SUMIFS($G$6:$G1141, $M$6:$M1141,Table1[[#This Row],[Inject ID]],$B$6:$B1141,Table1[[#This Row],[File Name]]), "")</f>
        <v/>
      </c>
      <c r="Q143" t="str">
        <f>IF(Table1[[#This Row],[Nap/decane]]=$W$8, Table1[[#This Row],[Area]]/SUMIFS($G$6:$G1141, $M$6:$M1141,Table1[[#This Row],[Inject ID approx]],$B$6:$B1141,Table1[[#This Row],[File Name]]), "")</f>
        <v/>
      </c>
      <c r="R143" t="str">
        <f>IF(OR(Table1[[#This Row],[Analyte]]="Phe", Table1[[#This Row],[Analyte]]= "Naphtol"),TRUE,"")</f>
        <v/>
      </c>
    </row>
    <row r="144" spans="1:18" x14ac:dyDescent="0.2">
      <c r="A144" t="str">
        <f>IFERROR(RIGHT(Table1[[#This Row],[File Name]],LEN(Table1[[#This Row],[File Name]])-FIND("-",Table1[[#This Row],[File Name]])),"")</f>
        <v>0.1</v>
      </c>
      <c r="B144" t="str">
        <f>IF(LEFT(Table1[[#This Row],[Peak '#]],3)="TIC", SUBSTITUTE(SUBSTITUTE(Table1[[#This Row],[Peak '#]],".D\data.ms",""),"TIC:", ""),B143)</f>
        <v xml:space="preserve"> 20250718_Nap-0.1</v>
      </c>
      <c r="J144" t="str">
        <f>IFERROR(2*(D145-Table1[[#This Row],[Ret Time]])/(Table1[[#This Row],[Width]]+F145),"")</f>
        <v/>
      </c>
      <c r="K144" t="str">
        <f>IF(ISNUMBER(Table1[[#This Row],[Ret Time]]), ROUND(Table1[[#This Row],[Ret Time]],1),"")</f>
        <v/>
      </c>
      <c r="L144" t="str">
        <f>IFERROR(INDEX($W$8:$W$30,MATCH(K144,$V$8:$V$30,0)),"")</f>
        <v/>
      </c>
      <c r="M144" t="str">
        <f>IFERROR(INDEX($X$8:$X$30,MATCH(Table1[[#This Row],[Rounded RT]],$V$8:$V$30,0)),"")</f>
        <v/>
      </c>
      <c r="N144" t="str">
        <f>IF(Table1[[#This Row],[Analyte]]=$W$8, Table1[[#This Row],[Area]]/SUMIFS($G$6:$G1142, $M$6:$M1142,Table1[[#This Row],[Inject ID]],$B$6:$B1142,Table1[[#This Row],[File Name]]), "")</f>
        <v/>
      </c>
      <c r="O144" t="str">
        <f>IF(Table1[[#This Row],[Analyte]]=$W$25, Table1[[#This Row],[Area]]/SUMIFS($G$6:$G1142, $M$6:$M1142,Table1[[#This Row],[Inject ID]],$B$6:$B1142,Table1[[#This Row],[File Name]]), "")</f>
        <v/>
      </c>
      <c r="Q144" t="str">
        <f>IF(Table1[[#This Row],[Nap/decane]]=$W$8, Table1[[#This Row],[Area]]/SUMIFS($G$6:$G1142, $M$6:$M1142,Table1[[#This Row],[Inject ID approx]],$B$6:$B1142,Table1[[#This Row],[File Name]]), "")</f>
        <v/>
      </c>
      <c r="R144" t="str">
        <f>IF(OR(Table1[[#This Row],[Analyte]]="Phe", Table1[[#This Row],[Analyte]]= "Naphtol"),TRUE,"")</f>
        <v/>
      </c>
    </row>
    <row r="145" spans="1:18" x14ac:dyDescent="0.2">
      <c r="A145" t="str">
        <f>IFERROR(RIGHT(Table1[[#This Row],[File Name]],LEN(Table1[[#This Row],[File Name]])-FIND("-",Table1[[#This Row],[File Name]])),"")</f>
        <v>0.1</v>
      </c>
      <c r="B145" t="str">
        <f>IF(LEFT(Table1[[#This Row],[Peak '#]],3)="TIC", SUBSTITUTE(SUBSTITUTE(Table1[[#This Row],[Peak '#]],".D\data.ms",""),"TIC:", ""),B144)</f>
        <v xml:space="preserve"> 20250718_Nap-0.1</v>
      </c>
      <c r="J145" t="str">
        <f>IFERROR(2*(D146-Table1[[#This Row],[Ret Time]])/(Table1[[#This Row],[Width]]+F146),"")</f>
        <v/>
      </c>
      <c r="K145" t="str">
        <f>IF(ISNUMBER(Table1[[#This Row],[Ret Time]]), ROUND(Table1[[#This Row],[Ret Time]],1),"")</f>
        <v/>
      </c>
      <c r="L145" t="str">
        <f>IFERROR(INDEX($W$8:$W$30,MATCH(K145,$V$8:$V$30,0)),"")</f>
        <v/>
      </c>
      <c r="M145" t="str">
        <f>IFERROR(INDEX($X$8:$X$30,MATCH(Table1[[#This Row],[Rounded RT]],$V$8:$V$30,0)),"")</f>
        <v/>
      </c>
      <c r="N145" t="str">
        <f>IF(Table1[[#This Row],[Analyte]]=$W$8, Table1[[#This Row],[Area]]/SUMIFS($G$6:$G1143, $M$6:$M1143,Table1[[#This Row],[Inject ID]],$B$6:$B1143,Table1[[#This Row],[File Name]]), "")</f>
        <v/>
      </c>
      <c r="O145" t="str">
        <f>IF(Table1[[#This Row],[Analyte]]=$W$25, Table1[[#This Row],[Area]]/SUMIFS($G$6:$G1143, $M$6:$M1143,Table1[[#This Row],[Inject ID]],$B$6:$B1143,Table1[[#This Row],[File Name]]), "")</f>
        <v/>
      </c>
      <c r="Q145" t="str">
        <f>IF(Table1[[#This Row],[Nap/decane]]=$W$8, Table1[[#This Row],[Area]]/SUMIFS($G$6:$G1143, $M$6:$M1143,Table1[[#This Row],[Inject ID approx]],$B$6:$B1143,Table1[[#This Row],[File Name]]), "")</f>
        <v/>
      </c>
      <c r="R145" t="str">
        <f>IF(OR(Table1[[#This Row],[Analyte]]="Phe", Table1[[#This Row],[Analyte]]= "Naphtol"),TRUE,"")</f>
        <v/>
      </c>
    </row>
    <row r="146" spans="1:18" x14ac:dyDescent="0.2">
      <c r="A146" t="str">
        <f>IFERROR(RIGHT(Table1[[#This Row],[File Name]],LEN(Table1[[#This Row],[File Name]])-FIND("-",Table1[[#This Row],[File Name]])),"")</f>
        <v>0.1</v>
      </c>
      <c r="B146" t="str">
        <f>IF(LEFT(Table1[[#This Row],[Peak '#]],3)="TIC", SUBSTITUTE(SUBSTITUTE(Table1[[#This Row],[Peak '#]],".D\data.ms",""),"TIC:", ""),B145)</f>
        <v xml:space="preserve"> 20250718_Nap-0.1</v>
      </c>
      <c r="J146" t="str">
        <f>IFERROR(2*(D147-Table1[[#This Row],[Ret Time]])/(Table1[[#This Row],[Width]]+F147),"")</f>
        <v/>
      </c>
      <c r="K146" t="str">
        <f>IF(ISNUMBER(Table1[[#This Row],[Ret Time]]), ROUND(Table1[[#This Row],[Ret Time]],1),"")</f>
        <v/>
      </c>
      <c r="L146" t="str">
        <f>IFERROR(INDEX($W$8:$W$30,MATCH(K146,$V$8:$V$30,0)),"")</f>
        <v/>
      </c>
      <c r="M146" t="str">
        <f>IFERROR(INDEX($X$8:$X$30,MATCH(Table1[[#This Row],[Rounded RT]],$V$8:$V$30,0)),"")</f>
        <v/>
      </c>
      <c r="N146" t="str">
        <f>IF(Table1[[#This Row],[Analyte]]=$W$8, Table1[[#This Row],[Area]]/SUMIFS($G$6:$G1144, $M$6:$M1144,Table1[[#This Row],[Inject ID]],$B$6:$B1144,Table1[[#This Row],[File Name]]), "")</f>
        <v/>
      </c>
      <c r="O146" t="str">
        <f>IF(Table1[[#This Row],[Analyte]]=$W$25, Table1[[#This Row],[Area]]/SUMIFS($G$6:$G1144, $M$6:$M1144,Table1[[#This Row],[Inject ID]],$B$6:$B1144,Table1[[#This Row],[File Name]]), "")</f>
        <v/>
      </c>
      <c r="Q146" t="str">
        <f>IF(Table1[[#This Row],[Nap/decane]]=$W$8, Table1[[#This Row],[Area]]/SUMIFS($G$6:$G1144, $M$6:$M1144,Table1[[#This Row],[Inject ID approx]],$B$6:$B1144,Table1[[#This Row],[File Name]]), "")</f>
        <v/>
      </c>
      <c r="R146" t="str">
        <f>IF(OR(Table1[[#This Row],[Analyte]]="Phe", Table1[[#This Row],[Analyte]]= "Naphtol"),TRUE,"")</f>
        <v/>
      </c>
    </row>
    <row r="147" spans="1:18" x14ac:dyDescent="0.2">
      <c r="A147" t="str">
        <f>IFERROR(RIGHT(Table1[[#This Row],[File Name]],LEN(Table1[[#This Row],[File Name]])-FIND("-",Table1[[#This Row],[File Name]])),"")</f>
        <v>0.1</v>
      </c>
      <c r="B147" t="str">
        <f>IF(LEFT(Table1[[#This Row],[Peak '#]],3)="TIC", SUBSTITUTE(SUBSTITUTE(Table1[[#This Row],[Peak '#]],".D\data.ms",""),"TIC:", ""),B146)</f>
        <v xml:space="preserve"> 20250718_Nap-0.1</v>
      </c>
      <c r="J147" t="str">
        <f>IFERROR(2*(D148-Table1[[#This Row],[Ret Time]])/(Table1[[#This Row],[Width]]+F148),"")</f>
        <v/>
      </c>
      <c r="K147" t="str">
        <f>IF(ISNUMBER(Table1[[#This Row],[Ret Time]]), ROUND(Table1[[#This Row],[Ret Time]],1),"")</f>
        <v/>
      </c>
      <c r="L147" t="str">
        <f>IFERROR(INDEX($W$8:$W$30,MATCH(K147,$V$8:$V$30,0)),"")</f>
        <v/>
      </c>
      <c r="M147" t="str">
        <f>IFERROR(INDEX($X$8:$X$30,MATCH(Table1[[#This Row],[Rounded RT]],$V$8:$V$30,0)),"")</f>
        <v/>
      </c>
      <c r="N147" t="str">
        <f>IF(Table1[[#This Row],[Analyte]]=$W$8, Table1[[#This Row],[Area]]/SUMIFS($G$6:$G1145, $M$6:$M1145,Table1[[#This Row],[Inject ID]],$B$6:$B1145,Table1[[#This Row],[File Name]]), "")</f>
        <v/>
      </c>
      <c r="O147" t="str">
        <f>IF(Table1[[#This Row],[Analyte]]=$W$25, Table1[[#This Row],[Area]]/SUMIFS($G$6:$G1145, $M$6:$M1145,Table1[[#This Row],[Inject ID]],$B$6:$B1145,Table1[[#This Row],[File Name]]), "")</f>
        <v/>
      </c>
      <c r="Q147" t="str">
        <f>IF(Table1[[#This Row],[Nap/decane]]=$W$8, Table1[[#This Row],[Area]]/SUMIFS($G$6:$G1145, $M$6:$M1145,Table1[[#This Row],[Inject ID approx]],$B$6:$B1145,Table1[[#This Row],[File Name]]), "")</f>
        <v/>
      </c>
      <c r="R147" t="str">
        <f>IF(OR(Table1[[#This Row],[Analyte]]="Phe", Table1[[#This Row],[Analyte]]= "Naphtol"),TRUE,"")</f>
        <v/>
      </c>
    </row>
    <row r="148" spans="1:18" x14ac:dyDescent="0.2">
      <c r="A148" t="str">
        <f>IFERROR(RIGHT(Table1[[#This Row],[File Name]],LEN(Table1[[#This Row],[File Name]])-FIND("-",Table1[[#This Row],[File Name]])),"")</f>
        <v>0.1</v>
      </c>
      <c r="B148" t="str">
        <f>IF(LEFT(Table1[[#This Row],[Peak '#]],3)="TIC", SUBSTITUTE(SUBSTITUTE(Table1[[#This Row],[Peak '#]],".D\data.ms",""),"TIC:", ""),B147)</f>
        <v xml:space="preserve"> 20250718_Nap-0.1</v>
      </c>
      <c r="C148"/>
      <c r="J148" t="str">
        <f>IFERROR(2*(D149-Table1[[#This Row],[Ret Time]])/(Table1[[#This Row],[Width]]+F149),"")</f>
        <v/>
      </c>
      <c r="K148" t="str">
        <f>IF(ISNUMBER(Table1[[#This Row],[Ret Time]]), ROUND(Table1[[#This Row],[Ret Time]],1),"")</f>
        <v/>
      </c>
      <c r="L148" t="str">
        <f>IFERROR(INDEX($W$8:$W$30,MATCH(K148,$V$8:$V$30,0)),"")</f>
        <v/>
      </c>
      <c r="M148" t="str">
        <f>IFERROR(INDEX($X$8:$X$30,MATCH(Table1[[#This Row],[Rounded RT]],$V$8:$V$30,0)),"")</f>
        <v/>
      </c>
      <c r="N148" t="str">
        <f>IF(Table1[[#This Row],[Analyte]]=$W$8, Table1[[#This Row],[Area]]/SUMIFS($G$6:$G1146, $M$6:$M1146,Table1[[#This Row],[Inject ID]],$B$6:$B1146,Table1[[#This Row],[File Name]]), "")</f>
        <v/>
      </c>
      <c r="O148" t="str">
        <f>IF(Table1[[#This Row],[Analyte]]=$W$25, Table1[[#This Row],[Area]]/SUMIFS($G$6:$G1146, $M$6:$M1146,Table1[[#This Row],[Inject ID]],$B$6:$B1146,Table1[[#This Row],[File Name]]), "")</f>
        <v/>
      </c>
      <c r="Q148" t="str">
        <f>IF(Table1[[#This Row],[Nap/decane]]=$W$8, Table1[[#This Row],[Area]]/SUMIFS($G$6:$G1146, $M$6:$M1146,Table1[[#This Row],[Inject ID approx]],$B$6:$B1146,Table1[[#This Row],[File Name]]), "")</f>
        <v/>
      </c>
      <c r="R148" t="str">
        <f>IF(OR(Table1[[#This Row],[Analyte]]="Phe", Table1[[#This Row],[Analyte]]= "Naphtol"),TRUE,"")</f>
        <v/>
      </c>
    </row>
    <row r="149" spans="1:18" x14ac:dyDescent="0.2">
      <c r="A149" t="str">
        <f>IFERROR(RIGHT(Table1[[#This Row],[File Name]],LEN(Table1[[#This Row],[File Name]])-FIND("-",Table1[[#This Row],[File Name]])),"")</f>
        <v>0.1</v>
      </c>
      <c r="B149" t="str">
        <f>IF(LEFT(Table1[[#This Row],[Peak '#]],3)="TIC", SUBSTITUTE(SUBSTITUTE(Table1[[#This Row],[Peak '#]],".D\data.ms",""),"TIC:", ""),B148)</f>
        <v xml:space="preserve"> 20250718_Nap-0.1</v>
      </c>
      <c r="J149" t="str">
        <f>IFERROR(2*(D150-Table1[[#This Row],[Ret Time]])/(Table1[[#This Row],[Width]]+F150),"")</f>
        <v/>
      </c>
      <c r="K149" t="str">
        <f>IF(ISNUMBER(Table1[[#This Row],[Ret Time]]), ROUND(Table1[[#This Row],[Ret Time]],1),"")</f>
        <v/>
      </c>
      <c r="L149" t="str">
        <f>IFERROR(INDEX($W$8:$W$30,MATCH(K149,$V$8:$V$30,0)),"")</f>
        <v/>
      </c>
      <c r="M149" t="str">
        <f>IFERROR(INDEX($X$8:$X$30,MATCH(Table1[[#This Row],[Rounded RT]],$V$8:$V$30,0)),"")</f>
        <v/>
      </c>
      <c r="N149" t="str">
        <f>IF(Table1[[#This Row],[Analyte]]=$W$8, Table1[[#This Row],[Area]]/SUMIFS($G$6:$G1147, $M$6:$M1147,Table1[[#This Row],[Inject ID]],$B$6:$B1147,Table1[[#This Row],[File Name]]), "")</f>
        <v/>
      </c>
      <c r="O149" t="str">
        <f>IF(Table1[[#This Row],[Analyte]]=$W$25, Table1[[#This Row],[Area]]/SUMIFS($G$6:$G1147, $M$6:$M1147,Table1[[#This Row],[Inject ID]],$B$6:$B1147,Table1[[#This Row],[File Name]]), "")</f>
        <v/>
      </c>
      <c r="Q149" t="str">
        <f>IF(Table1[[#This Row],[Nap/decane]]=$W$8, Table1[[#This Row],[Area]]/SUMIFS($G$6:$G1147, $M$6:$M1147,Table1[[#This Row],[Inject ID approx]],$B$6:$B1147,Table1[[#This Row],[File Name]]), "")</f>
        <v/>
      </c>
      <c r="R149" t="str">
        <f>IF(OR(Table1[[#This Row],[Analyte]]="Phe", Table1[[#This Row],[Analyte]]= "Naphtol"),TRUE,"")</f>
        <v/>
      </c>
    </row>
    <row r="150" spans="1:18" x14ac:dyDescent="0.2">
      <c r="A150" t="str">
        <f>IFERROR(RIGHT(Table1[[#This Row],[File Name]],LEN(Table1[[#This Row],[File Name]])-FIND("-",Table1[[#This Row],[File Name]])),"")</f>
        <v>0.1</v>
      </c>
      <c r="B150" t="str">
        <f>IF(LEFT(Table1[[#This Row],[Peak '#]],3)="TIC", SUBSTITUTE(SUBSTITUTE(Table1[[#This Row],[Peak '#]],".D\data.ms",""),"TIC:", ""),B149)</f>
        <v xml:space="preserve"> 20250718_Nap-0.1</v>
      </c>
      <c r="J150" t="str">
        <f>IFERROR(2*(D151-Table1[[#This Row],[Ret Time]])/(Table1[[#This Row],[Width]]+F151),"")</f>
        <v/>
      </c>
      <c r="K150" t="str">
        <f>IF(ISNUMBER(Table1[[#This Row],[Ret Time]]), ROUND(Table1[[#This Row],[Ret Time]],1),"")</f>
        <v/>
      </c>
      <c r="L150" t="str">
        <f>IFERROR(INDEX($W$8:$W$30,MATCH(K150,$V$8:$V$30,0)),"")</f>
        <v/>
      </c>
      <c r="M150" t="str">
        <f>IFERROR(INDEX($X$8:$X$30,MATCH(Table1[[#This Row],[Rounded RT]],$V$8:$V$30,0)),"")</f>
        <v/>
      </c>
      <c r="N150" t="str">
        <f>IF(Table1[[#This Row],[Analyte]]=$W$8, Table1[[#This Row],[Area]]/SUMIFS($G$6:$G1148, $M$6:$M1148,Table1[[#This Row],[Inject ID]],$B$6:$B1148,Table1[[#This Row],[File Name]]), "")</f>
        <v/>
      </c>
      <c r="O150" t="str">
        <f>IF(Table1[[#This Row],[Analyte]]=$W$25, Table1[[#This Row],[Area]]/SUMIFS($G$6:$G1148, $M$6:$M1148,Table1[[#This Row],[Inject ID]],$B$6:$B1148,Table1[[#This Row],[File Name]]), "")</f>
        <v/>
      </c>
      <c r="Q150" t="str">
        <f>IF(Table1[[#This Row],[Nap/decane]]=$W$8, Table1[[#This Row],[Area]]/SUMIFS($G$6:$G1148, $M$6:$M1148,Table1[[#This Row],[Inject ID approx]],$B$6:$B1148,Table1[[#This Row],[File Name]]), "")</f>
        <v/>
      </c>
      <c r="R150" t="str">
        <f>IF(OR(Table1[[#This Row],[Analyte]]="Phe", Table1[[#This Row],[Analyte]]= "Naphtol"),TRUE,"")</f>
        <v/>
      </c>
    </row>
    <row r="151" spans="1:18" x14ac:dyDescent="0.2">
      <c r="A151" t="str">
        <f>IFERROR(RIGHT(Table1[[#This Row],[File Name]],LEN(Table1[[#This Row],[File Name]])-FIND("-",Table1[[#This Row],[File Name]])),"")</f>
        <v>0.1</v>
      </c>
      <c r="B151" t="str">
        <f>IF(LEFT(Table1[[#This Row],[Peak '#]],3)="TIC", SUBSTITUTE(SUBSTITUTE(Table1[[#This Row],[Peak '#]],".D\data.ms",""),"TIC:", ""),B150)</f>
        <v xml:space="preserve"> 20250718_Nap-0.1</v>
      </c>
      <c r="J151" t="str">
        <f>IFERROR(2*(D152-Table1[[#This Row],[Ret Time]])/(Table1[[#This Row],[Width]]+F152),"")</f>
        <v/>
      </c>
      <c r="K151" t="str">
        <f>IF(ISNUMBER(Table1[[#This Row],[Ret Time]]), ROUND(Table1[[#This Row],[Ret Time]],1),"")</f>
        <v/>
      </c>
      <c r="L151" t="str">
        <f>IFERROR(INDEX($W$8:$W$30,MATCH(K151,$V$8:$V$30,0)),"")</f>
        <v/>
      </c>
      <c r="M151" t="str">
        <f>IFERROR(INDEX($X$8:$X$30,MATCH(Table1[[#This Row],[Rounded RT]],$V$8:$V$30,0)),"")</f>
        <v/>
      </c>
      <c r="N151" t="str">
        <f>IF(Table1[[#This Row],[Analyte]]=$W$8, Table1[[#This Row],[Area]]/SUMIFS($G$6:$G1149, $M$6:$M1149,Table1[[#This Row],[Inject ID]],$B$6:$B1149,Table1[[#This Row],[File Name]]), "")</f>
        <v/>
      </c>
      <c r="O151" t="str">
        <f>IF(Table1[[#This Row],[Analyte]]=$W$25, Table1[[#This Row],[Area]]/SUMIFS($G$6:$G1149, $M$6:$M1149,Table1[[#This Row],[Inject ID]],$B$6:$B1149,Table1[[#This Row],[File Name]]), "")</f>
        <v/>
      </c>
      <c r="Q151" t="str">
        <f>IF(Table1[[#This Row],[Nap/decane]]=$W$8, Table1[[#This Row],[Area]]/SUMIFS($G$6:$G1149, $M$6:$M1149,Table1[[#This Row],[Inject ID approx]],$B$6:$B1149,Table1[[#This Row],[File Name]]), "")</f>
        <v/>
      </c>
      <c r="R151" t="str">
        <f>IF(OR(Table1[[#This Row],[Analyte]]="Phe", Table1[[#This Row],[Analyte]]= "Naphtol"),TRUE,"")</f>
        <v/>
      </c>
    </row>
    <row r="152" spans="1:18" x14ac:dyDescent="0.2">
      <c r="A152" t="str">
        <f>IFERROR(RIGHT(Table1[[#This Row],[File Name]],LEN(Table1[[#This Row],[File Name]])-FIND("-",Table1[[#This Row],[File Name]])),"")</f>
        <v>0.1</v>
      </c>
      <c r="B152" t="str">
        <f>IF(LEFT(Table1[[#This Row],[Peak '#]],3)="TIC", SUBSTITUTE(SUBSTITUTE(Table1[[#This Row],[Peak '#]],".D\data.ms",""),"TIC:", ""),B151)</f>
        <v xml:space="preserve"> 20250718_Nap-0.1</v>
      </c>
      <c r="J152" t="str">
        <f>IFERROR(2*(D153-Table1[[#This Row],[Ret Time]])/(Table1[[#This Row],[Width]]+F153),"")</f>
        <v/>
      </c>
      <c r="K152" t="str">
        <f>IF(ISNUMBER(Table1[[#This Row],[Ret Time]]), ROUND(Table1[[#This Row],[Ret Time]],1),"")</f>
        <v/>
      </c>
      <c r="L152" t="str">
        <f>IFERROR(INDEX($W$8:$W$30,MATCH(K152,$V$8:$V$30,0)),"")</f>
        <v/>
      </c>
      <c r="M152" t="str">
        <f>IFERROR(INDEX($X$8:$X$30,MATCH(Table1[[#This Row],[Rounded RT]],$V$8:$V$30,0)),"")</f>
        <v/>
      </c>
      <c r="N152" t="str">
        <f>IF(Table1[[#This Row],[Analyte]]=$W$8, Table1[[#This Row],[Area]]/SUMIFS($G$6:$G1150, $M$6:$M1150,Table1[[#This Row],[Inject ID]],$B$6:$B1150,Table1[[#This Row],[File Name]]), "")</f>
        <v/>
      </c>
      <c r="O152" t="str">
        <f>IF(Table1[[#This Row],[Analyte]]=$W$25, Table1[[#This Row],[Area]]/SUMIFS($G$6:$G1150, $M$6:$M1150,Table1[[#This Row],[Inject ID]],$B$6:$B1150,Table1[[#This Row],[File Name]]), "")</f>
        <v/>
      </c>
      <c r="Q152" t="str">
        <f>IF(Table1[[#This Row],[Nap/decane]]=$W$8, Table1[[#This Row],[Area]]/SUMIFS($G$6:$G1150, $M$6:$M1150,Table1[[#This Row],[Inject ID approx]],$B$6:$B1150,Table1[[#This Row],[File Name]]), "")</f>
        <v/>
      </c>
      <c r="R152" t="str">
        <f>IF(OR(Table1[[#This Row],[Analyte]]="Phe", Table1[[#This Row],[Analyte]]= "Naphtol"),TRUE,"")</f>
        <v/>
      </c>
    </row>
    <row r="153" spans="1:18" x14ac:dyDescent="0.2">
      <c r="A153" t="str">
        <f>IFERROR(RIGHT(Table1[[#This Row],[File Name]],LEN(Table1[[#This Row],[File Name]])-FIND("-",Table1[[#This Row],[File Name]])),"")</f>
        <v>0.1</v>
      </c>
      <c r="B153" t="str">
        <f>IF(LEFT(Table1[[#This Row],[Peak '#]],3)="TIC", SUBSTITUTE(SUBSTITUTE(Table1[[#This Row],[Peak '#]],".D\data.ms",""),"TIC:", ""),B152)</f>
        <v xml:space="preserve"> 20250718_Nap-0.1</v>
      </c>
      <c r="J153" t="str">
        <f>IFERROR(2*(D154-Table1[[#This Row],[Ret Time]])/(Table1[[#This Row],[Width]]+F154),"")</f>
        <v/>
      </c>
      <c r="K153" t="str">
        <f>IF(ISNUMBER(Table1[[#This Row],[Ret Time]]), ROUND(Table1[[#This Row],[Ret Time]],1),"")</f>
        <v/>
      </c>
      <c r="L153" t="str">
        <f>IFERROR(INDEX($W$8:$W$30,MATCH(K153,$V$8:$V$30,0)),"")</f>
        <v/>
      </c>
      <c r="M153" t="str">
        <f>IFERROR(INDEX($X$8:$X$30,MATCH(Table1[[#This Row],[Rounded RT]],$V$8:$V$30,0)),"")</f>
        <v/>
      </c>
      <c r="N153" t="str">
        <f>IF(Table1[[#This Row],[Analyte]]=$W$8, Table1[[#This Row],[Area]]/SUMIFS($G$6:$G1151, $M$6:$M1151,Table1[[#This Row],[Inject ID]],$B$6:$B1151,Table1[[#This Row],[File Name]]), "")</f>
        <v/>
      </c>
      <c r="O153" t="str">
        <f>IF(Table1[[#This Row],[Analyte]]=$W$25, Table1[[#This Row],[Area]]/SUMIFS($G$6:$G1151, $M$6:$M1151,Table1[[#This Row],[Inject ID]],$B$6:$B1151,Table1[[#This Row],[File Name]]), "")</f>
        <v/>
      </c>
      <c r="Q153" t="str">
        <f>IF(Table1[[#This Row],[Nap/decane]]=$W$8, Table1[[#This Row],[Area]]/SUMIFS($G$6:$G1151, $M$6:$M1151,Table1[[#This Row],[Inject ID approx]],$B$6:$B1151,Table1[[#This Row],[File Name]]), "")</f>
        <v/>
      </c>
      <c r="R153" t="str">
        <f>IF(OR(Table1[[#This Row],[Analyte]]="Phe", Table1[[#This Row],[Analyte]]= "Naphtol"),TRUE,"")</f>
        <v/>
      </c>
    </row>
    <row r="154" spans="1:18" x14ac:dyDescent="0.2">
      <c r="A154" t="str">
        <f>IFERROR(RIGHT(Table1[[#This Row],[File Name]],LEN(Table1[[#This Row],[File Name]])-FIND("-",Table1[[#This Row],[File Name]])),"")</f>
        <v>0.1</v>
      </c>
      <c r="B154" t="str">
        <f>IF(LEFT(Table1[[#This Row],[Peak '#]],3)="TIC", SUBSTITUTE(SUBSTITUTE(Table1[[#This Row],[Peak '#]],".D\data.ms",""),"TIC:", ""),B153)</f>
        <v xml:space="preserve"> 20250718_Nap-0.1</v>
      </c>
      <c r="J154" t="str">
        <f>IFERROR(2*(D155-Table1[[#This Row],[Ret Time]])/(Table1[[#This Row],[Width]]+F155),"")</f>
        <v/>
      </c>
      <c r="K154" t="str">
        <f>IF(ISNUMBER(Table1[[#This Row],[Ret Time]]), ROUND(Table1[[#This Row],[Ret Time]],1),"")</f>
        <v/>
      </c>
      <c r="L154" t="str">
        <f>IFERROR(INDEX($W$8:$W$30,MATCH(K154,$V$8:$V$30,0)),"")</f>
        <v/>
      </c>
      <c r="M154" t="str">
        <f>IFERROR(INDEX($X$8:$X$30,MATCH(Table1[[#This Row],[Rounded RT]],$V$8:$V$30,0)),"")</f>
        <v/>
      </c>
      <c r="N154" t="str">
        <f>IF(Table1[[#This Row],[Analyte]]=$W$8, Table1[[#This Row],[Area]]/SUMIFS($G$6:$G1152, $M$6:$M1152,Table1[[#This Row],[Inject ID]],$B$6:$B1152,Table1[[#This Row],[File Name]]), "")</f>
        <v/>
      </c>
      <c r="O154" t="str">
        <f>IF(Table1[[#This Row],[Analyte]]=$W$25, Table1[[#This Row],[Area]]/SUMIFS($G$6:$G1152, $M$6:$M1152,Table1[[#This Row],[Inject ID]],$B$6:$B1152,Table1[[#This Row],[File Name]]), "")</f>
        <v/>
      </c>
      <c r="Q154" t="str">
        <f>IF(Table1[[#This Row],[Nap/decane]]=$W$8, Table1[[#This Row],[Area]]/SUMIFS($G$6:$G1152, $M$6:$M1152,Table1[[#This Row],[Inject ID approx]],$B$6:$B1152,Table1[[#This Row],[File Name]]), "")</f>
        <v/>
      </c>
      <c r="R154" t="str">
        <f>IF(OR(Table1[[#This Row],[Analyte]]="Phe", Table1[[#This Row],[Analyte]]= "Naphtol"),TRUE,"")</f>
        <v/>
      </c>
    </row>
    <row r="155" spans="1:18" x14ac:dyDescent="0.2">
      <c r="A155" t="str">
        <f>IFERROR(RIGHT(Table1[[#This Row],[File Name]],LEN(Table1[[#This Row],[File Name]])-FIND("-",Table1[[#This Row],[File Name]])),"")</f>
        <v>0.1</v>
      </c>
      <c r="B155" t="str">
        <f>IF(LEFT(Table1[[#This Row],[Peak '#]],3)="TIC", SUBSTITUTE(SUBSTITUTE(Table1[[#This Row],[Peak '#]],".D\data.ms",""),"TIC:", ""),B154)</f>
        <v xml:space="preserve"> 20250718_Nap-0.1</v>
      </c>
      <c r="J155" t="str">
        <f>IFERROR(2*(D156-Table1[[#This Row],[Ret Time]])/(Table1[[#This Row],[Width]]+F156),"")</f>
        <v/>
      </c>
      <c r="K155" t="str">
        <f>IF(ISNUMBER(Table1[[#This Row],[Ret Time]]), ROUND(Table1[[#This Row],[Ret Time]],1),"")</f>
        <v/>
      </c>
      <c r="L155" t="str">
        <f>IFERROR(INDEX($W$8:$W$30,MATCH(K155,$V$8:$V$30,0)),"")</f>
        <v/>
      </c>
      <c r="M155" t="str">
        <f>IFERROR(INDEX($X$8:$X$30,MATCH(Table1[[#This Row],[Rounded RT]],$V$8:$V$30,0)),"")</f>
        <v/>
      </c>
      <c r="N155" t="str">
        <f>IF(Table1[[#This Row],[Analyte]]=$W$8, Table1[[#This Row],[Area]]/SUMIFS($G$6:$G1153, $M$6:$M1153,Table1[[#This Row],[Inject ID]],$B$6:$B1153,Table1[[#This Row],[File Name]]), "")</f>
        <v/>
      </c>
      <c r="O155" t="str">
        <f>IF(Table1[[#This Row],[Analyte]]=$W$25, Table1[[#This Row],[Area]]/SUMIFS($G$6:$G1153, $M$6:$M1153,Table1[[#This Row],[Inject ID]],$B$6:$B1153,Table1[[#This Row],[File Name]]), "")</f>
        <v/>
      </c>
      <c r="Q155" t="str">
        <f>IF(Table1[[#This Row],[Nap/decane]]=$W$8, Table1[[#This Row],[Area]]/SUMIFS($G$6:$G1153, $M$6:$M1153,Table1[[#This Row],[Inject ID approx]],$B$6:$B1153,Table1[[#This Row],[File Name]]), "")</f>
        <v/>
      </c>
      <c r="R155" t="str">
        <f>IF(OR(Table1[[#This Row],[Analyte]]="Phe", Table1[[#This Row],[Analyte]]= "Naphtol"),TRUE,"")</f>
        <v/>
      </c>
    </row>
    <row r="156" spans="1:18" x14ac:dyDescent="0.2">
      <c r="A156" t="str">
        <f>IFERROR(RIGHT(Table1[[#This Row],[File Name]],LEN(Table1[[#This Row],[File Name]])-FIND("-",Table1[[#This Row],[File Name]])),"")</f>
        <v>0.1</v>
      </c>
      <c r="B156" t="str">
        <f>IF(LEFT(Table1[[#This Row],[Peak '#]],3)="TIC", SUBSTITUTE(SUBSTITUTE(Table1[[#This Row],[Peak '#]],".D\data.ms",""),"TIC:", ""),B155)</f>
        <v xml:space="preserve"> 20250718_Nap-0.1</v>
      </c>
      <c r="J156" t="str">
        <f>IFERROR(2*(D157-Table1[[#This Row],[Ret Time]])/(Table1[[#This Row],[Width]]+F157),"")</f>
        <v/>
      </c>
      <c r="K156" t="str">
        <f>IF(ISNUMBER(Table1[[#This Row],[Ret Time]]), ROUND(Table1[[#This Row],[Ret Time]],1),"")</f>
        <v/>
      </c>
      <c r="L156" t="str">
        <f>IFERROR(INDEX($W$8:$W$30,MATCH(K156,$V$8:$V$30,0)),"")</f>
        <v/>
      </c>
      <c r="M156" t="str">
        <f>IFERROR(INDEX($X$8:$X$30,MATCH(Table1[[#This Row],[Rounded RT]],$V$8:$V$30,0)),"")</f>
        <v/>
      </c>
      <c r="N156" t="str">
        <f>IF(Table1[[#This Row],[Analyte]]=$W$8, Table1[[#This Row],[Area]]/SUMIFS($G$6:$G1154, $M$6:$M1154,Table1[[#This Row],[Inject ID]],$B$6:$B1154,Table1[[#This Row],[File Name]]), "")</f>
        <v/>
      </c>
      <c r="O156" t="str">
        <f>IF(Table1[[#This Row],[Analyte]]=$W$25, Table1[[#This Row],[Area]]/SUMIFS($G$6:$G1154, $M$6:$M1154,Table1[[#This Row],[Inject ID]],$B$6:$B1154,Table1[[#This Row],[File Name]]), "")</f>
        <v/>
      </c>
      <c r="Q156" t="str">
        <f>IF(Table1[[#This Row],[Nap/decane]]=$W$8, Table1[[#This Row],[Area]]/SUMIFS($G$6:$G1154, $M$6:$M1154,Table1[[#This Row],[Inject ID approx]],$B$6:$B1154,Table1[[#This Row],[File Name]]), "")</f>
        <v/>
      </c>
      <c r="R156" t="str">
        <f>IF(OR(Table1[[#This Row],[Analyte]]="Phe", Table1[[#This Row],[Analyte]]= "Naphtol"),TRUE,"")</f>
        <v/>
      </c>
    </row>
    <row r="157" spans="1:18" x14ac:dyDescent="0.2">
      <c r="A157" t="str">
        <f>IFERROR(RIGHT(Table1[[#This Row],[File Name]],LEN(Table1[[#This Row],[File Name]])-FIND("-",Table1[[#This Row],[File Name]])),"")</f>
        <v>0.1</v>
      </c>
      <c r="B157" t="str">
        <f>IF(LEFT(Table1[[#This Row],[Peak '#]],3)="TIC", SUBSTITUTE(SUBSTITUTE(Table1[[#This Row],[Peak '#]],".D\data.ms",""),"TIC:", ""),B156)</f>
        <v xml:space="preserve"> 20250718_Nap-0.1</v>
      </c>
      <c r="J157" t="str">
        <f>IFERROR(2*(D158-Table1[[#This Row],[Ret Time]])/(Table1[[#This Row],[Width]]+F158),"")</f>
        <v/>
      </c>
      <c r="K157" t="str">
        <f>IF(ISNUMBER(Table1[[#This Row],[Ret Time]]), ROUND(Table1[[#This Row],[Ret Time]],1),"")</f>
        <v/>
      </c>
      <c r="L157" t="str">
        <f>IFERROR(INDEX($W$8:$W$30,MATCH(K157,$V$8:$V$30,0)),"")</f>
        <v/>
      </c>
      <c r="M157" t="str">
        <f>IFERROR(INDEX($X$8:$X$30,MATCH(Table1[[#This Row],[Rounded RT]],$V$8:$V$30,0)),"")</f>
        <v/>
      </c>
      <c r="N157" t="str">
        <f>IF(Table1[[#This Row],[Analyte]]=$W$8, Table1[[#This Row],[Area]]/SUMIFS($G$6:$G1155, $M$6:$M1155,Table1[[#This Row],[Inject ID]],$B$6:$B1155,Table1[[#This Row],[File Name]]), "")</f>
        <v/>
      </c>
      <c r="O157" t="str">
        <f>IF(Table1[[#This Row],[Analyte]]=$W$25, Table1[[#This Row],[Area]]/SUMIFS($G$6:$G1155, $M$6:$M1155,Table1[[#This Row],[Inject ID]],$B$6:$B1155,Table1[[#This Row],[File Name]]), "")</f>
        <v/>
      </c>
      <c r="Q157" t="str">
        <f>IF(Table1[[#This Row],[Nap/decane]]=$W$8, Table1[[#This Row],[Area]]/SUMIFS($G$6:$G1155, $M$6:$M1155,Table1[[#This Row],[Inject ID approx]],$B$6:$B1155,Table1[[#This Row],[File Name]]), "")</f>
        <v/>
      </c>
      <c r="R157" t="str">
        <f>IF(OR(Table1[[#This Row],[Analyte]]="Phe", Table1[[#This Row],[Analyte]]= "Naphtol"),TRUE,"")</f>
        <v/>
      </c>
    </row>
    <row r="158" spans="1:18" x14ac:dyDescent="0.2">
      <c r="A158" t="str">
        <f>IFERROR(RIGHT(Table1[[#This Row],[File Name]],LEN(Table1[[#This Row],[File Name]])-FIND("-",Table1[[#This Row],[File Name]])),"")</f>
        <v>0.1</v>
      </c>
      <c r="B158" t="str">
        <f>IF(LEFT(Table1[[#This Row],[Peak '#]],3)="TIC", SUBSTITUTE(SUBSTITUTE(Table1[[#This Row],[Peak '#]],".D\data.ms",""),"TIC:", ""),B157)</f>
        <v xml:space="preserve"> 20250718_Nap-0.1</v>
      </c>
      <c r="J158" t="str">
        <f>IFERROR(2*(D159-Table1[[#This Row],[Ret Time]])/(Table1[[#This Row],[Width]]+F159),"")</f>
        <v/>
      </c>
      <c r="K158" t="str">
        <f>IF(ISNUMBER(Table1[[#This Row],[Ret Time]]), ROUND(Table1[[#This Row],[Ret Time]],1),"")</f>
        <v/>
      </c>
      <c r="L158" t="str">
        <f>IFERROR(INDEX($W$8:$W$30,MATCH(K158,$V$8:$V$30,0)),"")</f>
        <v/>
      </c>
      <c r="M158" t="str">
        <f>IFERROR(INDEX($X$8:$X$30,MATCH(Table1[[#This Row],[Rounded RT]],$V$8:$V$30,0)),"")</f>
        <v/>
      </c>
      <c r="N158" t="str">
        <f>IF(Table1[[#This Row],[Analyte]]=$W$8, Table1[[#This Row],[Area]]/SUMIFS($G$6:$G1156, $M$6:$M1156,Table1[[#This Row],[Inject ID]],$B$6:$B1156,Table1[[#This Row],[File Name]]), "")</f>
        <v/>
      </c>
      <c r="O158" t="str">
        <f>IF(Table1[[#This Row],[Analyte]]=$W$25, Table1[[#This Row],[Area]]/SUMIFS($G$6:$G1156, $M$6:$M1156,Table1[[#This Row],[Inject ID]],$B$6:$B1156,Table1[[#This Row],[File Name]]), "")</f>
        <v/>
      </c>
      <c r="Q158" t="str">
        <f>IF(Table1[[#This Row],[Nap/decane]]=$W$8, Table1[[#This Row],[Area]]/SUMIFS($G$6:$G1156, $M$6:$M1156,Table1[[#This Row],[Inject ID approx]],$B$6:$B1156,Table1[[#This Row],[File Name]]), "")</f>
        <v/>
      </c>
      <c r="R158" t="str">
        <f>IF(OR(Table1[[#This Row],[Analyte]]="Phe", Table1[[#This Row],[Analyte]]= "Naphtol"),TRUE,"")</f>
        <v/>
      </c>
    </row>
    <row r="159" spans="1:18" x14ac:dyDescent="0.2">
      <c r="A159" t="str">
        <f>IFERROR(RIGHT(Table1[[#This Row],[File Name]],LEN(Table1[[#This Row],[File Name]])-FIND("-",Table1[[#This Row],[File Name]])),"")</f>
        <v>0.1</v>
      </c>
      <c r="B159" t="str">
        <f>IF(LEFT(Table1[[#This Row],[Peak '#]],3)="TIC", SUBSTITUTE(SUBSTITUTE(Table1[[#This Row],[Peak '#]],".D\data.ms",""),"TIC:", ""),B158)</f>
        <v xml:space="preserve"> 20250718_Nap-0.1</v>
      </c>
      <c r="J159" t="str">
        <f>IFERROR(2*(D160-Table1[[#This Row],[Ret Time]])/(Table1[[#This Row],[Width]]+F160),"")</f>
        <v/>
      </c>
      <c r="K159" t="str">
        <f>IF(ISNUMBER(Table1[[#This Row],[Ret Time]]), ROUND(Table1[[#This Row],[Ret Time]],1),"")</f>
        <v/>
      </c>
      <c r="L159" t="str">
        <f>IFERROR(INDEX($W$8:$W$30,MATCH(K159,$V$8:$V$30,0)),"")</f>
        <v/>
      </c>
      <c r="M159" t="str">
        <f>IFERROR(INDEX($X$8:$X$30,MATCH(Table1[[#This Row],[Rounded RT]],$V$8:$V$30,0)),"")</f>
        <v/>
      </c>
      <c r="N159" t="str">
        <f>IF(Table1[[#This Row],[Analyte]]=$W$8, Table1[[#This Row],[Area]]/SUMIFS($G$6:$G1157, $M$6:$M1157,Table1[[#This Row],[Inject ID]],$B$6:$B1157,Table1[[#This Row],[File Name]]), "")</f>
        <v/>
      </c>
      <c r="O159" t="str">
        <f>IF(Table1[[#This Row],[Analyte]]=$W$25, Table1[[#This Row],[Area]]/SUMIFS($G$6:$G1157, $M$6:$M1157,Table1[[#This Row],[Inject ID]],$B$6:$B1157,Table1[[#This Row],[File Name]]), "")</f>
        <v/>
      </c>
      <c r="Q159" t="str">
        <f>IF(Table1[[#This Row],[Nap/decane]]=$W$8, Table1[[#This Row],[Area]]/SUMIFS($G$6:$G1157, $M$6:$M1157,Table1[[#This Row],[Inject ID approx]],$B$6:$B1157,Table1[[#This Row],[File Name]]), "")</f>
        <v/>
      </c>
      <c r="R159" t="str">
        <f>IF(OR(Table1[[#This Row],[Analyte]]="Phe", Table1[[#This Row],[Analyte]]= "Naphtol"),TRUE,"")</f>
        <v/>
      </c>
    </row>
    <row r="160" spans="1:18" x14ac:dyDescent="0.2">
      <c r="A160" t="str">
        <f>IFERROR(RIGHT(Table1[[#This Row],[File Name]],LEN(Table1[[#This Row],[File Name]])-FIND("-",Table1[[#This Row],[File Name]])),"")</f>
        <v>0.1</v>
      </c>
      <c r="B160" t="str">
        <f>IF(LEFT(Table1[[#This Row],[Peak '#]],3)="TIC", SUBSTITUTE(SUBSTITUTE(Table1[[#This Row],[Peak '#]],".D\data.ms",""),"TIC:", ""),B159)</f>
        <v xml:space="preserve"> 20250718_Nap-0.1</v>
      </c>
      <c r="J160" t="str">
        <f>IFERROR(2*(D161-Table1[[#This Row],[Ret Time]])/(Table1[[#This Row],[Width]]+F161),"")</f>
        <v/>
      </c>
      <c r="K160" t="str">
        <f>IF(ISNUMBER(Table1[[#This Row],[Ret Time]]), ROUND(Table1[[#This Row],[Ret Time]],1),"")</f>
        <v/>
      </c>
      <c r="L160" t="str">
        <f>IFERROR(INDEX($W$8:$W$30,MATCH(K160,$V$8:$V$30,0)),"")</f>
        <v/>
      </c>
      <c r="M160" t="str">
        <f>IFERROR(INDEX($X$8:$X$30,MATCH(Table1[[#This Row],[Rounded RT]],$V$8:$V$30,0)),"")</f>
        <v/>
      </c>
      <c r="N160" t="str">
        <f>IF(Table1[[#This Row],[Analyte]]=$W$8, Table1[[#This Row],[Area]]/SUMIFS($G$6:$G1158, $M$6:$M1158,Table1[[#This Row],[Inject ID]],$B$6:$B1158,Table1[[#This Row],[File Name]]), "")</f>
        <v/>
      </c>
      <c r="O160" t="str">
        <f>IF(Table1[[#This Row],[Analyte]]=$W$25, Table1[[#This Row],[Area]]/SUMIFS($G$6:$G1158, $M$6:$M1158,Table1[[#This Row],[Inject ID]],$B$6:$B1158,Table1[[#This Row],[File Name]]), "")</f>
        <v/>
      </c>
      <c r="Q160" t="str">
        <f>IF(Table1[[#This Row],[Nap/decane]]=$W$8, Table1[[#This Row],[Area]]/SUMIFS($G$6:$G1158, $M$6:$M1158,Table1[[#This Row],[Inject ID approx]],$B$6:$B1158,Table1[[#This Row],[File Name]]), "")</f>
        <v/>
      </c>
      <c r="R160" t="str">
        <f>IF(OR(Table1[[#This Row],[Analyte]]="Phe", Table1[[#This Row],[Analyte]]= "Naphtol"),TRUE,"")</f>
        <v/>
      </c>
    </row>
    <row r="161" spans="1:18" x14ac:dyDescent="0.2">
      <c r="A161" t="str">
        <f>IFERROR(RIGHT(Table1[[#This Row],[File Name]],LEN(Table1[[#This Row],[File Name]])-FIND("-",Table1[[#This Row],[File Name]])),"")</f>
        <v>0.1</v>
      </c>
      <c r="B161" t="str">
        <f>IF(LEFT(Table1[[#This Row],[Peak '#]],3)="TIC", SUBSTITUTE(SUBSTITUTE(Table1[[#This Row],[Peak '#]],".D\data.ms",""),"TIC:", ""),B160)</f>
        <v xml:space="preserve"> 20250718_Nap-0.1</v>
      </c>
      <c r="J161" t="str">
        <f>IFERROR(2*(D162-Table1[[#This Row],[Ret Time]])/(Table1[[#This Row],[Width]]+F162),"")</f>
        <v/>
      </c>
      <c r="K161" t="str">
        <f>IF(ISNUMBER(Table1[[#This Row],[Ret Time]]), ROUND(Table1[[#This Row],[Ret Time]],1),"")</f>
        <v/>
      </c>
      <c r="L161" t="str">
        <f>IFERROR(INDEX($W$8:$W$30,MATCH(K161,$V$8:$V$30,0)),"")</f>
        <v/>
      </c>
      <c r="M161" t="str">
        <f>IFERROR(INDEX($X$8:$X$30,MATCH(Table1[[#This Row],[Rounded RT]],$V$8:$V$30,0)),"")</f>
        <v/>
      </c>
      <c r="N161" t="str">
        <f>IF(Table1[[#This Row],[Analyte]]=$W$8, Table1[[#This Row],[Area]]/SUMIFS($G$6:$G1159, $M$6:$M1159,Table1[[#This Row],[Inject ID]],$B$6:$B1159,Table1[[#This Row],[File Name]]), "")</f>
        <v/>
      </c>
      <c r="O161" t="str">
        <f>IF(Table1[[#This Row],[Analyte]]=$W$25, Table1[[#This Row],[Area]]/SUMIFS($G$6:$G1159, $M$6:$M1159,Table1[[#This Row],[Inject ID]],$B$6:$B1159,Table1[[#This Row],[File Name]]), "")</f>
        <v/>
      </c>
      <c r="Q161" t="str">
        <f>IF(Table1[[#This Row],[Nap/decane]]=$W$8, Table1[[#This Row],[Area]]/SUMIFS($G$6:$G1159, $M$6:$M1159,Table1[[#This Row],[Inject ID approx]],$B$6:$B1159,Table1[[#This Row],[File Name]]), "")</f>
        <v/>
      </c>
      <c r="R161" t="str">
        <f>IF(OR(Table1[[#This Row],[Analyte]]="Phe", Table1[[#This Row],[Analyte]]= "Naphtol"),TRUE,"")</f>
        <v/>
      </c>
    </row>
    <row r="162" spans="1:18" x14ac:dyDescent="0.2">
      <c r="A162" t="str">
        <f>IFERROR(RIGHT(Table1[[#This Row],[File Name]],LEN(Table1[[#This Row],[File Name]])-FIND("-",Table1[[#This Row],[File Name]])),"")</f>
        <v>0.1</v>
      </c>
      <c r="B162" t="str">
        <f>IF(LEFT(Table1[[#This Row],[Peak '#]],3)="TIC", SUBSTITUTE(SUBSTITUTE(Table1[[#This Row],[Peak '#]],".D\data.ms",""),"TIC:", ""),B161)</f>
        <v xml:space="preserve"> 20250718_Nap-0.1</v>
      </c>
      <c r="J162" t="str">
        <f>IFERROR(2*(D163-Table1[[#This Row],[Ret Time]])/(Table1[[#This Row],[Width]]+F163),"")</f>
        <v/>
      </c>
      <c r="K162" t="str">
        <f>IF(ISNUMBER(Table1[[#This Row],[Ret Time]]), ROUND(Table1[[#This Row],[Ret Time]],1),"")</f>
        <v/>
      </c>
      <c r="L162" t="str">
        <f>IFERROR(INDEX($W$8:$W$30,MATCH(K162,$V$8:$V$30,0)),"")</f>
        <v/>
      </c>
      <c r="M162" t="str">
        <f>IFERROR(INDEX($X$8:$X$30,MATCH(Table1[[#This Row],[Rounded RT]],$V$8:$V$30,0)),"")</f>
        <v/>
      </c>
      <c r="N162" t="str">
        <f>IF(Table1[[#This Row],[Analyte]]=$W$8, Table1[[#This Row],[Area]]/SUMIFS($G$6:$G1160, $M$6:$M1160,Table1[[#This Row],[Inject ID]],$B$6:$B1160,Table1[[#This Row],[File Name]]), "")</f>
        <v/>
      </c>
      <c r="O162" t="str">
        <f>IF(Table1[[#This Row],[Analyte]]=$W$25, Table1[[#This Row],[Area]]/SUMIFS($G$6:$G1160, $M$6:$M1160,Table1[[#This Row],[Inject ID]],$B$6:$B1160,Table1[[#This Row],[File Name]]), "")</f>
        <v/>
      </c>
      <c r="Q162" t="str">
        <f>IF(Table1[[#This Row],[Nap/decane]]=$W$8, Table1[[#This Row],[Area]]/SUMIFS($G$6:$G1160, $M$6:$M1160,Table1[[#This Row],[Inject ID approx]],$B$6:$B1160,Table1[[#This Row],[File Name]]), "")</f>
        <v/>
      </c>
      <c r="R162" t="str">
        <f>IF(OR(Table1[[#This Row],[Analyte]]="Phe", Table1[[#This Row],[Analyte]]= "Naphtol"),TRUE,"")</f>
        <v/>
      </c>
    </row>
    <row r="163" spans="1:18" x14ac:dyDescent="0.2">
      <c r="A163" t="str">
        <f>IFERROR(RIGHT(Table1[[#This Row],[File Name]],LEN(Table1[[#This Row],[File Name]])-FIND("-",Table1[[#This Row],[File Name]])),"")</f>
        <v>0.1</v>
      </c>
      <c r="B163" t="str">
        <f>IF(LEFT(Table1[[#This Row],[Peak '#]],3)="TIC", SUBSTITUTE(SUBSTITUTE(Table1[[#This Row],[Peak '#]],".D\data.ms",""),"TIC:", ""),B162)</f>
        <v xml:space="preserve"> 20250718_Nap-0.1</v>
      </c>
      <c r="J163" t="str">
        <f>IFERROR(2*(D164-Table1[[#This Row],[Ret Time]])/(Table1[[#This Row],[Width]]+F164),"")</f>
        <v/>
      </c>
      <c r="K163" t="str">
        <f>IF(ISNUMBER(Table1[[#This Row],[Ret Time]]), ROUND(Table1[[#This Row],[Ret Time]],1),"")</f>
        <v/>
      </c>
      <c r="L163" t="str">
        <f>IFERROR(INDEX($W$8:$W$30,MATCH(K163,$V$8:$V$30,0)),"")</f>
        <v/>
      </c>
      <c r="M163" t="str">
        <f>IFERROR(INDEX($X$8:$X$30,MATCH(Table1[[#This Row],[Rounded RT]],$V$8:$V$30,0)),"")</f>
        <v/>
      </c>
      <c r="N163" t="str">
        <f>IF(Table1[[#This Row],[Analyte]]=$W$8, Table1[[#This Row],[Area]]/SUMIFS($G$6:$G1161, $M$6:$M1161,Table1[[#This Row],[Inject ID]],$B$6:$B1161,Table1[[#This Row],[File Name]]), "")</f>
        <v/>
      </c>
      <c r="O163" t="str">
        <f>IF(Table1[[#This Row],[Analyte]]=$W$25, Table1[[#This Row],[Area]]/SUMIFS($G$6:$G1161, $M$6:$M1161,Table1[[#This Row],[Inject ID]],$B$6:$B1161,Table1[[#This Row],[File Name]]), "")</f>
        <v/>
      </c>
      <c r="Q163" t="str">
        <f>IF(Table1[[#This Row],[Nap/decane]]=$W$8, Table1[[#This Row],[Area]]/SUMIFS($G$6:$G1161, $M$6:$M1161,Table1[[#This Row],[Inject ID approx]],$B$6:$B1161,Table1[[#This Row],[File Name]]), "")</f>
        <v/>
      </c>
      <c r="R163" t="str">
        <f>IF(OR(Table1[[#This Row],[Analyte]]="Phe", Table1[[#This Row],[Analyte]]= "Naphtol"),TRUE,"")</f>
        <v/>
      </c>
    </row>
    <row r="164" spans="1:18" x14ac:dyDescent="0.2">
      <c r="A164" t="str">
        <f>IFERROR(RIGHT(Table1[[#This Row],[File Name]],LEN(Table1[[#This Row],[File Name]])-FIND("-",Table1[[#This Row],[File Name]])),"")</f>
        <v>0.1</v>
      </c>
      <c r="B164" t="str">
        <f>IF(LEFT(Table1[[#This Row],[Peak '#]],3)="TIC", SUBSTITUTE(SUBSTITUTE(Table1[[#This Row],[Peak '#]],".D\data.ms",""),"TIC:", ""),B163)</f>
        <v xml:space="preserve"> 20250718_Nap-0.1</v>
      </c>
      <c r="J164" t="str">
        <f>IFERROR(2*(D165-Table1[[#This Row],[Ret Time]])/(Table1[[#This Row],[Width]]+F165),"")</f>
        <v/>
      </c>
      <c r="K164" t="str">
        <f>IF(ISNUMBER(Table1[[#This Row],[Ret Time]]), ROUND(Table1[[#This Row],[Ret Time]],1),"")</f>
        <v/>
      </c>
      <c r="L164" t="str">
        <f>IFERROR(INDEX($W$8:$W$30,MATCH(K164,$V$8:$V$30,0)),"")</f>
        <v/>
      </c>
      <c r="M164" t="str">
        <f>IFERROR(INDEX($X$8:$X$30,MATCH(Table1[[#This Row],[Rounded RT]],$V$8:$V$30,0)),"")</f>
        <v/>
      </c>
      <c r="N164" t="str">
        <f>IF(Table1[[#This Row],[Analyte]]=$W$8, Table1[[#This Row],[Area]]/SUMIFS($G$6:$G1162, $M$6:$M1162,Table1[[#This Row],[Inject ID]],$B$6:$B1162,Table1[[#This Row],[File Name]]), "")</f>
        <v/>
      </c>
      <c r="O164" t="str">
        <f>IF(Table1[[#This Row],[Analyte]]=$W$25, Table1[[#This Row],[Area]]/SUMIFS($G$6:$G1162, $M$6:$M1162,Table1[[#This Row],[Inject ID]],$B$6:$B1162,Table1[[#This Row],[File Name]]), "")</f>
        <v/>
      </c>
      <c r="Q164" t="str">
        <f>IF(Table1[[#This Row],[Nap/decane]]=$W$8, Table1[[#This Row],[Area]]/SUMIFS($G$6:$G1162, $M$6:$M1162,Table1[[#This Row],[Inject ID approx]],$B$6:$B1162,Table1[[#This Row],[File Name]]), "")</f>
        <v/>
      </c>
      <c r="R164" t="str">
        <f>IF(OR(Table1[[#This Row],[Analyte]]="Phe", Table1[[#This Row],[Analyte]]= "Naphtol"),TRUE,"")</f>
        <v/>
      </c>
    </row>
    <row r="165" spans="1:18" x14ac:dyDescent="0.2">
      <c r="A165" t="str">
        <f>IFERROR(RIGHT(Table1[[#This Row],[File Name]],LEN(Table1[[#This Row],[File Name]])-FIND("-",Table1[[#This Row],[File Name]])),"")</f>
        <v>0.1</v>
      </c>
      <c r="B165" t="str">
        <f>IF(LEFT(Table1[[#This Row],[Peak '#]],3)="TIC", SUBSTITUTE(SUBSTITUTE(Table1[[#This Row],[Peak '#]],".D\data.ms",""),"TIC:", ""),B164)</f>
        <v xml:space="preserve"> 20250718_Nap-0.1</v>
      </c>
      <c r="J165" t="str">
        <f>IFERROR(2*(D166-Table1[[#This Row],[Ret Time]])/(Table1[[#This Row],[Width]]+F166),"")</f>
        <v/>
      </c>
      <c r="K165" t="str">
        <f>IF(ISNUMBER(Table1[[#This Row],[Ret Time]]), ROUND(Table1[[#This Row],[Ret Time]],1),"")</f>
        <v/>
      </c>
      <c r="L165" t="str">
        <f>IFERROR(INDEX($W$8:$W$30,MATCH(K165,$V$8:$V$30,0)),"")</f>
        <v/>
      </c>
      <c r="M165" t="str">
        <f>IFERROR(INDEX($X$8:$X$30,MATCH(Table1[[#This Row],[Rounded RT]],$V$8:$V$30,0)),"")</f>
        <v/>
      </c>
      <c r="N165" t="str">
        <f>IF(Table1[[#This Row],[Analyte]]=$W$8, Table1[[#This Row],[Area]]/SUMIFS($G$6:$G1163, $M$6:$M1163,Table1[[#This Row],[Inject ID]],$B$6:$B1163,Table1[[#This Row],[File Name]]), "")</f>
        <v/>
      </c>
      <c r="O165" t="str">
        <f>IF(Table1[[#This Row],[Analyte]]=$W$25, Table1[[#This Row],[Area]]/SUMIFS($G$6:$G1163, $M$6:$M1163,Table1[[#This Row],[Inject ID]],$B$6:$B1163,Table1[[#This Row],[File Name]]), "")</f>
        <v/>
      </c>
      <c r="Q165" t="str">
        <f>IF(Table1[[#This Row],[Nap/decane]]=$W$8, Table1[[#This Row],[Area]]/SUMIFS($G$6:$G1163, $M$6:$M1163,Table1[[#This Row],[Inject ID approx]],$B$6:$B1163,Table1[[#This Row],[File Name]]), "")</f>
        <v/>
      </c>
      <c r="R165" t="str">
        <f>IF(OR(Table1[[#This Row],[Analyte]]="Phe", Table1[[#This Row],[Analyte]]= "Naphtol"),TRUE,"")</f>
        <v/>
      </c>
    </row>
    <row r="166" spans="1:18" x14ac:dyDescent="0.2">
      <c r="A166" t="str">
        <f>IFERROR(RIGHT(Table1[[#This Row],[File Name]],LEN(Table1[[#This Row],[File Name]])-FIND("-",Table1[[#This Row],[File Name]])),"")</f>
        <v>0.1</v>
      </c>
      <c r="B166" t="str">
        <f>IF(LEFT(Table1[[#This Row],[Peak '#]],3)="TIC", SUBSTITUTE(SUBSTITUTE(Table1[[#This Row],[Peak '#]],".D\data.ms",""),"TIC:", ""),B165)</f>
        <v xml:space="preserve"> 20250718_Nap-0.1</v>
      </c>
      <c r="J166" t="str">
        <f>IFERROR(2*(D167-Table1[[#This Row],[Ret Time]])/(Table1[[#This Row],[Width]]+F167),"")</f>
        <v/>
      </c>
      <c r="K166" t="str">
        <f>IF(ISNUMBER(Table1[[#This Row],[Ret Time]]), ROUND(Table1[[#This Row],[Ret Time]],1),"")</f>
        <v/>
      </c>
      <c r="L166" t="str">
        <f>IFERROR(INDEX($W$8:$W$30,MATCH(K166,$V$8:$V$30,0)),"")</f>
        <v/>
      </c>
      <c r="M166" t="str">
        <f>IFERROR(INDEX($X$8:$X$30,MATCH(Table1[[#This Row],[Rounded RT]],$V$8:$V$30,0)),"")</f>
        <v/>
      </c>
      <c r="N166" t="str">
        <f>IF(Table1[[#This Row],[Analyte]]=$W$8, Table1[[#This Row],[Area]]/SUMIFS($G$6:$G1164, $M$6:$M1164,Table1[[#This Row],[Inject ID]],$B$6:$B1164,Table1[[#This Row],[File Name]]), "")</f>
        <v/>
      </c>
      <c r="O166" t="str">
        <f>IF(Table1[[#This Row],[Analyte]]=$W$25, Table1[[#This Row],[Area]]/SUMIFS($G$6:$G1164, $M$6:$M1164,Table1[[#This Row],[Inject ID]],$B$6:$B1164,Table1[[#This Row],[File Name]]), "")</f>
        <v/>
      </c>
      <c r="Q166" t="str">
        <f>IF(Table1[[#This Row],[Nap/decane]]=$W$8, Table1[[#This Row],[Area]]/SUMIFS($G$6:$G1164, $M$6:$M1164,Table1[[#This Row],[Inject ID approx]],$B$6:$B1164,Table1[[#This Row],[File Name]]), "")</f>
        <v/>
      </c>
      <c r="R166" t="str">
        <f>IF(OR(Table1[[#This Row],[Analyte]]="Phe", Table1[[#This Row],[Analyte]]= "Naphtol"),TRUE,"")</f>
        <v/>
      </c>
    </row>
    <row r="167" spans="1:18" x14ac:dyDescent="0.2">
      <c r="A167" t="str">
        <f>IFERROR(RIGHT(Table1[[#This Row],[File Name]],LEN(Table1[[#This Row],[File Name]])-FIND("-",Table1[[#This Row],[File Name]])),"")</f>
        <v>0.1</v>
      </c>
      <c r="B167" t="str">
        <f>IF(LEFT(Table1[[#This Row],[Peak '#]],3)="TIC", SUBSTITUTE(SUBSTITUTE(Table1[[#This Row],[Peak '#]],".D\data.ms",""),"TIC:", ""),B166)</f>
        <v xml:space="preserve"> 20250718_Nap-0.1</v>
      </c>
      <c r="J167" t="str">
        <f>IFERROR(2*(D168-Table1[[#This Row],[Ret Time]])/(Table1[[#This Row],[Width]]+F168),"")</f>
        <v/>
      </c>
      <c r="K167" t="str">
        <f>IF(ISNUMBER(Table1[[#This Row],[Ret Time]]), ROUND(Table1[[#This Row],[Ret Time]],1),"")</f>
        <v/>
      </c>
      <c r="L167" t="str">
        <f>IFERROR(INDEX($W$8:$W$30,MATCH(K167,$V$8:$V$30,0)),"")</f>
        <v/>
      </c>
      <c r="M167" t="str">
        <f>IFERROR(INDEX($X$8:$X$30,MATCH(Table1[[#This Row],[Rounded RT]],$V$8:$V$30,0)),"")</f>
        <v/>
      </c>
      <c r="N167" t="str">
        <f>IF(Table1[[#This Row],[Analyte]]=$W$8, Table1[[#This Row],[Area]]/SUMIFS($G$6:$G1165, $M$6:$M1165,Table1[[#This Row],[Inject ID]],$B$6:$B1165,Table1[[#This Row],[File Name]]), "")</f>
        <v/>
      </c>
      <c r="O167" t="str">
        <f>IF(Table1[[#This Row],[Analyte]]=$W$25, Table1[[#This Row],[Area]]/SUMIFS($G$6:$G1165, $M$6:$M1165,Table1[[#This Row],[Inject ID]],$B$6:$B1165,Table1[[#This Row],[File Name]]), "")</f>
        <v/>
      </c>
      <c r="Q167" t="str">
        <f>IF(Table1[[#This Row],[Nap/decane]]=$W$8, Table1[[#This Row],[Area]]/SUMIFS($G$6:$G1165, $M$6:$M1165,Table1[[#This Row],[Inject ID approx]],$B$6:$B1165,Table1[[#This Row],[File Name]]), "")</f>
        <v/>
      </c>
      <c r="R167" t="str">
        <f>IF(OR(Table1[[#This Row],[Analyte]]="Phe", Table1[[#This Row],[Analyte]]= "Naphtol"),TRUE,"")</f>
        <v/>
      </c>
    </row>
    <row r="168" spans="1:18" x14ac:dyDescent="0.2">
      <c r="A168" t="str">
        <f>IFERROR(RIGHT(Table1[[#This Row],[File Name]],LEN(Table1[[#This Row],[File Name]])-FIND("-",Table1[[#This Row],[File Name]])),"")</f>
        <v>0.1</v>
      </c>
      <c r="B168" t="str">
        <f>IF(LEFT(Table1[[#This Row],[Peak '#]],3)="TIC", SUBSTITUTE(SUBSTITUTE(Table1[[#This Row],[Peak '#]],".D\data.ms",""),"TIC:", ""),B167)</f>
        <v xml:space="preserve"> 20250718_Nap-0.1</v>
      </c>
      <c r="J168" t="str">
        <f>IFERROR(2*(D169-Table1[[#This Row],[Ret Time]])/(Table1[[#This Row],[Width]]+F169),"")</f>
        <v/>
      </c>
      <c r="K168" t="str">
        <f>IF(ISNUMBER(Table1[[#This Row],[Ret Time]]), ROUND(Table1[[#This Row],[Ret Time]],1),"")</f>
        <v/>
      </c>
      <c r="L168" t="str">
        <f>IFERROR(INDEX($W$8:$W$30,MATCH(K168,$V$8:$V$30,0)),"")</f>
        <v/>
      </c>
      <c r="M168" t="str">
        <f>IFERROR(INDEX($X$8:$X$30,MATCH(Table1[[#This Row],[Rounded RT]],$V$8:$V$30,0)),"")</f>
        <v/>
      </c>
      <c r="N168" t="str">
        <f>IF(Table1[[#This Row],[Analyte]]=$W$8, Table1[[#This Row],[Area]]/SUMIFS($G$6:$G1166, $M$6:$M1166,Table1[[#This Row],[Inject ID]],$B$6:$B1166,Table1[[#This Row],[File Name]]), "")</f>
        <v/>
      </c>
      <c r="O168" t="str">
        <f>IF(Table1[[#This Row],[Analyte]]=$W$25, Table1[[#This Row],[Area]]/SUMIFS($G$6:$G1166, $M$6:$M1166,Table1[[#This Row],[Inject ID]],$B$6:$B1166,Table1[[#This Row],[File Name]]), "")</f>
        <v/>
      </c>
      <c r="Q168" t="str">
        <f>IF(Table1[[#This Row],[Nap/decane]]=$W$8, Table1[[#This Row],[Area]]/SUMIFS($G$6:$G1166, $M$6:$M1166,Table1[[#This Row],[Inject ID approx]],$B$6:$B1166,Table1[[#This Row],[File Name]]), "")</f>
        <v/>
      </c>
      <c r="R168" t="str">
        <f>IF(OR(Table1[[#This Row],[Analyte]]="Phe", Table1[[#This Row],[Analyte]]= "Naphtol"),TRUE,"")</f>
        <v/>
      </c>
    </row>
    <row r="169" spans="1:18" x14ac:dyDescent="0.2">
      <c r="A169" t="str">
        <f>IFERROR(RIGHT(Table1[[#This Row],[File Name]],LEN(Table1[[#This Row],[File Name]])-FIND("-",Table1[[#This Row],[File Name]])),"")</f>
        <v>0.1</v>
      </c>
      <c r="B169" t="str">
        <f>IF(LEFT(Table1[[#This Row],[Peak '#]],3)="TIC", SUBSTITUTE(SUBSTITUTE(Table1[[#This Row],[Peak '#]],".D\data.ms",""),"TIC:", ""),B168)</f>
        <v xml:space="preserve"> 20250718_Nap-0.1</v>
      </c>
      <c r="J169" t="str">
        <f>IFERROR(2*(D170-Table1[[#This Row],[Ret Time]])/(Table1[[#This Row],[Width]]+F170),"")</f>
        <v/>
      </c>
      <c r="K169" t="str">
        <f>IF(ISNUMBER(Table1[[#This Row],[Ret Time]]), ROUND(Table1[[#This Row],[Ret Time]],1),"")</f>
        <v/>
      </c>
      <c r="L169" t="str">
        <f>IFERROR(INDEX($W$8:$W$30,MATCH(K169,$V$8:$V$30,0)),"")</f>
        <v/>
      </c>
      <c r="M169" t="str">
        <f>IFERROR(INDEX($X$8:$X$30,MATCH(Table1[[#This Row],[Rounded RT]],$V$8:$V$30,0)),"")</f>
        <v/>
      </c>
      <c r="N169" t="str">
        <f>IF(Table1[[#This Row],[Analyte]]=$W$8, Table1[[#This Row],[Area]]/SUMIFS($G$6:$G1167, $M$6:$M1167,Table1[[#This Row],[Inject ID]],$B$6:$B1167,Table1[[#This Row],[File Name]]), "")</f>
        <v/>
      </c>
      <c r="O169" t="str">
        <f>IF(Table1[[#This Row],[Analyte]]=$W$25, Table1[[#This Row],[Area]]/SUMIFS($G$6:$G1167, $M$6:$M1167,Table1[[#This Row],[Inject ID]],$B$6:$B1167,Table1[[#This Row],[File Name]]), "")</f>
        <v/>
      </c>
      <c r="Q169" t="str">
        <f>IF(Table1[[#This Row],[Nap/decane]]=$W$8, Table1[[#This Row],[Area]]/SUMIFS($G$6:$G1167, $M$6:$M1167,Table1[[#This Row],[Inject ID approx]],$B$6:$B1167,Table1[[#This Row],[File Name]]), "")</f>
        <v/>
      </c>
      <c r="R169" t="str">
        <f>IF(OR(Table1[[#This Row],[Analyte]]="Phe", Table1[[#This Row],[Analyte]]= "Naphtol"),TRUE,"")</f>
        <v/>
      </c>
    </row>
    <row r="170" spans="1:18" x14ac:dyDescent="0.2">
      <c r="A170" t="str">
        <f>IFERROR(RIGHT(Table1[[#This Row],[File Name]],LEN(Table1[[#This Row],[File Name]])-FIND("-",Table1[[#This Row],[File Name]])),"")</f>
        <v>0.1</v>
      </c>
      <c r="B170" t="str">
        <f>IF(LEFT(Table1[[#This Row],[Peak '#]],3)="TIC", SUBSTITUTE(SUBSTITUTE(Table1[[#This Row],[Peak '#]],".D\data.ms",""),"TIC:", ""),B169)</f>
        <v xml:space="preserve"> 20250718_Nap-0.1</v>
      </c>
      <c r="J170" t="str">
        <f>IFERROR(2*(D171-Table1[[#This Row],[Ret Time]])/(Table1[[#This Row],[Width]]+F171),"")</f>
        <v/>
      </c>
      <c r="K170" t="str">
        <f>IF(ISNUMBER(Table1[[#This Row],[Ret Time]]), ROUND(Table1[[#This Row],[Ret Time]],1),"")</f>
        <v/>
      </c>
      <c r="L170" t="str">
        <f>IFERROR(INDEX($W$8:$W$30,MATCH(K170,$V$8:$V$30,0)),"")</f>
        <v/>
      </c>
      <c r="M170" t="str">
        <f>IFERROR(INDEX($X$8:$X$30,MATCH(Table1[[#This Row],[Rounded RT]],$V$8:$V$30,0)),"")</f>
        <v/>
      </c>
      <c r="N170" t="str">
        <f>IF(Table1[[#This Row],[Analyte]]=$W$8, Table1[[#This Row],[Area]]/SUMIFS($G$6:$G1168, $M$6:$M1168,Table1[[#This Row],[Inject ID]],$B$6:$B1168,Table1[[#This Row],[File Name]]), "")</f>
        <v/>
      </c>
      <c r="O170" t="str">
        <f>IF(Table1[[#This Row],[Analyte]]=$W$25, Table1[[#This Row],[Area]]/SUMIFS($G$6:$G1168, $M$6:$M1168,Table1[[#This Row],[Inject ID]],$B$6:$B1168,Table1[[#This Row],[File Name]]), "")</f>
        <v/>
      </c>
      <c r="Q170" t="str">
        <f>IF(Table1[[#This Row],[Nap/decane]]=$W$8, Table1[[#This Row],[Area]]/SUMIFS($G$6:$G1168, $M$6:$M1168,Table1[[#This Row],[Inject ID approx]],$B$6:$B1168,Table1[[#This Row],[File Name]]), "")</f>
        <v/>
      </c>
      <c r="R170" t="str">
        <f>IF(OR(Table1[[#This Row],[Analyte]]="Phe", Table1[[#This Row],[Analyte]]= "Naphtol"),TRUE,"")</f>
        <v/>
      </c>
    </row>
    <row r="171" spans="1:18" x14ac:dyDescent="0.2">
      <c r="A171" t="str">
        <f>IFERROR(RIGHT(Table1[[#This Row],[File Name]],LEN(Table1[[#This Row],[File Name]])-FIND("-",Table1[[#This Row],[File Name]])),"")</f>
        <v>0.1</v>
      </c>
      <c r="B171" t="str">
        <f>IF(LEFT(Table1[[#This Row],[Peak '#]],3)="TIC", SUBSTITUTE(SUBSTITUTE(Table1[[#This Row],[Peak '#]],".D\data.ms",""),"TIC:", ""),B170)</f>
        <v xml:space="preserve"> 20250718_Nap-0.1</v>
      </c>
      <c r="C171"/>
      <c r="J171" t="str">
        <f>IFERROR(2*(D172-Table1[[#This Row],[Ret Time]])/(Table1[[#This Row],[Width]]+F172),"")</f>
        <v/>
      </c>
      <c r="K171" t="str">
        <f>IF(ISNUMBER(Table1[[#This Row],[Ret Time]]), ROUND(Table1[[#This Row],[Ret Time]],1),"")</f>
        <v/>
      </c>
      <c r="L171" t="str">
        <f>IFERROR(INDEX($W$8:$W$30,MATCH(K171,$V$8:$V$30,0)),"")</f>
        <v/>
      </c>
      <c r="M171" t="str">
        <f>IFERROR(INDEX($X$8:$X$30,MATCH(Table1[[#This Row],[Rounded RT]],$V$8:$V$30,0)),"")</f>
        <v/>
      </c>
      <c r="N171" t="str">
        <f>IF(Table1[[#This Row],[Analyte]]=$W$8, Table1[[#This Row],[Area]]/SUMIFS($G$6:$G1169, $M$6:$M1169,Table1[[#This Row],[Inject ID]],$B$6:$B1169,Table1[[#This Row],[File Name]]), "")</f>
        <v/>
      </c>
      <c r="O171" t="str">
        <f>IF(Table1[[#This Row],[Analyte]]=$W$25, Table1[[#This Row],[Area]]/SUMIFS($G$6:$G1169, $M$6:$M1169,Table1[[#This Row],[Inject ID]],$B$6:$B1169,Table1[[#This Row],[File Name]]), "")</f>
        <v/>
      </c>
      <c r="Q171" t="str">
        <f>IF(Table1[[#This Row],[Nap/decane]]=$W$8, Table1[[#This Row],[Area]]/SUMIFS($G$6:$G1169, $M$6:$M1169,Table1[[#This Row],[Inject ID approx]],$B$6:$B1169,Table1[[#This Row],[File Name]]), "")</f>
        <v/>
      </c>
      <c r="R171" t="str">
        <f>IF(OR(Table1[[#This Row],[Analyte]]="Phe", Table1[[#This Row],[Analyte]]= "Naphtol"),TRUE,"")</f>
        <v/>
      </c>
    </row>
    <row r="172" spans="1:18" x14ac:dyDescent="0.2">
      <c r="A172" t="str">
        <f>IFERROR(RIGHT(Table1[[#This Row],[File Name]],LEN(Table1[[#This Row],[File Name]])-FIND("-",Table1[[#This Row],[File Name]])),"")</f>
        <v>0.1</v>
      </c>
      <c r="B172" t="str">
        <f>IF(LEFT(Table1[[#This Row],[Peak '#]],3)="TIC", SUBSTITUTE(SUBSTITUTE(Table1[[#This Row],[Peak '#]],".D\data.ms",""),"TIC:", ""),B171)</f>
        <v xml:space="preserve"> 20250718_Nap-0.1</v>
      </c>
      <c r="J172" t="str">
        <f>IFERROR(2*(D173-Table1[[#This Row],[Ret Time]])/(Table1[[#This Row],[Width]]+F173),"")</f>
        <v/>
      </c>
      <c r="K172" t="str">
        <f>IF(ISNUMBER(Table1[[#This Row],[Ret Time]]), ROUND(Table1[[#This Row],[Ret Time]],1),"")</f>
        <v/>
      </c>
      <c r="L172" t="str">
        <f>IFERROR(INDEX($W$8:$W$30,MATCH(K172,$V$8:$V$30,0)),"")</f>
        <v/>
      </c>
      <c r="M172" t="str">
        <f>IFERROR(INDEX($X$8:$X$30,MATCH(Table1[[#This Row],[Rounded RT]],$V$8:$V$30,0)),"")</f>
        <v/>
      </c>
      <c r="N172" t="str">
        <f>IF(Table1[[#This Row],[Analyte]]=$W$8, Table1[[#This Row],[Area]]/SUMIFS($G$6:$G1170, $M$6:$M1170,Table1[[#This Row],[Inject ID]],$B$6:$B1170,Table1[[#This Row],[File Name]]), "")</f>
        <v/>
      </c>
      <c r="O172" t="str">
        <f>IF(Table1[[#This Row],[Analyte]]=$W$25, Table1[[#This Row],[Area]]/SUMIFS($G$6:$G1170, $M$6:$M1170,Table1[[#This Row],[Inject ID]],$B$6:$B1170,Table1[[#This Row],[File Name]]), "")</f>
        <v/>
      </c>
      <c r="Q172" t="str">
        <f>IF(Table1[[#This Row],[Nap/decane]]=$W$8, Table1[[#This Row],[Area]]/SUMIFS($G$6:$G1170, $M$6:$M1170,Table1[[#This Row],[Inject ID approx]],$B$6:$B1170,Table1[[#This Row],[File Name]]), "")</f>
        <v/>
      </c>
      <c r="R172" t="str">
        <f>IF(OR(Table1[[#This Row],[Analyte]]="Phe", Table1[[#This Row],[Analyte]]= "Naphtol"),TRUE,"")</f>
        <v/>
      </c>
    </row>
    <row r="173" spans="1:18" x14ac:dyDescent="0.2">
      <c r="A173" t="str">
        <f>IFERROR(RIGHT(Table1[[#This Row],[File Name]],LEN(Table1[[#This Row],[File Name]])-FIND("-",Table1[[#This Row],[File Name]])),"")</f>
        <v>0.1</v>
      </c>
      <c r="B173" t="str">
        <f>IF(LEFT(Table1[[#This Row],[Peak '#]],3)="TIC", SUBSTITUTE(SUBSTITUTE(Table1[[#This Row],[Peak '#]],".D\data.ms",""),"TIC:", ""),B172)</f>
        <v xml:space="preserve"> 20250718_Nap-0.1</v>
      </c>
      <c r="J173" t="str">
        <f>IFERROR(2*(D174-Table1[[#This Row],[Ret Time]])/(Table1[[#This Row],[Width]]+F174),"")</f>
        <v/>
      </c>
      <c r="K173" t="str">
        <f>IF(ISNUMBER(Table1[[#This Row],[Ret Time]]), ROUND(Table1[[#This Row],[Ret Time]],1),"")</f>
        <v/>
      </c>
      <c r="L173" t="str">
        <f>IFERROR(INDEX($W$8:$W$30,MATCH(K173,$V$8:$V$30,0)),"")</f>
        <v/>
      </c>
      <c r="M173" t="str">
        <f>IFERROR(INDEX($X$8:$X$30,MATCH(Table1[[#This Row],[Rounded RT]],$V$8:$V$30,0)),"")</f>
        <v/>
      </c>
      <c r="N173" t="str">
        <f>IF(Table1[[#This Row],[Analyte]]=$W$8, Table1[[#This Row],[Area]]/SUMIFS($G$6:$G1171, $M$6:$M1171,Table1[[#This Row],[Inject ID]],$B$6:$B1171,Table1[[#This Row],[File Name]]), "")</f>
        <v/>
      </c>
      <c r="O173" t="str">
        <f>IF(Table1[[#This Row],[Analyte]]=$W$25, Table1[[#This Row],[Area]]/SUMIFS($G$6:$G1171, $M$6:$M1171,Table1[[#This Row],[Inject ID]],$B$6:$B1171,Table1[[#This Row],[File Name]]), "")</f>
        <v/>
      </c>
      <c r="Q173" t="str">
        <f>IF(Table1[[#This Row],[Nap/decane]]=$W$8, Table1[[#This Row],[Area]]/SUMIFS($G$6:$G1171, $M$6:$M1171,Table1[[#This Row],[Inject ID approx]],$B$6:$B1171,Table1[[#This Row],[File Name]]), "")</f>
        <v/>
      </c>
      <c r="R173" t="str">
        <f>IF(OR(Table1[[#This Row],[Analyte]]="Phe", Table1[[#This Row],[Analyte]]= "Naphtol"),TRUE,"")</f>
        <v/>
      </c>
    </row>
    <row r="174" spans="1:18" x14ac:dyDescent="0.2">
      <c r="A174" t="str">
        <f>IFERROR(RIGHT(Table1[[#This Row],[File Name]],LEN(Table1[[#This Row],[File Name]])-FIND("-",Table1[[#This Row],[File Name]])),"")</f>
        <v>0.1</v>
      </c>
      <c r="B174" t="str">
        <f>IF(LEFT(Table1[[#This Row],[Peak '#]],3)="TIC", SUBSTITUTE(SUBSTITUTE(Table1[[#This Row],[Peak '#]],".D\data.ms",""),"TIC:", ""),B173)</f>
        <v xml:space="preserve"> 20250718_Nap-0.1</v>
      </c>
      <c r="J174" t="str">
        <f>IFERROR(2*(D175-Table1[[#This Row],[Ret Time]])/(Table1[[#This Row],[Width]]+F175),"")</f>
        <v/>
      </c>
      <c r="K174" t="str">
        <f>IF(ISNUMBER(Table1[[#This Row],[Ret Time]]), ROUND(Table1[[#This Row],[Ret Time]],1),"")</f>
        <v/>
      </c>
      <c r="L174" t="str">
        <f>IFERROR(INDEX($W$8:$W$30,MATCH(K174,$V$8:$V$30,0)),"")</f>
        <v/>
      </c>
      <c r="M174" t="str">
        <f>IFERROR(INDEX($X$8:$X$30,MATCH(Table1[[#This Row],[Rounded RT]],$V$8:$V$30,0)),"")</f>
        <v/>
      </c>
      <c r="N174" t="str">
        <f>IF(Table1[[#This Row],[Analyte]]=$W$8, Table1[[#This Row],[Area]]/SUMIFS($G$6:$G1172, $M$6:$M1172,Table1[[#This Row],[Inject ID]],$B$6:$B1172,Table1[[#This Row],[File Name]]), "")</f>
        <v/>
      </c>
      <c r="O174" t="str">
        <f>IF(Table1[[#This Row],[Analyte]]=$W$25, Table1[[#This Row],[Area]]/SUMIFS($G$6:$G1172, $M$6:$M1172,Table1[[#This Row],[Inject ID]],$B$6:$B1172,Table1[[#This Row],[File Name]]), "")</f>
        <v/>
      </c>
      <c r="Q174" t="str">
        <f>IF(Table1[[#This Row],[Nap/decane]]=$W$8, Table1[[#This Row],[Area]]/SUMIFS($G$6:$G1172, $M$6:$M1172,Table1[[#This Row],[Inject ID approx]],$B$6:$B1172,Table1[[#This Row],[File Name]]), "")</f>
        <v/>
      </c>
      <c r="R174" t="str">
        <f>IF(OR(Table1[[#This Row],[Analyte]]="Phe", Table1[[#This Row],[Analyte]]= "Naphtol"),TRUE,"")</f>
        <v/>
      </c>
    </row>
    <row r="175" spans="1:18" x14ac:dyDescent="0.2">
      <c r="A175" t="str">
        <f>IFERROR(RIGHT(Table1[[#This Row],[File Name]],LEN(Table1[[#This Row],[File Name]])-FIND("-",Table1[[#This Row],[File Name]])),"")</f>
        <v>0.1</v>
      </c>
      <c r="B175" t="str">
        <f>IF(LEFT(Table1[[#This Row],[Peak '#]],3)="TIC", SUBSTITUTE(SUBSTITUTE(Table1[[#This Row],[Peak '#]],".D\data.ms",""),"TIC:", ""),B174)</f>
        <v xml:space="preserve"> 20250718_Nap-0.1</v>
      </c>
      <c r="J175" t="str">
        <f>IFERROR(2*(D176-Table1[[#This Row],[Ret Time]])/(Table1[[#This Row],[Width]]+F176),"")</f>
        <v/>
      </c>
      <c r="K175" t="str">
        <f>IF(ISNUMBER(Table1[[#This Row],[Ret Time]]), ROUND(Table1[[#This Row],[Ret Time]],1),"")</f>
        <v/>
      </c>
      <c r="L175" t="str">
        <f>IFERROR(INDEX($W$8:$W$30,MATCH(K175,$V$8:$V$30,0)),"")</f>
        <v/>
      </c>
      <c r="M175" t="str">
        <f>IFERROR(INDEX($X$8:$X$30,MATCH(Table1[[#This Row],[Rounded RT]],$V$8:$V$30,0)),"")</f>
        <v/>
      </c>
      <c r="N175" t="str">
        <f>IF(Table1[[#This Row],[Analyte]]=$W$8, Table1[[#This Row],[Area]]/SUMIFS($G$6:$G1173, $M$6:$M1173,Table1[[#This Row],[Inject ID]],$B$6:$B1173,Table1[[#This Row],[File Name]]), "")</f>
        <v/>
      </c>
      <c r="O175" t="str">
        <f>IF(Table1[[#This Row],[Analyte]]=$W$25, Table1[[#This Row],[Area]]/SUMIFS($G$6:$G1173, $M$6:$M1173,Table1[[#This Row],[Inject ID]],$B$6:$B1173,Table1[[#This Row],[File Name]]), "")</f>
        <v/>
      </c>
      <c r="Q175" t="str">
        <f>IF(Table1[[#This Row],[Nap/decane]]=$W$8, Table1[[#This Row],[Area]]/SUMIFS($G$6:$G1173, $M$6:$M1173,Table1[[#This Row],[Inject ID approx]],$B$6:$B1173,Table1[[#This Row],[File Name]]), "")</f>
        <v/>
      </c>
      <c r="R175" t="str">
        <f>IF(OR(Table1[[#This Row],[Analyte]]="Phe", Table1[[#This Row],[Analyte]]= "Naphtol"),TRUE,"")</f>
        <v/>
      </c>
    </row>
    <row r="176" spans="1:18" x14ac:dyDescent="0.2">
      <c r="A176" t="str">
        <f>IFERROR(RIGHT(Table1[[#This Row],[File Name]],LEN(Table1[[#This Row],[File Name]])-FIND("-",Table1[[#This Row],[File Name]])),"")</f>
        <v>0.1</v>
      </c>
      <c r="B176" t="str">
        <f>IF(LEFT(Table1[[#This Row],[Peak '#]],3)="TIC", SUBSTITUTE(SUBSTITUTE(Table1[[#This Row],[Peak '#]],".D\data.ms",""),"TIC:", ""),B175)</f>
        <v xml:space="preserve"> 20250718_Nap-0.1</v>
      </c>
      <c r="J176" t="str">
        <f>IFERROR(2*(D177-Table1[[#This Row],[Ret Time]])/(Table1[[#This Row],[Width]]+F177),"")</f>
        <v/>
      </c>
      <c r="K176" t="str">
        <f>IF(ISNUMBER(Table1[[#This Row],[Ret Time]]), ROUND(Table1[[#This Row],[Ret Time]],1),"")</f>
        <v/>
      </c>
      <c r="L176" t="str">
        <f>IFERROR(INDEX($W$8:$W$30,MATCH(K176,$V$8:$V$30,0)),"")</f>
        <v/>
      </c>
      <c r="M176" t="str">
        <f>IFERROR(INDEX($X$8:$X$30,MATCH(Table1[[#This Row],[Rounded RT]],$V$8:$V$30,0)),"")</f>
        <v/>
      </c>
      <c r="N176" t="str">
        <f>IF(Table1[[#This Row],[Analyte]]=$W$8, Table1[[#This Row],[Area]]/SUMIFS($G$6:$G1174, $M$6:$M1174,Table1[[#This Row],[Inject ID]],$B$6:$B1174,Table1[[#This Row],[File Name]]), "")</f>
        <v/>
      </c>
      <c r="O176" t="str">
        <f>IF(Table1[[#This Row],[Analyte]]=$W$25, Table1[[#This Row],[Area]]/SUMIFS($G$6:$G1174, $M$6:$M1174,Table1[[#This Row],[Inject ID]],$B$6:$B1174,Table1[[#This Row],[File Name]]), "")</f>
        <v/>
      </c>
      <c r="Q176" t="str">
        <f>IF(Table1[[#This Row],[Nap/decane]]=$W$8, Table1[[#This Row],[Area]]/SUMIFS($G$6:$G1174, $M$6:$M1174,Table1[[#This Row],[Inject ID approx]],$B$6:$B1174,Table1[[#This Row],[File Name]]), "")</f>
        <v/>
      </c>
      <c r="R176" t="str">
        <f>IF(OR(Table1[[#This Row],[Analyte]]="Phe", Table1[[#This Row],[Analyte]]= "Naphtol"),TRUE,"")</f>
        <v/>
      </c>
    </row>
    <row r="177" spans="1:18" x14ac:dyDescent="0.2">
      <c r="A177" t="str">
        <f>IFERROR(RIGHT(Table1[[#This Row],[File Name]],LEN(Table1[[#This Row],[File Name]])-FIND("-",Table1[[#This Row],[File Name]])),"")</f>
        <v>0.1</v>
      </c>
      <c r="B177" t="str">
        <f>IF(LEFT(Table1[[#This Row],[Peak '#]],3)="TIC", SUBSTITUTE(SUBSTITUTE(Table1[[#This Row],[Peak '#]],".D\data.ms",""),"TIC:", ""),B176)</f>
        <v xml:space="preserve"> 20250718_Nap-0.1</v>
      </c>
      <c r="J177" t="str">
        <f>IFERROR(2*(D178-Table1[[#This Row],[Ret Time]])/(Table1[[#This Row],[Width]]+F178),"")</f>
        <v/>
      </c>
      <c r="K177" t="str">
        <f>IF(ISNUMBER(Table1[[#This Row],[Ret Time]]), ROUND(Table1[[#This Row],[Ret Time]],1),"")</f>
        <v/>
      </c>
      <c r="L177" t="str">
        <f>IFERROR(INDEX($W$8:$W$30,MATCH(K177,$V$8:$V$30,0)),"")</f>
        <v/>
      </c>
      <c r="M177" t="str">
        <f>IFERROR(INDEX($X$8:$X$30,MATCH(Table1[[#This Row],[Rounded RT]],$V$8:$V$30,0)),"")</f>
        <v/>
      </c>
      <c r="N177" t="str">
        <f>IF(Table1[[#This Row],[Analyte]]=$W$8, Table1[[#This Row],[Area]]/SUMIFS($G$6:$G1175, $M$6:$M1175,Table1[[#This Row],[Inject ID]],$B$6:$B1175,Table1[[#This Row],[File Name]]), "")</f>
        <v/>
      </c>
      <c r="O177" t="str">
        <f>IF(Table1[[#This Row],[Analyte]]=$W$25, Table1[[#This Row],[Area]]/SUMIFS($G$6:$G1175, $M$6:$M1175,Table1[[#This Row],[Inject ID]],$B$6:$B1175,Table1[[#This Row],[File Name]]), "")</f>
        <v/>
      </c>
      <c r="Q177" t="str">
        <f>IF(Table1[[#This Row],[Nap/decane]]=$W$8, Table1[[#This Row],[Area]]/SUMIFS($G$6:$G1175, $M$6:$M1175,Table1[[#This Row],[Inject ID approx]],$B$6:$B1175,Table1[[#This Row],[File Name]]), "")</f>
        <v/>
      </c>
      <c r="R177" t="str">
        <f>IF(OR(Table1[[#This Row],[Analyte]]="Phe", Table1[[#This Row],[Analyte]]= "Naphtol"),TRUE,"")</f>
        <v/>
      </c>
    </row>
    <row r="178" spans="1:18" x14ac:dyDescent="0.2">
      <c r="A178" t="str">
        <f>IFERROR(RIGHT(Table1[[#This Row],[File Name]],LEN(Table1[[#This Row],[File Name]])-FIND("-",Table1[[#This Row],[File Name]])),"")</f>
        <v>0.1</v>
      </c>
      <c r="B178" t="str">
        <f>IF(LEFT(Table1[[#This Row],[Peak '#]],3)="TIC", SUBSTITUTE(SUBSTITUTE(Table1[[#This Row],[Peak '#]],".D\data.ms",""),"TIC:", ""),B177)</f>
        <v xml:space="preserve"> 20250718_Nap-0.1</v>
      </c>
      <c r="J178" t="str">
        <f>IFERROR(2*(D179-Table1[[#This Row],[Ret Time]])/(Table1[[#This Row],[Width]]+F179),"")</f>
        <v/>
      </c>
      <c r="K178" t="str">
        <f>IF(ISNUMBER(Table1[[#This Row],[Ret Time]]), ROUND(Table1[[#This Row],[Ret Time]],1),"")</f>
        <v/>
      </c>
      <c r="L178" t="str">
        <f>IFERROR(INDEX($W$8:$W$30,MATCH(K178,$V$8:$V$30,0)),"")</f>
        <v/>
      </c>
      <c r="M178" t="str">
        <f>IFERROR(INDEX($X$8:$X$30,MATCH(Table1[[#This Row],[Rounded RT]],$V$8:$V$30,0)),"")</f>
        <v/>
      </c>
      <c r="N178" t="str">
        <f>IF(Table1[[#This Row],[Analyte]]=$W$8, Table1[[#This Row],[Area]]/SUMIFS($G$6:$G1176, $M$6:$M1176,Table1[[#This Row],[Inject ID]],$B$6:$B1176,Table1[[#This Row],[File Name]]), "")</f>
        <v/>
      </c>
      <c r="O178" t="str">
        <f>IF(Table1[[#This Row],[Analyte]]=$W$25, Table1[[#This Row],[Area]]/SUMIFS($G$6:$G1176, $M$6:$M1176,Table1[[#This Row],[Inject ID]],$B$6:$B1176,Table1[[#This Row],[File Name]]), "")</f>
        <v/>
      </c>
      <c r="Q178" t="str">
        <f>IF(Table1[[#This Row],[Nap/decane]]=$W$8, Table1[[#This Row],[Area]]/SUMIFS($G$6:$G1176, $M$6:$M1176,Table1[[#This Row],[Inject ID approx]],$B$6:$B1176,Table1[[#This Row],[File Name]]), "")</f>
        <v/>
      </c>
      <c r="R178" t="str">
        <f>IF(OR(Table1[[#This Row],[Analyte]]="Phe", Table1[[#This Row],[Analyte]]= "Naphtol"),TRUE,"")</f>
        <v/>
      </c>
    </row>
    <row r="179" spans="1:18" x14ac:dyDescent="0.2">
      <c r="A179" t="str">
        <f>IFERROR(RIGHT(Table1[[#This Row],[File Name]],LEN(Table1[[#This Row],[File Name]])-FIND("-",Table1[[#This Row],[File Name]])),"")</f>
        <v>0.1</v>
      </c>
      <c r="B179" t="str">
        <f>IF(LEFT(Table1[[#This Row],[Peak '#]],3)="TIC", SUBSTITUTE(SUBSTITUTE(Table1[[#This Row],[Peak '#]],".D\data.ms",""),"TIC:", ""),B178)</f>
        <v xml:space="preserve"> 20250718_Nap-0.1</v>
      </c>
      <c r="J179" t="str">
        <f>IFERROR(2*(D180-Table1[[#This Row],[Ret Time]])/(Table1[[#This Row],[Width]]+F180),"")</f>
        <v/>
      </c>
      <c r="K179" t="str">
        <f>IF(ISNUMBER(Table1[[#This Row],[Ret Time]]), ROUND(Table1[[#This Row],[Ret Time]],1),"")</f>
        <v/>
      </c>
      <c r="L179" t="str">
        <f>IFERROR(INDEX($W$8:$W$30,MATCH(K179,$V$8:$V$30,0)),"")</f>
        <v/>
      </c>
      <c r="M179" t="str">
        <f>IFERROR(INDEX($X$8:$X$30,MATCH(Table1[[#This Row],[Rounded RT]],$V$8:$V$30,0)),"")</f>
        <v/>
      </c>
      <c r="N179" t="str">
        <f>IF(Table1[[#This Row],[Analyte]]=$W$8, Table1[[#This Row],[Area]]/SUMIFS($G$6:$G1177, $M$6:$M1177,Table1[[#This Row],[Inject ID]],$B$6:$B1177,Table1[[#This Row],[File Name]]), "")</f>
        <v/>
      </c>
      <c r="O179" t="str">
        <f>IF(Table1[[#This Row],[Analyte]]=$W$25, Table1[[#This Row],[Area]]/SUMIFS($G$6:$G1177, $M$6:$M1177,Table1[[#This Row],[Inject ID]],$B$6:$B1177,Table1[[#This Row],[File Name]]), "")</f>
        <v/>
      </c>
      <c r="Q179" t="str">
        <f>IF(Table1[[#This Row],[Nap/decane]]=$W$8, Table1[[#This Row],[Area]]/SUMIFS($G$6:$G1177, $M$6:$M1177,Table1[[#This Row],[Inject ID approx]],$B$6:$B1177,Table1[[#This Row],[File Name]]), "")</f>
        <v/>
      </c>
      <c r="R179" t="str">
        <f>IF(OR(Table1[[#This Row],[Analyte]]="Phe", Table1[[#This Row],[Analyte]]= "Naphtol"),TRUE,"")</f>
        <v/>
      </c>
    </row>
    <row r="180" spans="1:18" x14ac:dyDescent="0.2">
      <c r="A180" t="str">
        <f>IFERROR(RIGHT(Table1[[#This Row],[File Name]],LEN(Table1[[#This Row],[File Name]])-FIND("-",Table1[[#This Row],[File Name]])),"")</f>
        <v>0.1</v>
      </c>
      <c r="B180" t="str">
        <f>IF(LEFT(Table1[[#This Row],[Peak '#]],3)="TIC", SUBSTITUTE(SUBSTITUTE(Table1[[#This Row],[Peak '#]],".D\data.ms",""),"TIC:", ""),B179)</f>
        <v xml:space="preserve"> 20250718_Nap-0.1</v>
      </c>
      <c r="J180" t="str">
        <f>IFERROR(2*(D181-Table1[[#This Row],[Ret Time]])/(Table1[[#This Row],[Width]]+F181),"")</f>
        <v/>
      </c>
      <c r="K180" t="str">
        <f>IF(ISNUMBER(Table1[[#This Row],[Ret Time]]), ROUND(Table1[[#This Row],[Ret Time]],1),"")</f>
        <v/>
      </c>
      <c r="L180" t="str">
        <f>IFERROR(INDEX($W$8:$W$30,MATCH(K180,$V$8:$V$30,0)),"")</f>
        <v/>
      </c>
      <c r="M180" t="str">
        <f>IFERROR(INDEX($X$8:$X$30,MATCH(Table1[[#This Row],[Rounded RT]],$V$8:$V$30,0)),"")</f>
        <v/>
      </c>
      <c r="N180" t="str">
        <f>IF(Table1[[#This Row],[Analyte]]=$W$8, Table1[[#This Row],[Area]]/SUMIFS($G$6:$G1178, $M$6:$M1178,Table1[[#This Row],[Inject ID]],$B$6:$B1178,Table1[[#This Row],[File Name]]), "")</f>
        <v/>
      </c>
      <c r="O180" t="str">
        <f>IF(Table1[[#This Row],[Analyte]]=$W$25, Table1[[#This Row],[Area]]/SUMIFS($G$6:$G1178, $M$6:$M1178,Table1[[#This Row],[Inject ID]],$B$6:$B1178,Table1[[#This Row],[File Name]]), "")</f>
        <v/>
      </c>
      <c r="Q180" t="str">
        <f>IF(Table1[[#This Row],[Nap/decane]]=$W$8, Table1[[#This Row],[Area]]/SUMIFS($G$6:$G1178, $M$6:$M1178,Table1[[#This Row],[Inject ID approx]],$B$6:$B1178,Table1[[#This Row],[File Name]]), "")</f>
        <v/>
      </c>
      <c r="R180" t="str">
        <f>IF(OR(Table1[[#This Row],[Analyte]]="Phe", Table1[[#This Row],[Analyte]]= "Naphtol"),TRUE,"")</f>
        <v/>
      </c>
    </row>
    <row r="181" spans="1:18" x14ac:dyDescent="0.2">
      <c r="A181" t="str">
        <f>IFERROR(RIGHT(Table1[[#This Row],[File Name]],LEN(Table1[[#This Row],[File Name]])-FIND("-",Table1[[#This Row],[File Name]])),"")</f>
        <v>0.1</v>
      </c>
      <c r="B181" t="str">
        <f>IF(LEFT(Table1[[#This Row],[Peak '#]],3)="TIC", SUBSTITUTE(SUBSTITUTE(Table1[[#This Row],[Peak '#]],".D\data.ms",""),"TIC:", ""),B180)</f>
        <v xml:space="preserve"> 20250718_Nap-0.1</v>
      </c>
      <c r="J181" t="str">
        <f>IFERROR(2*(D182-Table1[[#This Row],[Ret Time]])/(Table1[[#This Row],[Width]]+F182),"")</f>
        <v/>
      </c>
      <c r="K181" t="str">
        <f>IF(ISNUMBER(Table1[[#This Row],[Ret Time]]), ROUND(Table1[[#This Row],[Ret Time]],1),"")</f>
        <v/>
      </c>
      <c r="L181" t="str">
        <f>IFERROR(INDEX($W$8:$W$30,MATCH(K181,$V$8:$V$30,0)),"")</f>
        <v/>
      </c>
      <c r="M181" t="str">
        <f>IFERROR(INDEX($X$8:$X$30,MATCH(Table1[[#This Row],[Rounded RT]],$V$8:$V$30,0)),"")</f>
        <v/>
      </c>
      <c r="N181" t="str">
        <f>IF(Table1[[#This Row],[Analyte]]=$W$8, Table1[[#This Row],[Area]]/SUMIFS($G$6:$G1179, $M$6:$M1179,Table1[[#This Row],[Inject ID]],$B$6:$B1179,Table1[[#This Row],[File Name]]), "")</f>
        <v/>
      </c>
      <c r="O181" t="str">
        <f>IF(Table1[[#This Row],[Analyte]]=$W$25, Table1[[#This Row],[Area]]/SUMIFS($G$6:$G1179, $M$6:$M1179,Table1[[#This Row],[Inject ID]],$B$6:$B1179,Table1[[#This Row],[File Name]]), "")</f>
        <v/>
      </c>
      <c r="Q181" t="str">
        <f>IF(Table1[[#This Row],[Nap/decane]]=$W$8, Table1[[#This Row],[Area]]/SUMIFS($G$6:$G1179, $M$6:$M1179,Table1[[#This Row],[Inject ID approx]],$B$6:$B1179,Table1[[#This Row],[File Name]]), "")</f>
        <v/>
      </c>
      <c r="R181" t="str">
        <f>IF(OR(Table1[[#This Row],[Analyte]]="Phe", Table1[[#This Row],[Analyte]]= "Naphtol"),TRUE,"")</f>
        <v/>
      </c>
    </row>
    <row r="182" spans="1:18" x14ac:dyDescent="0.2">
      <c r="A182" t="str">
        <f>IFERROR(RIGHT(Table1[[#This Row],[File Name]],LEN(Table1[[#This Row],[File Name]])-FIND("-",Table1[[#This Row],[File Name]])),"")</f>
        <v>0.1</v>
      </c>
      <c r="B182" t="str">
        <f>IF(LEFT(Table1[[#This Row],[Peak '#]],3)="TIC", SUBSTITUTE(SUBSTITUTE(Table1[[#This Row],[Peak '#]],".D\data.ms",""),"TIC:", ""),B181)</f>
        <v xml:space="preserve"> 20250718_Nap-0.1</v>
      </c>
      <c r="J182" t="str">
        <f>IFERROR(2*(D183-Table1[[#This Row],[Ret Time]])/(Table1[[#This Row],[Width]]+F183),"")</f>
        <v/>
      </c>
      <c r="K182" t="str">
        <f>IF(ISNUMBER(Table1[[#This Row],[Ret Time]]), ROUND(Table1[[#This Row],[Ret Time]],1),"")</f>
        <v/>
      </c>
      <c r="L182" t="str">
        <f>IFERROR(INDEX($W$8:$W$30,MATCH(K182,$V$8:$V$30,0)),"")</f>
        <v/>
      </c>
      <c r="M182" t="str">
        <f>IFERROR(INDEX($X$8:$X$30,MATCH(Table1[[#This Row],[Rounded RT]],$V$8:$V$30,0)),"")</f>
        <v/>
      </c>
      <c r="N182" t="str">
        <f>IF(Table1[[#This Row],[Analyte]]=$W$8, Table1[[#This Row],[Area]]/SUMIFS($G$6:$G1180, $M$6:$M1180,Table1[[#This Row],[Inject ID]],$B$6:$B1180,Table1[[#This Row],[File Name]]), "")</f>
        <v/>
      </c>
      <c r="O182" t="str">
        <f>IF(Table1[[#This Row],[Analyte]]=$W$25, Table1[[#This Row],[Area]]/SUMIFS($G$6:$G1180, $M$6:$M1180,Table1[[#This Row],[Inject ID]],$B$6:$B1180,Table1[[#This Row],[File Name]]), "")</f>
        <v/>
      </c>
      <c r="Q182" t="str">
        <f>IF(Table1[[#This Row],[Nap/decane]]=$W$8, Table1[[#This Row],[Area]]/SUMIFS($G$6:$G1180, $M$6:$M1180,Table1[[#This Row],[Inject ID approx]],$B$6:$B1180,Table1[[#This Row],[File Name]]), "")</f>
        <v/>
      </c>
      <c r="R182" t="str">
        <f>IF(OR(Table1[[#This Row],[Analyte]]="Phe", Table1[[#This Row],[Analyte]]= "Naphtol"),TRUE,"")</f>
        <v/>
      </c>
    </row>
    <row r="183" spans="1:18" x14ac:dyDescent="0.2">
      <c r="A183" t="str">
        <f>IFERROR(RIGHT(Table1[[#This Row],[File Name]],LEN(Table1[[#This Row],[File Name]])-FIND("-",Table1[[#This Row],[File Name]])),"")</f>
        <v>0.1</v>
      </c>
      <c r="B183" t="str">
        <f>IF(LEFT(Table1[[#This Row],[Peak '#]],3)="TIC", SUBSTITUTE(SUBSTITUTE(Table1[[#This Row],[Peak '#]],".D\data.ms",""),"TIC:", ""),B182)</f>
        <v xml:space="preserve"> 20250718_Nap-0.1</v>
      </c>
      <c r="J183" t="str">
        <f>IFERROR(2*(D184-Table1[[#This Row],[Ret Time]])/(Table1[[#This Row],[Width]]+F184),"")</f>
        <v/>
      </c>
      <c r="K183" t="str">
        <f>IF(ISNUMBER(Table1[[#This Row],[Ret Time]]), ROUND(Table1[[#This Row],[Ret Time]],1),"")</f>
        <v/>
      </c>
      <c r="L183" t="str">
        <f>IFERROR(INDEX($W$8:$W$30,MATCH(K183,$V$8:$V$30,0)),"")</f>
        <v/>
      </c>
      <c r="M183" t="str">
        <f>IFERROR(INDEX($X$8:$X$30,MATCH(Table1[[#This Row],[Rounded RT]],$V$8:$V$30,0)),"")</f>
        <v/>
      </c>
      <c r="N183" t="str">
        <f>IF(Table1[[#This Row],[Analyte]]=$W$8, Table1[[#This Row],[Area]]/SUMIFS($G$6:$G1181, $M$6:$M1181,Table1[[#This Row],[Inject ID]],$B$6:$B1181,Table1[[#This Row],[File Name]]), "")</f>
        <v/>
      </c>
      <c r="O183" t="str">
        <f>IF(Table1[[#This Row],[Analyte]]=$W$25, Table1[[#This Row],[Area]]/SUMIFS($G$6:$G1181, $M$6:$M1181,Table1[[#This Row],[Inject ID]],$B$6:$B1181,Table1[[#This Row],[File Name]]), "")</f>
        <v/>
      </c>
      <c r="Q183" t="str">
        <f>IF(Table1[[#This Row],[Nap/decane]]=$W$8, Table1[[#This Row],[Area]]/SUMIFS($G$6:$G1181, $M$6:$M1181,Table1[[#This Row],[Inject ID approx]],$B$6:$B1181,Table1[[#This Row],[File Name]]), "")</f>
        <v/>
      </c>
      <c r="R183" t="str">
        <f>IF(OR(Table1[[#This Row],[Analyte]]="Phe", Table1[[#This Row],[Analyte]]= "Naphtol"),TRUE,"")</f>
        <v/>
      </c>
    </row>
    <row r="184" spans="1:18" x14ac:dyDescent="0.2">
      <c r="A184" t="str">
        <f>IFERROR(RIGHT(Table1[[#This Row],[File Name]],LEN(Table1[[#This Row],[File Name]])-FIND("-",Table1[[#This Row],[File Name]])),"")</f>
        <v>0.1</v>
      </c>
      <c r="B184" t="str">
        <f>IF(LEFT(Table1[[#This Row],[Peak '#]],3)="TIC", SUBSTITUTE(SUBSTITUTE(Table1[[#This Row],[Peak '#]],".D\data.ms",""),"TIC:", ""),B183)</f>
        <v xml:space="preserve"> 20250718_Nap-0.1</v>
      </c>
      <c r="J184" t="str">
        <f>IFERROR(2*(D185-Table1[[#This Row],[Ret Time]])/(Table1[[#This Row],[Width]]+F185),"")</f>
        <v/>
      </c>
      <c r="K184" t="str">
        <f>IF(ISNUMBER(Table1[[#This Row],[Ret Time]]), ROUND(Table1[[#This Row],[Ret Time]],1),"")</f>
        <v/>
      </c>
      <c r="L184" t="str">
        <f>IFERROR(INDEX($W$8:$W$30,MATCH(K184,$V$8:$V$30,0)),"")</f>
        <v/>
      </c>
      <c r="M184" t="str">
        <f>IFERROR(INDEX($X$8:$X$30,MATCH(Table1[[#This Row],[Rounded RT]],$V$8:$V$30,0)),"")</f>
        <v/>
      </c>
      <c r="N184" t="str">
        <f>IF(Table1[[#This Row],[Analyte]]=$W$8, Table1[[#This Row],[Area]]/SUMIFS($G$6:$G1182, $M$6:$M1182,Table1[[#This Row],[Inject ID]],$B$6:$B1182,Table1[[#This Row],[File Name]]), "")</f>
        <v/>
      </c>
      <c r="O184" t="str">
        <f>IF(Table1[[#This Row],[Analyte]]=$W$25, Table1[[#This Row],[Area]]/SUMIFS($G$6:$G1182, $M$6:$M1182,Table1[[#This Row],[Inject ID]],$B$6:$B1182,Table1[[#This Row],[File Name]]), "")</f>
        <v/>
      </c>
      <c r="Q184" t="str">
        <f>IF(Table1[[#This Row],[Nap/decane]]=$W$8, Table1[[#This Row],[Area]]/SUMIFS($G$6:$G1182, $M$6:$M1182,Table1[[#This Row],[Inject ID approx]],$B$6:$B1182,Table1[[#This Row],[File Name]]), "")</f>
        <v/>
      </c>
      <c r="R184" t="str">
        <f>IF(OR(Table1[[#This Row],[Analyte]]="Phe", Table1[[#This Row],[Analyte]]= "Naphtol"),TRUE,"")</f>
        <v/>
      </c>
    </row>
    <row r="185" spans="1:18" x14ac:dyDescent="0.2">
      <c r="A185" t="str">
        <f>IFERROR(RIGHT(Table1[[#This Row],[File Name]],LEN(Table1[[#This Row],[File Name]])-FIND("-",Table1[[#This Row],[File Name]])),"")</f>
        <v>0.1</v>
      </c>
      <c r="B185" t="str">
        <f>IF(LEFT(Table1[[#This Row],[Peak '#]],3)="TIC", SUBSTITUTE(SUBSTITUTE(Table1[[#This Row],[Peak '#]],".D\data.ms",""),"TIC:", ""),B184)</f>
        <v xml:space="preserve"> 20250718_Nap-0.1</v>
      </c>
      <c r="J185" t="str">
        <f>IFERROR(2*(D186-Table1[[#This Row],[Ret Time]])/(Table1[[#This Row],[Width]]+F186),"")</f>
        <v/>
      </c>
      <c r="K185" t="str">
        <f>IF(ISNUMBER(Table1[[#This Row],[Ret Time]]), ROUND(Table1[[#This Row],[Ret Time]],1),"")</f>
        <v/>
      </c>
      <c r="L185" t="str">
        <f>IFERROR(INDEX($W$8:$W$30,MATCH(K185,$V$8:$V$30,0)),"")</f>
        <v/>
      </c>
      <c r="M185" t="str">
        <f>IFERROR(INDEX($X$8:$X$30,MATCH(Table1[[#This Row],[Rounded RT]],$V$8:$V$30,0)),"")</f>
        <v/>
      </c>
      <c r="N185" t="str">
        <f>IF(Table1[[#This Row],[Analyte]]=$W$8, Table1[[#This Row],[Area]]/SUMIFS($G$6:$G1183, $M$6:$M1183,Table1[[#This Row],[Inject ID]],$B$6:$B1183,Table1[[#This Row],[File Name]]), "")</f>
        <v/>
      </c>
      <c r="O185" t="str">
        <f>IF(Table1[[#This Row],[Analyte]]=$W$25, Table1[[#This Row],[Area]]/SUMIFS($G$6:$G1183, $M$6:$M1183,Table1[[#This Row],[Inject ID]],$B$6:$B1183,Table1[[#This Row],[File Name]]), "")</f>
        <v/>
      </c>
      <c r="Q185" t="str">
        <f>IF(Table1[[#This Row],[Nap/decane]]=$W$8, Table1[[#This Row],[Area]]/SUMIFS($G$6:$G1183, $M$6:$M1183,Table1[[#This Row],[Inject ID approx]],$B$6:$B1183,Table1[[#This Row],[File Name]]), "")</f>
        <v/>
      </c>
      <c r="R185" t="str">
        <f>IF(OR(Table1[[#This Row],[Analyte]]="Phe", Table1[[#This Row],[Analyte]]= "Naphtol"),TRUE,"")</f>
        <v/>
      </c>
    </row>
    <row r="186" spans="1:18" x14ac:dyDescent="0.2">
      <c r="A186" t="str">
        <f>IFERROR(RIGHT(Table1[[#This Row],[File Name]],LEN(Table1[[#This Row],[File Name]])-FIND("-",Table1[[#This Row],[File Name]])),"")</f>
        <v>0.1</v>
      </c>
      <c r="B186" t="str">
        <f>IF(LEFT(Table1[[#This Row],[Peak '#]],3)="TIC", SUBSTITUTE(SUBSTITUTE(Table1[[#This Row],[Peak '#]],".D\data.ms",""),"TIC:", ""),B185)</f>
        <v xml:space="preserve"> 20250718_Nap-0.1</v>
      </c>
      <c r="J186" t="str">
        <f>IFERROR(2*(D187-Table1[[#This Row],[Ret Time]])/(Table1[[#This Row],[Width]]+F187),"")</f>
        <v/>
      </c>
      <c r="K186" t="str">
        <f>IF(ISNUMBER(Table1[[#This Row],[Ret Time]]), ROUND(Table1[[#This Row],[Ret Time]],1),"")</f>
        <v/>
      </c>
      <c r="L186" t="str">
        <f>IFERROR(INDEX($W$8:$W$30,MATCH(K186,$V$8:$V$30,0)),"")</f>
        <v/>
      </c>
      <c r="M186" t="str">
        <f>IFERROR(INDEX($X$8:$X$30,MATCH(Table1[[#This Row],[Rounded RT]],$V$8:$V$30,0)),"")</f>
        <v/>
      </c>
      <c r="N186" t="str">
        <f>IF(Table1[[#This Row],[Analyte]]=$W$8, Table1[[#This Row],[Area]]/SUMIFS($G$6:$G1184, $M$6:$M1184,Table1[[#This Row],[Inject ID]],$B$6:$B1184,Table1[[#This Row],[File Name]]), "")</f>
        <v/>
      </c>
      <c r="O186" t="str">
        <f>IF(Table1[[#This Row],[Analyte]]=$W$25, Table1[[#This Row],[Area]]/SUMIFS($G$6:$G1184, $M$6:$M1184,Table1[[#This Row],[Inject ID]],$B$6:$B1184,Table1[[#This Row],[File Name]]), "")</f>
        <v/>
      </c>
      <c r="Q186" t="str">
        <f>IF(Table1[[#This Row],[Nap/decane]]=$W$8, Table1[[#This Row],[Area]]/SUMIFS($G$6:$G1184, $M$6:$M1184,Table1[[#This Row],[Inject ID approx]],$B$6:$B1184,Table1[[#This Row],[File Name]]), "")</f>
        <v/>
      </c>
      <c r="R186" t="str">
        <f>IF(OR(Table1[[#This Row],[Analyte]]="Phe", Table1[[#This Row],[Analyte]]= "Naphtol"),TRUE,"")</f>
        <v/>
      </c>
    </row>
    <row r="187" spans="1:18" x14ac:dyDescent="0.2">
      <c r="A187" t="str">
        <f>IFERROR(RIGHT(Table1[[#This Row],[File Name]],LEN(Table1[[#This Row],[File Name]])-FIND("-",Table1[[#This Row],[File Name]])),"")</f>
        <v>0.1</v>
      </c>
      <c r="B187" t="str">
        <f>IF(LEFT(Table1[[#This Row],[Peak '#]],3)="TIC", SUBSTITUTE(SUBSTITUTE(Table1[[#This Row],[Peak '#]],".D\data.ms",""),"TIC:", ""),B186)</f>
        <v xml:space="preserve"> 20250718_Nap-0.1</v>
      </c>
      <c r="J187" t="str">
        <f>IFERROR(2*(D188-Table1[[#This Row],[Ret Time]])/(Table1[[#This Row],[Width]]+F188),"")</f>
        <v/>
      </c>
      <c r="K187" t="str">
        <f>IF(ISNUMBER(Table1[[#This Row],[Ret Time]]), ROUND(Table1[[#This Row],[Ret Time]],1),"")</f>
        <v/>
      </c>
      <c r="L187" t="str">
        <f>IFERROR(INDEX($W$8:$W$30,MATCH(K187,$V$8:$V$30,0)),"")</f>
        <v/>
      </c>
      <c r="M187" t="str">
        <f>IFERROR(INDEX($X$8:$X$30,MATCH(Table1[[#This Row],[Rounded RT]],$V$8:$V$30,0)),"")</f>
        <v/>
      </c>
      <c r="N187" t="str">
        <f>IF(Table1[[#This Row],[Analyte]]=$W$8, Table1[[#This Row],[Area]]/SUMIFS($G$6:$G1185, $M$6:$M1185,Table1[[#This Row],[Inject ID]],$B$6:$B1185,Table1[[#This Row],[File Name]]), "")</f>
        <v/>
      </c>
      <c r="O187" t="str">
        <f>IF(Table1[[#This Row],[Analyte]]=$W$25, Table1[[#This Row],[Area]]/SUMIFS($G$6:$G1185, $M$6:$M1185,Table1[[#This Row],[Inject ID]],$B$6:$B1185,Table1[[#This Row],[File Name]]), "")</f>
        <v/>
      </c>
      <c r="Q187" t="str">
        <f>IF(Table1[[#This Row],[Nap/decane]]=$W$8, Table1[[#This Row],[Area]]/SUMIFS($G$6:$G1185, $M$6:$M1185,Table1[[#This Row],[Inject ID approx]],$B$6:$B1185,Table1[[#This Row],[File Name]]), "")</f>
        <v/>
      </c>
      <c r="R187" t="str">
        <f>IF(OR(Table1[[#This Row],[Analyte]]="Phe", Table1[[#This Row],[Analyte]]= "Naphtol"),TRUE,"")</f>
        <v/>
      </c>
    </row>
    <row r="188" spans="1:18" x14ac:dyDescent="0.2">
      <c r="A188" t="str">
        <f>IFERROR(RIGHT(Table1[[#This Row],[File Name]],LEN(Table1[[#This Row],[File Name]])-FIND("-",Table1[[#This Row],[File Name]])),"")</f>
        <v>0.1</v>
      </c>
      <c r="B188" t="str">
        <f>IF(LEFT(Table1[[#This Row],[Peak '#]],3)="TIC", SUBSTITUTE(SUBSTITUTE(Table1[[#This Row],[Peak '#]],".D\data.ms",""),"TIC:", ""),B187)</f>
        <v xml:space="preserve"> 20250718_Nap-0.1</v>
      </c>
      <c r="J188" t="str">
        <f>IFERROR(2*(D189-Table1[[#This Row],[Ret Time]])/(Table1[[#This Row],[Width]]+F189),"")</f>
        <v/>
      </c>
      <c r="K188" t="str">
        <f>IF(ISNUMBER(Table1[[#This Row],[Ret Time]]), ROUND(Table1[[#This Row],[Ret Time]],1),"")</f>
        <v/>
      </c>
      <c r="L188" t="str">
        <f>IFERROR(INDEX($W$8:$W$30,MATCH(K188,$V$8:$V$30,0)),"")</f>
        <v/>
      </c>
      <c r="M188" t="str">
        <f>IFERROR(INDEX($X$8:$X$30,MATCH(Table1[[#This Row],[Rounded RT]],$V$8:$V$30,0)),"")</f>
        <v/>
      </c>
      <c r="N188" t="str">
        <f>IF(Table1[[#This Row],[Analyte]]=$W$8, Table1[[#This Row],[Area]]/SUMIFS($G$6:$G1186, $M$6:$M1186,Table1[[#This Row],[Inject ID]],$B$6:$B1186,Table1[[#This Row],[File Name]]), "")</f>
        <v/>
      </c>
      <c r="O188" t="str">
        <f>IF(Table1[[#This Row],[Analyte]]=$W$25, Table1[[#This Row],[Area]]/SUMIFS($G$6:$G1186, $M$6:$M1186,Table1[[#This Row],[Inject ID]],$B$6:$B1186,Table1[[#This Row],[File Name]]), "")</f>
        <v/>
      </c>
      <c r="Q188" t="str">
        <f>IF(Table1[[#This Row],[Nap/decane]]=$W$8, Table1[[#This Row],[Area]]/SUMIFS($G$6:$G1186, $M$6:$M1186,Table1[[#This Row],[Inject ID approx]],$B$6:$B1186,Table1[[#This Row],[File Name]]), "")</f>
        <v/>
      </c>
      <c r="R188" t="str">
        <f>IF(OR(Table1[[#This Row],[Analyte]]="Phe", Table1[[#This Row],[Analyte]]= "Naphtol"),TRUE,"")</f>
        <v/>
      </c>
    </row>
    <row r="189" spans="1:18" x14ac:dyDescent="0.2">
      <c r="A189" t="str">
        <f>IFERROR(RIGHT(Table1[[#This Row],[File Name]],LEN(Table1[[#This Row],[File Name]])-FIND("-",Table1[[#This Row],[File Name]])),"")</f>
        <v>0.1</v>
      </c>
      <c r="B189" t="str">
        <f>IF(LEFT(Table1[[#This Row],[Peak '#]],3)="TIC", SUBSTITUTE(SUBSTITUTE(Table1[[#This Row],[Peak '#]],".D\data.ms",""),"TIC:", ""),B188)</f>
        <v xml:space="preserve"> 20250718_Nap-0.1</v>
      </c>
      <c r="J189" t="str">
        <f>IFERROR(2*(D190-Table1[[#This Row],[Ret Time]])/(Table1[[#This Row],[Width]]+F190),"")</f>
        <v/>
      </c>
      <c r="K189" t="str">
        <f>IF(ISNUMBER(Table1[[#This Row],[Ret Time]]), ROUND(Table1[[#This Row],[Ret Time]],1),"")</f>
        <v/>
      </c>
      <c r="L189" t="str">
        <f>IFERROR(INDEX($W$8:$W$30,MATCH(K189,$V$8:$V$30,0)),"")</f>
        <v/>
      </c>
      <c r="M189" t="str">
        <f>IFERROR(INDEX($X$8:$X$30,MATCH(Table1[[#This Row],[Rounded RT]],$V$8:$V$30,0)),"")</f>
        <v/>
      </c>
      <c r="N189" t="str">
        <f>IF(Table1[[#This Row],[Analyte]]=$W$8, Table1[[#This Row],[Area]]/SUMIFS($G$6:$G1187, $M$6:$M1187,Table1[[#This Row],[Inject ID]],$B$6:$B1187,Table1[[#This Row],[File Name]]), "")</f>
        <v/>
      </c>
      <c r="O189" t="str">
        <f>IF(Table1[[#This Row],[Analyte]]=$W$25, Table1[[#This Row],[Area]]/SUMIFS($G$6:$G1187, $M$6:$M1187,Table1[[#This Row],[Inject ID]],$B$6:$B1187,Table1[[#This Row],[File Name]]), "")</f>
        <v/>
      </c>
      <c r="Q189" t="str">
        <f>IF(Table1[[#This Row],[Nap/decane]]=$W$8, Table1[[#This Row],[Area]]/SUMIFS($G$6:$G1187, $M$6:$M1187,Table1[[#This Row],[Inject ID approx]],$B$6:$B1187,Table1[[#This Row],[File Name]]), "")</f>
        <v/>
      </c>
      <c r="R189" t="str">
        <f>IF(OR(Table1[[#This Row],[Analyte]]="Phe", Table1[[#This Row],[Analyte]]= "Naphtol"),TRUE,"")</f>
        <v/>
      </c>
    </row>
    <row r="190" spans="1:18" x14ac:dyDescent="0.2">
      <c r="A190" t="str">
        <f>IFERROR(RIGHT(Table1[[#This Row],[File Name]],LEN(Table1[[#This Row],[File Name]])-FIND("-",Table1[[#This Row],[File Name]])),"")</f>
        <v>0.1</v>
      </c>
      <c r="B190" t="str">
        <f>IF(LEFT(Table1[[#This Row],[Peak '#]],3)="TIC", SUBSTITUTE(SUBSTITUTE(Table1[[#This Row],[Peak '#]],".D\data.ms",""),"TIC:", ""),B189)</f>
        <v xml:space="preserve"> 20250718_Nap-0.1</v>
      </c>
      <c r="J190" t="str">
        <f>IFERROR(2*(D191-Table1[[#This Row],[Ret Time]])/(Table1[[#This Row],[Width]]+F191),"")</f>
        <v/>
      </c>
      <c r="K190" t="str">
        <f>IF(ISNUMBER(Table1[[#This Row],[Ret Time]]), ROUND(Table1[[#This Row],[Ret Time]],1),"")</f>
        <v/>
      </c>
      <c r="L190" t="str">
        <f>IFERROR(INDEX($W$8:$W$30,MATCH(K190,$V$8:$V$30,0)),"")</f>
        <v/>
      </c>
      <c r="M190" t="str">
        <f>IFERROR(INDEX($X$8:$X$30,MATCH(Table1[[#This Row],[Rounded RT]],$V$8:$V$30,0)),"")</f>
        <v/>
      </c>
      <c r="N190" t="str">
        <f>IF(Table1[[#This Row],[Analyte]]=$W$8, Table1[[#This Row],[Area]]/SUMIFS($G$6:$G1188, $M$6:$M1188,Table1[[#This Row],[Inject ID]],$B$6:$B1188,Table1[[#This Row],[File Name]]), "")</f>
        <v/>
      </c>
      <c r="O190" t="str">
        <f>IF(Table1[[#This Row],[Analyte]]=$W$25, Table1[[#This Row],[Area]]/SUMIFS($G$6:$G1188, $M$6:$M1188,Table1[[#This Row],[Inject ID]],$B$6:$B1188,Table1[[#This Row],[File Name]]), "")</f>
        <v/>
      </c>
      <c r="Q190" t="str">
        <f>IF(Table1[[#This Row],[Nap/decane]]=$W$8, Table1[[#This Row],[Area]]/SUMIFS($G$6:$G1188, $M$6:$M1188,Table1[[#This Row],[Inject ID approx]],$B$6:$B1188,Table1[[#This Row],[File Name]]), "")</f>
        <v/>
      </c>
      <c r="R190" t="str">
        <f>IF(OR(Table1[[#This Row],[Analyte]]="Phe", Table1[[#This Row],[Analyte]]= "Naphtol"),TRUE,"")</f>
        <v/>
      </c>
    </row>
    <row r="191" spans="1:18" x14ac:dyDescent="0.2">
      <c r="A191" t="str">
        <f>IFERROR(RIGHT(Table1[[#This Row],[File Name]],LEN(Table1[[#This Row],[File Name]])-FIND("-",Table1[[#This Row],[File Name]])),"")</f>
        <v>0.1</v>
      </c>
      <c r="B191" t="str">
        <f>IF(LEFT(Table1[[#This Row],[Peak '#]],3)="TIC", SUBSTITUTE(SUBSTITUTE(Table1[[#This Row],[Peak '#]],".D\data.ms",""),"TIC:", ""),B190)</f>
        <v xml:space="preserve"> 20250718_Nap-0.1</v>
      </c>
      <c r="J191" t="str">
        <f>IFERROR(2*(D192-Table1[[#This Row],[Ret Time]])/(Table1[[#This Row],[Width]]+F192),"")</f>
        <v/>
      </c>
      <c r="K191" t="str">
        <f>IF(ISNUMBER(Table1[[#This Row],[Ret Time]]), ROUND(Table1[[#This Row],[Ret Time]],1),"")</f>
        <v/>
      </c>
      <c r="L191" t="str">
        <f>IFERROR(INDEX($W$8:$W$30,MATCH(K191,$V$8:$V$30,0)),"")</f>
        <v/>
      </c>
      <c r="M191" t="str">
        <f>IFERROR(INDEX($X$8:$X$30,MATCH(Table1[[#This Row],[Rounded RT]],$V$8:$V$30,0)),"")</f>
        <v/>
      </c>
      <c r="N191" t="str">
        <f>IF(Table1[[#This Row],[Analyte]]=$W$8, Table1[[#This Row],[Area]]/SUMIFS($G$6:$G1189, $M$6:$M1189,Table1[[#This Row],[Inject ID]],$B$6:$B1189,Table1[[#This Row],[File Name]]), "")</f>
        <v/>
      </c>
      <c r="O191" t="str">
        <f>IF(Table1[[#This Row],[Analyte]]=$W$25, Table1[[#This Row],[Area]]/SUMIFS($G$6:$G1189, $M$6:$M1189,Table1[[#This Row],[Inject ID]],$B$6:$B1189,Table1[[#This Row],[File Name]]), "")</f>
        <v/>
      </c>
      <c r="Q191" t="str">
        <f>IF(Table1[[#This Row],[Nap/decane]]=$W$8, Table1[[#This Row],[Area]]/SUMIFS($G$6:$G1189, $M$6:$M1189,Table1[[#This Row],[Inject ID approx]],$B$6:$B1189,Table1[[#This Row],[File Name]]), "")</f>
        <v/>
      </c>
      <c r="R191" t="str">
        <f>IF(OR(Table1[[#This Row],[Analyte]]="Phe", Table1[[#This Row],[Analyte]]= "Naphtol"),TRUE,"")</f>
        <v/>
      </c>
    </row>
    <row r="192" spans="1:18" x14ac:dyDescent="0.2">
      <c r="A192" t="str">
        <f>IFERROR(RIGHT(Table1[[#This Row],[File Name]],LEN(Table1[[#This Row],[File Name]])-FIND("-",Table1[[#This Row],[File Name]])),"")</f>
        <v>0.1</v>
      </c>
      <c r="B192" t="str">
        <f>IF(LEFT(Table1[[#This Row],[Peak '#]],3)="TIC", SUBSTITUTE(SUBSTITUTE(Table1[[#This Row],[Peak '#]],".D\data.ms",""),"TIC:", ""),B191)</f>
        <v xml:space="preserve"> 20250718_Nap-0.1</v>
      </c>
      <c r="J192" t="str">
        <f>IFERROR(2*(D193-Table1[[#This Row],[Ret Time]])/(Table1[[#This Row],[Width]]+F193),"")</f>
        <v/>
      </c>
      <c r="K192" t="str">
        <f>IF(ISNUMBER(Table1[[#This Row],[Ret Time]]), ROUND(Table1[[#This Row],[Ret Time]],1),"")</f>
        <v/>
      </c>
      <c r="L192" t="str">
        <f>IFERROR(INDEX($W$8:$W$30,MATCH(K192,$V$8:$V$30,0)),"")</f>
        <v/>
      </c>
      <c r="M192" t="str">
        <f>IFERROR(INDEX($X$8:$X$30,MATCH(Table1[[#This Row],[Rounded RT]],$V$8:$V$30,0)),"")</f>
        <v/>
      </c>
      <c r="N192" t="str">
        <f>IF(Table1[[#This Row],[Analyte]]=$W$8, Table1[[#This Row],[Area]]/SUMIFS($G$6:$G1190, $M$6:$M1190,Table1[[#This Row],[Inject ID]],$B$6:$B1190,Table1[[#This Row],[File Name]]), "")</f>
        <v/>
      </c>
      <c r="O192" t="str">
        <f>IF(Table1[[#This Row],[Analyte]]=$W$25, Table1[[#This Row],[Area]]/SUMIFS($G$6:$G1190, $M$6:$M1190,Table1[[#This Row],[Inject ID]],$B$6:$B1190,Table1[[#This Row],[File Name]]), "")</f>
        <v/>
      </c>
      <c r="Q192" t="str">
        <f>IF(Table1[[#This Row],[Nap/decane]]=$W$8, Table1[[#This Row],[Area]]/SUMIFS($G$6:$G1190, $M$6:$M1190,Table1[[#This Row],[Inject ID approx]],$B$6:$B1190,Table1[[#This Row],[File Name]]), "")</f>
        <v/>
      </c>
      <c r="R192" t="str">
        <f>IF(OR(Table1[[#This Row],[Analyte]]="Phe", Table1[[#This Row],[Analyte]]= "Naphtol"),TRUE,"")</f>
        <v/>
      </c>
    </row>
    <row r="193" spans="1:18" x14ac:dyDescent="0.2">
      <c r="A193" t="str">
        <f>IFERROR(RIGHT(Table1[[#This Row],[File Name]],LEN(Table1[[#This Row],[File Name]])-FIND("-",Table1[[#This Row],[File Name]])),"")</f>
        <v>0.1</v>
      </c>
      <c r="B193" t="str">
        <f>IF(LEFT(Table1[[#This Row],[Peak '#]],3)="TIC", SUBSTITUTE(SUBSTITUTE(Table1[[#This Row],[Peak '#]],".D\data.ms",""),"TIC:", ""),B192)</f>
        <v xml:space="preserve"> 20250718_Nap-0.1</v>
      </c>
      <c r="J193" t="str">
        <f>IFERROR(2*(D194-Table1[[#This Row],[Ret Time]])/(Table1[[#This Row],[Width]]+F194),"")</f>
        <v/>
      </c>
      <c r="K193" t="str">
        <f>IF(ISNUMBER(Table1[[#This Row],[Ret Time]]), ROUND(Table1[[#This Row],[Ret Time]],1),"")</f>
        <v/>
      </c>
      <c r="L193" t="str">
        <f>IFERROR(INDEX($W$8:$W$30,MATCH(K193,$V$8:$V$30,0)),"")</f>
        <v/>
      </c>
      <c r="M193" t="str">
        <f>IFERROR(INDEX($X$8:$X$30,MATCH(Table1[[#This Row],[Rounded RT]],$V$8:$V$30,0)),"")</f>
        <v/>
      </c>
      <c r="N193" t="str">
        <f>IF(Table1[[#This Row],[Analyte]]=$W$8, Table1[[#This Row],[Area]]/SUMIFS($G$6:$G1191, $M$6:$M1191,Table1[[#This Row],[Inject ID]],$B$6:$B1191,Table1[[#This Row],[File Name]]), "")</f>
        <v/>
      </c>
      <c r="O193" t="str">
        <f>IF(Table1[[#This Row],[Analyte]]=$W$25, Table1[[#This Row],[Area]]/SUMIFS($G$6:$G1191, $M$6:$M1191,Table1[[#This Row],[Inject ID]],$B$6:$B1191,Table1[[#This Row],[File Name]]), "")</f>
        <v/>
      </c>
      <c r="Q193" t="str">
        <f>IF(Table1[[#This Row],[Nap/decane]]=$W$8, Table1[[#This Row],[Area]]/SUMIFS($G$6:$G1191, $M$6:$M1191,Table1[[#This Row],[Inject ID approx]],$B$6:$B1191,Table1[[#This Row],[File Name]]), "")</f>
        <v/>
      </c>
      <c r="R193" t="str">
        <f>IF(OR(Table1[[#This Row],[Analyte]]="Phe", Table1[[#This Row],[Analyte]]= "Naphtol"),TRUE,"")</f>
        <v/>
      </c>
    </row>
    <row r="194" spans="1:18" x14ac:dyDescent="0.2">
      <c r="A194" t="str">
        <f>IFERROR(RIGHT(Table1[[#This Row],[File Name]],LEN(Table1[[#This Row],[File Name]])-FIND("-",Table1[[#This Row],[File Name]])),"")</f>
        <v>0.1</v>
      </c>
      <c r="B194" t="str">
        <f>IF(LEFT(Table1[[#This Row],[Peak '#]],3)="TIC", SUBSTITUTE(SUBSTITUTE(Table1[[#This Row],[Peak '#]],".D\data.ms",""),"TIC:", ""),B193)</f>
        <v xml:space="preserve"> 20250718_Nap-0.1</v>
      </c>
      <c r="C194"/>
      <c r="J194" t="str">
        <f>IFERROR(2*(D195-Table1[[#This Row],[Ret Time]])/(Table1[[#This Row],[Width]]+F195),"")</f>
        <v/>
      </c>
      <c r="K194" t="str">
        <f>IF(ISNUMBER(Table1[[#This Row],[Ret Time]]), ROUND(Table1[[#This Row],[Ret Time]],1),"")</f>
        <v/>
      </c>
      <c r="L194" t="str">
        <f>IFERROR(INDEX($W$8:$W$30,MATCH(K194,$V$8:$V$30,0)),"")</f>
        <v/>
      </c>
      <c r="M194" t="str">
        <f>IFERROR(INDEX($X$8:$X$30,MATCH(Table1[[#This Row],[Rounded RT]],$V$8:$V$30,0)),"")</f>
        <v/>
      </c>
      <c r="N194" t="str">
        <f>IF(Table1[[#This Row],[Analyte]]=$W$8, Table1[[#This Row],[Area]]/SUMIFS($G$6:$G1192, $M$6:$M1192,Table1[[#This Row],[Inject ID]],$B$6:$B1192,Table1[[#This Row],[File Name]]), "")</f>
        <v/>
      </c>
      <c r="O194" t="str">
        <f>IF(Table1[[#This Row],[Analyte]]=$W$25, Table1[[#This Row],[Area]]/SUMIFS($G$6:$G1192, $M$6:$M1192,Table1[[#This Row],[Inject ID]],$B$6:$B1192,Table1[[#This Row],[File Name]]), "")</f>
        <v/>
      </c>
      <c r="Q194" t="str">
        <f>IF(Table1[[#This Row],[Nap/decane]]=$W$8, Table1[[#This Row],[Area]]/SUMIFS($G$6:$G1192, $M$6:$M1192,Table1[[#This Row],[Inject ID approx]],$B$6:$B1192,Table1[[#This Row],[File Name]]), "")</f>
        <v/>
      </c>
      <c r="R194" t="str">
        <f>IF(OR(Table1[[#This Row],[Analyte]]="Phe", Table1[[#This Row],[Analyte]]= "Naphtol"),TRUE,"")</f>
        <v/>
      </c>
    </row>
    <row r="195" spans="1:18" x14ac:dyDescent="0.2">
      <c r="A195" t="str">
        <f>IFERROR(RIGHT(Table1[[#This Row],[File Name]],LEN(Table1[[#This Row],[File Name]])-FIND("-",Table1[[#This Row],[File Name]])),"")</f>
        <v>0.1</v>
      </c>
      <c r="B195" t="str">
        <f>IF(LEFT(Table1[[#This Row],[Peak '#]],3)="TIC", SUBSTITUTE(SUBSTITUTE(Table1[[#This Row],[Peak '#]],".D\data.ms",""),"TIC:", ""),B194)</f>
        <v xml:space="preserve"> 20250718_Nap-0.1</v>
      </c>
      <c r="J195" t="str">
        <f>IFERROR(2*(D196-Table1[[#This Row],[Ret Time]])/(Table1[[#This Row],[Width]]+F196),"")</f>
        <v/>
      </c>
      <c r="K195" t="str">
        <f>IF(ISNUMBER(Table1[[#This Row],[Ret Time]]), ROUND(Table1[[#This Row],[Ret Time]],1),"")</f>
        <v/>
      </c>
      <c r="L195" t="str">
        <f>IFERROR(INDEX($W$8:$W$30,MATCH(K195,$V$8:$V$30,0)),"")</f>
        <v/>
      </c>
      <c r="M195" t="str">
        <f>IFERROR(INDEX($X$8:$X$30,MATCH(Table1[[#This Row],[Rounded RT]],$V$8:$V$30,0)),"")</f>
        <v/>
      </c>
      <c r="N195" t="str">
        <f>IF(Table1[[#This Row],[Analyte]]=$W$8, Table1[[#This Row],[Area]]/SUMIFS($G$6:$G1193, $M$6:$M1193,Table1[[#This Row],[Inject ID]],$B$6:$B1193,Table1[[#This Row],[File Name]]), "")</f>
        <v/>
      </c>
      <c r="O195" t="str">
        <f>IF(Table1[[#This Row],[Analyte]]=$W$25, Table1[[#This Row],[Area]]/SUMIFS($G$6:$G1193, $M$6:$M1193,Table1[[#This Row],[Inject ID]],$B$6:$B1193,Table1[[#This Row],[File Name]]), "")</f>
        <v/>
      </c>
      <c r="Q195" t="str">
        <f>IF(Table1[[#This Row],[Nap/decane]]=$W$8, Table1[[#This Row],[Area]]/SUMIFS($G$6:$G1193, $M$6:$M1193,Table1[[#This Row],[Inject ID approx]],$B$6:$B1193,Table1[[#This Row],[File Name]]), "")</f>
        <v/>
      </c>
      <c r="R195" t="str">
        <f>IF(OR(Table1[[#This Row],[Analyte]]="Phe", Table1[[#This Row],[Analyte]]= "Naphtol"),TRUE,"")</f>
        <v/>
      </c>
    </row>
    <row r="196" spans="1:18" x14ac:dyDescent="0.2">
      <c r="A196" t="str">
        <f>IFERROR(RIGHT(Table1[[#This Row],[File Name]],LEN(Table1[[#This Row],[File Name]])-FIND("-",Table1[[#This Row],[File Name]])),"")</f>
        <v>0.1</v>
      </c>
      <c r="B196" t="str">
        <f>IF(LEFT(Table1[[#This Row],[Peak '#]],3)="TIC", SUBSTITUTE(SUBSTITUTE(Table1[[#This Row],[Peak '#]],".D\data.ms",""),"TIC:", ""),B195)</f>
        <v xml:space="preserve"> 20250718_Nap-0.1</v>
      </c>
      <c r="J196" t="str">
        <f>IFERROR(2*(D197-Table1[[#This Row],[Ret Time]])/(Table1[[#This Row],[Width]]+F197),"")</f>
        <v/>
      </c>
      <c r="K196" t="str">
        <f>IF(ISNUMBER(Table1[[#This Row],[Ret Time]]), ROUND(Table1[[#This Row],[Ret Time]],1),"")</f>
        <v/>
      </c>
      <c r="L196" t="str">
        <f>IFERROR(INDEX($W$8:$W$30,MATCH(K196,$V$8:$V$30,0)),"")</f>
        <v/>
      </c>
      <c r="M196" t="str">
        <f>IFERROR(INDEX($X$8:$X$30,MATCH(Table1[[#This Row],[Rounded RT]],$V$8:$V$30,0)),"")</f>
        <v/>
      </c>
      <c r="N196" t="str">
        <f>IF(Table1[[#This Row],[Analyte]]=$W$8, Table1[[#This Row],[Area]]/SUMIFS($G$6:$G1194, $M$6:$M1194,Table1[[#This Row],[Inject ID]],$B$6:$B1194,Table1[[#This Row],[File Name]]), "")</f>
        <v/>
      </c>
      <c r="O196" t="str">
        <f>IF(Table1[[#This Row],[Analyte]]=$W$25, Table1[[#This Row],[Area]]/SUMIFS($G$6:$G1194, $M$6:$M1194,Table1[[#This Row],[Inject ID]],$B$6:$B1194,Table1[[#This Row],[File Name]]), "")</f>
        <v/>
      </c>
      <c r="Q196" t="str">
        <f>IF(Table1[[#This Row],[Nap/decane]]=$W$8, Table1[[#This Row],[Area]]/SUMIFS($G$6:$G1194, $M$6:$M1194,Table1[[#This Row],[Inject ID approx]],$B$6:$B1194,Table1[[#This Row],[File Name]]), "")</f>
        <v/>
      </c>
      <c r="R196" t="str">
        <f>IF(OR(Table1[[#This Row],[Analyte]]="Phe", Table1[[#This Row],[Analyte]]= "Naphtol"),TRUE,"")</f>
        <v/>
      </c>
    </row>
    <row r="197" spans="1:18" x14ac:dyDescent="0.2">
      <c r="A197" t="str">
        <f>IFERROR(RIGHT(Table1[[#This Row],[File Name]],LEN(Table1[[#This Row],[File Name]])-FIND("-",Table1[[#This Row],[File Name]])),"")</f>
        <v>0.1</v>
      </c>
      <c r="B197" t="str">
        <f>IF(LEFT(Table1[[#This Row],[Peak '#]],3)="TIC", SUBSTITUTE(SUBSTITUTE(Table1[[#This Row],[Peak '#]],".D\data.ms",""),"TIC:", ""),B196)</f>
        <v xml:space="preserve"> 20250718_Nap-0.1</v>
      </c>
      <c r="J197" t="str">
        <f>IFERROR(2*(D198-Table1[[#This Row],[Ret Time]])/(Table1[[#This Row],[Width]]+F198),"")</f>
        <v/>
      </c>
      <c r="K197" t="str">
        <f>IF(ISNUMBER(Table1[[#This Row],[Ret Time]]), ROUND(Table1[[#This Row],[Ret Time]],1),"")</f>
        <v/>
      </c>
      <c r="L197" t="str">
        <f>IFERROR(INDEX($W$8:$W$30,MATCH(K197,$V$8:$V$30,0)),"")</f>
        <v/>
      </c>
      <c r="M197" t="str">
        <f>IFERROR(INDEX($X$8:$X$30,MATCH(Table1[[#This Row],[Rounded RT]],$V$8:$V$30,0)),"")</f>
        <v/>
      </c>
      <c r="N197" t="str">
        <f>IF(Table1[[#This Row],[Analyte]]=$W$8, Table1[[#This Row],[Area]]/SUMIFS($G$6:$G1195, $M$6:$M1195,Table1[[#This Row],[Inject ID]],$B$6:$B1195,Table1[[#This Row],[File Name]]), "")</f>
        <v/>
      </c>
      <c r="O197" t="str">
        <f>IF(Table1[[#This Row],[Analyte]]=$W$25, Table1[[#This Row],[Area]]/SUMIFS($G$6:$G1195, $M$6:$M1195,Table1[[#This Row],[Inject ID]],$B$6:$B1195,Table1[[#This Row],[File Name]]), "")</f>
        <v/>
      </c>
      <c r="Q197" t="str">
        <f>IF(Table1[[#This Row],[Nap/decane]]=$W$8, Table1[[#This Row],[Area]]/SUMIFS($G$6:$G1195, $M$6:$M1195,Table1[[#This Row],[Inject ID approx]],$B$6:$B1195,Table1[[#This Row],[File Name]]), "")</f>
        <v/>
      </c>
      <c r="R197" t="str">
        <f>IF(OR(Table1[[#This Row],[Analyte]]="Phe", Table1[[#This Row],[Analyte]]= "Naphtol"),TRUE,"")</f>
        <v/>
      </c>
    </row>
    <row r="198" spans="1:18" x14ac:dyDescent="0.2">
      <c r="A198" t="str">
        <f>IFERROR(RIGHT(Table1[[#This Row],[File Name]],LEN(Table1[[#This Row],[File Name]])-FIND("-",Table1[[#This Row],[File Name]])),"")</f>
        <v>0.1</v>
      </c>
      <c r="B198" t="str">
        <f>IF(LEFT(Table1[[#This Row],[Peak '#]],3)="TIC", SUBSTITUTE(SUBSTITUTE(Table1[[#This Row],[Peak '#]],".D\data.ms",""),"TIC:", ""),B197)</f>
        <v xml:space="preserve"> 20250718_Nap-0.1</v>
      </c>
      <c r="J198" t="str">
        <f>IFERROR(2*(D199-Table1[[#This Row],[Ret Time]])/(Table1[[#This Row],[Width]]+F199),"")</f>
        <v/>
      </c>
      <c r="K198" t="str">
        <f>IF(ISNUMBER(Table1[[#This Row],[Ret Time]]), ROUND(Table1[[#This Row],[Ret Time]],1),"")</f>
        <v/>
      </c>
      <c r="L198" t="str">
        <f>IFERROR(INDEX($W$8:$W$30,MATCH(K198,$V$8:$V$30,0)),"")</f>
        <v/>
      </c>
      <c r="M198" t="str">
        <f>IFERROR(INDEX($X$8:$X$30,MATCH(Table1[[#This Row],[Rounded RT]],$V$8:$V$30,0)),"")</f>
        <v/>
      </c>
      <c r="N198" t="str">
        <f>IF(Table1[[#This Row],[Analyte]]=$W$8, Table1[[#This Row],[Area]]/SUMIFS($G$6:$G1196, $M$6:$M1196,Table1[[#This Row],[Inject ID]],$B$6:$B1196,Table1[[#This Row],[File Name]]), "")</f>
        <v/>
      </c>
      <c r="O198" t="str">
        <f>IF(Table1[[#This Row],[Analyte]]=$W$25, Table1[[#This Row],[Area]]/SUMIFS($G$6:$G1196, $M$6:$M1196,Table1[[#This Row],[Inject ID]],$B$6:$B1196,Table1[[#This Row],[File Name]]), "")</f>
        <v/>
      </c>
      <c r="Q198" t="str">
        <f>IF(Table1[[#This Row],[Nap/decane]]=$W$8, Table1[[#This Row],[Area]]/SUMIFS($G$6:$G1196, $M$6:$M1196,Table1[[#This Row],[Inject ID approx]],$B$6:$B1196,Table1[[#This Row],[File Name]]), "")</f>
        <v/>
      </c>
      <c r="R198" t="str">
        <f>IF(OR(Table1[[#This Row],[Analyte]]="Phe", Table1[[#This Row],[Analyte]]= "Naphtol"),TRUE,"")</f>
        <v/>
      </c>
    </row>
    <row r="199" spans="1:18" x14ac:dyDescent="0.2">
      <c r="A199" t="str">
        <f>IFERROR(RIGHT(Table1[[#This Row],[File Name]],LEN(Table1[[#This Row],[File Name]])-FIND("-",Table1[[#This Row],[File Name]])),"")</f>
        <v>0.1</v>
      </c>
      <c r="B199" t="str">
        <f>IF(LEFT(Table1[[#This Row],[Peak '#]],3)="TIC", SUBSTITUTE(SUBSTITUTE(Table1[[#This Row],[Peak '#]],".D\data.ms",""),"TIC:", ""),B198)</f>
        <v xml:space="preserve"> 20250718_Nap-0.1</v>
      </c>
      <c r="J199" t="str">
        <f>IFERROR(2*(D200-Table1[[#This Row],[Ret Time]])/(Table1[[#This Row],[Width]]+F200),"")</f>
        <v/>
      </c>
      <c r="K199" t="str">
        <f>IF(ISNUMBER(Table1[[#This Row],[Ret Time]]), ROUND(Table1[[#This Row],[Ret Time]],1),"")</f>
        <v/>
      </c>
      <c r="L199" t="str">
        <f>IFERROR(INDEX($W$8:$W$30,MATCH(K199,$V$8:$V$30,0)),"")</f>
        <v/>
      </c>
      <c r="M199" t="str">
        <f>IFERROR(INDEX($X$8:$X$30,MATCH(Table1[[#This Row],[Rounded RT]],$V$8:$V$30,0)),"")</f>
        <v/>
      </c>
      <c r="N199" t="str">
        <f>IF(Table1[[#This Row],[Analyte]]=$W$8, Table1[[#This Row],[Area]]/SUMIFS($G$6:$G1197, $M$6:$M1197,Table1[[#This Row],[Inject ID]],$B$6:$B1197,Table1[[#This Row],[File Name]]), "")</f>
        <v/>
      </c>
      <c r="O199" t="str">
        <f>IF(Table1[[#This Row],[Analyte]]=$W$25, Table1[[#This Row],[Area]]/SUMIFS($G$6:$G1197, $M$6:$M1197,Table1[[#This Row],[Inject ID]],$B$6:$B1197,Table1[[#This Row],[File Name]]), "")</f>
        <v/>
      </c>
      <c r="Q199" t="str">
        <f>IF(Table1[[#This Row],[Nap/decane]]=$W$8, Table1[[#This Row],[Area]]/SUMIFS($G$6:$G1197, $M$6:$M1197,Table1[[#This Row],[Inject ID approx]],$B$6:$B1197,Table1[[#This Row],[File Name]]), "")</f>
        <v/>
      </c>
      <c r="R199" t="str">
        <f>IF(OR(Table1[[#This Row],[Analyte]]="Phe", Table1[[#This Row],[Analyte]]= "Naphtol"),TRUE,"")</f>
        <v/>
      </c>
    </row>
    <row r="200" spans="1:18" x14ac:dyDescent="0.2">
      <c r="A200" t="str">
        <f>IFERROR(RIGHT(Table1[[#This Row],[File Name]],LEN(Table1[[#This Row],[File Name]])-FIND("-",Table1[[#This Row],[File Name]])),"")</f>
        <v>0.1</v>
      </c>
      <c r="B200" t="str">
        <f>IF(LEFT(Table1[[#This Row],[Peak '#]],3)="TIC", SUBSTITUTE(SUBSTITUTE(Table1[[#This Row],[Peak '#]],".D\data.ms",""),"TIC:", ""),B199)</f>
        <v xml:space="preserve"> 20250718_Nap-0.1</v>
      </c>
      <c r="J200" t="str">
        <f>IFERROR(2*(D201-Table1[[#This Row],[Ret Time]])/(Table1[[#This Row],[Width]]+F201),"")</f>
        <v/>
      </c>
      <c r="K200" t="str">
        <f>IF(ISNUMBER(Table1[[#This Row],[Ret Time]]), ROUND(Table1[[#This Row],[Ret Time]],1),"")</f>
        <v/>
      </c>
      <c r="L200" t="str">
        <f>IFERROR(INDEX($W$8:$W$30,MATCH(K200,$V$8:$V$30,0)),"")</f>
        <v/>
      </c>
      <c r="M200" t="str">
        <f>IFERROR(INDEX($X$8:$X$30,MATCH(Table1[[#This Row],[Rounded RT]],$V$8:$V$30,0)),"")</f>
        <v/>
      </c>
      <c r="N200" t="str">
        <f>IF(Table1[[#This Row],[Analyte]]=$W$8, Table1[[#This Row],[Area]]/SUMIFS($G$6:$G1198, $M$6:$M1198,Table1[[#This Row],[Inject ID]],$B$6:$B1198,Table1[[#This Row],[File Name]]), "")</f>
        <v/>
      </c>
      <c r="O200" t="str">
        <f>IF(Table1[[#This Row],[Analyte]]=$W$25, Table1[[#This Row],[Area]]/SUMIFS($G$6:$G1198, $M$6:$M1198,Table1[[#This Row],[Inject ID]],$B$6:$B1198,Table1[[#This Row],[File Name]]), "")</f>
        <v/>
      </c>
      <c r="Q200" t="str">
        <f>IF(Table1[[#This Row],[Nap/decane]]=$W$8, Table1[[#This Row],[Area]]/SUMIFS($G$6:$G1198, $M$6:$M1198,Table1[[#This Row],[Inject ID approx]],$B$6:$B1198,Table1[[#This Row],[File Name]]), "")</f>
        <v/>
      </c>
      <c r="R200" t="str">
        <f>IF(OR(Table1[[#This Row],[Analyte]]="Phe", Table1[[#This Row],[Analyte]]= "Naphtol"),TRUE,"")</f>
        <v/>
      </c>
    </row>
    <row r="201" spans="1:18" x14ac:dyDescent="0.2">
      <c r="A201" t="str">
        <f>IFERROR(RIGHT(Table1[[#This Row],[File Name]],LEN(Table1[[#This Row],[File Name]])-FIND("-",Table1[[#This Row],[File Name]])),"")</f>
        <v>0.1</v>
      </c>
      <c r="B201" t="str">
        <f>IF(LEFT(Table1[[#This Row],[Peak '#]],3)="TIC", SUBSTITUTE(SUBSTITUTE(Table1[[#This Row],[Peak '#]],".D\data.ms",""),"TIC:", ""),B200)</f>
        <v xml:space="preserve"> 20250718_Nap-0.1</v>
      </c>
      <c r="J201" t="str">
        <f>IFERROR(2*(D202-Table1[[#This Row],[Ret Time]])/(Table1[[#This Row],[Width]]+F202),"")</f>
        <v/>
      </c>
      <c r="K201" t="str">
        <f>IF(ISNUMBER(Table1[[#This Row],[Ret Time]]), ROUND(Table1[[#This Row],[Ret Time]],1),"")</f>
        <v/>
      </c>
      <c r="L201" t="str">
        <f>IFERROR(INDEX($W$8:$W$30,MATCH(K201,$V$8:$V$30,0)),"")</f>
        <v/>
      </c>
      <c r="M201" t="str">
        <f>IFERROR(INDEX($X$8:$X$30,MATCH(Table1[[#This Row],[Rounded RT]],$V$8:$V$30,0)),"")</f>
        <v/>
      </c>
      <c r="N201" t="str">
        <f>IF(Table1[[#This Row],[Analyte]]=$W$8, Table1[[#This Row],[Area]]/SUMIFS($G$6:$G1199, $M$6:$M1199,Table1[[#This Row],[Inject ID]],$B$6:$B1199,Table1[[#This Row],[File Name]]), "")</f>
        <v/>
      </c>
      <c r="O201" t="str">
        <f>IF(Table1[[#This Row],[Analyte]]=$W$25, Table1[[#This Row],[Area]]/SUMIFS($G$6:$G1199, $M$6:$M1199,Table1[[#This Row],[Inject ID]],$B$6:$B1199,Table1[[#This Row],[File Name]]), "")</f>
        <v/>
      </c>
      <c r="Q201" t="str">
        <f>IF(Table1[[#This Row],[Nap/decane]]=$W$8, Table1[[#This Row],[Area]]/SUMIFS($G$6:$G1199, $M$6:$M1199,Table1[[#This Row],[Inject ID approx]],$B$6:$B1199,Table1[[#This Row],[File Name]]), "")</f>
        <v/>
      </c>
      <c r="R201" t="str">
        <f>IF(OR(Table1[[#This Row],[Analyte]]="Phe", Table1[[#This Row],[Analyte]]= "Naphtol"),TRUE,"")</f>
        <v/>
      </c>
    </row>
    <row r="202" spans="1:18" x14ac:dyDescent="0.2">
      <c r="A202" t="str">
        <f>IFERROR(RIGHT(Table1[[#This Row],[File Name]],LEN(Table1[[#This Row],[File Name]])-FIND("-",Table1[[#This Row],[File Name]])),"")</f>
        <v>0.1</v>
      </c>
      <c r="B202" t="str">
        <f>IF(LEFT(Table1[[#This Row],[Peak '#]],3)="TIC", SUBSTITUTE(SUBSTITUTE(Table1[[#This Row],[Peak '#]],".D\data.ms",""),"TIC:", ""),B201)</f>
        <v xml:space="preserve"> 20250718_Nap-0.1</v>
      </c>
      <c r="J202" t="str">
        <f>IFERROR(2*(D203-Table1[[#This Row],[Ret Time]])/(Table1[[#This Row],[Width]]+F203),"")</f>
        <v/>
      </c>
      <c r="K202" t="str">
        <f>IF(ISNUMBER(Table1[[#This Row],[Ret Time]]), ROUND(Table1[[#This Row],[Ret Time]],1),"")</f>
        <v/>
      </c>
      <c r="L202" t="str">
        <f>IFERROR(INDEX($W$8:$W$30,MATCH(K202,$V$8:$V$30,0)),"")</f>
        <v/>
      </c>
      <c r="M202" t="str">
        <f>IFERROR(INDEX($X$8:$X$30,MATCH(Table1[[#This Row],[Rounded RT]],$V$8:$V$30,0)),"")</f>
        <v/>
      </c>
      <c r="N202" t="str">
        <f>IF(Table1[[#This Row],[Analyte]]=$W$8, Table1[[#This Row],[Area]]/SUMIFS($G$6:$G1200, $M$6:$M1200,Table1[[#This Row],[Inject ID]],$B$6:$B1200,Table1[[#This Row],[File Name]]), "")</f>
        <v/>
      </c>
      <c r="O202" t="str">
        <f>IF(Table1[[#This Row],[Analyte]]=$W$25, Table1[[#This Row],[Area]]/SUMIFS($G$6:$G1200, $M$6:$M1200,Table1[[#This Row],[Inject ID]],$B$6:$B1200,Table1[[#This Row],[File Name]]), "")</f>
        <v/>
      </c>
      <c r="Q202" t="str">
        <f>IF(Table1[[#This Row],[Nap/decane]]=$W$8, Table1[[#This Row],[Area]]/SUMIFS($G$6:$G1200, $M$6:$M1200,Table1[[#This Row],[Inject ID approx]],$B$6:$B1200,Table1[[#This Row],[File Name]]), "")</f>
        <v/>
      </c>
      <c r="R202" t="str">
        <f>IF(OR(Table1[[#This Row],[Analyte]]="Phe", Table1[[#This Row],[Analyte]]= "Naphtol"),TRUE,"")</f>
        <v/>
      </c>
    </row>
    <row r="203" spans="1:18" x14ac:dyDescent="0.2">
      <c r="A203" t="str">
        <f>IFERROR(RIGHT(Table1[[#This Row],[File Name]],LEN(Table1[[#This Row],[File Name]])-FIND("-",Table1[[#This Row],[File Name]])),"")</f>
        <v>0.1</v>
      </c>
      <c r="B203" t="str">
        <f>IF(LEFT(Table1[[#This Row],[Peak '#]],3)="TIC", SUBSTITUTE(SUBSTITUTE(Table1[[#This Row],[Peak '#]],".D\data.ms",""),"TIC:", ""),B202)</f>
        <v xml:space="preserve"> 20250718_Nap-0.1</v>
      </c>
      <c r="J203" t="str">
        <f>IFERROR(2*(D204-Table1[[#This Row],[Ret Time]])/(Table1[[#This Row],[Width]]+F204),"")</f>
        <v/>
      </c>
      <c r="K203" t="str">
        <f>IF(ISNUMBER(Table1[[#This Row],[Ret Time]]), ROUND(Table1[[#This Row],[Ret Time]],1),"")</f>
        <v/>
      </c>
      <c r="L203" t="str">
        <f>IFERROR(INDEX($W$8:$W$30,MATCH(K203,$V$8:$V$30,0)),"")</f>
        <v/>
      </c>
      <c r="M203" t="str">
        <f>IFERROR(INDEX($X$8:$X$30,MATCH(Table1[[#This Row],[Rounded RT]],$V$8:$V$30,0)),"")</f>
        <v/>
      </c>
      <c r="N203" t="str">
        <f>IF(Table1[[#This Row],[Analyte]]=$W$8, Table1[[#This Row],[Area]]/SUMIFS($G$6:$G1201, $M$6:$M1201,Table1[[#This Row],[Inject ID]],$B$6:$B1201,Table1[[#This Row],[File Name]]), "")</f>
        <v/>
      </c>
      <c r="O203" t="str">
        <f>IF(Table1[[#This Row],[Analyte]]=$W$25, Table1[[#This Row],[Area]]/SUMIFS($G$6:$G1201, $M$6:$M1201,Table1[[#This Row],[Inject ID]],$B$6:$B1201,Table1[[#This Row],[File Name]]), "")</f>
        <v/>
      </c>
      <c r="Q203" t="str">
        <f>IF(Table1[[#This Row],[Nap/decane]]=$W$8, Table1[[#This Row],[Area]]/SUMIFS($G$6:$G1201, $M$6:$M1201,Table1[[#This Row],[Inject ID approx]],$B$6:$B1201,Table1[[#This Row],[File Name]]), "")</f>
        <v/>
      </c>
      <c r="R203" t="str">
        <f>IF(OR(Table1[[#This Row],[Analyte]]="Phe", Table1[[#This Row],[Analyte]]= "Naphtol"),TRUE,"")</f>
        <v/>
      </c>
    </row>
    <row r="204" spans="1:18" x14ac:dyDescent="0.2">
      <c r="A204" t="str">
        <f>IFERROR(RIGHT(Table1[[#This Row],[File Name]],LEN(Table1[[#This Row],[File Name]])-FIND("-",Table1[[#This Row],[File Name]])),"")</f>
        <v>0.1</v>
      </c>
      <c r="B204" t="str">
        <f>IF(LEFT(Table1[[#This Row],[Peak '#]],3)="TIC", SUBSTITUTE(SUBSTITUTE(Table1[[#This Row],[Peak '#]],".D\data.ms",""),"TIC:", ""),B203)</f>
        <v xml:space="preserve"> 20250718_Nap-0.1</v>
      </c>
      <c r="J204" t="str">
        <f>IFERROR(2*(D205-Table1[[#This Row],[Ret Time]])/(Table1[[#This Row],[Width]]+F205),"")</f>
        <v/>
      </c>
      <c r="K204" t="str">
        <f>IF(ISNUMBER(Table1[[#This Row],[Ret Time]]), ROUND(Table1[[#This Row],[Ret Time]],1),"")</f>
        <v/>
      </c>
      <c r="L204" t="str">
        <f>IFERROR(INDEX($W$8:$W$30,MATCH(K204,$V$8:$V$30,0)),"")</f>
        <v/>
      </c>
      <c r="M204" t="str">
        <f>IFERROR(INDEX($X$8:$X$30,MATCH(Table1[[#This Row],[Rounded RT]],$V$8:$V$30,0)),"")</f>
        <v/>
      </c>
      <c r="N204" t="str">
        <f>IF(Table1[[#This Row],[Analyte]]=$W$8, Table1[[#This Row],[Area]]/SUMIFS($G$6:$G1202, $M$6:$M1202,Table1[[#This Row],[Inject ID]],$B$6:$B1202,Table1[[#This Row],[File Name]]), "")</f>
        <v/>
      </c>
      <c r="O204" t="str">
        <f>IF(Table1[[#This Row],[Analyte]]=$W$25, Table1[[#This Row],[Area]]/SUMIFS($G$6:$G1202, $M$6:$M1202,Table1[[#This Row],[Inject ID]],$B$6:$B1202,Table1[[#This Row],[File Name]]), "")</f>
        <v/>
      </c>
      <c r="Q204" t="str">
        <f>IF(Table1[[#This Row],[Nap/decane]]=$W$8, Table1[[#This Row],[Area]]/SUMIFS($G$6:$G1202, $M$6:$M1202,Table1[[#This Row],[Inject ID approx]],$B$6:$B1202,Table1[[#This Row],[File Name]]), "")</f>
        <v/>
      </c>
      <c r="R204" t="str">
        <f>IF(OR(Table1[[#This Row],[Analyte]]="Phe", Table1[[#This Row],[Analyte]]= "Naphtol"),TRUE,"")</f>
        <v/>
      </c>
    </row>
    <row r="205" spans="1:18" x14ac:dyDescent="0.2">
      <c r="A205" t="str">
        <f>IFERROR(RIGHT(Table1[[#This Row],[File Name]],LEN(Table1[[#This Row],[File Name]])-FIND("-",Table1[[#This Row],[File Name]])),"")</f>
        <v>0.1</v>
      </c>
      <c r="B205" t="str">
        <f>IF(LEFT(Table1[[#This Row],[Peak '#]],3)="TIC", SUBSTITUTE(SUBSTITUTE(Table1[[#This Row],[Peak '#]],".D\data.ms",""),"TIC:", ""),B204)</f>
        <v xml:space="preserve"> 20250718_Nap-0.1</v>
      </c>
      <c r="J205" t="str">
        <f>IFERROR(2*(D206-Table1[[#This Row],[Ret Time]])/(Table1[[#This Row],[Width]]+F206),"")</f>
        <v/>
      </c>
      <c r="K205" t="str">
        <f>IF(ISNUMBER(Table1[[#This Row],[Ret Time]]), ROUND(Table1[[#This Row],[Ret Time]],1),"")</f>
        <v/>
      </c>
      <c r="L205" t="str">
        <f>IFERROR(INDEX($W$8:$W$30,MATCH(K205,$V$8:$V$30,0)),"")</f>
        <v/>
      </c>
      <c r="M205" t="str">
        <f>IFERROR(INDEX($X$8:$X$30,MATCH(Table1[[#This Row],[Rounded RT]],$V$8:$V$30,0)),"")</f>
        <v/>
      </c>
      <c r="N205" t="str">
        <f>IF(Table1[[#This Row],[Analyte]]=$W$8, Table1[[#This Row],[Area]]/SUMIFS($G$6:$G1203, $M$6:$M1203,Table1[[#This Row],[Inject ID]],$B$6:$B1203,Table1[[#This Row],[File Name]]), "")</f>
        <v/>
      </c>
      <c r="O205" t="str">
        <f>IF(Table1[[#This Row],[Analyte]]=$W$25, Table1[[#This Row],[Area]]/SUMIFS($G$6:$G1203, $M$6:$M1203,Table1[[#This Row],[Inject ID]],$B$6:$B1203,Table1[[#This Row],[File Name]]), "")</f>
        <v/>
      </c>
      <c r="Q205" t="str">
        <f>IF(Table1[[#This Row],[Nap/decane]]=$W$8, Table1[[#This Row],[Area]]/SUMIFS($G$6:$G1203, $M$6:$M1203,Table1[[#This Row],[Inject ID approx]],$B$6:$B1203,Table1[[#This Row],[File Name]]), "")</f>
        <v/>
      </c>
      <c r="R205" t="str">
        <f>IF(OR(Table1[[#This Row],[Analyte]]="Phe", Table1[[#This Row],[Analyte]]= "Naphtol"),TRUE,"")</f>
        <v/>
      </c>
    </row>
    <row r="206" spans="1:18" x14ac:dyDescent="0.2">
      <c r="A206" t="str">
        <f>IFERROR(RIGHT(Table1[[#This Row],[File Name]],LEN(Table1[[#This Row],[File Name]])-FIND("-",Table1[[#This Row],[File Name]])),"")</f>
        <v>0.1</v>
      </c>
      <c r="B206" t="str">
        <f>IF(LEFT(Table1[[#This Row],[Peak '#]],3)="TIC", SUBSTITUTE(SUBSTITUTE(Table1[[#This Row],[Peak '#]],".D\data.ms",""),"TIC:", ""),B205)</f>
        <v xml:space="preserve"> 20250718_Nap-0.1</v>
      </c>
      <c r="J206" t="str">
        <f>IFERROR(2*(D207-Table1[[#This Row],[Ret Time]])/(Table1[[#This Row],[Width]]+F207),"")</f>
        <v/>
      </c>
      <c r="K206" t="str">
        <f>IF(ISNUMBER(Table1[[#This Row],[Ret Time]]), ROUND(Table1[[#This Row],[Ret Time]],1),"")</f>
        <v/>
      </c>
      <c r="L206" t="str">
        <f>IFERROR(INDEX($W$8:$W$30,MATCH(K206,$V$8:$V$30,0)),"")</f>
        <v/>
      </c>
      <c r="M206" t="str">
        <f>IFERROR(INDEX($X$8:$X$30,MATCH(Table1[[#This Row],[Rounded RT]],$V$8:$V$30,0)),"")</f>
        <v/>
      </c>
      <c r="N206" t="str">
        <f>IF(Table1[[#This Row],[Analyte]]=$W$8, Table1[[#This Row],[Area]]/SUMIFS($G$6:$G1204, $M$6:$M1204,Table1[[#This Row],[Inject ID]],$B$6:$B1204,Table1[[#This Row],[File Name]]), "")</f>
        <v/>
      </c>
      <c r="O206" t="str">
        <f>IF(Table1[[#This Row],[Analyte]]=$W$25, Table1[[#This Row],[Area]]/SUMIFS($G$6:$G1204, $M$6:$M1204,Table1[[#This Row],[Inject ID]],$B$6:$B1204,Table1[[#This Row],[File Name]]), "")</f>
        <v/>
      </c>
      <c r="Q206" t="str">
        <f>IF(Table1[[#This Row],[Nap/decane]]=$W$8, Table1[[#This Row],[Area]]/SUMIFS($G$6:$G1204, $M$6:$M1204,Table1[[#This Row],[Inject ID approx]],$B$6:$B1204,Table1[[#This Row],[File Name]]), "")</f>
        <v/>
      </c>
      <c r="R206" t="str">
        <f>IF(OR(Table1[[#This Row],[Analyte]]="Phe", Table1[[#This Row],[Analyte]]= "Naphtol"),TRUE,"")</f>
        <v/>
      </c>
    </row>
    <row r="207" spans="1:18" x14ac:dyDescent="0.2">
      <c r="A207" t="str">
        <f>IFERROR(RIGHT(Table1[[#This Row],[File Name]],LEN(Table1[[#This Row],[File Name]])-FIND("-",Table1[[#This Row],[File Name]])),"")</f>
        <v>0.1</v>
      </c>
      <c r="B207" t="str">
        <f>IF(LEFT(Table1[[#This Row],[Peak '#]],3)="TIC", SUBSTITUTE(SUBSTITUTE(Table1[[#This Row],[Peak '#]],".D\data.ms",""),"TIC:", ""),B206)</f>
        <v xml:space="preserve"> 20250718_Nap-0.1</v>
      </c>
      <c r="J207" t="str">
        <f>IFERROR(2*(D208-Table1[[#This Row],[Ret Time]])/(Table1[[#This Row],[Width]]+F208),"")</f>
        <v/>
      </c>
      <c r="K207" t="str">
        <f>IF(ISNUMBER(Table1[[#This Row],[Ret Time]]), ROUND(Table1[[#This Row],[Ret Time]],1),"")</f>
        <v/>
      </c>
      <c r="L207" t="str">
        <f>IFERROR(INDEX($W$8:$W$30,MATCH(K207,$V$8:$V$30,0)),"")</f>
        <v/>
      </c>
      <c r="M207" t="str">
        <f>IFERROR(INDEX($X$8:$X$30,MATCH(Table1[[#This Row],[Rounded RT]],$V$8:$V$30,0)),"")</f>
        <v/>
      </c>
      <c r="N207" t="str">
        <f>IF(Table1[[#This Row],[Analyte]]=$W$8, Table1[[#This Row],[Area]]/SUMIFS($G$6:$G1205, $M$6:$M1205,Table1[[#This Row],[Inject ID]],$B$6:$B1205,Table1[[#This Row],[File Name]]), "")</f>
        <v/>
      </c>
      <c r="O207" t="str">
        <f>IF(Table1[[#This Row],[Analyte]]=$W$25, Table1[[#This Row],[Area]]/SUMIFS($G$6:$G1205, $M$6:$M1205,Table1[[#This Row],[Inject ID]],$B$6:$B1205,Table1[[#This Row],[File Name]]), "")</f>
        <v/>
      </c>
      <c r="Q207" t="str">
        <f>IF(Table1[[#This Row],[Nap/decane]]=$W$8, Table1[[#This Row],[Area]]/SUMIFS($G$6:$G1205, $M$6:$M1205,Table1[[#This Row],[Inject ID approx]],$B$6:$B1205,Table1[[#This Row],[File Name]]), "")</f>
        <v/>
      </c>
      <c r="R207" t="str">
        <f>IF(OR(Table1[[#This Row],[Analyte]]="Phe", Table1[[#This Row],[Analyte]]= "Naphtol"),TRUE,"")</f>
        <v/>
      </c>
    </row>
    <row r="208" spans="1:18" x14ac:dyDescent="0.2">
      <c r="A208" t="str">
        <f>IFERROR(RIGHT(Table1[[#This Row],[File Name]],LEN(Table1[[#This Row],[File Name]])-FIND("-",Table1[[#This Row],[File Name]])),"")</f>
        <v>0.1</v>
      </c>
      <c r="B208" t="str">
        <f>IF(LEFT(Table1[[#This Row],[Peak '#]],3)="TIC", SUBSTITUTE(SUBSTITUTE(Table1[[#This Row],[Peak '#]],".D\data.ms",""),"TIC:", ""),B207)</f>
        <v xml:space="preserve"> 20250718_Nap-0.1</v>
      </c>
      <c r="J208" t="str">
        <f>IFERROR(2*(D209-Table1[[#This Row],[Ret Time]])/(Table1[[#This Row],[Width]]+F209),"")</f>
        <v/>
      </c>
      <c r="K208" t="str">
        <f>IF(ISNUMBER(Table1[[#This Row],[Ret Time]]), ROUND(Table1[[#This Row],[Ret Time]],1),"")</f>
        <v/>
      </c>
      <c r="L208" t="str">
        <f>IFERROR(INDEX($W$8:$W$30,MATCH(K208,$V$8:$V$30,0)),"")</f>
        <v/>
      </c>
      <c r="M208" t="str">
        <f>IFERROR(INDEX($X$8:$X$30,MATCH(Table1[[#This Row],[Rounded RT]],$V$8:$V$30,0)),"")</f>
        <v/>
      </c>
      <c r="N208" t="str">
        <f>IF(Table1[[#This Row],[Analyte]]=$W$8, Table1[[#This Row],[Area]]/SUMIFS($G$6:$G1206, $M$6:$M1206,Table1[[#This Row],[Inject ID]],$B$6:$B1206,Table1[[#This Row],[File Name]]), "")</f>
        <v/>
      </c>
      <c r="O208" t="str">
        <f>IF(Table1[[#This Row],[Analyte]]=$W$25, Table1[[#This Row],[Area]]/SUMIFS($G$6:$G1206, $M$6:$M1206,Table1[[#This Row],[Inject ID]],$B$6:$B1206,Table1[[#This Row],[File Name]]), "")</f>
        <v/>
      </c>
      <c r="Q208" t="str">
        <f>IF(Table1[[#This Row],[Nap/decane]]=$W$8, Table1[[#This Row],[Area]]/SUMIFS($G$6:$G1206, $M$6:$M1206,Table1[[#This Row],[Inject ID approx]],$B$6:$B1206,Table1[[#This Row],[File Name]]), "")</f>
        <v/>
      </c>
      <c r="R208" t="str">
        <f>IF(OR(Table1[[#This Row],[Analyte]]="Phe", Table1[[#This Row],[Analyte]]= "Naphtol"),TRUE,"")</f>
        <v/>
      </c>
    </row>
    <row r="209" spans="1:18" x14ac:dyDescent="0.2">
      <c r="A209" t="str">
        <f>IFERROR(RIGHT(Table1[[#This Row],[File Name]],LEN(Table1[[#This Row],[File Name]])-FIND("-",Table1[[#This Row],[File Name]])),"")</f>
        <v>0.1</v>
      </c>
      <c r="B209" t="str">
        <f>IF(LEFT(Table1[[#This Row],[Peak '#]],3)="TIC", SUBSTITUTE(SUBSTITUTE(Table1[[#This Row],[Peak '#]],".D\data.ms",""),"TIC:", ""),B208)</f>
        <v xml:space="preserve"> 20250718_Nap-0.1</v>
      </c>
      <c r="J209" t="str">
        <f>IFERROR(2*(D210-Table1[[#This Row],[Ret Time]])/(Table1[[#This Row],[Width]]+F210),"")</f>
        <v/>
      </c>
      <c r="K209" t="str">
        <f>IF(ISNUMBER(Table1[[#This Row],[Ret Time]]), ROUND(Table1[[#This Row],[Ret Time]],1),"")</f>
        <v/>
      </c>
      <c r="L209" t="str">
        <f>IFERROR(INDEX($W$8:$W$30,MATCH(K209,$V$8:$V$30,0)),"")</f>
        <v/>
      </c>
      <c r="M209" t="str">
        <f>IFERROR(INDEX($X$8:$X$30,MATCH(Table1[[#This Row],[Rounded RT]],$V$8:$V$30,0)),"")</f>
        <v/>
      </c>
      <c r="N209" t="str">
        <f>IF(Table1[[#This Row],[Analyte]]=$W$8, Table1[[#This Row],[Area]]/SUMIFS($G$6:$G1207, $M$6:$M1207,Table1[[#This Row],[Inject ID]],$B$6:$B1207,Table1[[#This Row],[File Name]]), "")</f>
        <v/>
      </c>
      <c r="O209" t="str">
        <f>IF(Table1[[#This Row],[Analyte]]=$W$25, Table1[[#This Row],[Area]]/SUMIFS($G$6:$G1207, $M$6:$M1207,Table1[[#This Row],[Inject ID]],$B$6:$B1207,Table1[[#This Row],[File Name]]), "")</f>
        <v/>
      </c>
      <c r="Q209" t="str">
        <f>IF(Table1[[#This Row],[Nap/decane]]=$W$8, Table1[[#This Row],[Area]]/SUMIFS($G$6:$G1207, $M$6:$M1207,Table1[[#This Row],[Inject ID approx]],$B$6:$B1207,Table1[[#This Row],[File Name]]), "")</f>
        <v/>
      </c>
      <c r="R209" t="str">
        <f>IF(OR(Table1[[#This Row],[Analyte]]="Phe", Table1[[#This Row],[Analyte]]= "Naphtol"),TRUE,"")</f>
        <v/>
      </c>
    </row>
    <row r="210" spans="1:18" x14ac:dyDescent="0.2">
      <c r="A210" t="str">
        <f>IFERROR(RIGHT(Table1[[#This Row],[File Name]],LEN(Table1[[#This Row],[File Name]])-FIND("-",Table1[[#This Row],[File Name]])),"")</f>
        <v>0.1</v>
      </c>
      <c r="B210" t="str">
        <f>IF(LEFT(Table1[[#This Row],[Peak '#]],3)="TIC", SUBSTITUTE(SUBSTITUTE(Table1[[#This Row],[Peak '#]],".D\data.ms",""),"TIC:", ""),B209)</f>
        <v xml:space="preserve"> 20250718_Nap-0.1</v>
      </c>
      <c r="J210" t="str">
        <f>IFERROR(2*(D211-Table1[[#This Row],[Ret Time]])/(Table1[[#This Row],[Width]]+F211),"")</f>
        <v/>
      </c>
      <c r="K210" t="str">
        <f>IF(ISNUMBER(Table1[[#This Row],[Ret Time]]), ROUND(Table1[[#This Row],[Ret Time]],1),"")</f>
        <v/>
      </c>
      <c r="L210" t="str">
        <f>IFERROR(INDEX($W$8:$W$30,MATCH(K210,$V$8:$V$30,0)),"")</f>
        <v/>
      </c>
      <c r="M210" t="str">
        <f>IFERROR(INDEX($X$8:$X$30,MATCH(Table1[[#This Row],[Rounded RT]],$V$8:$V$30,0)),"")</f>
        <v/>
      </c>
      <c r="N210" t="str">
        <f>IF(Table1[[#This Row],[Analyte]]=$W$8, Table1[[#This Row],[Area]]/SUMIFS($G$6:$G1208, $M$6:$M1208,Table1[[#This Row],[Inject ID]],$B$6:$B1208,Table1[[#This Row],[File Name]]), "")</f>
        <v/>
      </c>
      <c r="O210" t="str">
        <f>IF(Table1[[#This Row],[Analyte]]=$W$25, Table1[[#This Row],[Area]]/SUMIFS($G$6:$G1208, $M$6:$M1208,Table1[[#This Row],[Inject ID]],$B$6:$B1208,Table1[[#This Row],[File Name]]), "")</f>
        <v/>
      </c>
      <c r="Q210" t="str">
        <f>IF(Table1[[#This Row],[Nap/decane]]=$W$8, Table1[[#This Row],[Area]]/SUMIFS($G$6:$G1208, $M$6:$M1208,Table1[[#This Row],[Inject ID approx]],$B$6:$B1208,Table1[[#This Row],[File Name]]), "")</f>
        <v/>
      </c>
      <c r="R210" t="str">
        <f>IF(OR(Table1[[#This Row],[Analyte]]="Phe", Table1[[#This Row],[Analyte]]= "Naphtol"),TRUE,"")</f>
        <v/>
      </c>
    </row>
    <row r="211" spans="1:18" x14ac:dyDescent="0.2">
      <c r="A211" t="str">
        <f>IFERROR(RIGHT(Table1[[#This Row],[File Name]],LEN(Table1[[#This Row],[File Name]])-FIND("-",Table1[[#This Row],[File Name]])),"")</f>
        <v>0.1</v>
      </c>
      <c r="B211" t="str">
        <f>IF(LEFT(Table1[[#This Row],[Peak '#]],3)="TIC", SUBSTITUTE(SUBSTITUTE(Table1[[#This Row],[Peak '#]],".D\data.ms",""),"TIC:", ""),B210)</f>
        <v xml:space="preserve"> 20250718_Nap-0.1</v>
      </c>
      <c r="J211" t="str">
        <f>IFERROR(2*(D212-Table1[[#This Row],[Ret Time]])/(Table1[[#This Row],[Width]]+F212),"")</f>
        <v/>
      </c>
      <c r="K211" t="str">
        <f>IF(ISNUMBER(Table1[[#This Row],[Ret Time]]), ROUND(Table1[[#This Row],[Ret Time]],1),"")</f>
        <v/>
      </c>
      <c r="L211" t="str">
        <f>IFERROR(INDEX($W$8:$W$30,MATCH(K211,$V$8:$V$30,0)),"")</f>
        <v/>
      </c>
      <c r="M211" t="str">
        <f>IFERROR(INDEX($X$8:$X$30,MATCH(Table1[[#This Row],[Rounded RT]],$V$8:$V$30,0)),"")</f>
        <v/>
      </c>
      <c r="N211" t="str">
        <f>IF(Table1[[#This Row],[Analyte]]=$W$8, Table1[[#This Row],[Area]]/SUMIFS($G$6:$G1209, $M$6:$M1209,Table1[[#This Row],[Inject ID]],$B$6:$B1209,Table1[[#This Row],[File Name]]), "")</f>
        <v/>
      </c>
      <c r="O211" t="str">
        <f>IF(Table1[[#This Row],[Analyte]]=$W$25, Table1[[#This Row],[Area]]/SUMIFS($G$6:$G1209, $M$6:$M1209,Table1[[#This Row],[Inject ID]],$B$6:$B1209,Table1[[#This Row],[File Name]]), "")</f>
        <v/>
      </c>
      <c r="Q211" t="str">
        <f>IF(Table1[[#This Row],[Nap/decane]]=$W$8, Table1[[#This Row],[Area]]/SUMIFS($G$6:$G1209, $M$6:$M1209,Table1[[#This Row],[Inject ID approx]],$B$6:$B1209,Table1[[#This Row],[File Name]]), "")</f>
        <v/>
      </c>
      <c r="R211" t="str">
        <f>IF(OR(Table1[[#This Row],[Analyte]]="Phe", Table1[[#This Row],[Analyte]]= "Naphtol"),TRUE,"")</f>
        <v/>
      </c>
    </row>
    <row r="212" spans="1:18" x14ac:dyDescent="0.2">
      <c r="A212" t="str">
        <f>IFERROR(RIGHT(Table1[[#This Row],[File Name]],LEN(Table1[[#This Row],[File Name]])-FIND("-",Table1[[#This Row],[File Name]])),"")</f>
        <v>0.1</v>
      </c>
      <c r="B212" t="str">
        <f>IF(LEFT(Table1[[#This Row],[Peak '#]],3)="TIC", SUBSTITUTE(SUBSTITUTE(Table1[[#This Row],[Peak '#]],".D\data.ms",""),"TIC:", ""),B211)</f>
        <v xml:space="preserve"> 20250718_Nap-0.1</v>
      </c>
      <c r="J212" t="str">
        <f>IFERROR(2*(D213-Table1[[#This Row],[Ret Time]])/(Table1[[#This Row],[Width]]+F213),"")</f>
        <v/>
      </c>
      <c r="K212" t="str">
        <f>IF(ISNUMBER(Table1[[#This Row],[Ret Time]]), ROUND(Table1[[#This Row],[Ret Time]],1),"")</f>
        <v/>
      </c>
      <c r="L212" t="str">
        <f>IFERROR(INDEX($W$8:$W$30,MATCH(K212,$V$8:$V$30,0)),"")</f>
        <v/>
      </c>
      <c r="M212" t="str">
        <f>IFERROR(INDEX($X$8:$X$30,MATCH(Table1[[#This Row],[Rounded RT]],$V$8:$V$30,0)),"")</f>
        <v/>
      </c>
      <c r="N212" t="str">
        <f>IF(Table1[[#This Row],[Analyte]]=$W$8, Table1[[#This Row],[Area]]/SUMIFS($G$6:$G1210, $M$6:$M1210,Table1[[#This Row],[Inject ID]],$B$6:$B1210,Table1[[#This Row],[File Name]]), "")</f>
        <v/>
      </c>
      <c r="O212" t="str">
        <f>IF(Table1[[#This Row],[Analyte]]=$W$25, Table1[[#This Row],[Area]]/SUMIFS($G$6:$G1210, $M$6:$M1210,Table1[[#This Row],[Inject ID]],$B$6:$B1210,Table1[[#This Row],[File Name]]), "")</f>
        <v/>
      </c>
      <c r="Q212" t="str">
        <f>IF(Table1[[#This Row],[Nap/decane]]=$W$8, Table1[[#This Row],[Area]]/SUMIFS($G$6:$G1210, $M$6:$M1210,Table1[[#This Row],[Inject ID approx]],$B$6:$B1210,Table1[[#This Row],[File Name]]), "")</f>
        <v/>
      </c>
      <c r="R212" t="str">
        <f>IF(OR(Table1[[#This Row],[Analyte]]="Phe", Table1[[#This Row],[Analyte]]= "Naphtol"),TRUE,"")</f>
        <v/>
      </c>
    </row>
    <row r="213" spans="1:18" x14ac:dyDescent="0.2">
      <c r="A213" t="str">
        <f>IFERROR(RIGHT(Table1[[#This Row],[File Name]],LEN(Table1[[#This Row],[File Name]])-FIND("-",Table1[[#This Row],[File Name]])),"")</f>
        <v>0.1</v>
      </c>
      <c r="B213" t="str">
        <f>IF(LEFT(Table1[[#This Row],[Peak '#]],3)="TIC", SUBSTITUTE(SUBSTITUTE(Table1[[#This Row],[Peak '#]],".D\data.ms",""),"TIC:", ""),B212)</f>
        <v xml:space="preserve"> 20250718_Nap-0.1</v>
      </c>
      <c r="J213" t="str">
        <f>IFERROR(2*(D214-Table1[[#This Row],[Ret Time]])/(Table1[[#This Row],[Width]]+F214),"")</f>
        <v/>
      </c>
      <c r="K213" t="str">
        <f>IF(ISNUMBER(Table1[[#This Row],[Ret Time]]), ROUND(Table1[[#This Row],[Ret Time]],1),"")</f>
        <v/>
      </c>
      <c r="L213" t="str">
        <f>IFERROR(INDEX($W$8:$W$30,MATCH(K213,$V$8:$V$30,0)),"")</f>
        <v/>
      </c>
      <c r="M213" t="str">
        <f>IFERROR(INDEX($X$8:$X$30,MATCH(Table1[[#This Row],[Rounded RT]],$V$8:$V$30,0)),"")</f>
        <v/>
      </c>
      <c r="N213" t="str">
        <f>IF(Table1[[#This Row],[Analyte]]=$W$8, Table1[[#This Row],[Area]]/SUMIFS($G$6:$G1211, $M$6:$M1211,Table1[[#This Row],[Inject ID]],$B$6:$B1211,Table1[[#This Row],[File Name]]), "")</f>
        <v/>
      </c>
      <c r="O213" t="str">
        <f>IF(Table1[[#This Row],[Analyte]]=$W$25, Table1[[#This Row],[Area]]/SUMIFS($G$6:$G1211, $M$6:$M1211,Table1[[#This Row],[Inject ID]],$B$6:$B1211,Table1[[#This Row],[File Name]]), "")</f>
        <v/>
      </c>
      <c r="Q213" t="str">
        <f>IF(Table1[[#This Row],[Nap/decane]]=$W$8, Table1[[#This Row],[Area]]/SUMIFS($G$6:$G1211, $M$6:$M1211,Table1[[#This Row],[Inject ID approx]],$B$6:$B1211,Table1[[#This Row],[File Name]]), "")</f>
        <v/>
      </c>
      <c r="R213" t="str">
        <f>IF(OR(Table1[[#This Row],[Analyte]]="Phe", Table1[[#This Row],[Analyte]]= "Naphtol"),TRUE,"")</f>
        <v/>
      </c>
    </row>
    <row r="214" spans="1:18" x14ac:dyDescent="0.2">
      <c r="A214" t="str">
        <f>IFERROR(RIGHT(Table1[[#This Row],[File Name]],LEN(Table1[[#This Row],[File Name]])-FIND("-",Table1[[#This Row],[File Name]])),"")</f>
        <v>0.1</v>
      </c>
      <c r="B214" t="str">
        <f>IF(LEFT(Table1[[#This Row],[Peak '#]],3)="TIC", SUBSTITUTE(SUBSTITUTE(Table1[[#This Row],[Peak '#]],".D\data.ms",""),"TIC:", ""),B213)</f>
        <v xml:space="preserve"> 20250718_Nap-0.1</v>
      </c>
      <c r="J214" t="str">
        <f>IFERROR(2*(D215-Table1[[#This Row],[Ret Time]])/(Table1[[#This Row],[Width]]+F215),"")</f>
        <v/>
      </c>
      <c r="K214" t="str">
        <f>IF(ISNUMBER(Table1[[#This Row],[Ret Time]]), ROUND(Table1[[#This Row],[Ret Time]],1),"")</f>
        <v/>
      </c>
      <c r="L214" t="str">
        <f>IFERROR(INDEX($W$8:$W$30,MATCH(K214,$V$8:$V$30,0)),"")</f>
        <v/>
      </c>
      <c r="M214" t="str">
        <f>IFERROR(INDEX($X$8:$X$30,MATCH(Table1[[#This Row],[Rounded RT]],$V$8:$V$30,0)),"")</f>
        <v/>
      </c>
      <c r="N214" t="str">
        <f>IF(Table1[[#This Row],[Analyte]]=$W$8, Table1[[#This Row],[Area]]/SUMIFS($G$6:$G1212, $M$6:$M1212,Table1[[#This Row],[Inject ID]],$B$6:$B1212,Table1[[#This Row],[File Name]]), "")</f>
        <v/>
      </c>
      <c r="O214" t="str">
        <f>IF(Table1[[#This Row],[Analyte]]=$W$25, Table1[[#This Row],[Area]]/SUMIFS($G$6:$G1212, $M$6:$M1212,Table1[[#This Row],[Inject ID]],$B$6:$B1212,Table1[[#This Row],[File Name]]), "")</f>
        <v/>
      </c>
      <c r="Q214" t="str">
        <f>IF(Table1[[#This Row],[Nap/decane]]=$W$8, Table1[[#This Row],[Area]]/SUMIFS($G$6:$G1212, $M$6:$M1212,Table1[[#This Row],[Inject ID approx]],$B$6:$B1212,Table1[[#This Row],[File Name]]), "")</f>
        <v/>
      </c>
      <c r="R214" t="str">
        <f>IF(OR(Table1[[#This Row],[Analyte]]="Phe", Table1[[#This Row],[Analyte]]= "Naphtol"),TRUE,"")</f>
        <v/>
      </c>
    </row>
    <row r="215" spans="1:18" x14ac:dyDescent="0.2">
      <c r="A215" t="str">
        <f>IFERROR(RIGHT(Table1[[#This Row],[File Name]],LEN(Table1[[#This Row],[File Name]])-FIND("-",Table1[[#This Row],[File Name]])),"")</f>
        <v>0.1</v>
      </c>
      <c r="B215" t="str">
        <f>IF(LEFT(Table1[[#This Row],[Peak '#]],3)="TIC", SUBSTITUTE(SUBSTITUTE(Table1[[#This Row],[Peak '#]],".D\data.ms",""),"TIC:", ""),B214)</f>
        <v xml:space="preserve"> 20250718_Nap-0.1</v>
      </c>
      <c r="J215" t="str">
        <f>IFERROR(2*(D216-Table1[[#This Row],[Ret Time]])/(Table1[[#This Row],[Width]]+F216),"")</f>
        <v/>
      </c>
      <c r="K215" t="str">
        <f>IF(ISNUMBER(Table1[[#This Row],[Ret Time]]), ROUND(Table1[[#This Row],[Ret Time]],1),"")</f>
        <v/>
      </c>
      <c r="L215" t="str">
        <f>IFERROR(INDEX($W$8:$W$30,MATCH(K215,$V$8:$V$30,0)),"")</f>
        <v/>
      </c>
      <c r="M215" t="str">
        <f>IFERROR(INDEX($X$8:$X$30,MATCH(Table1[[#This Row],[Rounded RT]],$V$8:$V$30,0)),"")</f>
        <v/>
      </c>
      <c r="N215" t="str">
        <f>IF(Table1[[#This Row],[Analyte]]=$W$8, Table1[[#This Row],[Area]]/SUMIFS($G$6:$G1213, $M$6:$M1213,Table1[[#This Row],[Inject ID]],$B$6:$B1213,Table1[[#This Row],[File Name]]), "")</f>
        <v/>
      </c>
      <c r="O215" t="str">
        <f>IF(Table1[[#This Row],[Analyte]]=$W$25, Table1[[#This Row],[Area]]/SUMIFS($G$6:$G1213, $M$6:$M1213,Table1[[#This Row],[Inject ID]],$B$6:$B1213,Table1[[#This Row],[File Name]]), "")</f>
        <v/>
      </c>
      <c r="Q215" t="str">
        <f>IF(Table1[[#This Row],[Nap/decane]]=$W$8, Table1[[#This Row],[Area]]/SUMIFS($G$6:$G1213, $M$6:$M1213,Table1[[#This Row],[Inject ID approx]],$B$6:$B1213,Table1[[#This Row],[File Name]]), "")</f>
        <v/>
      </c>
      <c r="R215" t="str">
        <f>IF(OR(Table1[[#This Row],[Analyte]]="Phe", Table1[[#This Row],[Analyte]]= "Naphtol"),TRUE,"")</f>
        <v/>
      </c>
    </row>
    <row r="216" spans="1:18" x14ac:dyDescent="0.2">
      <c r="A216" t="str">
        <f>IFERROR(RIGHT(Table1[[#This Row],[File Name]],LEN(Table1[[#This Row],[File Name]])-FIND("-",Table1[[#This Row],[File Name]])),"")</f>
        <v>0.1</v>
      </c>
      <c r="B216" t="str">
        <f>IF(LEFT(Table1[[#This Row],[Peak '#]],3)="TIC", SUBSTITUTE(SUBSTITUTE(Table1[[#This Row],[Peak '#]],".D\data.ms",""),"TIC:", ""),B215)</f>
        <v xml:space="preserve"> 20250718_Nap-0.1</v>
      </c>
      <c r="J216" t="str">
        <f>IFERROR(2*(D217-Table1[[#This Row],[Ret Time]])/(Table1[[#This Row],[Width]]+F217),"")</f>
        <v/>
      </c>
      <c r="K216" t="str">
        <f>IF(ISNUMBER(Table1[[#This Row],[Ret Time]]), ROUND(Table1[[#This Row],[Ret Time]],1),"")</f>
        <v/>
      </c>
      <c r="L216" t="str">
        <f>IFERROR(INDEX($W$8:$W$30,MATCH(K216,$V$8:$V$30,0)),"")</f>
        <v/>
      </c>
      <c r="M216" t="str">
        <f>IFERROR(INDEX($X$8:$X$30,MATCH(Table1[[#This Row],[Rounded RT]],$V$8:$V$30,0)),"")</f>
        <v/>
      </c>
      <c r="N216" t="str">
        <f>IF(Table1[[#This Row],[Analyte]]=$W$8, Table1[[#This Row],[Area]]/SUMIFS($G$6:$G1214, $M$6:$M1214,Table1[[#This Row],[Inject ID]],$B$6:$B1214,Table1[[#This Row],[File Name]]), "")</f>
        <v/>
      </c>
      <c r="O216" t="str">
        <f>IF(Table1[[#This Row],[Analyte]]=$W$25, Table1[[#This Row],[Area]]/SUMIFS($G$6:$G1214, $M$6:$M1214,Table1[[#This Row],[Inject ID]],$B$6:$B1214,Table1[[#This Row],[File Name]]), "")</f>
        <v/>
      </c>
      <c r="Q216" t="str">
        <f>IF(Table1[[#This Row],[Nap/decane]]=$W$8, Table1[[#This Row],[Area]]/SUMIFS($G$6:$G1214, $M$6:$M1214,Table1[[#This Row],[Inject ID approx]],$B$6:$B1214,Table1[[#This Row],[File Name]]), "")</f>
        <v/>
      </c>
      <c r="R216" t="str">
        <f>IF(OR(Table1[[#This Row],[Analyte]]="Phe", Table1[[#This Row],[Analyte]]= "Naphtol"),TRUE,"")</f>
        <v/>
      </c>
    </row>
    <row r="217" spans="1:18" x14ac:dyDescent="0.2">
      <c r="A217" t="str">
        <f>IFERROR(RIGHT(Table1[[#This Row],[File Name]],LEN(Table1[[#This Row],[File Name]])-FIND("-",Table1[[#This Row],[File Name]])),"")</f>
        <v>0.1</v>
      </c>
      <c r="B217" t="str">
        <f>IF(LEFT(Table1[[#This Row],[Peak '#]],3)="TIC", SUBSTITUTE(SUBSTITUTE(Table1[[#This Row],[Peak '#]],".D\data.ms",""),"TIC:", ""),B216)</f>
        <v xml:space="preserve"> 20250718_Nap-0.1</v>
      </c>
      <c r="C217"/>
      <c r="J217" t="str">
        <f>IFERROR(2*(D218-Table1[[#This Row],[Ret Time]])/(Table1[[#This Row],[Width]]+F218),"")</f>
        <v/>
      </c>
      <c r="K217" t="str">
        <f>IF(ISNUMBER(Table1[[#This Row],[Ret Time]]), ROUND(Table1[[#This Row],[Ret Time]],1),"")</f>
        <v/>
      </c>
      <c r="L217" t="str">
        <f>IFERROR(INDEX($W$8:$W$30,MATCH(K217,$V$8:$V$30,0)),"")</f>
        <v/>
      </c>
      <c r="M217" t="str">
        <f>IFERROR(INDEX($X$8:$X$30,MATCH(Table1[[#This Row],[Rounded RT]],$V$8:$V$30,0)),"")</f>
        <v/>
      </c>
      <c r="N217" t="str">
        <f>IF(Table1[[#This Row],[Analyte]]=$W$8, Table1[[#This Row],[Area]]/SUMIFS($G$6:$G1215, $M$6:$M1215,Table1[[#This Row],[Inject ID]],$B$6:$B1215,Table1[[#This Row],[File Name]]), "")</f>
        <v/>
      </c>
      <c r="O217" t="str">
        <f>IF(Table1[[#This Row],[Analyte]]=$W$25, Table1[[#This Row],[Area]]/SUMIFS($G$6:$G1215, $M$6:$M1215,Table1[[#This Row],[Inject ID]],$B$6:$B1215,Table1[[#This Row],[File Name]]), "")</f>
        <v/>
      </c>
      <c r="Q217" t="str">
        <f>IF(Table1[[#This Row],[Nap/decane]]=$W$8, Table1[[#This Row],[Area]]/SUMIFS($G$6:$G1215, $M$6:$M1215,Table1[[#This Row],[Inject ID approx]],$B$6:$B1215,Table1[[#This Row],[File Name]]), "")</f>
        <v/>
      </c>
      <c r="R217" t="str">
        <f>IF(OR(Table1[[#This Row],[Analyte]]="Phe", Table1[[#This Row],[Analyte]]= "Naphtol"),TRUE,"")</f>
        <v/>
      </c>
    </row>
    <row r="218" spans="1:18" x14ac:dyDescent="0.2">
      <c r="A218" t="str">
        <f>IFERROR(RIGHT(Table1[[#This Row],[File Name]],LEN(Table1[[#This Row],[File Name]])-FIND("-",Table1[[#This Row],[File Name]])),"")</f>
        <v>0.1</v>
      </c>
      <c r="B218" t="str">
        <f>IF(LEFT(Table1[[#This Row],[Peak '#]],3)="TIC", SUBSTITUTE(SUBSTITUTE(Table1[[#This Row],[Peak '#]],".D\data.ms",""),"TIC:", ""),B217)</f>
        <v xml:space="preserve"> 20250718_Nap-0.1</v>
      </c>
      <c r="J218" t="str">
        <f>IFERROR(2*(D219-Table1[[#This Row],[Ret Time]])/(Table1[[#This Row],[Width]]+F219),"")</f>
        <v/>
      </c>
      <c r="K218" t="str">
        <f>IF(ISNUMBER(Table1[[#This Row],[Ret Time]]), ROUND(Table1[[#This Row],[Ret Time]],1),"")</f>
        <v/>
      </c>
      <c r="L218" t="str">
        <f>IFERROR(INDEX($W$8:$W$30,MATCH(K218,$V$8:$V$30,0)),"")</f>
        <v/>
      </c>
      <c r="M218" t="str">
        <f>IFERROR(INDEX($X$8:$X$30,MATCH(Table1[[#This Row],[Rounded RT]],$V$8:$V$30,0)),"")</f>
        <v/>
      </c>
      <c r="N218" t="str">
        <f>IF(Table1[[#This Row],[Analyte]]=$W$8, Table1[[#This Row],[Area]]/SUMIFS($G$6:$G1216, $M$6:$M1216,Table1[[#This Row],[Inject ID]],$B$6:$B1216,Table1[[#This Row],[File Name]]), "")</f>
        <v/>
      </c>
      <c r="O218" t="str">
        <f>IF(Table1[[#This Row],[Analyte]]=$W$25, Table1[[#This Row],[Area]]/SUMIFS($G$6:$G1216, $M$6:$M1216,Table1[[#This Row],[Inject ID]],$B$6:$B1216,Table1[[#This Row],[File Name]]), "")</f>
        <v/>
      </c>
      <c r="Q218" t="str">
        <f>IF(Table1[[#This Row],[Nap/decane]]=$W$8, Table1[[#This Row],[Area]]/SUMIFS($G$6:$G1216, $M$6:$M1216,Table1[[#This Row],[Inject ID approx]],$B$6:$B1216,Table1[[#This Row],[File Name]]), "")</f>
        <v/>
      </c>
      <c r="R218" t="str">
        <f>IF(OR(Table1[[#This Row],[Analyte]]="Phe", Table1[[#This Row],[Analyte]]= "Naphtol"),TRUE,"")</f>
        <v/>
      </c>
    </row>
    <row r="219" spans="1:18" x14ac:dyDescent="0.2">
      <c r="A219" t="str">
        <f>IFERROR(RIGHT(Table1[[#This Row],[File Name]],LEN(Table1[[#This Row],[File Name]])-FIND("-",Table1[[#This Row],[File Name]])),"")</f>
        <v>0.1</v>
      </c>
      <c r="B219" t="str">
        <f>IF(LEFT(Table1[[#This Row],[Peak '#]],3)="TIC", SUBSTITUTE(SUBSTITUTE(Table1[[#This Row],[Peak '#]],".D\data.ms",""),"TIC:", ""),B218)</f>
        <v xml:space="preserve"> 20250718_Nap-0.1</v>
      </c>
      <c r="J219" t="str">
        <f>IFERROR(2*(D220-Table1[[#This Row],[Ret Time]])/(Table1[[#This Row],[Width]]+F220),"")</f>
        <v/>
      </c>
      <c r="K219" t="str">
        <f>IF(ISNUMBER(Table1[[#This Row],[Ret Time]]), ROUND(Table1[[#This Row],[Ret Time]],1),"")</f>
        <v/>
      </c>
      <c r="L219" t="str">
        <f>IFERROR(INDEX($W$8:$W$30,MATCH(K219,$V$8:$V$30,0)),"")</f>
        <v/>
      </c>
      <c r="M219" t="str">
        <f>IFERROR(INDEX($X$8:$X$30,MATCH(Table1[[#This Row],[Rounded RT]],$V$8:$V$30,0)),"")</f>
        <v/>
      </c>
      <c r="N219" t="str">
        <f>IF(Table1[[#This Row],[Analyte]]=$W$8, Table1[[#This Row],[Area]]/SUMIFS($G$6:$G1217, $M$6:$M1217,Table1[[#This Row],[Inject ID]],$B$6:$B1217,Table1[[#This Row],[File Name]]), "")</f>
        <v/>
      </c>
      <c r="O219" t="str">
        <f>IF(Table1[[#This Row],[Analyte]]=$W$25, Table1[[#This Row],[Area]]/SUMIFS($G$6:$G1217, $M$6:$M1217,Table1[[#This Row],[Inject ID]],$B$6:$B1217,Table1[[#This Row],[File Name]]), "")</f>
        <v/>
      </c>
      <c r="Q219" t="str">
        <f>IF(Table1[[#This Row],[Nap/decane]]=$W$8, Table1[[#This Row],[Area]]/SUMIFS($G$6:$G1217, $M$6:$M1217,Table1[[#This Row],[Inject ID approx]],$B$6:$B1217,Table1[[#This Row],[File Name]]), "")</f>
        <v/>
      </c>
      <c r="R219" t="str">
        <f>IF(OR(Table1[[#This Row],[Analyte]]="Phe", Table1[[#This Row],[Analyte]]= "Naphtol"),TRUE,"")</f>
        <v/>
      </c>
    </row>
    <row r="220" spans="1:18" x14ac:dyDescent="0.2">
      <c r="A220" t="str">
        <f>IFERROR(RIGHT(Table1[[#This Row],[File Name]],LEN(Table1[[#This Row],[File Name]])-FIND("-",Table1[[#This Row],[File Name]])),"")</f>
        <v>0.1</v>
      </c>
      <c r="B220" t="str">
        <f>IF(LEFT(Table1[[#This Row],[Peak '#]],3)="TIC", SUBSTITUTE(SUBSTITUTE(Table1[[#This Row],[Peak '#]],".D\data.ms",""),"TIC:", ""),B219)</f>
        <v xml:space="preserve"> 20250718_Nap-0.1</v>
      </c>
      <c r="J220" t="str">
        <f>IFERROR(2*(D221-Table1[[#This Row],[Ret Time]])/(Table1[[#This Row],[Width]]+F221),"")</f>
        <v/>
      </c>
      <c r="K220" t="str">
        <f>IF(ISNUMBER(Table1[[#This Row],[Ret Time]]), ROUND(Table1[[#This Row],[Ret Time]],1),"")</f>
        <v/>
      </c>
      <c r="L220" t="str">
        <f>IFERROR(INDEX($W$8:$W$30,MATCH(K220,$V$8:$V$30,0)),"")</f>
        <v/>
      </c>
      <c r="M220" t="str">
        <f>IFERROR(INDEX($X$8:$X$30,MATCH(Table1[[#This Row],[Rounded RT]],$V$8:$V$30,0)),"")</f>
        <v/>
      </c>
      <c r="N220" t="str">
        <f>IF(Table1[[#This Row],[Analyte]]=$W$8, Table1[[#This Row],[Area]]/SUMIFS($G$6:$G1218, $M$6:$M1218,Table1[[#This Row],[Inject ID]],$B$6:$B1218,Table1[[#This Row],[File Name]]), "")</f>
        <v/>
      </c>
      <c r="O220" t="str">
        <f>IF(Table1[[#This Row],[Analyte]]=$W$25, Table1[[#This Row],[Area]]/SUMIFS($G$6:$G1218, $M$6:$M1218,Table1[[#This Row],[Inject ID]],$B$6:$B1218,Table1[[#This Row],[File Name]]), "")</f>
        <v/>
      </c>
      <c r="Q220" t="str">
        <f>IF(Table1[[#This Row],[Nap/decane]]=$W$8, Table1[[#This Row],[Area]]/SUMIFS($G$6:$G1218, $M$6:$M1218,Table1[[#This Row],[Inject ID approx]],$B$6:$B1218,Table1[[#This Row],[File Name]]), "")</f>
        <v/>
      </c>
      <c r="R220" t="str">
        <f>IF(OR(Table1[[#This Row],[Analyte]]="Phe", Table1[[#This Row],[Analyte]]= "Naphtol"),TRUE,"")</f>
        <v/>
      </c>
    </row>
    <row r="221" spans="1:18" x14ac:dyDescent="0.2">
      <c r="A221" t="str">
        <f>IFERROR(RIGHT(Table1[[#This Row],[File Name]],LEN(Table1[[#This Row],[File Name]])-FIND("-",Table1[[#This Row],[File Name]])),"")</f>
        <v>0.1</v>
      </c>
      <c r="B221" t="str">
        <f>IF(LEFT(Table1[[#This Row],[Peak '#]],3)="TIC", SUBSTITUTE(SUBSTITUTE(Table1[[#This Row],[Peak '#]],".D\data.ms",""),"TIC:", ""),B220)</f>
        <v xml:space="preserve"> 20250718_Nap-0.1</v>
      </c>
      <c r="J221" t="str">
        <f>IFERROR(2*(D222-Table1[[#This Row],[Ret Time]])/(Table1[[#This Row],[Width]]+F222),"")</f>
        <v/>
      </c>
      <c r="K221" t="str">
        <f>IF(ISNUMBER(Table1[[#This Row],[Ret Time]]), ROUND(Table1[[#This Row],[Ret Time]],1),"")</f>
        <v/>
      </c>
      <c r="L221" t="str">
        <f>IFERROR(INDEX($W$8:$W$30,MATCH(K221,$V$8:$V$30,0)),"")</f>
        <v/>
      </c>
      <c r="M221" t="str">
        <f>IFERROR(INDEX($X$8:$X$30,MATCH(Table1[[#This Row],[Rounded RT]],$V$8:$V$30,0)),"")</f>
        <v/>
      </c>
      <c r="N221" t="str">
        <f>IF(Table1[[#This Row],[Analyte]]=$W$8, Table1[[#This Row],[Area]]/SUMIFS($G$6:$G1219, $M$6:$M1219,Table1[[#This Row],[Inject ID]],$B$6:$B1219,Table1[[#This Row],[File Name]]), "")</f>
        <v/>
      </c>
      <c r="O221" t="str">
        <f>IF(Table1[[#This Row],[Analyte]]=$W$25, Table1[[#This Row],[Area]]/SUMIFS($G$6:$G1219, $M$6:$M1219,Table1[[#This Row],[Inject ID]],$B$6:$B1219,Table1[[#This Row],[File Name]]), "")</f>
        <v/>
      </c>
      <c r="Q221" t="str">
        <f>IF(Table1[[#This Row],[Nap/decane]]=$W$8, Table1[[#This Row],[Area]]/SUMIFS($G$6:$G1219, $M$6:$M1219,Table1[[#This Row],[Inject ID approx]],$B$6:$B1219,Table1[[#This Row],[File Name]]), "")</f>
        <v/>
      </c>
      <c r="R221" t="str">
        <f>IF(OR(Table1[[#This Row],[Analyte]]="Phe", Table1[[#This Row],[Analyte]]= "Naphtol"),TRUE,"")</f>
        <v/>
      </c>
    </row>
    <row r="222" spans="1:18" x14ac:dyDescent="0.2">
      <c r="A222" t="str">
        <f>IFERROR(RIGHT(Table1[[#This Row],[File Name]],LEN(Table1[[#This Row],[File Name]])-FIND("-",Table1[[#This Row],[File Name]])),"")</f>
        <v>0.1</v>
      </c>
      <c r="B222" t="str">
        <f>IF(LEFT(Table1[[#This Row],[Peak '#]],3)="TIC", SUBSTITUTE(SUBSTITUTE(Table1[[#This Row],[Peak '#]],".D\data.ms",""),"TIC:", ""),B221)</f>
        <v xml:space="preserve"> 20250718_Nap-0.1</v>
      </c>
      <c r="J222" t="str">
        <f>IFERROR(2*(D223-Table1[[#This Row],[Ret Time]])/(Table1[[#This Row],[Width]]+F223),"")</f>
        <v/>
      </c>
      <c r="K222" t="str">
        <f>IF(ISNUMBER(Table1[[#This Row],[Ret Time]]), ROUND(Table1[[#This Row],[Ret Time]],1),"")</f>
        <v/>
      </c>
      <c r="L222" t="str">
        <f>IFERROR(INDEX($W$8:$W$30,MATCH(K222,$V$8:$V$30,0)),"")</f>
        <v/>
      </c>
      <c r="M222" t="str">
        <f>IFERROR(INDEX($X$8:$X$30,MATCH(Table1[[#This Row],[Rounded RT]],$V$8:$V$30,0)),"")</f>
        <v/>
      </c>
      <c r="N222" t="str">
        <f>IF(Table1[[#This Row],[Analyte]]=$W$8, Table1[[#This Row],[Area]]/SUMIFS($G$6:$G1220, $M$6:$M1220,Table1[[#This Row],[Inject ID]],$B$6:$B1220,Table1[[#This Row],[File Name]]), "")</f>
        <v/>
      </c>
      <c r="O222" t="str">
        <f>IF(Table1[[#This Row],[Analyte]]=$W$25, Table1[[#This Row],[Area]]/SUMIFS($G$6:$G1220, $M$6:$M1220,Table1[[#This Row],[Inject ID]],$B$6:$B1220,Table1[[#This Row],[File Name]]), "")</f>
        <v/>
      </c>
      <c r="Q222" t="str">
        <f>IF(Table1[[#This Row],[Nap/decane]]=$W$8, Table1[[#This Row],[Area]]/SUMIFS($G$6:$G1220, $M$6:$M1220,Table1[[#This Row],[Inject ID approx]],$B$6:$B1220,Table1[[#This Row],[File Name]]), "")</f>
        <v/>
      </c>
      <c r="R222" t="str">
        <f>IF(OR(Table1[[#This Row],[Analyte]]="Phe", Table1[[#This Row],[Analyte]]= "Naphtol"),TRUE,"")</f>
        <v/>
      </c>
    </row>
    <row r="223" spans="1:18" x14ac:dyDescent="0.2">
      <c r="A223" t="str">
        <f>IFERROR(RIGHT(Table1[[#This Row],[File Name]],LEN(Table1[[#This Row],[File Name]])-FIND("-",Table1[[#This Row],[File Name]])),"")</f>
        <v>0.1</v>
      </c>
      <c r="B223" t="str">
        <f>IF(LEFT(Table1[[#This Row],[Peak '#]],3)="TIC", SUBSTITUTE(SUBSTITUTE(Table1[[#This Row],[Peak '#]],".D\data.ms",""),"TIC:", ""),B222)</f>
        <v xml:space="preserve"> 20250718_Nap-0.1</v>
      </c>
      <c r="J223" t="str">
        <f>IFERROR(2*(D224-Table1[[#This Row],[Ret Time]])/(Table1[[#This Row],[Width]]+F224),"")</f>
        <v/>
      </c>
      <c r="K223" t="str">
        <f>IF(ISNUMBER(Table1[[#This Row],[Ret Time]]), ROUND(Table1[[#This Row],[Ret Time]],1),"")</f>
        <v/>
      </c>
      <c r="L223" t="str">
        <f>IFERROR(INDEX($W$8:$W$30,MATCH(K223,$V$8:$V$30,0)),"")</f>
        <v/>
      </c>
      <c r="M223" t="str">
        <f>IFERROR(INDEX($X$8:$X$30,MATCH(Table1[[#This Row],[Rounded RT]],$V$8:$V$30,0)),"")</f>
        <v/>
      </c>
      <c r="N223" t="str">
        <f>IF(Table1[[#This Row],[Analyte]]=$W$8, Table1[[#This Row],[Area]]/SUMIFS($G$6:$G1221, $M$6:$M1221,Table1[[#This Row],[Inject ID]],$B$6:$B1221,Table1[[#This Row],[File Name]]), "")</f>
        <v/>
      </c>
      <c r="O223" t="str">
        <f>IF(Table1[[#This Row],[Analyte]]=$W$25, Table1[[#This Row],[Area]]/SUMIFS($G$6:$G1221, $M$6:$M1221,Table1[[#This Row],[Inject ID]],$B$6:$B1221,Table1[[#This Row],[File Name]]), "")</f>
        <v/>
      </c>
      <c r="Q223" t="str">
        <f>IF(Table1[[#This Row],[Nap/decane]]=$W$8, Table1[[#This Row],[Area]]/SUMIFS($G$6:$G1221, $M$6:$M1221,Table1[[#This Row],[Inject ID approx]],$B$6:$B1221,Table1[[#This Row],[File Name]]), "")</f>
        <v/>
      </c>
      <c r="R223" t="str">
        <f>IF(OR(Table1[[#This Row],[Analyte]]="Phe", Table1[[#This Row],[Analyte]]= "Naphtol"),TRUE,"")</f>
        <v/>
      </c>
    </row>
    <row r="224" spans="1:18" x14ac:dyDescent="0.2">
      <c r="A224" t="str">
        <f>IFERROR(RIGHT(Table1[[#This Row],[File Name]],LEN(Table1[[#This Row],[File Name]])-FIND("-",Table1[[#This Row],[File Name]])),"")</f>
        <v>0.1</v>
      </c>
      <c r="B224" t="str">
        <f>IF(LEFT(Table1[[#This Row],[Peak '#]],3)="TIC", SUBSTITUTE(SUBSTITUTE(Table1[[#This Row],[Peak '#]],".D\data.ms",""),"TIC:", ""),B223)</f>
        <v xml:space="preserve"> 20250718_Nap-0.1</v>
      </c>
      <c r="J224" t="str">
        <f>IFERROR(2*(D225-Table1[[#This Row],[Ret Time]])/(Table1[[#This Row],[Width]]+F225),"")</f>
        <v/>
      </c>
      <c r="K224" t="str">
        <f>IF(ISNUMBER(Table1[[#This Row],[Ret Time]]), ROUND(Table1[[#This Row],[Ret Time]],1),"")</f>
        <v/>
      </c>
      <c r="L224" t="str">
        <f>IFERROR(INDEX($W$8:$W$30,MATCH(K224,$V$8:$V$30,0)),"")</f>
        <v/>
      </c>
      <c r="M224" t="str">
        <f>IFERROR(INDEX($X$8:$X$30,MATCH(Table1[[#This Row],[Rounded RT]],$V$8:$V$30,0)),"")</f>
        <v/>
      </c>
      <c r="N224" t="str">
        <f>IF(Table1[[#This Row],[Analyte]]=$W$8, Table1[[#This Row],[Area]]/SUMIFS($G$6:$G1222, $M$6:$M1222,Table1[[#This Row],[Inject ID]],$B$6:$B1222,Table1[[#This Row],[File Name]]), "")</f>
        <v/>
      </c>
      <c r="O224" t="str">
        <f>IF(Table1[[#This Row],[Analyte]]=$W$25, Table1[[#This Row],[Area]]/SUMIFS($G$6:$G1222, $M$6:$M1222,Table1[[#This Row],[Inject ID]],$B$6:$B1222,Table1[[#This Row],[File Name]]), "")</f>
        <v/>
      </c>
      <c r="Q224" t="str">
        <f>IF(Table1[[#This Row],[Nap/decane]]=$W$8, Table1[[#This Row],[Area]]/SUMIFS($G$6:$G1222, $M$6:$M1222,Table1[[#This Row],[Inject ID approx]],$B$6:$B1222,Table1[[#This Row],[File Name]]), "")</f>
        <v/>
      </c>
      <c r="R224" t="str">
        <f>IF(OR(Table1[[#This Row],[Analyte]]="Phe", Table1[[#This Row],[Analyte]]= "Naphtol"),TRUE,"")</f>
        <v/>
      </c>
    </row>
    <row r="225" spans="1:18" x14ac:dyDescent="0.2">
      <c r="A225" t="str">
        <f>IFERROR(RIGHT(Table1[[#This Row],[File Name]],LEN(Table1[[#This Row],[File Name]])-FIND("-",Table1[[#This Row],[File Name]])),"")</f>
        <v>0.1</v>
      </c>
      <c r="B225" t="str">
        <f>IF(LEFT(Table1[[#This Row],[Peak '#]],3)="TIC", SUBSTITUTE(SUBSTITUTE(Table1[[#This Row],[Peak '#]],".D\data.ms",""),"TIC:", ""),B224)</f>
        <v xml:space="preserve"> 20250718_Nap-0.1</v>
      </c>
      <c r="J225" t="str">
        <f>IFERROR(2*(D226-Table1[[#This Row],[Ret Time]])/(Table1[[#This Row],[Width]]+F226),"")</f>
        <v/>
      </c>
      <c r="K225" t="str">
        <f>IF(ISNUMBER(Table1[[#This Row],[Ret Time]]), ROUND(Table1[[#This Row],[Ret Time]],1),"")</f>
        <v/>
      </c>
      <c r="L225" t="str">
        <f>IFERROR(INDEX($W$8:$W$30,MATCH(K225,$V$8:$V$30,0)),"")</f>
        <v/>
      </c>
      <c r="M225" t="str">
        <f>IFERROR(INDEX($X$8:$X$30,MATCH(Table1[[#This Row],[Rounded RT]],$V$8:$V$30,0)),"")</f>
        <v/>
      </c>
      <c r="N225" t="str">
        <f>IF(Table1[[#This Row],[Analyte]]=$W$8, Table1[[#This Row],[Area]]/SUMIFS($G$6:$G1223, $M$6:$M1223,Table1[[#This Row],[Inject ID]],$B$6:$B1223,Table1[[#This Row],[File Name]]), "")</f>
        <v/>
      </c>
      <c r="O225" t="str">
        <f>IF(Table1[[#This Row],[Analyte]]=$W$25, Table1[[#This Row],[Area]]/SUMIFS($G$6:$G1223, $M$6:$M1223,Table1[[#This Row],[Inject ID]],$B$6:$B1223,Table1[[#This Row],[File Name]]), "")</f>
        <v/>
      </c>
      <c r="Q225" t="str">
        <f>IF(Table1[[#This Row],[Nap/decane]]=$W$8, Table1[[#This Row],[Area]]/SUMIFS($G$6:$G1223, $M$6:$M1223,Table1[[#This Row],[Inject ID approx]],$B$6:$B1223,Table1[[#This Row],[File Name]]), "")</f>
        <v/>
      </c>
      <c r="R225" t="str">
        <f>IF(OR(Table1[[#This Row],[Analyte]]="Phe", Table1[[#This Row],[Analyte]]= "Naphtol"),TRUE,"")</f>
        <v/>
      </c>
    </row>
    <row r="226" spans="1:18" x14ac:dyDescent="0.2">
      <c r="A226" t="str">
        <f>IFERROR(RIGHT(Table1[[#This Row],[File Name]],LEN(Table1[[#This Row],[File Name]])-FIND("-",Table1[[#This Row],[File Name]])),"")</f>
        <v>0.1</v>
      </c>
      <c r="B226" t="str">
        <f>IF(LEFT(Table1[[#This Row],[Peak '#]],3)="TIC", SUBSTITUTE(SUBSTITUTE(Table1[[#This Row],[Peak '#]],".D\data.ms",""),"TIC:", ""),B225)</f>
        <v xml:space="preserve"> 20250718_Nap-0.1</v>
      </c>
      <c r="J226" t="str">
        <f>IFERROR(2*(D227-Table1[[#This Row],[Ret Time]])/(Table1[[#This Row],[Width]]+F227),"")</f>
        <v/>
      </c>
      <c r="K226" t="str">
        <f>IF(ISNUMBER(Table1[[#This Row],[Ret Time]]), ROUND(Table1[[#This Row],[Ret Time]],1),"")</f>
        <v/>
      </c>
      <c r="L226" t="str">
        <f>IFERROR(INDEX($W$8:$W$30,MATCH(K226,$V$8:$V$30,0)),"")</f>
        <v/>
      </c>
      <c r="M226" t="str">
        <f>IFERROR(INDEX($X$8:$X$30,MATCH(Table1[[#This Row],[Rounded RT]],$V$8:$V$30,0)),"")</f>
        <v/>
      </c>
      <c r="N226" t="str">
        <f>IF(Table1[[#This Row],[Analyte]]=$W$8, Table1[[#This Row],[Area]]/SUMIFS($G$6:$G1224, $M$6:$M1224,Table1[[#This Row],[Inject ID]],$B$6:$B1224,Table1[[#This Row],[File Name]]), "")</f>
        <v/>
      </c>
      <c r="O226" t="str">
        <f>IF(Table1[[#This Row],[Analyte]]=$W$25, Table1[[#This Row],[Area]]/SUMIFS($G$6:$G1224, $M$6:$M1224,Table1[[#This Row],[Inject ID]],$B$6:$B1224,Table1[[#This Row],[File Name]]), "")</f>
        <v/>
      </c>
      <c r="Q226" t="str">
        <f>IF(Table1[[#This Row],[Nap/decane]]=$W$8, Table1[[#This Row],[Area]]/SUMIFS($G$6:$G1224, $M$6:$M1224,Table1[[#This Row],[Inject ID approx]],$B$6:$B1224,Table1[[#This Row],[File Name]]), "")</f>
        <v/>
      </c>
      <c r="R226" t="str">
        <f>IF(OR(Table1[[#This Row],[Analyte]]="Phe", Table1[[#This Row],[Analyte]]= "Naphtol"),TRUE,"")</f>
        <v/>
      </c>
    </row>
    <row r="227" spans="1:18" x14ac:dyDescent="0.2">
      <c r="A227" t="str">
        <f>IFERROR(RIGHT(Table1[[#This Row],[File Name]],LEN(Table1[[#This Row],[File Name]])-FIND("-",Table1[[#This Row],[File Name]])),"")</f>
        <v>0.1</v>
      </c>
      <c r="B227" t="str">
        <f>IF(LEFT(Table1[[#This Row],[Peak '#]],3)="TIC", SUBSTITUTE(SUBSTITUTE(Table1[[#This Row],[Peak '#]],".D\data.ms",""),"TIC:", ""),B226)</f>
        <v xml:space="preserve"> 20250718_Nap-0.1</v>
      </c>
      <c r="J227" t="str">
        <f>IFERROR(2*(D228-Table1[[#This Row],[Ret Time]])/(Table1[[#This Row],[Width]]+F228),"")</f>
        <v/>
      </c>
      <c r="K227" t="str">
        <f>IF(ISNUMBER(Table1[[#This Row],[Ret Time]]), ROUND(Table1[[#This Row],[Ret Time]],1),"")</f>
        <v/>
      </c>
      <c r="L227" t="str">
        <f>IFERROR(INDEX($W$8:$W$30,MATCH(K227,$V$8:$V$30,0)),"")</f>
        <v/>
      </c>
      <c r="M227" t="str">
        <f>IFERROR(INDEX($X$8:$X$30,MATCH(Table1[[#This Row],[Rounded RT]],$V$8:$V$30,0)),"")</f>
        <v/>
      </c>
      <c r="N227" t="str">
        <f>IF(Table1[[#This Row],[Analyte]]=$W$8, Table1[[#This Row],[Area]]/SUMIFS($G$6:$G1225, $M$6:$M1225,Table1[[#This Row],[Inject ID]],$B$6:$B1225,Table1[[#This Row],[File Name]]), "")</f>
        <v/>
      </c>
      <c r="O227" t="str">
        <f>IF(Table1[[#This Row],[Analyte]]=$W$25, Table1[[#This Row],[Area]]/SUMIFS($G$6:$G1225, $M$6:$M1225,Table1[[#This Row],[Inject ID]],$B$6:$B1225,Table1[[#This Row],[File Name]]), "")</f>
        <v/>
      </c>
      <c r="Q227" t="str">
        <f>IF(Table1[[#This Row],[Nap/decane]]=$W$8, Table1[[#This Row],[Area]]/SUMIFS($G$6:$G1225, $M$6:$M1225,Table1[[#This Row],[Inject ID approx]],$B$6:$B1225,Table1[[#This Row],[File Name]]), "")</f>
        <v/>
      </c>
      <c r="R227" t="str">
        <f>IF(OR(Table1[[#This Row],[Analyte]]="Phe", Table1[[#This Row],[Analyte]]= "Naphtol"),TRUE,"")</f>
        <v/>
      </c>
    </row>
    <row r="228" spans="1:18" x14ac:dyDescent="0.2">
      <c r="A228" t="str">
        <f>IFERROR(RIGHT(Table1[[#This Row],[File Name]],LEN(Table1[[#This Row],[File Name]])-FIND("-",Table1[[#This Row],[File Name]])),"")</f>
        <v>0.1</v>
      </c>
      <c r="B228" t="str">
        <f>IF(LEFT(Table1[[#This Row],[Peak '#]],3)="TIC", SUBSTITUTE(SUBSTITUTE(Table1[[#This Row],[Peak '#]],".D\data.ms",""),"TIC:", ""),B227)</f>
        <v xml:space="preserve"> 20250718_Nap-0.1</v>
      </c>
      <c r="J228" t="str">
        <f>IFERROR(2*(D229-Table1[[#This Row],[Ret Time]])/(Table1[[#This Row],[Width]]+F229),"")</f>
        <v/>
      </c>
      <c r="K228" t="str">
        <f>IF(ISNUMBER(Table1[[#This Row],[Ret Time]]), ROUND(Table1[[#This Row],[Ret Time]],1),"")</f>
        <v/>
      </c>
      <c r="L228" t="str">
        <f>IFERROR(INDEX($W$8:$W$30,MATCH(K228,$V$8:$V$30,0)),"")</f>
        <v/>
      </c>
      <c r="M228" t="str">
        <f>IFERROR(INDEX($X$8:$X$30,MATCH(Table1[[#This Row],[Rounded RT]],$V$8:$V$30,0)),"")</f>
        <v/>
      </c>
      <c r="N228" t="str">
        <f>IF(Table1[[#This Row],[Analyte]]=$W$8, Table1[[#This Row],[Area]]/SUMIFS($G$6:$G1226, $M$6:$M1226,Table1[[#This Row],[Inject ID]],$B$6:$B1226,Table1[[#This Row],[File Name]]), "")</f>
        <v/>
      </c>
      <c r="O228" t="str">
        <f>IF(Table1[[#This Row],[Analyte]]=$W$25, Table1[[#This Row],[Area]]/SUMIFS($G$6:$G1226, $M$6:$M1226,Table1[[#This Row],[Inject ID]],$B$6:$B1226,Table1[[#This Row],[File Name]]), "")</f>
        <v/>
      </c>
      <c r="Q228" t="str">
        <f>IF(Table1[[#This Row],[Nap/decane]]=$W$8, Table1[[#This Row],[Area]]/SUMIFS($G$6:$G1226, $M$6:$M1226,Table1[[#This Row],[Inject ID approx]],$B$6:$B1226,Table1[[#This Row],[File Name]]), "")</f>
        <v/>
      </c>
      <c r="R228" t="str">
        <f>IF(OR(Table1[[#This Row],[Analyte]]="Phe", Table1[[#This Row],[Analyte]]= "Naphtol"),TRUE,"")</f>
        <v/>
      </c>
    </row>
    <row r="229" spans="1:18" x14ac:dyDescent="0.2">
      <c r="A229" t="str">
        <f>IFERROR(RIGHT(Table1[[#This Row],[File Name]],LEN(Table1[[#This Row],[File Name]])-FIND("-",Table1[[#This Row],[File Name]])),"")</f>
        <v>0.1</v>
      </c>
      <c r="B229" t="str">
        <f>IF(LEFT(Table1[[#This Row],[Peak '#]],3)="TIC", SUBSTITUTE(SUBSTITUTE(Table1[[#This Row],[Peak '#]],".D\data.ms",""),"TIC:", ""),B228)</f>
        <v xml:space="preserve"> 20250718_Nap-0.1</v>
      </c>
      <c r="J229" t="str">
        <f>IFERROR(2*(D230-Table1[[#This Row],[Ret Time]])/(Table1[[#This Row],[Width]]+F230),"")</f>
        <v/>
      </c>
      <c r="K229" t="str">
        <f>IF(ISNUMBER(Table1[[#This Row],[Ret Time]]), ROUND(Table1[[#This Row],[Ret Time]],1),"")</f>
        <v/>
      </c>
      <c r="L229" t="str">
        <f>IFERROR(INDEX($W$8:$W$30,MATCH(K229,$V$8:$V$30,0)),"")</f>
        <v/>
      </c>
      <c r="M229" t="str">
        <f>IFERROR(INDEX($X$8:$X$30,MATCH(Table1[[#This Row],[Rounded RT]],$V$8:$V$30,0)),"")</f>
        <v/>
      </c>
      <c r="N229" t="str">
        <f>IF(Table1[[#This Row],[Analyte]]=$W$8, Table1[[#This Row],[Area]]/SUMIFS($G$6:$G1227, $M$6:$M1227,Table1[[#This Row],[Inject ID]],$B$6:$B1227,Table1[[#This Row],[File Name]]), "")</f>
        <v/>
      </c>
      <c r="O229" t="str">
        <f>IF(Table1[[#This Row],[Analyte]]=$W$25, Table1[[#This Row],[Area]]/SUMIFS($G$6:$G1227, $M$6:$M1227,Table1[[#This Row],[Inject ID]],$B$6:$B1227,Table1[[#This Row],[File Name]]), "")</f>
        <v/>
      </c>
      <c r="Q229" t="str">
        <f>IF(Table1[[#This Row],[Nap/decane]]=$W$8, Table1[[#This Row],[Area]]/SUMIFS($G$6:$G1227, $M$6:$M1227,Table1[[#This Row],[Inject ID approx]],$B$6:$B1227,Table1[[#This Row],[File Name]]), "")</f>
        <v/>
      </c>
      <c r="R229" t="str">
        <f>IF(OR(Table1[[#This Row],[Analyte]]="Phe", Table1[[#This Row],[Analyte]]= "Naphtol"),TRUE,"")</f>
        <v/>
      </c>
    </row>
    <row r="230" spans="1:18" x14ac:dyDescent="0.2">
      <c r="A230" t="str">
        <f>IFERROR(RIGHT(Table1[[#This Row],[File Name]],LEN(Table1[[#This Row],[File Name]])-FIND("-",Table1[[#This Row],[File Name]])),"")</f>
        <v>0.1</v>
      </c>
      <c r="B230" t="str">
        <f>IF(LEFT(Table1[[#This Row],[Peak '#]],3)="TIC", SUBSTITUTE(SUBSTITUTE(Table1[[#This Row],[Peak '#]],".D\data.ms",""),"TIC:", ""),B229)</f>
        <v xml:space="preserve"> 20250718_Nap-0.1</v>
      </c>
      <c r="J230" t="str">
        <f>IFERROR(2*(D231-Table1[[#This Row],[Ret Time]])/(Table1[[#This Row],[Width]]+F231),"")</f>
        <v/>
      </c>
      <c r="K230" t="str">
        <f>IF(ISNUMBER(Table1[[#This Row],[Ret Time]]), ROUND(Table1[[#This Row],[Ret Time]],1),"")</f>
        <v/>
      </c>
      <c r="L230" t="str">
        <f>IFERROR(INDEX($W$8:$W$30,MATCH(K230,$V$8:$V$30,0)),"")</f>
        <v/>
      </c>
      <c r="M230" t="str">
        <f>IFERROR(INDEX($X$8:$X$30,MATCH(Table1[[#This Row],[Rounded RT]],$V$8:$V$30,0)),"")</f>
        <v/>
      </c>
      <c r="N230" t="str">
        <f>IF(Table1[[#This Row],[Analyte]]=$W$8, Table1[[#This Row],[Area]]/SUMIFS($G$6:$G1228, $M$6:$M1228,Table1[[#This Row],[Inject ID]],$B$6:$B1228,Table1[[#This Row],[File Name]]), "")</f>
        <v/>
      </c>
      <c r="O230" t="str">
        <f>IF(Table1[[#This Row],[Analyte]]=$W$25, Table1[[#This Row],[Area]]/SUMIFS($G$6:$G1228, $M$6:$M1228,Table1[[#This Row],[Inject ID]],$B$6:$B1228,Table1[[#This Row],[File Name]]), "")</f>
        <v/>
      </c>
      <c r="Q230" t="str">
        <f>IF(Table1[[#This Row],[Nap/decane]]=$W$8, Table1[[#This Row],[Area]]/SUMIFS($G$6:$G1228, $M$6:$M1228,Table1[[#This Row],[Inject ID approx]],$B$6:$B1228,Table1[[#This Row],[File Name]]), "")</f>
        <v/>
      </c>
      <c r="R230" t="str">
        <f>IF(OR(Table1[[#This Row],[Analyte]]="Phe", Table1[[#This Row],[Analyte]]= "Naphtol"),TRUE,"")</f>
        <v/>
      </c>
    </row>
    <row r="231" spans="1:18" x14ac:dyDescent="0.2">
      <c r="A231" t="str">
        <f>IFERROR(RIGHT(Table1[[#This Row],[File Name]],LEN(Table1[[#This Row],[File Name]])-FIND("-",Table1[[#This Row],[File Name]])),"")</f>
        <v>0.1</v>
      </c>
      <c r="B231" t="str">
        <f>IF(LEFT(Table1[[#This Row],[Peak '#]],3)="TIC", SUBSTITUTE(SUBSTITUTE(Table1[[#This Row],[Peak '#]],".D\data.ms",""),"TIC:", ""),B230)</f>
        <v xml:space="preserve"> 20250718_Nap-0.1</v>
      </c>
      <c r="J231" t="str">
        <f>IFERROR(2*(D232-Table1[[#This Row],[Ret Time]])/(Table1[[#This Row],[Width]]+F232),"")</f>
        <v/>
      </c>
      <c r="K231" t="str">
        <f>IF(ISNUMBER(Table1[[#This Row],[Ret Time]]), ROUND(Table1[[#This Row],[Ret Time]],1),"")</f>
        <v/>
      </c>
      <c r="L231" t="str">
        <f>IFERROR(INDEX($W$8:$W$30,MATCH(K231,$V$8:$V$30,0)),"")</f>
        <v/>
      </c>
      <c r="M231" t="str">
        <f>IFERROR(INDEX($X$8:$X$30,MATCH(Table1[[#This Row],[Rounded RT]],$V$8:$V$30,0)),"")</f>
        <v/>
      </c>
      <c r="N231" t="str">
        <f>IF(Table1[[#This Row],[Analyte]]=$W$8, Table1[[#This Row],[Area]]/SUMIFS($G$6:$G1229, $M$6:$M1229,Table1[[#This Row],[Inject ID]],$B$6:$B1229,Table1[[#This Row],[File Name]]), "")</f>
        <v/>
      </c>
      <c r="O231" t="str">
        <f>IF(Table1[[#This Row],[Analyte]]=$W$25, Table1[[#This Row],[Area]]/SUMIFS($G$6:$G1229, $M$6:$M1229,Table1[[#This Row],[Inject ID]],$B$6:$B1229,Table1[[#This Row],[File Name]]), "")</f>
        <v/>
      </c>
      <c r="Q231" t="str">
        <f>IF(Table1[[#This Row],[Nap/decane]]=$W$8, Table1[[#This Row],[Area]]/SUMIFS($G$6:$G1229, $M$6:$M1229,Table1[[#This Row],[Inject ID approx]],$B$6:$B1229,Table1[[#This Row],[File Name]]), "")</f>
        <v/>
      </c>
      <c r="R231" t="str">
        <f>IF(OR(Table1[[#This Row],[Analyte]]="Phe", Table1[[#This Row],[Analyte]]= "Naphtol"),TRUE,"")</f>
        <v/>
      </c>
    </row>
    <row r="232" spans="1:18" x14ac:dyDescent="0.2">
      <c r="A232" t="str">
        <f>IFERROR(RIGHT(Table1[[#This Row],[File Name]],LEN(Table1[[#This Row],[File Name]])-FIND("-",Table1[[#This Row],[File Name]])),"")</f>
        <v>0.1</v>
      </c>
      <c r="B232" t="str">
        <f>IF(LEFT(Table1[[#This Row],[Peak '#]],3)="TIC", SUBSTITUTE(SUBSTITUTE(Table1[[#This Row],[Peak '#]],".D\data.ms",""),"TIC:", ""),B231)</f>
        <v xml:space="preserve"> 20250718_Nap-0.1</v>
      </c>
      <c r="J232" t="str">
        <f>IFERROR(2*(D233-Table1[[#This Row],[Ret Time]])/(Table1[[#This Row],[Width]]+F233),"")</f>
        <v/>
      </c>
      <c r="K232" t="str">
        <f>IF(ISNUMBER(Table1[[#This Row],[Ret Time]]), ROUND(Table1[[#This Row],[Ret Time]],1),"")</f>
        <v/>
      </c>
      <c r="L232" t="str">
        <f>IFERROR(INDEX($W$8:$W$30,MATCH(K232,$V$8:$V$30,0)),"")</f>
        <v/>
      </c>
      <c r="M232" t="str">
        <f>IFERROR(INDEX($X$8:$X$30,MATCH(Table1[[#This Row],[Rounded RT]],$V$8:$V$30,0)),"")</f>
        <v/>
      </c>
      <c r="N232" t="str">
        <f>IF(Table1[[#This Row],[Analyte]]=$W$8, Table1[[#This Row],[Area]]/SUMIFS($G$6:$G1230, $M$6:$M1230,Table1[[#This Row],[Inject ID]],$B$6:$B1230,Table1[[#This Row],[File Name]]), "")</f>
        <v/>
      </c>
      <c r="O232" t="str">
        <f>IF(Table1[[#This Row],[Analyte]]=$W$25, Table1[[#This Row],[Area]]/SUMIFS($G$6:$G1230, $M$6:$M1230,Table1[[#This Row],[Inject ID]],$B$6:$B1230,Table1[[#This Row],[File Name]]), "")</f>
        <v/>
      </c>
      <c r="Q232" t="str">
        <f>IF(Table1[[#This Row],[Nap/decane]]=$W$8, Table1[[#This Row],[Area]]/SUMIFS($G$6:$G1230, $M$6:$M1230,Table1[[#This Row],[Inject ID approx]],$B$6:$B1230,Table1[[#This Row],[File Name]]), "")</f>
        <v/>
      </c>
    </row>
    <row r="233" spans="1:18" x14ac:dyDescent="0.2">
      <c r="A233" t="str">
        <f>IFERROR(RIGHT(Table1[[#This Row],[File Name]],LEN(Table1[[#This Row],[File Name]])-FIND("-",Table1[[#This Row],[File Name]])),"")</f>
        <v>0.1</v>
      </c>
      <c r="B233" t="str">
        <f>IF(LEFT(Table1[[#This Row],[Peak '#]],3)="TIC", SUBSTITUTE(SUBSTITUTE(Table1[[#This Row],[Peak '#]],".D\data.ms",""),"TIC:", ""),B232)</f>
        <v xml:space="preserve"> 20250718_Nap-0.1</v>
      </c>
      <c r="J233" t="str">
        <f>IFERROR(2*(D234-Table1[[#This Row],[Ret Time]])/(Table1[[#This Row],[Width]]+F234),"")</f>
        <v/>
      </c>
      <c r="K233" t="str">
        <f>IF(ISNUMBER(Table1[[#This Row],[Ret Time]]), ROUND(Table1[[#This Row],[Ret Time]],1),"")</f>
        <v/>
      </c>
      <c r="L233" t="str">
        <f>IFERROR(INDEX($W$8:$W$30,MATCH(K233,$V$8:$V$30,0)),"")</f>
        <v/>
      </c>
      <c r="M233" t="str">
        <f>IFERROR(INDEX($X$8:$X$30,MATCH(Table1[[#This Row],[Rounded RT]],$V$8:$V$30,0)),"")</f>
        <v/>
      </c>
      <c r="N233" t="str">
        <f>IF(Table1[[#This Row],[Analyte]]=$W$8, Table1[[#This Row],[Area]]/SUMIFS($G$6:$G1231, $M$6:$M1231,Table1[[#This Row],[Inject ID]],$B$6:$B1231,Table1[[#This Row],[File Name]]), "")</f>
        <v/>
      </c>
      <c r="O233" t="str">
        <f>IF(Table1[[#This Row],[Analyte]]=$W$25, Table1[[#This Row],[Area]]/SUMIFS($G$6:$G1231, $M$6:$M1231,Table1[[#This Row],[Inject ID]],$B$6:$B1231,Table1[[#This Row],[File Name]]), "")</f>
        <v/>
      </c>
      <c r="Q233" t="str">
        <f>IF(Table1[[#This Row],[Nap/decane]]=$W$8, Table1[[#This Row],[Area]]/SUMIFS($G$6:$G1231, $M$6:$M1231,Table1[[#This Row],[Inject ID approx]],$B$6:$B1231,Table1[[#This Row],[File Name]]), "")</f>
        <v/>
      </c>
      <c r="R233" t="str">
        <f>IF(OR(Table1[[#This Row],[Analyte]]="Phe", Table1[[#This Row],[Analyte]]= "Naphtol"),TRUE,"")</f>
        <v/>
      </c>
    </row>
    <row r="234" spans="1:18" x14ac:dyDescent="0.2">
      <c r="A234" t="str">
        <f>IFERROR(RIGHT(Table1[[#This Row],[File Name]],LEN(Table1[[#This Row],[File Name]])-FIND("-",Table1[[#This Row],[File Name]])),"")</f>
        <v>0.1</v>
      </c>
      <c r="B234" t="str">
        <f>IF(LEFT(Table1[[#This Row],[Peak '#]],3)="TIC", SUBSTITUTE(SUBSTITUTE(Table1[[#This Row],[Peak '#]],".D\data.ms",""),"TIC:", ""),B233)</f>
        <v xml:space="preserve"> 20250718_Nap-0.1</v>
      </c>
      <c r="J234" t="str">
        <f>IFERROR(2*(D235-Table1[[#This Row],[Ret Time]])/(Table1[[#This Row],[Width]]+F235),"")</f>
        <v/>
      </c>
      <c r="K234" t="str">
        <f>IF(ISNUMBER(Table1[[#This Row],[Ret Time]]), ROUND(Table1[[#This Row],[Ret Time]],1),"")</f>
        <v/>
      </c>
      <c r="L234" t="str">
        <f>IFERROR(INDEX($W$8:$W$30,MATCH(K234,$V$8:$V$30,0)),"")</f>
        <v/>
      </c>
      <c r="M234" t="str">
        <f>IFERROR(INDEX($X$8:$X$30,MATCH(Table1[[#This Row],[Rounded RT]],$V$8:$V$30,0)),"")</f>
        <v/>
      </c>
      <c r="N234" t="str">
        <f>IF(Table1[[#This Row],[Analyte]]=$W$8, Table1[[#This Row],[Area]]/SUMIFS($G$6:$G1232, $M$6:$M1232,Table1[[#This Row],[Inject ID]],$B$6:$B1232,Table1[[#This Row],[File Name]]), "")</f>
        <v/>
      </c>
      <c r="O234" t="str">
        <f>IF(Table1[[#This Row],[Analyte]]=$W$25, Table1[[#This Row],[Area]]/SUMIFS($G$6:$G1232, $M$6:$M1232,Table1[[#This Row],[Inject ID]],$B$6:$B1232,Table1[[#This Row],[File Name]]), "")</f>
        <v/>
      </c>
      <c r="Q234" t="str">
        <f>IF(Table1[[#This Row],[Nap/decane]]=$W$8, Table1[[#This Row],[Area]]/SUMIFS($G$6:$G1232, $M$6:$M1232,Table1[[#This Row],[Inject ID approx]],$B$6:$B1232,Table1[[#This Row],[File Name]]), "")</f>
        <v/>
      </c>
      <c r="R234" t="str">
        <f>IF(OR(Table1[[#This Row],[Analyte]]="Phe", Table1[[#This Row],[Analyte]]= "Naphtol"),TRUE,"")</f>
        <v/>
      </c>
    </row>
    <row r="235" spans="1:18" x14ac:dyDescent="0.2">
      <c r="A235" t="str">
        <f>IFERROR(RIGHT(Table1[[#This Row],[File Name]],LEN(Table1[[#This Row],[File Name]])-FIND("-",Table1[[#This Row],[File Name]])),"")</f>
        <v>0.1</v>
      </c>
      <c r="B235" t="str">
        <f>IF(LEFT(Table1[[#This Row],[Peak '#]],3)="TIC", SUBSTITUTE(SUBSTITUTE(Table1[[#This Row],[Peak '#]],".D\data.ms",""),"TIC:", ""),B234)</f>
        <v xml:space="preserve"> 20250718_Nap-0.1</v>
      </c>
      <c r="J235" t="str">
        <f>IFERROR(2*(D236-Table1[[#This Row],[Ret Time]])/(Table1[[#This Row],[Width]]+F236),"")</f>
        <v/>
      </c>
      <c r="K235" t="str">
        <f>IF(ISNUMBER(Table1[[#This Row],[Ret Time]]), ROUND(Table1[[#This Row],[Ret Time]],1),"")</f>
        <v/>
      </c>
      <c r="L235" t="str">
        <f>IFERROR(INDEX($W$8:$W$30,MATCH(K235,$V$8:$V$30,0)),"")</f>
        <v/>
      </c>
      <c r="M235" t="str">
        <f>IFERROR(INDEX($X$8:$X$30,MATCH(Table1[[#This Row],[Rounded RT]],$V$8:$V$30,0)),"")</f>
        <v/>
      </c>
      <c r="N235" t="str">
        <f>IF(Table1[[#This Row],[Analyte]]=$W$8, Table1[[#This Row],[Area]]/SUMIFS($G$6:$G1233, $M$6:$M1233,Table1[[#This Row],[Inject ID]],$B$6:$B1233,Table1[[#This Row],[File Name]]), "")</f>
        <v/>
      </c>
      <c r="O235" t="str">
        <f>IF(Table1[[#This Row],[Analyte]]=$W$25, Table1[[#This Row],[Area]]/SUMIFS($G$6:$G1233, $M$6:$M1233,Table1[[#This Row],[Inject ID]],$B$6:$B1233,Table1[[#This Row],[File Name]]), "")</f>
        <v/>
      </c>
      <c r="Q235" t="str">
        <f>IF(Table1[[#This Row],[Nap/decane]]=$W$8, Table1[[#This Row],[Area]]/SUMIFS($G$6:$G1233, $M$6:$M1233,Table1[[#This Row],[Inject ID approx]],$B$6:$B1233,Table1[[#This Row],[File Name]]), "")</f>
        <v/>
      </c>
      <c r="R235" t="str">
        <f>IF(OR(Table1[[#This Row],[Analyte]]="Phe", Table1[[#This Row],[Analyte]]= "Naphtol"),TRUE,"")</f>
        <v/>
      </c>
    </row>
    <row r="236" spans="1:18" x14ac:dyDescent="0.2">
      <c r="A236" t="str">
        <f>IFERROR(RIGHT(Table1[[#This Row],[File Name]],LEN(Table1[[#This Row],[File Name]])-FIND("-",Table1[[#This Row],[File Name]])),"")</f>
        <v>0.1</v>
      </c>
      <c r="B236" t="str">
        <f>IF(LEFT(Table1[[#This Row],[Peak '#]],3)="TIC", SUBSTITUTE(SUBSTITUTE(Table1[[#This Row],[Peak '#]],".D\data.ms",""),"TIC:", ""),B235)</f>
        <v xml:space="preserve"> 20250718_Nap-0.1</v>
      </c>
      <c r="J236" t="str">
        <f>IFERROR(2*(D237-Table1[[#This Row],[Ret Time]])/(Table1[[#This Row],[Width]]+F237),"")</f>
        <v/>
      </c>
      <c r="K236" t="str">
        <f>IF(ISNUMBER(Table1[[#This Row],[Ret Time]]), ROUND(Table1[[#This Row],[Ret Time]],1),"")</f>
        <v/>
      </c>
      <c r="L236" t="str">
        <f>IFERROR(INDEX($W$8:$W$30,MATCH(K236,$V$8:$V$30,0)),"")</f>
        <v/>
      </c>
      <c r="M236" t="str">
        <f>IFERROR(INDEX($X$8:$X$30,MATCH(Table1[[#This Row],[Rounded RT]],$V$8:$V$30,0)),"")</f>
        <v/>
      </c>
      <c r="N236" t="str">
        <f>IF(Table1[[#This Row],[Analyte]]=$W$8, Table1[[#This Row],[Area]]/SUMIFS($G$6:$G1234, $M$6:$M1234,Table1[[#This Row],[Inject ID]],$B$6:$B1234,Table1[[#This Row],[File Name]]), "")</f>
        <v/>
      </c>
      <c r="O236" t="str">
        <f>IF(Table1[[#This Row],[Analyte]]=$W$25, Table1[[#This Row],[Area]]/SUMIFS($G$6:$G1234, $M$6:$M1234,Table1[[#This Row],[Inject ID]],$B$6:$B1234,Table1[[#This Row],[File Name]]), "")</f>
        <v/>
      </c>
      <c r="Q236" t="str">
        <f>IF(Table1[[#This Row],[Nap/decane]]=$W$8, Table1[[#This Row],[Area]]/SUMIFS($G$6:$G1234, $M$6:$M1234,Table1[[#This Row],[Inject ID approx]],$B$6:$B1234,Table1[[#This Row],[File Name]]), "")</f>
        <v/>
      </c>
      <c r="R236" t="str">
        <f>IF(OR(Table1[[#This Row],[Analyte]]="Phe", Table1[[#This Row],[Analyte]]= "Naphtol"),TRUE,"")</f>
        <v/>
      </c>
    </row>
    <row r="237" spans="1:18" x14ac:dyDescent="0.2">
      <c r="A237" t="str">
        <f>IFERROR(RIGHT(Table1[[#This Row],[File Name]],LEN(Table1[[#This Row],[File Name]])-FIND("-",Table1[[#This Row],[File Name]])),"")</f>
        <v>0.1</v>
      </c>
      <c r="B237" t="str">
        <f>IF(LEFT(Table1[[#This Row],[Peak '#]],3)="TIC", SUBSTITUTE(SUBSTITUTE(Table1[[#This Row],[Peak '#]],".D\data.ms",""),"TIC:", ""),B236)</f>
        <v xml:space="preserve"> 20250718_Nap-0.1</v>
      </c>
      <c r="C237"/>
      <c r="J237" t="str">
        <f>IFERROR(2*(D238-Table1[[#This Row],[Ret Time]])/(Table1[[#This Row],[Width]]+F238),"")</f>
        <v/>
      </c>
      <c r="K237" t="str">
        <f>IF(ISNUMBER(Table1[[#This Row],[Ret Time]]), ROUND(Table1[[#This Row],[Ret Time]],1),"")</f>
        <v/>
      </c>
      <c r="L237" t="str">
        <f>IFERROR(INDEX($W$8:$W$30,MATCH(K237,$V$8:$V$30,0)),"")</f>
        <v/>
      </c>
      <c r="M237" t="str">
        <f>IFERROR(INDEX($X$8:$X$30,MATCH(Table1[[#This Row],[Rounded RT]],$V$8:$V$30,0)),"")</f>
        <v/>
      </c>
      <c r="N237" t="str">
        <f>IF(Table1[[#This Row],[Analyte]]=$W$8, Table1[[#This Row],[Area]]/SUMIFS($G$6:$G1235, $M$6:$M1235,Table1[[#This Row],[Inject ID]],$B$6:$B1235,Table1[[#This Row],[File Name]]), "")</f>
        <v/>
      </c>
      <c r="O237" t="str">
        <f>IF(Table1[[#This Row],[Analyte]]=$W$25, Table1[[#This Row],[Area]]/SUMIFS($G$6:$G1235, $M$6:$M1235,Table1[[#This Row],[Inject ID]],$B$6:$B1235,Table1[[#This Row],[File Name]]), "")</f>
        <v/>
      </c>
      <c r="Q237" t="str">
        <f>IF(Table1[[#This Row],[Nap/decane]]=$W$8, Table1[[#This Row],[Area]]/SUMIFS($G$6:$G1235, $M$6:$M1235,Table1[[#This Row],[Inject ID approx]],$B$6:$B1235,Table1[[#This Row],[File Name]]), "")</f>
        <v/>
      </c>
      <c r="R237" t="str">
        <f>IF(OR(Table1[[#This Row],[Analyte]]="Phe", Table1[[#This Row],[Analyte]]= "Naphtol"),TRUE,"")</f>
        <v/>
      </c>
    </row>
    <row r="238" spans="1:18" x14ac:dyDescent="0.2">
      <c r="A238" t="str">
        <f>IFERROR(RIGHT(Table1[[#This Row],[File Name]],LEN(Table1[[#This Row],[File Name]])-FIND("-",Table1[[#This Row],[File Name]])),"")</f>
        <v>0.1</v>
      </c>
      <c r="B238" t="str">
        <f>IF(LEFT(Table1[[#This Row],[Peak '#]],3)="TIC", SUBSTITUTE(SUBSTITUTE(Table1[[#This Row],[Peak '#]],".D\data.ms",""),"TIC:", ""),B237)</f>
        <v xml:space="preserve"> 20250718_Nap-0.1</v>
      </c>
      <c r="J238" t="str">
        <f>IFERROR(2*(D239-Table1[[#This Row],[Ret Time]])/(Table1[[#This Row],[Width]]+F239),"")</f>
        <v/>
      </c>
      <c r="K238" t="str">
        <f>IF(ISNUMBER(Table1[[#This Row],[Ret Time]]), ROUND(Table1[[#This Row],[Ret Time]],1),"")</f>
        <v/>
      </c>
      <c r="L238" t="str">
        <f>IFERROR(INDEX($W$8:$W$30,MATCH(K238,$V$8:$V$30,0)),"")</f>
        <v/>
      </c>
      <c r="M238" t="str">
        <f>IFERROR(INDEX($X$8:$X$30,MATCH(Table1[[#This Row],[Rounded RT]],$V$8:$V$30,0)),"")</f>
        <v/>
      </c>
      <c r="N238" t="str">
        <f>IF(Table1[[#This Row],[Analyte]]=$W$8, Table1[[#This Row],[Area]]/SUMIFS($G$6:$G1236, $M$6:$M1236,Table1[[#This Row],[Inject ID]],$B$6:$B1236,Table1[[#This Row],[File Name]]), "")</f>
        <v/>
      </c>
      <c r="O238" t="str">
        <f>IF(Table1[[#This Row],[Analyte]]=$W$25, Table1[[#This Row],[Area]]/SUMIFS($G$6:$G1236, $M$6:$M1236,Table1[[#This Row],[Inject ID]],$B$6:$B1236,Table1[[#This Row],[File Name]]), "")</f>
        <v/>
      </c>
      <c r="Q238" t="str">
        <f>IF(Table1[[#This Row],[Nap/decane]]=$W$8, Table1[[#This Row],[Area]]/SUMIFS($G$6:$G1236, $M$6:$M1236,Table1[[#This Row],[Inject ID approx]],$B$6:$B1236,Table1[[#This Row],[File Name]]), "")</f>
        <v/>
      </c>
      <c r="R238" t="str">
        <f>IF(OR(Table1[[#This Row],[Analyte]]="Phe", Table1[[#This Row],[Analyte]]= "Naphtol"),TRUE,"")</f>
        <v/>
      </c>
    </row>
    <row r="239" spans="1:18" x14ac:dyDescent="0.2">
      <c r="A239" t="str">
        <f>IFERROR(RIGHT(Table1[[#This Row],[File Name]],LEN(Table1[[#This Row],[File Name]])-FIND("-",Table1[[#This Row],[File Name]])),"")</f>
        <v>0.1</v>
      </c>
      <c r="B239" t="str">
        <f>IF(LEFT(Table1[[#This Row],[Peak '#]],3)="TIC", SUBSTITUTE(SUBSTITUTE(Table1[[#This Row],[Peak '#]],".D\data.ms",""),"TIC:", ""),B238)</f>
        <v xml:space="preserve"> 20250718_Nap-0.1</v>
      </c>
      <c r="J239" t="str">
        <f>IFERROR(2*(D240-Table1[[#This Row],[Ret Time]])/(Table1[[#This Row],[Width]]+F240),"")</f>
        <v/>
      </c>
      <c r="K239" t="str">
        <f>IF(ISNUMBER(Table1[[#This Row],[Ret Time]]), ROUND(Table1[[#This Row],[Ret Time]],1),"")</f>
        <v/>
      </c>
      <c r="L239" t="str">
        <f>IFERROR(INDEX($W$8:$W$30,MATCH(K239,$V$8:$V$30,0)),"")</f>
        <v/>
      </c>
      <c r="M239" t="str">
        <f>IFERROR(INDEX($X$8:$X$30,MATCH(Table1[[#This Row],[Rounded RT]],$V$8:$V$30,0)),"")</f>
        <v/>
      </c>
      <c r="N239" t="str">
        <f>IF(Table1[[#This Row],[Analyte]]=$W$8, Table1[[#This Row],[Area]]/SUMIFS($G$6:$G1237, $M$6:$M1237,Table1[[#This Row],[Inject ID]],$B$6:$B1237,Table1[[#This Row],[File Name]]), "")</f>
        <v/>
      </c>
      <c r="O239" t="str">
        <f>IF(Table1[[#This Row],[Analyte]]=$W$25, Table1[[#This Row],[Area]]/SUMIFS($G$6:$G1237, $M$6:$M1237,Table1[[#This Row],[Inject ID]],$B$6:$B1237,Table1[[#This Row],[File Name]]), "")</f>
        <v/>
      </c>
      <c r="Q239" t="str">
        <f>IF(Table1[[#This Row],[Nap/decane]]=$W$8, Table1[[#This Row],[Area]]/SUMIFS($G$6:$G1237, $M$6:$M1237,Table1[[#This Row],[Inject ID approx]],$B$6:$B1237,Table1[[#This Row],[File Name]]), "")</f>
        <v/>
      </c>
      <c r="R239" t="str">
        <f>IF(OR(Table1[[#This Row],[Analyte]]="Phe", Table1[[#This Row],[Analyte]]= "Naphtol"),TRUE,"")</f>
        <v/>
      </c>
    </row>
    <row r="240" spans="1:18" x14ac:dyDescent="0.2">
      <c r="A240" t="str">
        <f>IFERROR(RIGHT(Table1[[#This Row],[File Name]],LEN(Table1[[#This Row],[File Name]])-FIND("-",Table1[[#This Row],[File Name]])),"")</f>
        <v>0.1</v>
      </c>
      <c r="B240" t="str">
        <f>IF(LEFT(Table1[[#This Row],[Peak '#]],3)="TIC", SUBSTITUTE(SUBSTITUTE(Table1[[#This Row],[Peak '#]],".D\data.ms",""),"TIC:", ""),B239)</f>
        <v xml:space="preserve"> 20250718_Nap-0.1</v>
      </c>
      <c r="J240" t="str">
        <f>IFERROR(2*(D241-Table1[[#This Row],[Ret Time]])/(Table1[[#This Row],[Width]]+F241),"")</f>
        <v/>
      </c>
      <c r="K240" t="str">
        <f>IF(ISNUMBER(Table1[[#This Row],[Ret Time]]), ROUND(Table1[[#This Row],[Ret Time]],1),"")</f>
        <v/>
      </c>
      <c r="L240" t="str">
        <f>IFERROR(INDEX($W$8:$W$30,MATCH(K240,$V$8:$V$30,0)),"")</f>
        <v/>
      </c>
      <c r="M240" t="str">
        <f>IFERROR(INDEX($X$8:$X$30,MATCH(Table1[[#This Row],[Rounded RT]],$V$8:$V$30,0)),"")</f>
        <v/>
      </c>
      <c r="N240" t="str">
        <f>IF(Table1[[#This Row],[Analyte]]=$W$8, Table1[[#This Row],[Area]]/SUMIFS($G$6:$G1238, $M$6:$M1238,Table1[[#This Row],[Inject ID]],$B$6:$B1238,Table1[[#This Row],[File Name]]), "")</f>
        <v/>
      </c>
      <c r="O240" t="str">
        <f>IF(Table1[[#This Row],[Analyte]]=$W$25, Table1[[#This Row],[Area]]/SUMIFS($G$6:$G1238, $M$6:$M1238,Table1[[#This Row],[Inject ID]],$B$6:$B1238,Table1[[#This Row],[File Name]]), "")</f>
        <v/>
      </c>
      <c r="Q240" t="str">
        <f>IF(Table1[[#This Row],[Nap/decane]]=$W$8, Table1[[#This Row],[Area]]/SUMIFS($G$6:$G1238, $M$6:$M1238,Table1[[#This Row],[Inject ID approx]],$B$6:$B1238,Table1[[#This Row],[File Name]]), "")</f>
        <v/>
      </c>
      <c r="R240" t="str">
        <f>IF(OR(Table1[[#This Row],[Analyte]]="Phe", Table1[[#This Row],[Analyte]]= "Naphtol"),TRUE,"")</f>
        <v/>
      </c>
    </row>
    <row r="241" spans="1:18" x14ac:dyDescent="0.2">
      <c r="A241" t="str">
        <f>IFERROR(RIGHT(Table1[[#This Row],[File Name]],LEN(Table1[[#This Row],[File Name]])-FIND("-",Table1[[#This Row],[File Name]])),"")</f>
        <v>0.1</v>
      </c>
      <c r="B241" t="str">
        <f>IF(LEFT(Table1[[#This Row],[Peak '#]],3)="TIC", SUBSTITUTE(SUBSTITUTE(Table1[[#This Row],[Peak '#]],".D\data.ms",""),"TIC:", ""),B240)</f>
        <v xml:space="preserve"> 20250718_Nap-0.1</v>
      </c>
      <c r="J241" t="str">
        <f>IFERROR(2*(D242-Table1[[#This Row],[Ret Time]])/(Table1[[#This Row],[Width]]+F242),"")</f>
        <v/>
      </c>
      <c r="K241" t="str">
        <f>IF(ISNUMBER(Table1[[#This Row],[Ret Time]]), ROUND(Table1[[#This Row],[Ret Time]],1),"")</f>
        <v/>
      </c>
      <c r="L241" t="str">
        <f>IFERROR(INDEX($W$8:$W$30,MATCH(K241,$V$8:$V$30,0)),"")</f>
        <v/>
      </c>
      <c r="M241" t="str">
        <f>IFERROR(INDEX($X$8:$X$30,MATCH(Table1[[#This Row],[Rounded RT]],$V$8:$V$30,0)),"")</f>
        <v/>
      </c>
      <c r="N241" t="str">
        <f>IF(Table1[[#This Row],[Analyte]]=$W$8, Table1[[#This Row],[Area]]/SUMIFS($G$6:$G1239, $M$6:$M1239,Table1[[#This Row],[Inject ID]],$B$6:$B1239,Table1[[#This Row],[File Name]]), "")</f>
        <v/>
      </c>
      <c r="O241" t="str">
        <f>IF(Table1[[#This Row],[Analyte]]=$W$25, Table1[[#This Row],[Area]]/SUMIFS($G$6:$G1239, $M$6:$M1239,Table1[[#This Row],[Inject ID]],$B$6:$B1239,Table1[[#This Row],[File Name]]), "")</f>
        <v/>
      </c>
      <c r="Q241" t="str">
        <f>IF(Table1[[#This Row],[Nap/decane]]=$W$8, Table1[[#This Row],[Area]]/SUMIFS($G$6:$G1239, $M$6:$M1239,Table1[[#This Row],[Inject ID approx]],$B$6:$B1239,Table1[[#This Row],[File Name]]), "")</f>
        <v/>
      </c>
      <c r="R241" t="str">
        <f>IF(OR(Table1[[#This Row],[Analyte]]="Phe", Table1[[#This Row],[Analyte]]= "Naphtol"),TRUE,"")</f>
        <v/>
      </c>
    </row>
    <row r="242" spans="1:18" x14ac:dyDescent="0.2">
      <c r="A242" t="str">
        <f>IFERROR(RIGHT(Table1[[#This Row],[File Name]],LEN(Table1[[#This Row],[File Name]])-FIND("-",Table1[[#This Row],[File Name]])),"")</f>
        <v>0.1</v>
      </c>
      <c r="B242" t="str">
        <f>IF(LEFT(Table1[[#This Row],[Peak '#]],3)="TIC", SUBSTITUTE(SUBSTITUTE(Table1[[#This Row],[Peak '#]],".D\data.ms",""),"TIC:", ""),B241)</f>
        <v xml:space="preserve"> 20250718_Nap-0.1</v>
      </c>
      <c r="J242" t="str">
        <f>IFERROR(2*(D243-Table1[[#This Row],[Ret Time]])/(Table1[[#This Row],[Width]]+F243),"")</f>
        <v/>
      </c>
      <c r="K242" t="str">
        <f>IF(ISNUMBER(Table1[[#This Row],[Ret Time]]), ROUND(Table1[[#This Row],[Ret Time]],1),"")</f>
        <v/>
      </c>
      <c r="L242" t="str">
        <f>IFERROR(INDEX($W$8:$W$30,MATCH(K242,$V$8:$V$30,0)),"")</f>
        <v/>
      </c>
      <c r="M242" t="str">
        <f>IFERROR(INDEX($X$8:$X$30,MATCH(Table1[[#This Row],[Rounded RT]],$V$8:$V$30,0)),"")</f>
        <v/>
      </c>
      <c r="N242" t="str">
        <f>IF(Table1[[#This Row],[Analyte]]=$W$8, Table1[[#This Row],[Area]]/SUMIFS($G$6:$G1240, $M$6:$M1240,Table1[[#This Row],[Inject ID]],$B$6:$B1240,Table1[[#This Row],[File Name]]), "")</f>
        <v/>
      </c>
      <c r="O242" t="str">
        <f>IF(Table1[[#This Row],[Analyte]]=$W$25, Table1[[#This Row],[Area]]/SUMIFS($G$6:$G1240, $M$6:$M1240,Table1[[#This Row],[Inject ID]],$B$6:$B1240,Table1[[#This Row],[File Name]]), "")</f>
        <v/>
      </c>
      <c r="Q242" t="str">
        <f>IF(Table1[[#This Row],[Nap/decane]]=$W$8, Table1[[#This Row],[Area]]/SUMIFS($G$6:$G1240, $M$6:$M1240,Table1[[#This Row],[Inject ID approx]],$B$6:$B1240,Table1[[#This Row],[File Name]]), "")</f>
        <v/>
      </c>
      <c r="R242" t="str">
        <f>IF(OR(Table1[[#This Row],[Analyte]]="Phe", Table1[[#This Row],[Analyte]]= "Naphtol"),TRUE,"")</f>
        <v/>
      </c>
    </row>
    <row r="243" spans="1:18" x14ac:dyDescent="0.2">
      <c r="A243" t="str">
        <f>IFERROR(RIGHT(Table1[[#This Row],[File Name]],LEN(Table1[[#This Row],[File Name]])-FIND("-",Table1[[#This Row],[File Name]])),"")</f>
        <v>0.1</v>
      </c>
      <c r="B243" t="str">
        <f>IF(LEFT(Table1[[#This Row],[Peak '#]],3)="TIC", SUBSTITUTE(SUBSTITUTE(Table1[[#This Row],[Peak '#]],".D\data.ms",""),"TIC:", ""),B242)</f>
        <v xml:space="preserve"> 20250718_Nap-0.1</v>
      </c>
      <c r="J243" t="str">
        <f>IFERROR(2*(D244-Table1[[#This Row],[Ret Time]])/(Table1[[#This Row],[Width]]+F244),"")</f>
        <v/>
      </c>
      <c r="K243" t="str">
        <f>IF(ISNUMBER(Table1[[#This Row],[Ret Time]]), ROUND(Table1[[#This Row],[Ret Time]],1),"")</f>
        <v/>
      </c>
      <c r="L243" t="str">
        <f>IFERROR(INDEX($W$8:$W$30,MATCH(K243,$V$8:$V$30,0)),"")</f>
        <v/>
      </c>
      <c r="M243" t="str">
        <f>IFERROR(INDEX($X$8:$X$30,MATCH(Table1[[#This Row],[Rounded RT]],$V$8:$V$30,0)),"")</f>
        <v/>
      </c>
      <c r="N243" t="str">
        <f>IF(Table1[[#This Row],[Analyte]]=$W$8, Table1[[#This Row],[Area]]/SUMIFS($G$6:$G1241, $M$6:$M1241,Table1[[#This Row],[Inject ID]],$B$6:$B1241,Table1[[#This Row],[File Name]]), "")</f>
        <v/>
      </c>
      <c r="O243" t="str">
        <f>IF(Table1[[#This Row],[Analyte]]=$W$25, Table1[[#This Row],[Area]]/SUMIFS($G$6:$G1241, $M$6:$M1241,Table1[[#This Row],[Inject ID]],$B$6:$B1241,Table1[[#This Row],[File Name]]), "")</f>
        <v/>
      </c>
      <c r="Q243" t="str">
        <f>IF(Table1[[#This Row],[Nap/decane]]=$W$8, Table1[[#This Row],[Area]]/SUMIFS($G$6:$G1241, $M$6:$M1241,Table1[[#This Row],[Inject ID approx]],$B$6:$B1241,Table1[[#This Row],[File Name]]), "")</f>
        <v/>
      </c>
      <c r="R243" t="str">
        <f>IF(OR(Table1[[#This Row],[Analyte]]="Phe", Table1[[#This Row],[Analyte]]= "Naphtol"),TRUE,"")</f>
        <v/>
      </c>
    </row>
    <row r="244" spans="1:18" x14ac:dyDescent="0.2">
      <c r="A244" t="str">
        <f>IFERROR(RIGHT(Table1[[#This Row],[File Name]],LEN(Table1[[#This Row],[File Name]])-FIND("-",Table1[[#This Row],[File Name]])),"")</f>
        <v>0.1</v>
      </c>
      <c r="B244" t="str">
        <f>IF(LEFT(Table1[[#This Row],[Peak '#]],3)="TIC", SUBSTITUTE(SUBSTITUTE(Table1[[#This Row],[Peak '#]],".D\data.ms",""),"TIC:", ""),B243)</f>
        <v xml:space="preserve"> 20250718_Nap-0.1</v>
      </c>
      <c r="J244" t="str">
        <f>IFERROR(2*(D245-Table1[[#This Row],[Ret Time]])/(Table1[[#This Row],[Width]]+F245),"")</f>
        <v/>
      </c>
      <c r="K244" t="str">
        <f>IF(ISNUMBER(Table1[[#This Row],[Ret Time]]), ROUND(Table1[[#This Row],[Ret Time]],1),"")</f>
        <v/>
      </c>
      <c r="L244" t="str">
        <f>IFERROR(INDEX($W$8:$W$30,MATCH(K244,$V$8:$V$30,0)),"")</f>
        <v/>
      </c>
      <c r="M244" t="str">
        <f>IFERROR(INDEX($X$8:$X$30,MATCH(Table1[[#This Row],[Rounded RT]],$V$8:$V$30,0)),"")</f>
        <v/>
      </c>
      <c r="N244" t="str">
        <f>IF(Table1[[#This Row],[Analyte]]=$W$8, Table1[[#This Row],[Area]]/SUMIFS($G$6:$G1242, $M$6:$M1242,Table1[[#This Row],[Inject ID]],$B$6:$B1242,Table1[[#This Row],[File Name]]), "")</f>
        <v/>
      </c>
      <c r="O244" t="str">
        <f>IF(Table1[[#This Row],[Analyte]]=$W$25, Table1[[#This Row],[Area]]/SUMIFS($G$6:$G1242, $M$6:$M1242,Table1[[#This Row],[Inject ID]],$B$6:$B1242,Table1[[#This Row],[File Name]]), "")</f>
        <v/>
      </c>
      <c r="Q244" t="str">
        <f>IF(Table1[[#This Row],[Nap/decane]]=$W$8, Table1[[#This Row],[Area]]/SUMIFS($G$6:$G1242, $M$6:$M1242,Table1[[#This Row],[Inject ID approx]],$B$6:$B1242,Table1[[#This Row],[File Name]]), "")</f>
        <v/>
      </c>
      <c r="R244" t="str">
        <f>IF(OR(Table1[[#This Row],[Analyte]]="Phe", Table1[[#This Row],[Analyte]]= "Naphtol"),TRUE,"")</f>
        <v/>
      </c>
    </row>
    <row r="245" spans="1:18" x14ac:dyDescent="0.2">
      <c r="A245" t="str">
        <f>IFERROR(RIGHT(Table1[[#This Row],[File Name]],LEN(Table1[[#This Row],[File Name]])-FIND("-",Table1[[#This Row],[File Name]])),"")</f>
        <v>0.1</v>
      </c>
      <c r="B245" t="str">
        <f>IF(LEFT(Table1[[#This Row],[Peak '#]],3)="TIC", SUBSTITUTE(SUBSTITUTE(Table1[[#This Row],[Peak '#]],".D\data.ms",""),"TIC:", ""),B244)</f>
        <v xml:space="preserve"> 20250718_Nap-0.1</v>
      </c>
      <c r="J245" t="str">
        <f>IFERROR(2*(D246-Table1[[#This Row],[Ret Time]])/(Table1[[#This Row],[Width]]+F246),"")</f>
        <v/>
      </c>
      <c r="K245" t="str">
        <f>IF(ISNUMBER(Table1[[#This Row],[Ret Time]]), ROUND(Table1[[#This Row],[Ret Time]],1),"")</f>
        <v/>
      </c>
      <c r="L245" t="str">
        <f>IFERROR(INDEX($W$8:$W$30,MATCH(K245,$V$8:$V$30,0)),"")</f>
        <v/>
      </c>
      <c r="M245" t="str">
        <f>IFERROR(INDEX($X$8:$X$30,MATCH(Table1[[#This Row],[Rounded RT]],$V$8:$V$30,0)),"")</f>
        <v/>
      </c>
      <c r="N245" t="str">
        <f>IF(Table1[[#This Row],[Analyte]]=$W$8, Table1[[#This Row],[Area]]/SUMIFS($G$6:$G1243, $M$6:$M1243,Table1[[#This Row],[Inject ID]],$B$6:$B1243,Table1[[#This Row],[File Name]]), "")</f>
        <v/>
      </c>
      <c r="O245" t="str">
        <f>IF(Table1[[#This Row],[Analyte]]=$W$25, Table1[[#This Row],[Area]]/SUMIFS($G$6:$G1243, $M$6:$M1243,Table1[[#This Row],[Inject ID]],$B$6:$B1243,Table1[[#This Row],[File Name]]), "")</f>
        <v/>
      </c>
      <c r="Q245" t="str">
        <f>IF(Table1[[#This Row],[Nap/decane]]=$W$8, Table1[[#This Row],[Area]]/SUMIFS($G$6:$G1243, $M$6:$M1243,Table1[[#This Row],[Inject ID approx]],$B$6:$B1243,Table1[[#This Row],[File Name]]), "")</f>
        <v/>
      </c>
      <c r="R245" t="str">
        <f>IF(OR(Table1[[#This Row],[Analyte]]="Phe", Table1[[#This Row],[Analyte]]= "Naphtol"),TRUE,"")</f>
        <v/>
      </c>
    </row>
    <row r="246" spans="1:18" x14ac:dyDescent="0.2">
      <c r="A246" t="str">
        <f>IFERROR(RIGHT(Table1[[#This Row],[File Name]],LEN(Table1[[#This Row],[File Name]])-FIND("-",Table1[[#This Row],[File Name]])),"")</f>
        <v>0.1</v>
      </c>
      <c r="B246" t="str">
        <f>IF(LEFT(Table1[[#This Row],[Peak '#]],3)="TIC", SUBSTITUTE(SUBSTITUTE(Table1[[#This Row],[Peak '#]],".D\data.ms",""),"TIC:", ""),B245)</f>
        <v xml:space="preserve"> 20250718_Nap-0.1</v>
      </c>
      <c r="J246" t="str">
        <f>IFERROR(2*(D247-Table1[[#This Row],[Ret Time]])/(Table1[[#This Row],[Width]]+F247),"")</f>
        <v/>
      </c>
      <c r="K246" t="str">
        <f>IF(ISNUMBER(Table1[[#This Row],[Ret Time]]), ROUND(Table1[[#This Row],[Ret Time]],1),"")</f>
        <v/>
      </c>
      <c r="L246" t="str">
        <f>IFERROR(INDEX($W$8:$W$30,MATCH(K246,$V$8:$V$30,0)),"")</f>
        <v/>
      </c>
      <c r="M246" t="str">
        <f>IFERROR(INDEX($X$8:$X$30,MATCH(Table1[[#This Row],[Rounded RT]],$V$8:$V$30,0)),"")</f>
        <v/>
      </c>
      <c r="N246" t="str">
        <f>IF(Table1[[#This Row],[Analyte]]=$W$8, Table1[[#This Row],[Area]]/SUMIFS($G$6:$G1244, $M$6:$M1244,Table1[[#This Row],[Inject ID]],$B$6:$B1244,Table1[[#This Row],[File Name]]), "")</f>
        <v/>
      </c>
      <c r="O246" t="str">
        <f>IF(Table1[[#This Row],[Analyte]]=$W$25, Table1[[#This Row],[Area]]/SUMIFS($G$6:$G1244, $M$6:$M1244,Table1[[#This Row],[Inject ID]],$B$6:$B1244,Table1[[#This Row],[File Name]]), "")</f>
        <v/>
      </c>
      <c r="Q246" t="str">
        <f>IF(Table1[[#This Row],[Nap/decane]]=$W$8, Table1[[#This Row],[Area]]/SUMIFS($G$6:$G1244, $M$6:$M1244,Table1[[#This Row],[Inject ID approx]],$B$6:$B1244,Table1[[#This Row],[File Name]]), "")</f>
        <v/>
      </c>
      <c r="R246" t="str">
        <f>IF(OR(Table1[[#This Row],[Analyte]]="Phe", Table1[[#This Row],[Analyte]]= "Naphtol"),TRUE,"")</f>
        <v/>
      </c>
    </row>
    <row r="247" spans="1:18" x14ac:dyDescent="0.2">
      <c r="A247" t="str">
        <f>IFERROR(RIGHT(Table1[[#This Row],[File Name]],LEN(Table1[[#This Row],[File Name]])-FIND("-",Table1[[#This Row],[File Name]])),"")</f>
        <v>0.1</v>
      </c>
      <c r="B247" t="str">
        <f>IF(LEFT(Table1[[#This Row],[Peak '#]],3)="TIC", SUBSTITUTE(SUBSTITUTE(Table1[[#This Row],[Peak '#]],".D\data.ms",""),"TIC:", ""),B246)</f>
        <v xml:space="preserve"> 20250718_Nap-0.1</v>
      </c>
      <c r="J247" t="str">
        <f>IFERROR(2*(D248-Table1[[#This Row],[Ret Time]])/(Table1[[#This Row],[Width]]+F248),"")</f>
        <v/>
      </c>
      <c r="K247" t="str">
        <f>IF(ISNUMBER(Table1[[#This Row],[Ret Time]]), ROUND(Table1[[#This Row],[Ret Time]],1),"")</f>
        <v/>
      </c>
      <c r="L247" t="str">
        <f>IFERROR(INDEX($W$8:$W$30,MATCH(K247,$V$8:$V$30,0)),"")</f>
        <v/>
      </c>
      <c r="M247" t="str">
        <f>IFERROR(INDEX($X$8:$X$30,MATCH(Table1[[#This Row],[Rounded RT]],$V$8:$V$30,0)),"")</f>
        <v/>
      </c>
      <c r="N247" t="str">
        <f>IF(Table1[[#This Row],[Analyte]]=$W$8, Table1[[#This Row],[Area]]/SUMIFS($G$6:$G1245, $M$6:$M1245,Table1[[#This Row],[Inject ID]],$B$6:$B1245,Table1[[#This Row],[File Name]]), "")</f>
        <v/>
      </c>
      <c r="O247" t="str">
        <f>IF(Table1[[#This Row],[Analyte]]=$W$25, Table1[[#This Row],[Area]]/SUMIFS($G$6:$G1245, $M$6:$M1245,Table1[[#This Row],[Inject ID]],$B$6:$B1245,Table1[[#This Row],[File Name]]), "")</f>
        <v/>
      </c>
      <c r="Q247" t="str">
        <f>IF(Table1[[#This Row],[Nap/decane]]=$W$8, Table1[[#This Row],[Area]]/SUMIFS($G$6:$G1245, $M$6:$M1245,Table1[[#This Row],[Inject ID approx]],$B$6:$B1245,Table1[[#This Row],[File Name]]), "")</f>
        <v/>
      </c>
      <c r="R247" t="str">
        <f>IF(OR(Table1[[#This Row],[Analyte]]="Phe", Table1[[#This Row],[Analyte]]= "Naphtol"),TRUE,"")</f>
        <v/>
      </c>
    </row>
    <row r="248" spans="1:18" x14ac:dyDescent="0.2">
      <c r="A248" t="str">
        <f>IFERROR(RIGHT(Table1[[#This Row],[File Name]],LEN(Table1[[#This Row],[File Name]])-FIND("-",Table1[[#This Row],[File Name]])),"")</f>
        <v>0.1</v>
      </c>
      <c r="B248" t="str">
        <f>IF(LEFT(Table1[[#This Row],[Peak '#]],3)="TIC", SUBSTITUTE(SUBSTITUTE(Table1[[#This Row],[Peak '#]],".D\data.ms",""),"TIC:", ""),B247)</f>
        <v xml:space="preserve"> 20250718_Nap-0.1</v>
      </c>
      <c r="J248" t="str">
        <f>IFERROR(2*(D249-Table1[[#This Row],[Ret Time]])/(Table1[[#This Row],[Width]]+F249),"")</f>
        <v/>
      </c>
      <c r="K248" t="str">
        <f>IF(ISNUMBER(Table1[[#This Row],[Ret Time]]), ROUND(Table1[[#This Row],[Ret Time]],1),"")</f>
        <v/>
      </c>
      <c r="L248" t="str">
        <f>IFERROR(INDEX($W$8:$W$30,MATCH(K248,$V$8:$V$30,0)),"")</f>
        <v/>
      </c>
      <c r="M248" t="str">
        <f>IFERROR(INDEX($X$8:$X$30,MATCH(Table1[[#This Row],[Rounded RT]],$V$8:$V$30,0)),"")</f>
        <v/>
      </c>
      <c r="N248" t="str">
        <f>IF(Table1[[#This Row],[Analyte]]=$W$8, Table1[[#This Row],[Area]]/SUMIFS($G$6:$G1246, $M$6:$M1246,Table1[[#This Row],[Inject ID]],$B$6:$B1246,Table1[[#This Row],[File Name]]), "")</f>
        <v/>
      </c>
      <c r="O248" t="str">
        <f>IF(Table1[[#This Row],[Analyte]]=$W$25, Table1[[#This Row],[Area]]/SUMIFS($G$6:$G1246, $M$6:$M1246,Table1[[#This Row],[Inject ID]],$B$6:$B1246,Table1[[#This Row],[File Name]]), "")</f>
        <v/>
      </c>
      <c r="Q248" t="str">
        <f>IF(Table1[[#This Row],[Nap/decane]]=$W$8, Table1[[#This Row],[Area]]/SUMIFS($G$6:$G1246, $M$6:$M1246,Table1[[#This Row],[Inject ID approx]],$B$6:$B1246,Table1[[#This Row],[File Name]]), "")</f>
        <v/>
      </c>
      <c r="R248" t="str">
        <f>IF(OR(Table1[[#This Row],[Analyte]]="Phe", Table1[[#This Row],[Analyte]]= "Naphtol"),TRUE,"")</f>
        <v/>
      </c>
    </row>
    <row r="249" spans="1:18" x14ac:dyDescent="0.2">
      <c r="A249" t="str">
        <f>IFERROR(RIGHT(Table1[[#This Row],[File Name]],LEN(Table1[[#This Row],[File Name]])-FIND("-",Table1[[#This Row],[File Name]])),"")</f>
        <v>0.1</v>
      </c>
      <c r="B249" t="str">
        <f>IF(LEFT(Table1[[#This Row],[Peak '#]],3)="TIC", SUBSTITUTE(SUBSTITUTE(Table1[[#This Row],[Peak '#]],".D\data.ms",""),"TIC:", ""),B248)</f>
        <v xml:space="preserve"> 20250718_Nap-0.1</v>
      </c>
      <c r="J249" t="str">
        <f>IFERROR(2*(D250-Table1[[#This Row],[Ret Time]])/(Table1[[#This Row],[Width]]+F250),"")</f>
        <v/>
      </c>
      <c r="K249" t="str">
        <f>IF(ISNUMBER(Table1[[#This Row],[Ret Time]]), ROUND(Table1[[#This Row],[Ret Time]],1),"")</f>
        <v/>
      </c>
      <c r="L249" t="str">
        <f>IFERROR(INDEX($W$8:$W$30,MATCH(K249,$V$8:$V$30,0)),"")</f>
        <v/>
      </c>
      <c r="M249" t="str">
        <f>IFERROR(INDEX($X$8:$X$30,MATCH(Table1[[#This Row],[Rounded RT]],$V$8:$V$30,0)),"")</f>
        <v/>
      </c>
      <c r="N249" t="str">
        <f>IF(Table1[[#This Row],[Analyte]]=$W$8, Table1[[#This Row],[Area]]/SUMIFS($G$6:$G1247, $M$6:$M1247,Table1[[#This Row],[Inject ID]],$B$6:$B1247,Table1[[#This Row],[File Name]]), "")</f>
        <v/>
      </c>
      <c r="O249" t="str">
        <f>IF(Table1[[#This Row],[Analyte]]=$W$25, Table1[[#This Row],[Area]]/SUMIFS($G$6:$G1247, $M$6:$M1247,Table1[[#This Row],[Inject ID]],$B$6:$B1247,Table1[[#This Row],[File Name]]), "")</f>
        <v/>
      </c>
      <c r="Q249" t="str">
        <f>IF(Table1[[#This Row],[Nap/decane]]=$W$8, Table1[[#This Row],[Area]]/SUMIFS($G$6:$G1247, $M$6:$M1247,Table1[[#This Row],[Inject ID approx]],$B$6:$B1247,Table1[[#This Row],[File Name]]), "")</f>
        <v/>
      </c>
      <c r="R249" t="str">
        <f>IF(OR(Table1[[#This Row],[Analyte]]="Phe", Table1[[#This Row],[Analyte]]= "Naphtol"),TRUE,"")</f>
        <v/>
      </c>
    </row>
    <row r="250" spans="1:18" x14ac:dyDescent="0.2">
      <c r="A250" t="str">
        <f>IFERROR(RIGHT(Table1[[#This Row],[File Name]],LEN(Table1[[#This Row],[File Name]])-FIND("-",Table1[[#This Row],[File Name]])),"")</f>
        <v>0.1</v>
      </c>
      <c r="B250" t="str">
        <f>IF(LEFT(Table1[[#This Row],[Peak '#]],3)="TIC", SUBSTITUTE(SUBSTITUTE(Table1[[#This Row],[Peak '#]],".D\data.ms",""),"TIC:", ""),B249)</f>
        <v xml:space="preserve"> 20250718_Nap-0.1</v>
      </c>
      <c r="J250" t="str">
        <f>IFERROR(2*(D251-Table1[[#This Row],[Ret Time]])/(Table1[[#This Row],[Width]]+F251),"")</f>
        <v/>
      </c>
      <c r="K250" t="str">
        <f>IF(ISNUMBER(Table1[[#This Row],[Ret Time]]), ROUND(Table1[[#This Row],[Ret Time]],1),"")</f>
        <v/>
      </c>
      <c r="L250" t="str">
        <f>IFERROR(INDEX($W$8:$W$30,MATCH(K250,$V$8:$V$30,0)),"")</f>
        <v/>
      </c>
      <c r="M250" t="str">
        <f>IFERROR(INDEX($X$8:$X$30,MATCH(Table1[[#This Row],[Rounded RT]],$V$8:$V$30,0)),"")</f>
        <v/>
      </c>
      <c r="N250" t="str">
        <f>IF(Table1[[#This Row],[Analyte]]=$W$8, Table1[[#This Row],[Area]]/SUMIFS($G$6:$G1248, $M$6:$M1248,Table1[[#This Row],[Inject ID]],$B$6:$B1248,Table1[[#This Row],[File Name]]), "")</f>
        <v/>
      </c>
      <c r="O250" t="str">
        <f>IF(Table1[[#This Row],[Analyte]]=$W$25, Table1[[#This Row],[Area]]/SUMIFS($G$6:$G1248, $M$6:$M1248,Table1[[#This Row],[Inject ID]],$B$6:$B1248,Table1[[#This Row],[File Name]]), "")</f>
        <v/>
      </c>
      <c r="Q250" t="str">
        <f>IF(Table1[[#This Row],[Nap/decane]]=$W$8, Table1[[#This Row],[Area]]/SUMIFS($G$6:$G1248, $M$6:$M1248,Table1[[#This Row],[Inject ID approx]],$B$6:$B1248,Table1[[#This Row],[File Name]]), "")</f>
        <v/>
      </c>
      <c r="R250" t="str">
        <f>IF(OR(Table1[[#This Row],[Analyte]]="Phe", Table1[[#This Row],[Analyte]]= "Naphtol"),TRUE,"")</f>
        <v/>
      </c>
    </row>
    <row r="251" spans="1:18" x14ac:dyDescent="0.2">
      <c r="A251" t="str">
        <f>IFERROR(RIGHT(Table1[[#This Row],[File Name]],LEN(Table1[[#This Row],[File Name]])-FIND("-",Table1[[#This Row],[File Name]])),"")</f>
        <v>0.1</v>
      </c>
      <c r="B251" t="str">
        <f>IF(LEFT(Table1[[#This Row],[Peak '#]],3)="TIC", SUBSTITUTE(SUBSTITUTE(Table1[[#This Row],[Peak '#]],".D\data.ms",""),"TIC:", ""),B250)</f>
        <v xml:space="preserve"> 20250718_Nap-0.1</v>
      </c>
      <c r="J251" t="str">
        <f>IFERROR(2*(D252-Table1[[#This Row],[Ret Time]])/(Table1[[#This Row],[Width]]+F252),"")</f>
        <v/>
      </c>
      <c r="K251" t="str">
        <f>IF(ISNUMBER(Table1[[#This Row],[Ret Time]]), ROUND(Table1[[#This Row],[Ret Time]],1),"")</f>
        <v/>
      </c>
      <c r="L251" t="str">
        <f>IFERROR(INDEX($W$8:$W$30,MATCH(K251,$V$8:$V$30,0)),"")</f>
        <v/>
      </c>
      <c r="M251" t="str">
        <f>IFERROR(INDEX($X$8:$X$30,MATCH(Table1[[#This Row],[Rounded RT]],$V$8:$V$30,0)),"")</f>
        <v/>
      </c>
      <c r="N251" t="str">
        <f>IF(Table1[[#This Row],[Analyte]]=$W$8, Table1[[#This Row],[Area]]/SUMIFS($G$6:$G1249, $M$6:$M1249,Table1[[#This Row],[Inject ID]],$B$6:$B1249,Table1[[#This Row],[File Name]]), "")</f>
        <v/>
      </c>
      <c r="O251" t="str">
        <f>IF(Table1[[#This Row],[Analyte]]=$W$25, Table1[[#This Row],[Area]]/SUMIFS($G$6:$G1249, $M$6:$M1249,Table1[[#This Row],[Inject ID]],$B$6:$B1249,Table1[[#This Row],[File Name]]), "")</f>
        <v/>
      </c>
      <c r="Q251" t="str">
        <f>IF(Table1[[#This Row],[Nap/decane]]=$W$8, Table1[[#This Row],[Area]]/SUMIFS($G$6:$G1249, $M$6:$M1249,Table1[[#This Row],[Inject ID approx]],$B$6:$B1249,Table1[[#This Row],[File Name]]), "")</f>
        <v/>
      </c>
      <c r="R251" t="str">
        <f>IF(OR(Table1[[#This Row],[Analyte]]="Phe", Table1[[#This Row],[Analyte]]= "Naphtol"),TRUE,"")</f>
        <v/>
      </c>
    </row>
    <row r="252" spans="1:18" x14ac:dyDescent="0.2">
      <c r="A252" t="str">
        <f>IFERROR(RIGHT(Table1[[#This Row],[File Name]],LEN(Table1[[#This Row],[File Name]])-FIND("-",Table1[[#This Row],[File Name]])),"")</f>
        <v>0.1</v>
      </c>
      <c r="B252" t="str">
        <f>IF(LEFT(Table1[[#This Row],[Peak '#]],3)="TIC", SUBSTITUTE(SUBSTITUTE(Table1[[#This Row],[Peak '#]],".D\data.ms",""),"TIC:", ""),B251)</f>
        <v xml:space="preserve"> 20250718_Nap-0.1</v>
      </c>
      <c r="J252" t="str">
        <f>IFERROR(2*(D253-Table1[[#This Row],[Ret Time]])/(Table1[[#This Row],[Width]]+F253),"")</f>
        <v/>
      </c>
      <c r="K252" t="str">
        <f>IF(ISNUMBER(Table1[[#This Row],[Ret Time]]), ROUND(Table1[[#This Row],[Ret Time]],1),"")</f>
        <v/>
      </c>
      <c r="L252" t="str">
        <f>IFERROR(INDEX($W$8:$W$30,MATCH(K252,$V$8:$V$30,0)),"")</f>
        <v/>
      </c>
      <c r="M252" t="str">
        <f>IFERROR(INDEX($X$8:$X$30,MATCH(Table1[[#This Row],[Rounded RT]],$V$8:$V$30,0)),"")</f>
        <v/>
      </c>
      <c r="N252" t="str">
        <f>IF(Table1[[#This Row],[Analyte]]=$W$8, Table1[[#This Row],[Area]]/SUMIFS($G$6:$G1250, $M$6:$M1250,Table1[[#This Row],[Inject ID]],$B$6:$B1250,Table1[[#This Row],[File Name]]), "")</f>
        <v/>
      </c>
      <c r="O252" t="str">
        <f>IF(Table1[[#This Row],[Analyte]]=$W$25, Table1[[#This Row],[Area]]/SUMIFS($G$6:$G1250, $M$6:$M1250,Table1[[#This Row],[Inject ID]],$B$6:$B1250,Table1[[#This Row],[File Name]]), "")</f>
        <v/>
      </c>
      <c r="Q252" t="str">
        <f>IF(Table1[[#This Row],[Nap/decane]]=$W$8, Table1[[#This Row],[Area]]/SUMIFS($G$6:$G1250, $M$6:$M1250,Table1[[#This Row],[Inject ID approx]],$B$6:$B1250,Table1[[#This Row],[File Name]]), "")</f>
        <v/>
      </c>
      <c r="R252" t="str">
        <f>IF(OR(Table1[[#This Row],[Analyte]]="Phe", Table1[[#This Row],[Analyte]]= "Naphtol"),TRUE,"")</f>
        <v/>
      </c>
    </row>
    <row r="253" spans="1:18" x14ac:dyDescent="0.2">
      <c r="A253" t="str">
        <f>IFERROR(RIGHT(Table1[[#This Row],[File Name]],LEN(Table1[[#This Row],[File Name]])-FIND("-",Table1[[#This Row],[File Name]])),"")</f>
        <v>0.1</v>
      </c>
      <c r="B253" t="str">
        <f>IF(LEFT(Table1[[#This Row],[Peak '#]],3)="TIC", SUBSTITUTE(SUBSTITUTE(Table1[[#This Row],[Peak '#]],".D\data.ms",""),"TIC:", ""),B252)</f>
        <v xml:space="preserve"> 20250718_Nap-0.1</v>
      </c>
      <c r="J253" t="str">
        <f>IFERROR(2*(D254-Table1[[#This Row],[Ret Time]])/(Table1[[#This Row],[Width]]+F254),"")</f>
        <v/>
      </c>
      <c r="K253" t="str">
        <f>IF(ISNUMBER(Table1[[#This Row],[Ret Time]]), ROUND(Table1[[#This Row],[Ret Time]],1),"")</f>
        <v/>
      </c>
      <c r="L253" t="str">
        <f>IFERROR(INDEX($W$8:$W$30,MATCH(K253,$V$8:$V$30,0)),"")</f>
        <v/>
      </c>
      <c r="M253" t="str">
        <f>IFERROR(INDEX($X$8:$X$30,MATCH(Table1[[#This Row],[Rounded RT]],$V$8:$V$30,0)),"")</f>
        <v/>
      </c>
      <c r="N253" t="str">
        <f>IF(Table1[[#This Row],[Analyte]]=$W$8, Table1[[#This Row],[Area]]/SUMIFS($G$6:$G1251, $M$6:$M1251,Table1[[#This Row],[Inject ID]],$B$6:$B1251,Table1[[#This Row],[File Name]]), "")</f>
        <v/>
      </c>
      <c r="O253" t="str">
        <f>IF(Table1[[#This Row],[Analyte]]=$W$25, Table1[[#This Row],[Area]]/SUMIFS($G$6:$G1251, $M$6:$M1251,Table1[[#This Row],[Inject ID]],$B$6:$B1251,Table1[[#This Row],[File Name]]), "")</f>
        <v/>
      </c>
      <c r="Q253" t="str">
        <f>IF(Table1[[#This Row],[Nap/decane]]=$W$8, Table1[[#This Row],[Area]]/SUMIFS($G$6:$G1251, $M$6:$M1251,Table1[[#This Row],[Inject ID approx]],$B$6:$B1251,Table1[[#This Row],[File Name]]), "")</f>
        <v/>
      </c>
      <c r="R253" t="str">
        <f>IF(OR(Table1[[#This Row],[Analyte]]="Phe", Table1[[#This Row],[Analyte]]= "Naphtol"),TRUE,"")</f>
        <v/>
      </c>
    </row>
    <row r="254" spans="1:18" x14ac:dyDescent="0.2">
      <c r="A254" t="str">
        <f>IFERROR(RIGHT(Table1[[#This Row],[File Name]],LEN(Table1[[#This Row],[File Name]])-FIND("-",Table1[[#This Row],[File Name]])),"")</f>
        <v>0.1</v>
      </c>
      <c r="B254" t="str">
        <f>IF(LEFT(Table1[[#This Row],[Peak '#]],3)="TIC", SUBSTITUTE(SUBSTITUTE(Table1[[#This Row],[Peak '#]],".D\data.ms",""),"TIC:", ""),B253)</f>
        <v xml:space="preserve"> 20250718_Nap-0.1</v>
      </c>
      <c r="J254" t="str">
        <f>IFERROR(2*(D255-Table1[[#This Row],[Ret Time]])/(Table1[[#This Row],[Width]]+F255),"")</f>
        <v/>
      </c>
      <c r="K254" t="str">
        <f>IF(ISNUMBER(Table1[[#This Row],[Ret Time]]), ROUND(Table1[[#This Row],[Ret Time]],1),"")</f>
        <v/>
      </c>
      <c r="L254" t="str">
        <f>IFERROR(INDEX($W$8:$W$30,MATCH(K254,$V$8:$V$30,0)),"")</f>
        <v/>
      </c>
      <c r="M254" t="str">
        <f>IFERROR(INDEX($X$8:$X$30,MATCH(Table1[[#This Row],[Rounded RT]],$V$8:$V$30,0)),"")</f>
        <v/>
      </c>
      <c r="N254" t="str">
        <f>IF(Table1[[#This Row],[Analyte]]=$W$8, Table1[[#This Row],[Area]]/SUMIFS($G$6:$G1252, $M$6:$M1252,Table1[[#This Row],[Inject ID]],$B$6:$B1252,Table1[[#This Row],[File Name]]), "")</f>
        <v/>
      </c>
      <c r="O254" t="str">
        <f>IF(Table1[[#This Row],[Analyte]]=$W$25, Table1[[#This Row],[Area]]/SUMIFS($G$6:$G1252, $M$6:$M1252,Table1[[#This Row],[Inject ID]],$B$6:$B1252,Table1[[#This Row],[File Name]]), "")</f>
        <v/>
      </c>
      <c r="Q254" t="str">
        <f>IF(Table1[[#This Row],[Nap/decane]]=$W$8, Table1[[#This Row],[Area]]/SUMIFS($G$6:$G1252, $M$6:$M1252,Table1[[#This Row],[Inject ID approx]],$B$6:$B1252,Table1[[#This Row],[File Name]]), "")</f>
        <v/>
      </c>
      <c r="R254" t="str">
        <f>IF(OR(Table1[[#This Row],[Analyte]]="Phe", Table1[[#This Row],[Analyte]]= "Naphtol"),TRUE,"")</f>
        <v/>
      </c>
    </row>
    <row r="255" spans="1:18" x14ac:dyDescent="0.2">
      <c r="A255" t="str">
        <f>IFERROR(RIGHT(Table1[[#This Row],[File Name]],LEN(Table1[[#This Row],[File Name]])-FIND("-",Table1[[#This Row],[File Name]])),"")</f>
        <v>0.1</v>
      </c>
      <c r="B255" t="str">
        <f>IF(LEFT(Table1[[#This Row],[Peak '#]],3)="TIC", SUBSTITUTE(SUBSTITUTE(Table1[[#This Row],[Peak '#]],".D\data.ms",""),"TIC:", ""),B254)</f>
        <v xml:space="preserve"> 20250718_Nap-0.1</v>
      </c>
      <c r="J255" t="str">
        <f>IFERROR(2*(D256-Table1[[#This Row],[Ret Time]])/(Table1[[#This Row],[Width]]+F256),"")</f>
        <v/>
      </c>
      <c r="K255" t="str">
        <f>IF(ISNUMBER(Table1[[#This Row],[Ret Time]]), ROUND(Table1[[#This Row],[Ret Time]],1),"")</f>
        <v/>
      </c>
      <c r="L255" t="str">
        <f>IFERROR(INDEX($W$8:$W$30,MATCH(K255,$V$8:$V$30,0)),"")</f>
        <v/>
      </c>
      <c r="M255" t="str">
        <f>IFERROR(INDEX($X$8:$X$30,MATCH(Table1[[#This Row],[Rounded RT]],$V$8:$V$30,0)),"")</f>
        <v/>
      </c>
      <c r="N255" t="str">
        <f>IF(Table1[[#This Row],[Analyte]]=$W$8, Table1[[#This Row],[Area]]/SUMIFS($G$6:$G1253, $M$6:$M1253,Table1[[#This Row],[Inject ID]],$B$6:$B1253,Table1[[#This Row],[File Name]]), "")</f>
        <v/>
      </c>
      <c r="O255" t="str">
        <f>IF(Table1[[#This Row],[Analyte]]=$W$25, Table1[[#This Row],[Area]]/SUMIFS($G$6:$G1253, $M$6:$M1253,Table1[[#This Row],[Inject ID]],$B$6:$B1253,Table1[[#This Row],[File Name]]), "")</f>
        <v/>
      </c>
      <c r="Q255" t="str">
        <f>IF(Table1[[#This Row],[Nap/decane]]=$W$8, Table1[[#This Row],[Area]]/SUMIFS($G$6:$G1253, $M$6:$M1253,Table1[[#This Row],[Inject ID approx]],$B$6:$B1253,Table1[[#This Row],[File Name]]), "")</f>
        <v/>
      </c>
      <c r="R255" t="str">
        <f>IF(OR(Table1[[#This Row],[Analyte]]="Phe", Table1[[#This Row],[Analyte]]= "Naphtol"),TRUE,"")</f>
        <v/>
      </c>
    </row>
    <row r="256" spans="1:18" x14ac:dyDescent="0.2">
      <c r="A256" t="str">
        <f>IFERROR(RIGHT(Table1[[#This Row],[File Name]],LEN(Table1[[#This Row],[File Name]])-FIND("-",Table1[[#This Row],[File Name]])),"")</f>
        <v>0.1</v>
      </c>
      <c r="B256" t="str">
        <f>IF(LEFT(Table1[[#This Row],[Peak '#]],3)="TIC", SUBSTITUTE(SUBSTITUTE(Table1[[#This Row],[Peak '#]],".D\data.ms",""),"TIC:", ""),B255)</f>
        <v xml:space="preserve"> 20250718_Nap-0.1</v>
      </c>
      <c r="J256" t="str">
        <f>IFERROR(2*(D257-Table1[[#This Row],[Ret Time]])/(Table1[[#This Row],[Width]]+F257),"")</f>
        <v/>
      </c>
      <c r="K256" t="str">
        <f>IF(ISNUMBER(Table1[[#This Row],[Ret Time]]), ROUND(Table1[[#This Row],[Ret Time]],1),"")</f>
        <v/>
      </c>
      <c r="L256" t="str">
        <f>IFERROR(INDEX($W$8:$W$30,MATCH(K256,$V$8:$V$30,0)),"")</f>
        <v/>
      </c>
      <c r="M256" t="str">
        <f>IFERROR(INDEX($X$8:$X$30,MATCH(Table1[[#This Row],[Rounded RT]],$V$8:$V$30,0)),"")</f>
        <v/>
      </c>
      <c r="N256" t="str">
        <f>IF(Table1[[#This Row],[Analyte]]=$W$8, Table1[[#This Row],[Area]]/SUMIFS($G$6:$G1254, $M$6:$M1254,Table1[[#This Row],[Inject ID]],$B$6:$B1254,Table1[[#This Row],[File Name]]), "")</f>
        <v/>
      </c>
      <c r="O256" t="str">
        <f>IF(Table1[[#This Row],[Analyte]]=$W$25, Table1[[#This Row],[Area]]/SUMIFS($G$6:$G1254, $M$6:$M1254,Table1[[#This Row],[Inject ID]],$B$6:$B1254,Table1[[#This Row],[File Name]]), "")</f>
        <v/>
      </c>
      <c r="Q256" t="str">
        <f>IF(Table1[[#This Row],[Nap/decane]]=$W$8, Table1[[#This Row],[Area]]/SUMIFS($G$6:$G1254, $M$6:$M1254,Table1[[#This Row],[Inject ID approx]],$B$6:$B1254,Table1[[#This Row],[File Name]]), "")</f>
        <v/>
      </c>
      <c r="R256" t="str">
        <f>IF(OR(Table1[[#This Row],[Analyte]]="Phe", Table1[[#This Row],[Analyte]]= "Naphtol"),TRUE,"")</f>
        <v/>
      </c>
    </row>
    <row r="257" spans="1:18" x14ac:dyDescent="0.2">
      <c r="A257" t="str">
        <f>IFERROR(RIGHT(Table1[[#This Row],[File Name]],LEN(Table1[[#This Row],[File Name]])-FIND("-",Table1[[#This Row],[File Name]])),"")</f>
        <v>0.1</v>
      </c>
      <c r="B257" t="str">
        <f>IF(LEFT(Table1[[#This Row],[Peak '#]],3)="TIC", SUBSTITUTE(SUBSTITUTE(Table1[[#This Row],[Peak '#]],".D\data.ms",""),"TIC:", ""),B256)</f>
        <v xml:space="preserve"> 20250718_Nap-0.1</v>
      </c>
      <c r="J257" t="str">
        <f>IFERROR(2*(D258-Table1[[#This Row],[Ret Time]])/(Table1[[#This Row],[Width]]+F258),"")</f>
        <v/>
      </c>
      <c r="K257" t="str">
        <f>IF(ISNUMBER(Table1[[#This Row],[Ret Time]]), ROUND(Table1[[#This Row],[Ret Time]],1),"")</f>
        <v/>
      </c>
      <c r="L257" t="str">
        <f>IFERROR(INDEX($W$8:$W$30,MATCH(K257,$V$8:$V$30,0)),"")</f>
        <v/>
      </c>
      <c r="M257" t="str">
        <f>IFERROR(INDEX($X$8:$X$30,MATCH(Table1[[#This Row],[Rounded RT]],$V$8:$V$30,0)),"")</f>
        <v/>
      </c>
      <c r="N257" t="str">
        <f>IF(Table1[[#This Row],[Analyte]]=$W$8, Table1[[#This Row],[Area]]/SUMIFS($G$6:$G1255, $M$6:$M1255,Table1[[#This Row],[Inject ID]],$B$6:$B1255,Table1[[#This Row],[File Name]]), "")</f>
        <v/>
      </c>
      <c r="O257" t="str">
        <f>IF(Table1[[#This Row],[Analyte]]=$W$25, Table1[[#This Row],[Area]]/SUMIFS($G$6:$G1255, $M$6:$M1255,Table1[[#This Row],[Inject ID]],$B$6:$B1255,Table1[[#This Row],[File Name]]), "")</f>
        <v/>
      </c>
      <c r="Q257" t="str">
        <f>IF(Table1[[#This Row],[Nap/decane]]=$W$8, Table1[[#This Row],[Area]]/SUMIFS($G$6:$G1255, $M$6:$M1255,Table1[[#This Row],[Inject ID approx]],$B$6:$B1255,Table1[[#This Row],[File Name]]), "")</f>
        <v/>
      </c>
      <c r="R257" t="str">
        <f>IF(OR(Table1[[#This Row],[Analyte]]="Phe", Table1[[#This Row],[Analyte]]= "Naphtol"),TRUE,"")</f>
        <v/>
      </c>
    </row>
    <row r="258" spans="1:18" x14ac:dyDescent="0.2">
      <c r="A258" t="str">
        <f>IFERROR(RIGHT(Table1[[#This Row],[File Name]],LEN(Table1[[#This Row],[File Name]])-FIND("-",Table1[[#This Row],[File Name]])),"")</f>
        <v>0.1</v>
      </c>
      <c r="B258" t="str">
        <f>IF(LEFT(Table1[[#This Row],[Peak '#]],3)="TIC", SUBSTITUTE(SUBSTITUTE(Table1[[#This Row],[Peak '#]],".D\data.ms",""),"TIC:", ""),B257)</f>
        <v xml:space="preserve"> 20250718_Nap-0.1</v>
      </c>
      <c r="C258"/>
      <c r="J258" t="str">
        <f>IFERROR(2*(D259-Table1[[#This Row],[Ret Time]])/(Table1[[#This Row],[Width]]+F259),"")</f>
        <v/>
      </c>
      <c r="K258" t="str">
        <f>IF(ISNUMBER(Table1[[#This Row],[Ret Time]]), ROUND(Table1[[#This Row],[Ret Time]],1),"")</f>
        <v/>
      </c>
      <c r="L258" t="str">
        <f>IFERROR(INDEX($W$8:$W$30,MATCH(K258,$V$8:$V$30,0)),"")</f>
        <v/>
      </c>
      <c r="M258" t="str">
        <f>IFERROR(INDEX($X$8:$X$30,MATCH(Table1[[#This Row],[Rounded RT]],$V$8:$V$30,0)),"")</f>
        <v/>
      </c>
      <c r="N258" t="str">
        <f>IF(Table1[[#This Row],[Analyte]]=$W$8, Table1[[#This Row],[Area]]/SUMIFS($G$6:$G1256, $M$6:$M1256,Table1[[#This Row],[Inject ID]],$B$6:$B1256,Table1[[#This Row],[File Name]]), "")</f>
        <v/>
      </c>
      <c r="O258" t="str">
        <f>IF(Table1[[#This Row],[Analyte]]=$W$25, Table1[[#This Row],[Area]]/SUMIFS($G$6:$G1256, $M$6:$M1256,Table1[[#This Row],[Inject ID]],$B$6:$B1256,Table1[[#This Row],[File Name]]), "")</f>
        <v/>
      </c>
      <c r="Q258" t="str">
        <f>IF(Table1[[#This Row],[Nap/decane]]=$W$8, Table1[[#This Row],[Area]]/SUMIFS($G$6:$G1256, $M$6:$M1256,Table1[[#This Row],[Inject ID approx]],$B$6:$B1256,Table1[[#This Row],[File Name]]), "")</f>
        <v/>
      </c>
      <c r="R258" t="str">
        <f>IF(OR(Table1[[#This Row],[Analyte]]="Phe", Table1[[#This Row],[Analyte]]= "Naphtol"),TRUE,"")</f>
        <v/>
      </c>
    </row>
    <row r="259" spans="1:18" x14ac:dyDescent="0.2">
      <c r="A259" t="str">
        <f>IFERROR(RIGHT(Table1[[#This Row],[File Name]],LEN(Table1[[#This Row],[File Name]])-FIND("-",Table1[[#This Row],[File Name]])),"")</f>
        <v>0.1</v>
      </c>
      <c r="B259" t="str">
        <f>IF(LEFT(Table1[[#This Row],[Peak '#]],3)="TIC", SUBSTITUTE(SUBSTITUTE(Table1[[#This Row],[Peak '#]],".D\data.ms",""),"TIC:", ""),B258)</f>
        <v xml:space="preserve"> 20250718_Nap-0.1</v>
      </c>
      <c r="J259" t="str">
        <f>IFERROR(2*(D260-Table1[[#This Row],[Ret Time]])/(Table1[[#This Row],[Width]]+F260),"")</f>
        <v/>
      </c>
      <c r="K259" t="str">
        <f>IF(ISNUMBER(Table1[[#This Row],[Ret Time]]), ROUND(Table1[[#This Row],[Ret Time]],1),"")</f>
        <v/>
      </c>
      <c r="L259" t="str">
        <f>IFERROR(INDEX($W$8:$W$30,MATCH(K259,$V$8:$V$30,0)),"")</f>
        <v/>
      </c>
      <c r="M259" t="str">
        <f>IFERROR(INDEX($X$8:$X$30,MATCH(Table1[[#This Row],[Rounded RT]],$V$8:$V$30,0)),"")</f>
        <v/>
      </c>
      <c r="N259" t="str">
        <f>IF(Table1[[#This Row],[Analyte]]=$W$8, Table1[[#This Row],[Area]]/SUMIFS($G$6:$G1257, $M$6:$M1257,Table1[[#This Row],[Inject ID]],$B$6:$B1257,Table1[[#This Row],[File Name]]), "")</f>
        <v/>
      </c>
      <c r="O259" t="str">
        <f>IF(Table1[[#This Row],[Analyte]]=$W$25, Table1[[#This Row],[Area]]/SUMIFS($G$6:$G1257, $M$6:$M1257,Table1[[#This Row],[Inject ID]],$B$6:$B1257,Table1[[#This Row],[File Name]]), "")</f>
        <v/>
      </c>
      <c r="Q259" t="str">
        <f>IF(Table1[[#This Row],[Nap/decane]]=$W$8, Table1[[#This Row],[Area]]/SUMIFS($G$6:$G1257, $M$6:$M1257,Table1[[#This Row],[Inject ID approx]],$B$6:$B1257,Table1[[#This Row],[File Name]]), "")</f>
        <v/>
      </c>
      <c r="R259" t="str">
        <f>IF(OR(Table1[[#This Row],[Analyte]]="Phe", Table1[[#This Row],[Analyte]]= "Naphtol"),TRUE,"")</f>
        <v/>
      </c>
    </row>
    <row r="260" spans="1:18" x14ac:dyDescent="0.2">
      <c r="A260" t="str">
        <f>IFERROR(RIGHT(Table1[[#This Row],[File Name]],LEN(Table1[[#This Row],[File Name]])-FIND("-",Table1[[#This Row],[File Name]])),"")</f>
        <v>0.1</v>
      </c>
      <c r="B260" t="str">
        <f>IF(LEFT(Table1[[#This Row],[Peak '#]],3)="TIC", SUBSTITUTE(SUBSTITUTE(Table1[[#This Row],[Peak '#]],".D\data.ms",""),"TIC:", ""),B259)</f>
        <v xml:space="preserve"> 20250718_Nap-0.1</v>
      </c>
      <c r="J260" t="str">
        <f>IFERROR(2*(D261-Table1[[#This Row],[Ret Time]])/(Table1[[#This Row],[Width]]+F261),"")</f>
        <v/>
      </c>
      <c r="K260" t="str">
        <f>IF(ISNUMBER(Table1[[#This Row],[Ret Time]]), ROUND(Table1[[#This Row],[Ret Time]],1),"")</f>
        <v/>
      </c>
      <c r="L260" t="str">
        <f>IFERROR(INDEX($W$8:$W$30,MATCH(K260,$V$8:$V$30,0)),"")</f>
        <v/>
      </c>
      <c r="M260" t="str">
        <f>IFERROR(INDEX($X$8:$X$30,MATCH(Table1[[#This Row],[Rounded RT]],$V$8:$V$30,0)),"")</f>
        <v/>
      </c>
      <c r="N260" t="str">
        <f>IF(Table1[[#This Row],[Analyte]]=$W$8, Table1[[#This Row],[Area]]/SUMIFS($G$6:$G1258, $M$6:$M1258,Table1[[#This Row],[Inject ID]],$B$6:$B1258,Table1[[#This Row],[File Name]]), "")</f>
        <v/>
      </c>
      <c r="O260" t="str">
        <f>IF(Table1[[#This Row],[Analyte]]=$W$25, Table1[[#This Row],[Area]]/SUMIFS($G$6:$G1258, $M$6:$M1258,Table1[[#This Row],[Inject ID]],$B$6:$B1258,Table1[[#This Row],[File Name]]), "")</f>
        <v/>
      </c>
      <c r="Q260" t="str">
        <f>IF(Table1[[#This Row],[Nap/decane]]=$W$8, Table1[[#This Row],[Area]]/SUMIFS($G$6:$G1258, $M$6:$M1258,Table1[[#This Row],[Inject ID approx]],$B$6:$B1258,Table1[[#This Row],[File Name]]), "")</f>
        <v/>
      </c>
      <c r="R260" t="str">
        <f>IF(OR(Table1[[#This Row],[Analyte]]="Phe", Table1[[#This Row],[Analyte]]= "Naphtol"),TRUE,"")</f>
        <v/>
      </c>
    </row>
    <row r="261" spans="1:18" x14ac:dyDescent="0.2">
      <c r="A261" t="str">
        <f>IFERROR(RIGHT(Table1[[#This Row],[File Name]],LEN(Table1[[#This Row],[File Name]])-FIND("-",Table1[[#This Row],[File Name]])),"")</f>
        <v>0.1</v>
      </c>
      <c r="B261" t="str">
        <f>IF(LEFT(Table1[[#This Row],[Peak '#]],3)="TIC", SUBSTITUTE(SUBSTITUTE(Table1[[#This Row],[Peak '#]],".D\data.ms",""),"TIC:", ""),B260)</f>
        <v xml:space="preserve"> 20250718_Nap-0.1</v>
      </c>
      <c r="J261" t="str">
        <f>IFERROR(2*(D262-Table1[[#This Row],[Ret Time]])/(Table1[[#This Row],[Width]]+F262),"")</f>
        <v/>
      </c>
      <c r="K261" t="str">
        <f>IF(ISNUMBER(Table1[[#This Row],[Ret Time]]), ROUND(Table1[[#This Row],[Ret Time]],1),"")</f>
        <v/>
      </c>
      <c r="L261" t="str">
        <f>IFERROR(INDEX($W$8:$W$30,MATCH(K261,$V$8:$V$30,0)),"")</f>
        <v/>
      </c>
      <c r="M261" t="str">
        <f>IFERROR(INDEX($X$8:$X$30,MATCH(Table1[[#This Row],[Rounded RT]],$V$8:$V$30,0)),"")</f>
        <v/>
      </c>
      <c r="N261" t="str">
        <f>IF(Table1[[#This Row],[Analyte]]=$W$8, Table1[[#This Row],[Area]]/SUMIFS($G$6:$G1259, $M$6:$M1259,Table1[[#This Row],[Inject ID]],$B$6:$B1259,Table1[[#This Row],[File Name]]), "")</f>
        <v/>
      </c>
      <c r="O261" t="str">
        <f>IF(Table1[[#This Row],[Analyte]]=$W$25, Table1[[#This Row],[Area]]/SUMIFS($G$6:$G1259, $M$6:$M1259,Table1[[#This Row],[Inject ID]],$B$6:$B1259,Table1[[#This Row],[File Name]]), "")</f>
        <v/>
      </c>
      <c r="Q261" t="str">
        <f>IF(Table1[[#This Row],[Nap/decane]]=$W$8, Table1[[#This Row],[Area]]/SUMIFS($G$6:$G1259, $M$6:$M1259,Table1[[#This Row],[Inject ID approx]],$B$6:$B1259,Table1[[#This Row],[File Name]]), "")</f>
        <v/>
      </c>
      <c r="R261" t="str">
        <f>IF(OR(Table1[[#This Row],[Analyte]]="Phe", Table1[[#This Row],[Analyte]]= "Naphtol"),TRUE,"")</f>
        <v/>
      </c>
    </row>
    <row r="262" spans="1:18" x14ac:dyDescent="0.2">
      <c r="A262" t="str">
        <f>IFERROR(RIGHT(Table1[[#This Row],[File Name]],LEN(Table1[[#This Row],[File Name]])-FIND("-",Table1[[#This Row],[File Name]])),"")</f>
        <v>0.1</v>
      </c>
      <c r="B262" t="str">
        <f>IF(LEFT(Table1[[#This Row],[Peak '#]],3)="TIC", SUBSTITUTE(SUBSTITUTE(Table1[[#This Row],[Peak '#]],".D\data.ms",""),"TIC:", ""),B261)</f>
        <v xml:space="preserve"> 20250718_Nap-0.1</v>
      </c>
      <c r="J262" t="str">
        <f>IFERROR(2*(D263-Table1[[#This Row],[Ret Time]])/(Table1[[#This Row],[Width]]+F263),"")</f>
        <v/>
      </c>
      <c r="K262" t="str">
        <f>IF(ISNUMBER(Table1[[#This Row],[Ret Time]]), ROUND(Table1[[#This Row],[Ret Time]],1),"")</f>
        <v/>
      </c>
      <c r="L262" t="str">
        <f>IFERROR(INDEX($W$8:$W$30,MATCH(K262,$V$8:$V$30,0)),"")</f>
        <v/>
      </c>
      <c r="M262" t="str">
        <f>IFERROR(INDEX($X$8:$X$30,MATCH(Table1[[#This Row],[Rounded RT]],$V$8:$V$30,0)),"")</f>
        <v/>
      </c>
      <c r="N262" t="str">
        <f>IF(Table1[[#This Row],[Analyte]]=$W$8, Table1[[#This Row],[Area]]/SUMIFS($G$6:$G1260, $M$6:$M1260,Table1[[#This Row],[Inject ID]],$B$6:$B1260,Table1[[#This Row],[File Name]]), "")</f>
        <v/>
      </c>
      <c r="O262" t="str">
        <f>IF(Table1[[#This Row],[Analyte]]=$W$25, Table1[[#This Row],[Area]]/SUMIFS($G$6:$G1260, $M$6:$M1260,Table1[[#This Row],[Inject ID]],$B$6:$B1260,Table1[[#This Row],[File Name]]), "")</f>
        <v/>
      </c>
      <c r="Q262" t="str">
        <f>IF(Table1[[#This Row],[Nap/decane]]=$W$8, Table1[[#This Row],[Area]]/SUMIFS($G$6:$G1260, $M$6:$M1260,Table1[[#This Row],[Inject ID approx]],$B$6:$B1260,Table1[[#This Row],[File Name]]), "")</f>
        <v/>
      </c>
      <c r="R262" t="str">
        <f>IF(OR(Table1[[#This Row],[Analyte]]="Phe", Table1[[#This Row],[Analyte]]= "Naphtol"),TRUE,"")</f>
        <v/>
      </c>
    </row>
    <row r="263" spans="1:18" x14ac:dyDescent="0.2">
      <c r="A263" t="str">
        <f>IFERROR(RIGHT(Table1[[#This Row],[File Name]],LEN(Table1[[#This Row],[File Name]])-FIND("-",Table1[[#This Row],[File Name]])),"")</f>
        <v>0.1</v>
      </c>
      <c r="B263" t="str">
        <f>IF(LEFT(Table1[[#This Row],[Peak '#]],3)="TIC", SUBSTITUTE(SUBSTITUTE(Table1[[#This Row],[Peak '#]],".D\data.ms",""),"TIC:", ""),B262)</f>
        <v xml:space="preserve"> 20250718_Nap-0.1</v>
      </c>
      <c r="J263" t="str">
        <f>IFERROR(2*(D264-Table1[[#This Row],[Ret Time]])/(Table1[[#This Row],[Width]]+F264),"")</f>
        <v/>
      </c>
      <c r="K263" t="str">
        <f>IF(ISNUMBER(Table1[[#This Row],[Ret Time]]), ROUND(Table1[[#This Row],[Ret Time]],1),"")</f>
        <v/>
      </c>
      <c r="L263" t="str">
        <f>IFERROR(INDEX($W$8:$W$30,MATCH(K263,$V$8:$V$30,0)),"")</f>
        <v/>
      </c>
      <c r="M263" t="str">
        <f>IFERROR(INDEX($X$8:$X$30,MATCH(Table1[[#This Row],[Rounded RT]],$V$8:$V$30,0)),"")</f>
        <v/>
      </c>
      <c r="N263" t="str">
        <f>IF(Table1[[#This Row],[Analyte]]=$W$8, Table1[[#This Row],[Area]]/SUMIFS($G$6:$G1261, $M$6:$M1261,Table1[[#This Row],[Inject ID]],$B$6:$B1261,Table1[[#This Row],[File Name]]), "")</f>
        <v/>
      </c>
      <c r="O263" t="str">
        <f>IF(Table1[[#This Row],[Analyte]]=$W$25, Table1[[#This Row],[Area]]/SUMIFS($G$6:$G1261, $M$6:$M1261,Table1[[#This Row],[Inject ID]],$B$6:$B1261,Table1[[#This Row],[File Name]]), "")</f>
        <v/>
      </c>
      <c r="Q263" t="str">
        <f>IF(Table1[[#This Row],[Nap/decane]]=$W$8, Table1[[#This Row],[Area]]/SUMIFS($G$6:$G1261, $M$6:$M1261,Table1[[#This Row],[Inject ID approx]],$B$6:$B1261,Table1[[#This Row],[File Name]]), "")</f>
        <v/>
      </c>
      <c r="R263" t="str">
        <f>IF(OR(Table1[[#This Row],[Analyte]]="Phe", Table1[[#This Row],[Analyte]]= "Naphtol"),TRUE,"")</f>
        <v/>
      </c>
    </row>
    <row r="264" spans="1:18" x14ac:dyDescent="0.2">
      <c r="A264" t="str">
        <f>IFERROR(RIGHT(Table1[[#This Row],[File Name]],LEN(Table1[[#This Row],[File Name]])-FIND("-",Table1[[#This Row],[File Name]])),"")</f>
        <v>0.1</v>
      </c>
      <c r="B264" t="str">
        <f>IF(LEFT(Table1[[#This Row],[Peak '#]],3)="TIC", SUBSTITUTE(SUBSTITUTE(Table1[[#This Row],[Peak '#]],".D\data.ms",""),"TIC:", ""),B263)</f>
        <v xml:space="preserve"> 20250718_Nap-0.1</v>
      </c>
      <c r="J264" t="str">
        <f>IFERROR(2*(D265-Table1[[#This Row],[Ret Time]])/(Table1[[#This Row],[Width]]+F265),"")</f>
        <v/>
      </c>
      <c r="K264" t="str">
        <f>IF(ISNUMBER(Table1[[#This Row],[Ret Time]]), ROUND(Table1[[#This Row],[Ret Time]],1),"")</f>
        <v/>
      </c>
      <c r="L264" t="str">
        <f>IFERROR(INDEX($W$8:$W$30,MATCH(K264,$V$8:$V$30,0)),"")</f>
        <v/>
      </c>
      <c r="M264" t="str">
        <f>IFERROR(INDEX($X$8:$X$30,MATCH(Table1[[#This Row],[Rounded RT]],$V$8:$V$30,0)),"")</f>
        <v/>
      </c>
      <c r="N264" t="str">
        <f>IF(Table1[[#This Row],[Analyte]]=$W$8, Table1[[#This Row],[Area]]/SUMIFS($G$6:$G1262, $M$6:$M1262,Table1[[#This Row],[Inject ID]],$B$6:$B1262,Table1[[#This Row],[File Name]]), "")</f>
        <v/>
      </c>
      <c r="O264" t="str">
        <f>IF(Table1[[#This Row],[Analyte]]=$W$25, Table1[[#This Row],[Area]]/SUMIFS($G$6:$G1262, $M$6:$M1262,Table1[[#This Row],[Inject ID]],$B$6:$B1262,Table1[[#This Row],[File Name]]), "")</f>
        <v/>
      </c>
      <c r="Q264" t="str">
        <f>IF(Table1[[#This Row],[Nap/decane]]=$W$8, Table1[[#This Row],[Area]]/SUMIFS($G$6:$G1262, $M$6:$M1262,Table1[[#This Row],[Inject ID approx]],$B$6:$B1262,Table1[[#This Row],[File Name]]), "")</f>
        <v/>
      </c>
      <c r="R264" t="str">
        <f>IF(OR(Table1[[#This Row],[Analyte]]="Phe", Table1[[#This Row],[Analyte]]= "Naphtol"),TRUE,"")</f>
        <v/>
      </c>
    </row>
    <row r="265" spans="1:18" x14ac:dyDescent="0.2">
      <c r="A265" t="str">
        <f>IFERROR(RIGHT(Table1[[#This Row],[File Name]],LEN(Table1[[#This Row],[File Name]])-FIND("-",Table1[[#This Row],[File Name]])),"")</f>
        <v>0.1</v>
      </c>
      <c r="B265" t="str">
        <f>IF(LEFT(Table1[[#This Row],[Peak '#]],3)="TIC", SUBSTITUTE(SUBSTITUTE(Table1[[#This Row],[Peak '#]],".D\data.ms",""),"TIC:", ""),B264)</f>
        <v xml:space="preserve"> 20250718_Nap-0.1</v>
      </c>
      <c r="J265" t="str">
        <f>IFERROR(2*(D266-Table1[[#This Row],[Ret Time]])/(Table1[[#This Row],[Width]]+F266),"")</f>
        <v/>
      </c>
      <c r="K265" t="str">
        <f>IF(ISNUMBER(Table1[[#This Row],[Ret Time]]), ROUND(Table1[[#This Row],[Ret Time]],1),"")</f>
        <v/>
      </c>
      <c r="L265" t="str">
        <f>IFERROR(INDEX($W$8:$W$30,MATCH(K265,$V$8:$V$30,0)),"")</f>
        <v/>
      </c>
      <c r="M265" t="str">
        <f>IFERROR(INDEX($X$8:$X$30,MATCH(Table1[[#This Row],[Rounded RT]],$V$8:$V$30,0)),"")</f>
        <v/>
      </c>
      <c r="N265" t="str">
        <f>IF(Table1[[#This Row],[Analyte]]=$W$8, Table1[[#This Row],[Area]]/SUMIFS($G$6:$G1263, $M$6:$M1263,Table1[[#This Row],[Inject ID]],$B$6:$B1263,Table1[[#This Row],[File Name]]), "")</f>
        <v/>
      </c>
      <c r="O265" t="str">
        <f>IF(Table1[[#This Row],[Analyte]]=$W$25, Table1[[#This Row],[Area]]/SUMIFS($G$6:$G1263, $M$6:$M1263,Table1[[#This Row],[Inject ID]],$B$6:$B1263,Table1[[#This Row],[File Name]]), "")</f>
        <v/>
      </c>
      <c r="Q265" t="str">
        <f>IF(Table1[[#This Row],[Nap/decane]]=$W$8, Table1[[#This Row],[Area]]/SUMIFS($G$6:$G1263, $M$6:$M1263,Table1[[#This Row],[Inject ID approx]],$B$6:$B1263,Table1[[#This Row],[File Name]]), "")</f>
        <v/>
      </c>
      <c r="R265" t="str">
        <f>IF(OR(Table1[[#This Row],[Analyte]]="Phe", Table1[[#This Row],[Analyte]]= "Naphtol"),TRUE,"")</f>
        <v/>
      </c>
    </row>
    <row r="266" spans="1:18" x14ac:dyDescent="0.2">
      <c r="A266" t="str">
        <f>IFERROR(RIGHT(Table1[[#This Row],[File Name]],LEN(Table1[[#This Row],[File Name]])-FIND("-",Table1[[#This Row],[File Name]])),"")</f>
        <v>0.1</v>
      </c>
      <c r="B266" t="str">
        <f>IF(LEFT(Table1[[#This Row],[Peak '#]],3)="TIC", SUBSTITUTE(SUBSTITUTE(Table1[[#This Row],[Peak '#]],".D\data.ms",""),"TIC:", ""),B265)</f>
        <v xml:space="preserve"> 20250718_Nap-0.1</v>
      </c>
      <c r="J266" t="str">
        <f>IFERROR(2*(D267-Table1[[#This Row],[Ret Time]])/(Table1[[#This Row],[Width]]+F267),"")</f>
        <v/>
      </c>
      <c r="K266" t="str">
        <f>IF(ISNUMBER(Table1[[#This Row],[Ret Time]]), ROUND(Table1[[#This Row],[Ret Time]],1),"")</f>
        <v/>
      </c>
      <c r="L266" t="str">
        <f>IFERROR(INDEX($W$8:$W$30,MATCH(K266,$V$8:$V$30,0)),"")</f>
        <v/>
      </c>
      <c r="M266" t="str">
        <f>IFERROR(INDEX($X$8:$X$30,MATCH(Table1[[#This Row],[Rounded RT]],$V$8:$V$30,0)),"")</f>
        <v/>
      </c>
      <c r="N266" t="str">
        <f>IF(Table1[[#This Row],[Analyte]]=$W$8, Table1[[#This Row],[Area]]/SUMIFS($G$6:$G1264, $M$6:$M1264,Table1[[#This Row],[Inject ID]],$B$6:$B1264,Table1[[#This Row],[File Name]]), "")</f>
        <v/>
      </c>
      <c r="O266" t="str">
        <f>IF(Table1[[#This Row],[Analyte]]=$W$25, Table1[[#This Row],[Area]]/SUMIFS($G$6:$G1264, $M$6:$M1264,Table1[[#This Row],[Inject ID]],$B$6:$B1264,Table1[[#This Row],[File Name]]), "")</f>
        <v/>
      </c>
      <c r="Q266" t="str">
        <f>IF(Table1[[#This Row],[Nap/decane]]=$W$8, Table1[[#This Row],[Area]]/SUMIFS($G$6:$G1264, $M$6:$M1264,Table1[[#This Row],[Inject ID approx]],$B$6:$B1264,Table1[[#This Row],[File Name]]), "")</f>
        <v/>
      </c>
      <c r="R266" t="str">
        <f>IF(OR(Table1[[#This Row],[Analyte]]="Phe", Table1[[#This Row],[Analyte]]= "Naphtol"),TRUE,"")</f>
        <v/>
      </c>
    </row>
    <row r="267" spans="1:18" x14ac:dyDescent="0.2">
      <c r="A267" t="str">
        <f>IFERROR(RIGHT(Table1[[#This Row],[File Name]],LEN(Table1[[#This Row],[File Name]])-FIND("-",Table1[[#This Row],[File Name]])),"")</f>
        <v>0.1</v>
      </c>
      <c r="B267" t="str">
        <f>IF(LEFT(Table1[[#This Row],[Peak '#]],3)="TIC", SUBSTITUTE(SUBSTITUTE(Table1[[#This Row],[Peak '#]],".D\data.ms",""),"TIC:", ""),B266)</f>
        <v xml:space="preserve"> 20250718_Nap-0.1</v>
      </c>
      <c r="J267" t="str">
        <f>IFERROR(2*(D268-Table1[[#This Row],[Ret Time]])/(Table1[[#This Row],[Width]]+F268),"")</f>
        <v/>
      </c>
      <c r="K267" t="str">
        <f>IF(ISNUMBER(Table1[[#This Row],[Ret Time]]), ROUND(Table1[[#This Row],[Ret Time]],1),"")</f>
        <v/>
      </c>
      <c r="L267" t="str">
        <f>IFERROR(INDEX($W$8:$W$30,MATCH(K267,$V$8:$V$30,0)),"")</f>
        <v/>
      </c>
      <c r="M267" t="str">
        <f>IFERROR(INDEX($X$8:$X$30,MATCH(Table1[[#This Row],[Rounded RT]],$V$8:$V$30,0)),"")</f>
        <v/>
      </c>
      <c r="N267" t="str">
        <f>IF(Table1[[#This Row],[Analyte]]=$W$8, Table1[[#This Row],[Area]]/SUMIFS($G$6:$G1265, $M$6:$M1265,Table1[[#This Row],[Inject ID]],$B$6:$B1265,Table1[[#This Row],[File Name]]), "")</f>
        <v/>
      </c>
      <c r="O267" t="str">
        <f>IF(Table1[[#This Row],[Analyte]]=$W$25, Table1[[#This Row],[Area]]/SUMIFS($G$6:$G1265, $M$6:$M1265,Table1[[#This Row],[Inject ID]],$B$6:$B1265,Table1[[#This Row],[File Name]]), "")</f>
        <v/>
      </c>
      <c r="Q267" t="str">
        <f>IF(Table1[[#This Row],[Nap/decane]]=$W$8, Table1[[#This Row],[Area]]/SUMIFS($G$6:$G1265, $M$6:$M1265,Table1[[#This Row],[Inject ID approx]],$B$6:$B1265,Table1[[#This Row],[File Name]]), "")</f>
        <v/>
      </c>
      <c r="R267" t="str">
        <f>IF(OR(Table1[[#This Row],[Analyte]]="Phe", Table1[[#This Row],[Analyte]]= "Naphtol"),TRUE,"")</f>
        <v/>
      </c>
    </row>
    <row r="268" spans="1:18" x14ac:dyDescent="0.2">
      <c r="A268" t="str">
        <f>IFERROR(RIGHT(Table1[[#This Row],[File Name]],LEN(Table1[[#This Row],[File Name]])-FIND("-",Table1[[#This Row],[File Name]])),"")</f>
        <v>0.1</v>
      </c>
      <c r="B268" t="str">
        <f>IF(LEFT(Table1[[#This Row],[Peak '#]],3)="TIC", SUBSTITUTE(SUBSTITUTE(Table1[[#This Row],[Peak '#]],".D\data.ms",""),"TIC:", ""),B267)</f>
        <v xml:space="preserve"> 20250718_Nap-0.1</v>
      </c>
      <c r="J268" t="str">
        <f>IFERROR(2*(D269-Table1[[#This Row],[Ret Time]])/(Table1[[#This Row],[Width]]+F269),"")</f>
        <v/>
      </c>
      <c r="K268" t="str">
        <f>IF(ISNUMBER(Table1[[#This Row],[Ret Time]]), ROUND(Table1[[#This Row],[Ret Time]],1),"")</f>
        <v/>
      </c>
      <c r="L268" t="str">
        <f>IFERROR(INDEX($W$8:$W$30,MATCH(K268,$V$8:$V$30,0)),"")</f>
        <v/>
      </c>
      <c r="M268" t="str">
        <f>IFERROR(INDEX($X$8:$X$30,MATCH(Table1[[#This Row],[Rounded RT]],$V$8:$V$30,0)),"")</f>
        <v/>
      </c>
      <c r="N268" t="str">
        <f>IF(Table1[[#This Row],[Analyte]]=$W$8, Table1[[#This Row],[Area]]/SUMIFS($G$6:$G1266, $M$6:$M1266,Table1[[#This Row],[Inject ID]],$B$6:$B1266,Table1[[#This Row],[File Name]]), "")</f>
        <v/>
      </c>
      <c r="O268" t="str">
        <f>IF(Table1[[#This Row],[Analyte]]=$W$25, Table1[[#This Row],[Area]]/SUMIFS($G$6:$G1266, $M$6:$M1266,Table1[[#This Row],[Inject ID]],$B$6:$B1266,Table1[[#This Row],[File Name]]), "")</f>
        <v/>
      </c>
      <c r="Q268" t="str">
        <f>IF(Table1[[#This Row],[Nap/decane]]=$W$8, Table1[[#This Row],[Area]]/SUMIFS($G$6:$G1266, $M$6:$M1266,Table1[[#This Row],[Inject ID approx]],$B$6:$B1266,Table1[[#This Row],[File Name]]), "")</f>
        <v/>
      </c>
      <c r="R268" t="str">
        <f>IF(OR(Table1[[#This Row],[Analyte]]="Phe", Table1[[#This Row],[Analyte]]= "Naphtol"),TRUE,"")</f>
        <v/>
      </c>
    </row>
    <row r="269" spans="1:18" x14ac:dyDescent="0.2">
      <c r="A269" t="str">
        <f>IFERROR(RIGHT(Table1[[#This Row],[File Name]],LEN(Table1[[#This Row],[File Name]])-FIND("-",Table1[[#This Row],[File Name]])),"")</f>
        <v>0.1</v>
      </c>
      <c r="B269" t="str">
        <f>IF(LEFT(Table1[[#This Row],[Peak '#]],3)="TIC", SUBSTITUTE(SUBSTITUTE(Table1[[#This Row],[Peak '#]],".D\data.ms",""),"TIC:", ""),B268)</f>
        <v xml:space="preserve"> 20250718_Nap-0.1</v>
      </c>
      <c r="J269" t="str">
        <f>IFERROR(2*(D270-Table1[[#This Row],[Ret Time]])/(Table1[[#This Row],[Width]]+F270),"")</f>
        <v/>
      </c>
      <c r="K269" t="str">
        <f>IF(ISNUMBER(Table1[[#This Row],[Ret Time]]), ROUND(Table1[[#This Row],[Ret Time]],1),"")</f>
        <v/>
      </c>
      <c r="L269" t="str">
        <f>IFERROR(INDEX($W$8:$W$30,MATCH(K269,$V$8:$V$30,0)),"")</f>
        <v/>
      </c>
      <c r="M269" t="str">
        <f>IFERROR(INDEX($X$8:$X$30,MATCH(Table1[[#This Row],[Rounded RT]],$V$8:$V$30,0)),"")</f>
        <v/>
      </c>
      <c r="N269" t="str">
        <f>IF(Table1[[#This Row],[Analyte]]=$W$8, Table1[[#This Row],[Area]]/SUMIFS($G$6:$G1267, $M$6:$M1267,Table1[[#This Row],[Inject ID]],$B$6:$B1267,Table1[[#This Row],[File Name]]), "")</f>
        <v/>
      </c>
      <c r="O269" t="str">
        <f>IF(Table1[[#This Row],[Analyte]]=$W$25, Table1[[#This Row],[Area]]/SUMIFS($G$6:$G1267, $M$6:$M1267,Table1[[#This Row],[Inject ID]],$B$6:$B1267,Table1[[#This Row],[File Name]]), "")</f>
        <v/>
      </c>
      <c r="Q269" t="str">
        <f>IF(Table1[[#This Row],[Nap/decane]]=$W$8, Table1[[#This Row],[Area]]/SUMIFS($G$6:$G1267, $M$6:$M1267,Table1[[#This Row],[Inject ID approx]],$B$6:$B1267,Table1[[#This Row],[File Name]]), "")</f>
        <v/>
      </c>
      <c r="R269" t="str">
        <f>IF(OR(Table1[[#This Row],[Analyte]]="Phe", Table1[[#This Row],[Analyte]]= "Naphtol"),TRUE,"")</f>
        <v/>
      </c>
    </row>
    <row r="270" spans="1:18" x14ac:dyDescent="0.2">
      <c r="A270" t="str">
        <f>IFERROR(RIGHT(Table1[[#This Row],[File Name]],LEN(Table1[[#This Row],[File Name]])-FIND("-",Table1[[#This Row],[File Name]])),"")</f>
        <v>0.1</v>
      </c>
      <c r="B270" t="str">
        <f>IF(LEFT(Table1[[#This Row],[Peak '#]],3)="TIC", SUBSTITUTE(SUBSTITUTE(Table1[[#This Row],[Peak '#]],".D\data.ms",""),"TIC:", ""),B269)</f>
        <v xml:space="preserve"> 20250718_Nap-0.1</v>
      </c>
      <c r="J270" t="str">
        <f>IFERROR(2*(D271-Table1[[#This Row],[Ret Time]])/(Table1[[#This Row],[Width]]+F271),"")</f>
        <v/>
      </c>
      <c r="K270" t="str">
        <f>IF(ISNUMBER(Table1[[#This Row],[Ret Time]]), ROUND(Table1[[#This Row],[Ret Time]],1),"")</f>
        <v/>
      </c>
      <c r="L270" t="str">
        <f>IFERROR(INDEX($W$8:$W$30,MATCH(K270,$V$8:$V$30,0)),"")</f>
        <v/>
      </c>
      <c r="M270" t="str">
        <f>IFERROR(INDEX($X$8:$X$30,MATCH(Table1[[#This Row],[Rounded RT]],$V$8:$V$30,0)),"")</f>
        <v/>
      </c>
      <c r="N270" t="str">
        <f>IF(Table1[[#This Row],[Analyte]]=$W$8, Table1[[#This Row],[Area]]/SUMIFS($G$6:$G1268, $M$6:$M1268,Table1[[#This Row],[Inject ID]],$B$6:$B1268,Table1[[#This Row],[File Name]]), "")</f>
        <v/>
      </c>
      <c r="O270" t="str">
        <f>IF(Table1[[#This Row],[Analyte]]=$W$25, Table1[[#This Row],[Area]]/SUMIFS($G$6:$G1268, $M$6:$M1268,Table1[[#This Row],[Inject ID]],$B$6:$B1268,Table1[[#This Row],[File Name]]), "")</f>
        <v/>
      </c>
      <c r="Q270" t="str">
        <f>IF(Table1[[#This Row],[Nap/decane]]=$W$8, Table1[[#This Row],[Area]]/SUMIFS($G$6:$G1268, $M$6:$M1268,Table1[[#This Row],[Inject ID approx]],$B$6:$B1268,Table1[[#This Row],[File Name]]), "")</f>
        <v/>
      </c>
      <c r="R270" t="str">
        <f>IF(OR(Table1[[#This Row],[Analyte]]="Phe", Table1[[#This Row],[Analyte]]= "Naphtol"),TRUE,"")</f>
        <v/>
      </c>
    </row>
    <row r="271" spans="1:18" x14ac:dyDescent="0.2">
      <c r="A271" t="str">
        <f>IFERROR(RIGHT(Table1[[#This Row],[File Name]],LEN(Table1[[#This Row],[File Name]])-FIND("-",Table1[[#This Row],[File Name]])),"")</f>
        <v>0.1</v>
      </c>
      <c r="B271" t="str">
        <f>IF(LEFT(Table1[[#This Row],[Peak '#]],3)="TIC", SUBSTITUTE(SUBSTITUTE(Table1[[#This Row],[Peak '#]],".D\data.ms",""),"TIC:", ""),B270)</f>
        <v xml:space="preserve"> 20250718_Nap-0.1</v>
      </c>
      <c r="J271" t="str">
        <f>IFERROR(2*(D272-Table1[[#This Row],[Ret Time]])/(Table1[[#This Row],[Width]]+F272),"")</f>
        <v/>
      </c>
      <c r="K271" t="str">
        <f>IF(ISNUMBER(Table1[[#This Row],[Ret Time]]), ROUND(Table1[[#This Row],[Ret Time]],1),"")</f>
        <v/>
      </c>
      <c r="L271" t="str">
        <f>IFERROR(INDEX($W$8:$W$30,MATCH(K271,$V$8:$V$30,0)),"")</f>
        <v/>
      </c>
      <c r="M271" t="str">
        <f>IFERROR(INDEX($X$8:$X$30,MATCH(Table1[[#This Row],[Rounded RT]],$V$8:$V$30,0)),"")</f>
        <v/>
      </c>
      <c r="N271" t="str">
        <f>IF(Table1[[#This Row],[Analyte]]=$W$8, Table1[[#This Row],[Area]]/SUMIFS($G$6:$G1269, $M$6:$M1269,Table1[[#This Row],[Inject ID]],$B$6:$B1269,Table1[[#This Row],[File Name]]), "")</f>
        <v/>
      </c>
      <c r="O271" t="str">
        <f>IF(Table1[[#This Row],[Analyte]]=$W$25, Table1[[#This Row],[Area]]/SUMIFS($G$6:$G1269, $M$6:$M1269,Table1[[#This Row],[Inject ID]],$B$6:$B1269,Table1[[#This Row],[File Name]]), "")</f>
        <v/>
      </c>
      <c r="Q271" t="str">
        <f>IF(Table1[[#This Row],[Nap/decane]]=$W$8, Table1[[#This Row],[Area]]/SUMIFS($G$6:$G1269, $M$6:$M1269,Table1[[#This Row],[Inject ID approx]],$B$6:$B1269,Table1[[#This Row],[File Name]]), "")</f>
        <v/>
      </c>
      <c r="R271" t="str">
        <f>IF(OR(Table1[[#This Row],[Analyte]]="Phe", Table1[[#This Row],[Analyte]]= "Naphtol"),TRUE,"")</f>
        <v/>
      </c>
    </row>
    <row r="272" spans="1:18" x14ac:dyDescent="0.2">
      <c r="A272" t="str">
        <f>IFERROR(RIGHT(Table1[[#This Row],[File Name]],LEN(Table1[[#This Row],[File Name]])-FIND("-",Table1[[#This Row],[File Name]])),"")</f>
        <v>0.1</v>
      </c>
      <c r="B272" t="str">
        <f>IF(LEFT(Table1[[#This Row],[Peak '#]],3)="TIC", SUBSTITUTE(SUBSTITUTE(Table1[[#This Row],[Peak '#]],".D\data.ms",""),"TIC:", ""),B271)</f>
        <v xml:space="preserve"> 20250718_Nap-0.1</v>
      </c>
      <c r="J272" t="str">
        <f>IFERROR(2*(D273-Table1[[#This Row],[Ret Time]])/(Table1[[#This Row],[Width]]+F273),"")</f>
        <v/>
      </c>
      <c r="K272" t="str">
        <f>IF(ISNUMBER(Table1[[#This Row],[Ret Time]]), ROUND(Table1[[#This Row],[Ret Time]],1),"")</f>
        <v/>
      </c>
      <c r="L272" t="str">
        <f>IFERROR(INDEX($W$8:$W$30,MATCH(K272,$V$8:$V$30,0)),"")</f>
        <v/>
      </c>
      <c r="M272" t="str">
        <f>IFERROR(INDEX($X$8:$X$30,MATCH(Table1[[#This Row],[Rounded RT]],$V$8:$V$30,0)),"")</f>
        <v/>
      </c>
      <c r="N272" t="str">
        <f>IF(Table1[[#This Row],[Analyte]]=$W$8, Table1[[#This Row],[Area]]/SUMIFS($G$6:$G1270, $M$6:$M1270,Table1[[#This Row],[Inject ID]],$B$6:$B1270,Table1[[#This Row],[File Name]]), "")</f>
        <v/>
      </c>
      <c r="O272" t="str">
        <f>IF(Table1[[#This Row],[Analyte]]=$W$25, Table1[[#This Row],[Area]]/SUMIFS($G$6:$G1270, $M$6:$M1270,Table1[[#This Row],[Inject ID]],$B$6:$B1270,Table1[[#This Row],[File Name]]), "")</f>
        <v/>
      </c>
      <c r="Q272" t="str">
        <f>IF(Table1[[#This Row],[Nap/decane]]=$W$8, Table1[[#This Row],[Area]]/SUMIFS($G$6:$G1270, $M$6:$M1270,Table1[[#This Row],[Inject ID approx]],$B$6:$B1270,Table1[[#This Row],[File Name]]), "")</f>
        <v/>
      </c>
      <c r="R272" t="str">
        <f>IF(OR(Table1[[#This Row],[Analyte]]="Phe", Table1[[#This Row],[Analyte]]= "Naphtol"),TRUE,"")</f>
        <v/>
      </c>
    </row>
    <row r="273" spans="1:18" x14ac:dyDescent="0.2">
      <c r="A273" t="str">
        <f>IFERROR(RIGHT(Table1[[#This Row],[File Name]],LEN(Table1[[#This Row],[File Name]])-FIND("-",Table1[[#This Row],[File Name]])),"")</f>
        <v>0.1</v>
      </c>
      <c r="B273" t="str">
        <f>IF(LEFT(Table1[[#This Row],[Peak '#]],3)="TIC", SUBSTITUTE(SUBSTITUTE(Table1[[#This Row],[Peak '#]],".D\data.ms",""),"TIC:", ""),B272)</f>
        <v xml:space="preserve"> 20250718_Nap-0.1</v>
      </c>
      <c r="J273" t="str">
        <f>IFERROR(2*(D274-Table1[[#This Row],[Ret Time]])/(Table1[[#This Row],[Width]]+F274),"")</f>
        <v/>
      </c>
      <c r="K273" t="str">
        <f>IF(ISNUMBER(Table1[[#This Row],[Ret Time]]), ROUND(Table1[[#This Row],[Ret Time]],1),"")</f>
        <v/>
      </c>
      <c r="L273" t="str">
        <f>IFERROR(INDEX($W$8:$W$30,MATCH(K273,$V$8:$V$30,0)),"")</f>
        <v/>
      </c>
      <c r="M273" t="str">
        <f>IFERROR(INDEX($X$8:$X$30,MATCH(Table1[[#This Row],[Rounded RT]],$V$8:$V$30,0)),"")</f>
        <v/>
      </c>
      <c r="N273" t="str">
        <f>IF(Table1[[#This Row],[Analyte]]=$W$8, Table1[[#This Row],[Area]]/SUMIFS($G$6:$G1271, $M$6:$M1271,Table1[[#This Row],[Inject ID]],$B$6:$B1271,Table1[[#This Row],[File Name]]), "")</f>
        <v/>
      </c>
      <c r="O273" t="str">
        <f>IF(Table1[[#This Row],[Analyte]]=$W$25, Table1[[#This Row],[Area]]/SUMIFS($G$6:$G1271, $M$6:$M1271,Table1[[#This Row],[Inject ID]],$B$6:$B1271,Table1[[#This Row],[File Name]]), "")</f>
        <v/>
      </c>
      <c r="Q273" t="str">
        <f>IF(Table1[[#This Row],[Nap/decane]]=$W$8, Table1[[#This Row],[Area]]/SUMIFS($G$6:$G1271, $M$6:$M1271,Table1[[#This Row],[Inject ID approx]],$B$6:$B1271,Table1[[#This Row],[File Name]]), "")</f>
        <v/>
      </c>
      <c r="R273" t="str">
        <f>IF(OR(Table1[[#This Row],[Analyte]]="Phe", Table1[[#This Row],[Analyte]]= "Naphtol"),TRUE,"")</f>
        <v/>
      </c>
    </row>
    <row r="274" spans="1:18" x14ac:dyDescent="0.2">
      <c r="A274" t="str">
        <f>IFERROR(RIGHT(Table1[[#This Row],[File Name]],LEN(Table1[[#This Row],[File Name]])-FIND("-",Table1[[#This Row],[File Name]])),"")</f>
        <v>0.1</v>
      </c>
      <c r="B274" t="str">
        <f>IF(LEFT(Table1[[#This Row],[Peak '#]],3)="TIC", SUBSTITUTE(SUBSTITUTE(Table1[[#This Row],[Peak '#]],".D\data.ms",""),"TIC:", ""),B273)</f>
        <v xml:space="preserve"> 20250718_Nap-0.1</v>
      </c>
      <c r="J274" t="str">
        <f>IFERROR(2*(D275-Table1[[#This Row],[Ret Time]])/(Table1[[#This Row],[Width]]+F275),"")</f>
        <v/>
      </c>
      <c r="K274" t="str">
        <f>IF(ISNUMBER(Table1[[#This Row],[Ret Time]]), ROUND(Table1[[#This Row],[Ret Time]],1),"")</f>
        <v/>
      </c>
      <c r="L274" t="str">
        <f>IFERROR(INDEX($W$8:$W$30,MATCH(K274,$V$8:$V$30,0)),"")</f>
        <v/>
      </c>
      <c r="M274" t="str">
        <f>IFERROR(INDEX($X$8:$X$30,MATCH(Table1[[#This Row],[Rounded RT]],$V$8:$V$30,0)),"")</f>
        <v/>
      </c>
      <c r="N274" t="str">
        <f>IF(Table1[[#This Row],[Analyte]]=$W$8, Table1[[#This Row],[Area]]/SUMIFS($G$6:$G1272, $M$6:$M1272,Table1[[#This Row],[Inject ID]],$B$6:$B1272,Table1[[#This Row],[File Name]]), "")</f>
        <v/>
      </c>
      <c r="O274" t="str">
        <f>IF(Table1[[#This Row],[Analyte]]=$W$25, Table1[[#This Row],[Area]]/SUMIFS($G$6:$G1272, $M$6:$M1272,Table1[[#This Row],[Inject ID]],$B$6:$B1272,Table1[[#This Row],[File Name]]), "")</f>
        <v/>
      </c>
      <c r="Q274" t="str">
        <f>IF(Table1[[#This Row],[Nap/decane]]=$W$8, Table1[[#This Row],[Area]]/SUMIFS($G$6:$G1272, $M$6:$M1272,Table1[[#This Row],[Inject ID approx]],$B$6:$B1272,Table1[[#This Row],[File Name]]), "")</f>
        <v/>
      </c>
      <c r="R274" t="str">
        <f>IF(OR(Table1[[#This Row],[Analyte]]="Phe", Table1[[#This Row],[Analyte]]= "Naphtol"),TRUE,"")</f>
        <v/>
      </c>
    </row>
    <row r="275" spans="1:18" x14ac:dyDescent="0.2">
      <c r="A275" t="str">
        <f>IFERROR(RIGHT(Table1[[#This Row],[File Name]],LEN(Table1[[#This Row],[File Name]])-FIND("-",Table1[[#This Row],[File Name]])),"")</f>
        <v>0.1</v>
      </c>
      <c r="B275" t="str">
        <f>IF(LEFT(Table1[[#This Row],[Peak '#]],3)="TIC", SUBSTITUTE(SUBSTITUTE(Table1[[#This Row],[Peak '#]],".D\data.ms",""),"TIC:", ""),B274)</f>
        <v xml:space="preserve"> 20250718_Nap-0.1</v>
      </c>
      <c r="J275" t="str">
        <f>IFERROR(2*(D276-Table1[[#This Row],[Ret Time]])/(Table1[[#This Row],[Width]]+F276),"")</f>
        <v/>
      </c>
      <c r="K275" t="str">
        <f>IF(ISNUMBER(Table1[[#This Row],[Ret Time]]), ROUND(Table1[[#This Row],[Ret Time]],1),"")</f>
        <v/>
      </c>
      <c r="L275" t="str">
        <f>IFERROR(INDEX($W$8:$W$30,MATCH(K275,$V$8:$V$30,0)),"")</f>
        <v/>
      </c>
      <c r="M275" t="str">
        <f>IFERROR(INDEX($X$8:$X$30,MATCH(Table1[[#This Row],[Rounded RT]],$V$8:$V$30,0)),"")</f>
        <v/>
      </c>
      <c r="N275" t="str">
        <f>IF(Table1[[#This Row],[Analyte]]=$W$8, Table1[[#This Row],[Area]]/SUMIFS($G$6:$G1273, $M$6:$M1273,Table1[[#This Row],[Inject ID]],$B$6:$B1273,Table1[[#This Row],[File Name]]), "")</f>
        <v/>
      </c>
      <c r="O275" t="str">
        <f>IF(Table1[[#This Row],[Analyte]]=$W$25, Table1[[#This Row],[Area]]/SUMIFS($G$6:$G1273, $M$6:$M1273,Table1[[#This Row],[Inject ID]],$B$6:$B1273,Table1[[#This Row],[File Name]]), "")</f>
        <v/>
      </c>
      <c r="Q275" t="str">
        <f>IF(Table1[[#This Row],[Nap/decane]]=$W$8, Table1[[#This Row],[Area]]/SUMIFS($G$6:$G1273, $M$6:$M1273,Table1[[#This Row],[Inject ID approx]],$B$6:$B1273,Table1[[#This Row],[File Name]]), "")</f>
        <v/>
      </c>
      <c r="R275" t="str">
        <f>IF(OR(Table1[[#This Row],[Analyte]]="Phe", Table1[[#This Row],[Analyte]]= "Naphtol"),TRUE,"")</f>
        <v/>
      </c>
    </row>
    <row r="276" spans="1:18" x14ac:dyDescent="0.2">
      <c r="A276" t="str">
        <f>IFERROR(RIGHT(Table1[[#This Row],[File Name]],LEN(Table1[[#This Row],[File Name]])-FIND("-",Table1[[#This Row],[File Name]])),"")</f>
        <v>0.1</v>
      </c>
      <c r="B276" t="str">
        <f>IF(LEFT(Table1[[#This Row],[Peak '#]],3)="TIC", SUBSTITUTE(SUBSTITUTE(Table1[[#This Row],[Peak '#]],".D\data.ms",""),"TIC:", ""),B275)</f>
        <v xml:space="preserve"> 20250718_Nap-0.1</v>
      </c>
      <c r="J276" t="str">
        <f>IFERROR(2*(D277-Table1[[#This Row],[Ret Time]])/(Table1[[#This Row],[Width]]+F277),"")</f>
        <v/>
      </c>
      <c r="K276" t="str">
        <f>IF(ISNUMBER(Table1[[#This Row],[Ret Time]]), ROUND(Table1[[#This Row],[Ret Time]],1),"")</f>
        <v/>
      </c>
      <c r="L276" t="str">
        <f>IFERROR(INDEX($W$8:$W$30,MATCH(K276,$V$8:$V$30,0)),"")</f>
        <v/>
      </c>
      <c r="M276" t="str">
        <f>IFERROR(INDEX($X$8:$X$30,MATCH(Table1[[#This Row],[Rounded RT]],$V$8:$V$30,0)),"")</f>
        <v/>
      </c>
      <c r="N276" t="str">
        <f>IF(Table1[[#This Row],[Analyte]]=$W$8, Table1[[#This Row],[Area]]/SUMIFS($G$6:$G1274, $M$6:$M1274,Table1[[#This Row],[Inject ID]],$B$6:$B1274,Table1[[#This Row],[File Name]]), "")</f>
        <v/>
      </c>
      <c r="O276" t="str">
        <f>IF(Table1[[#This Row],[Analyte]]=$W$25, Table1[[#This Row],[Area]]/SUMIFS($G$6:$G1274, $M$6:$M1274,Table1[[#This Row],[Inject ID]],$B$6:$B1274,Table1[[#This Row],[File Name]]), "")</f>
        <v/>
      </c>
      <c r="Q276" t="str">
        <f>IF(Table1[[#This Row],[Nap/decane]]=$W$8, Table1[[#This Row],[Area]]/SUMIFS($G$6:$G1274, $M$6:$M1274,Table1[[#This Row],[Inject ID approx]],$B$6:$B1274,Table1[[#This Row],[File Name]]), "")</f>
        <v/>
      </c>
      <c r="R276" t="str">
        <f>IF(OR(Table1[[#This Row],[Analyte]]="Phe", Table1[[#This Row],[Analyte]]= "Naphtol"),TRUE,"")</f>
        <v/>
      </c>
    </row>
    <row r="277" spans="1:18" x14ac:dyDescent="0.2">
      <c r="A277" t="str">
        <f>IFERROR(RIGHT(Table1[[#This Row],[File Name]],LEN(Table1[[#This Row],[File Name]])-FIND("-",Table1[[#This Row],[File Name]])),"")</f>
        <v>0.1</v>
      </c>
      <c r="B277" t="str">
        <f>IF(LEFT(Table1[[#This Row],[Peak '#]],3)="TIC", SUBSTITUTE(SUBSTITUTE(Table1[[#This Row],[Peak '#]],".D\data.ms",""),"TIC:", ""),B276)</f>
        <v xml:space="preserve"> 20250718_Nap-0.1</v>
      </c>
      <c r="J277" t="str">
        <f>IFERROR(2*(D278-Table1[[#This Row],[Ret Time]])/(Table1[[#This Row],[Width]]+F278),"")</f>
        <v/>
      </c>
      <c r="K277" t="str">
        <f>IF(ISNUMBER(Table1[[#This Row],[Ret Time]]), ROUND(Table1[[#This Row],[Ret Time]],1),"")</f>
        <v/>
      </c>
      <c r="L277" t="str">
        <f>IFERROR(INDEX($W$8:$W$30,MATCH(K277,$V$8:$V$30,0)),"")</f>
        <v/>
      </c>
      <c r="M277" t="str">
        <f>IFERROR(INDEX($X$8:$X$30,MATCH(Table1[[#This Row],[Rounded RT]],$V$8:$V$30,0)),"")</f>
        <v/>
      </c>
      <c r="N277" t="str">
        <f>IF(Table1[[#This Row],[Analyte]]=$W$8, Table1[[#This Row],[Area]]/SUMIFS($G$6:$G1275, $M$6:$M1275,Table1[[#This Row],[Inject ID]],$B$6:$B1275,Table1[[#This Row],[File Name]]), "")</f>
        <v/>
      </c>
      <c r="O277" t="str">
        <f>IF(Table1[[#This Row],[Analyte]]=$W$25, Table1[[#This Row],[Area]]/SUMIFS($G$6:$G1275, $M$6:$M1275,Table1[[#This Row],[Inject ID]],$B$6:$B1275,Table1[[#This Row],[File Name]]), "")</f>
        <v/>
      </c>
      <c r="Q277" t="str">
        <f>IF(Table1[[#This Row],[Nap/decane]]=$W$8, Table1[[#This Row],[Area]]/SUMIFS($G$6:$G1275, $M$6:$M1275,Table1[[#This Row],[Inject ID approx]],$B$6:$B1275,Table1[[#This Row],[File Name]]), "")</f>
        <v/>
      </c>
      <c r="R277" t="str">
        <f>IF(OR(Table1[[#This Row],[Analyte]]="Phe", Table1[[#This Row],[Analyte]]= "Naphtol"),TRUE,"")</f>
        <v/>
      </c>
    </row>
    <row r="278" spans="1:18" x14ac:dyDescent="0.2">
      <c r="A278" t="str">
        <f>IFERROR(RIGHT(Table1[[#This Row],[File Name]],LEN(Table1[[#This Row],[File Name]])-FIND("-",Table1[[#This Row],[File Name]])),"")</f>
        <v>0.1</v>
      </c>
      <c r="B278" t="str">
        <f>IF(LEFT(Table1[[#This Row],[Peak '#]],3)="TIC", SUBSTITUTE(SUBSTITUTE(Table1[[#This Row],[Peak '#]],".D\data.ms",""),"TIC:", ""),B277)</f>
        <v xml:space="preserve"> 20250718_Nap-0.1</v>
      </c>
      <c r="J278" t="str">
        <f>IFERROR(2*(D279-Table1[[#This Row],[Ret Time]])/(Table1[[#This Row],[Width]]+F279),"")</f>
        <v/>
      </c>
      <c r="K278" t="str">
        <f>IF(ISNUMBER(Table1[[#This Row],[Ret Time]]), ROUND(Table1[[#This Row],[Ret Time]],1),"")</f>
        <v/>
      </c>
      <c r="L278" t="str">
        <f>IFERROR(INDEX($W$8:$W$30,MATCH(K278,$V$8:$V$30,0)),"")</f>
        <v/>
      </c>
      <c r="M278" t="str">
        <f>IFERROR(INDEX($X$8:$X$30,MATCH(Table1[[#This Row],[Rounded RT]],$V$8:$V$30,0)),"")</f>
        <v/>
      </c>
      <c r="N278" t="str">
        <f>IF(Table1[[#This Row],[Analyte]]=$W$8, Table1[[#This Row],[Area]]/SUMIFS($G$6:$G1276, $M$6:$M1276,Table1[[#This Row],[Inject ID]],$B$6:$B1276,Table1[[#This Row],[File Name]]), "")</f>
        <v/>
      </c>
      <c r="O278" t="str">
        <f>IF(Table1[[#This Row],[Analyte]]=$W$25, Table1[[#This Row],[Area]]/SUMIFS($G$6:$G1276, $M$6:$M1276,Table1[[#This Row],[Inject ID]],$B$6:$B1276,Table1[[#This Row],[File Name]]), "")</f>
        <v/>
      </c>
      <c r="Q278" t="str">
        <f>IF(Table1[[#This Row],[Nap/decane]]=$W$8, Table1[[#This Row],[Area]]/SUMIFS($G$6:$G1276, $M$6:$M1276,Table1[[#This Row],[Inject ID approx]],$B$6:$B1276,Table1[[#This Row],[File Name]]), "")</f>
        <v/>
      </c>
      <c r="R278" t="str">
        <f>IF(OR(Table1[[#This Row],[Analyte]]="Phe", Table1[[#This Row],[Analyte]]= "Naphtol"),TRUE,"")</f>
        <v/>
      </c>
    </row>
    <row r="279" spans="1:18" x14ac:dyDescent="0.2">
      <c r="A279" t="str">
        <f>IFERROR(RIGHT(Table1[[#This Row],[File Name]],LEN(Table1[[#This Row],[File Name]])-FIND("-",Table1[[#This Row],[File Name]])),"")</f>
        <v>0.1</v>
      </c>
      <c r="B279" t="str">
        <f>IF(LEFT(Table1[[#This Row],[Peak '#]],3)="TIC", SUBSTITUTE(SUBSTITUTE(Table1[[#This Row],[Peak '#]],".D\data.ms",""),"TIC:", ""),B278)</f>
        <v xml:space="preserve"> 20250718_Nap-0.1</v>
      </c>
      <c r="C279"/>
      <c r="J279" t="str">
        <f>IFERROR(2*(D280-Table1[[#This Row],[Ret Time]])/(Table1[[#This Row],[Width]]+F280),"")</f>
        <v/>
      </c>
      <c r="K279" t="str">
        <f>IF(ISNUMBER(Table1[[#This Row],[Ret Time]]), ROUND(Table1[[#This Row],[Ret Time]],1),"")</f>
        <v/>
      </c>
      <c r="L279" t="str">
        <f>IFERROR(INDEX($W$8:$W$30,MATCH(K279,$V$8:$V$30,0)),"")</f>
        <v/>
      </c>
      <c r="M279" t="str">
        <f>IFERROR(INDEX($X$8:$X$30,MATCH(Table1[[#This Row],[Rounded RT]],$V$8:$V$30,0)),"")</f>
        <v/>
      </c>
      <c r="N279" t="str">
        <f>IF(Table1[[#This Row],[Analyte]]=$W$8, Table1[[#This Row],[Area]]/SUMIFS($G$6:$G1277, $M$6:$M1277,Table1[[#This Row],[Inject ID]],$B$6:$B1277,Table1[[#This Row],[File Name]]), "")</f>
        <v/>
      </c>
      <c r="O279" t="str">
        <f>IF(Table1[[#This Row],[Analyte]]=$W$25, Table1[[#This Row],[Area]]/SUMIFS($G$6:$G1277, $M$6:$M1277,Table1[[#This Row],[Inject ID]],$B$6:$B1277,Table1[[#This Row],[File Name]]), "")</f>
        <v/>
      </c>
      <c r="Q279" t="str">
        <f>IF(Table1[[#This Row],[Nap/decane]]=$W$8, Table1[[#This Row],[Area]]/SUMIFS($G$6:$G1277, $M$6:$M1277,Table1[[#This Row],[Inject ID approx]],$B$6:$B1277,Table1[[#This Row],[File Name]]), "")</f>
        <v/>
      </c>
      <c r="R279" t="str">
        <f>IF(OR(Table1[[#This Row],[Analyte]]="Phe", Table1[[#This Row],[Analyte]]= "Naphtol"),TRUE,"")</f>
        <v/>
      </c>
    </row>
    <row r="280" spans="1:18" x14ac:dyDescent="0.2">
      <c r="A280" t="str">
        <f>IFERROR(RIGHT(Table1[[#This Row],[File Name]],LEN(Table1[[#This Row],[File Name]])-FIND("-",Table1[[#This Row],[File Name]])),"")</f>
        <v>0.1</v>
      </c>
      <c r="B280" t="str">
        <f>IF(LEFT(Table1[[#This Row],[Peak '#]],3)="TIC", SUBSTITUTE(SUBSTITUTE(Table1[[#This Row],[Peak '#]],".D\data.ms",""),"TIC:", ""),B279)</f>
        <v xml:space="preserve"> 20250718_Nap-0.1</v>
      </c>
      <c r="J280" t="str">
        <f>IFERROR(2*(D281-Table1[[#This Row],[Ret Time]])/(Table1[[#This Row],[Width]]+F281),"")</f>
        <v/>
      </c>
      <c r="K280" t="str">
        <f>IF(ISNUMBER(Table1[[#This Row],[Ret Time]]), ROUND(Table1[[#This Row],[Ret Time]],1),"")</f>
        <v/>
      </c>
      <c r="L280" t="str">
        <f>IFERROR(INDEX($W$8:$W$30,MATCH(K280,$V$8:$V$30,0)),"")</f>
        <v/>
      </c>
      <c r="M280" t="str">
        <f>IFERROR(INDEX($X$8:$X$30,MATCH(Table1[[#This Row],[Rounded RT]],$V$8:$V$30,0)),"")</f>
        <v/>
      </c>
      <c r="N280" t="str">
        <f>IF(Table1[[#This Row],[Analyte]]=$W$8, Table1[[#This Row],[Area]]/SUMIFS($G$6:$G1278, $M$6:$M1278,Table1[[#This Row],[Inject ID]],$B$6:$B1278,Table1[[#This Row],[File Name]]), "")</f>
        <v/>
      </c>
      <c r="O280" t="str">
        <f>IF(Table1[[#This Row],[Analyte]]=$W$25, Table1[[#This Row],[Area]]/SUMIFS($G$6:$G1278, $M$6:$M1278,Table1[[#This Row],[Inject ID]],$B$6:$B1278,Table1[[#This Row],[File Name]]), "")</f>
        <v/>
      </c>
      <c r="Q280" t="str">
        <f>IF(Table1[[#This Row],[Nap/decane]]=$W$8, Table1[[#This Row],[Area]]/SUMIFS($G$6:$G1278, $M$6:$M1278,Table1[[#This Row],[Inject ID approx]],$B$6:$B1278,Table1[[#This Row],[File Name]]), "")</f>
        <v/>
      </c>
      <c r="R280" t="str">
        <f>IF(OR(Table1[[#This Row],[Analyte]]="Phe", Table1[[#This Row],[Analyte]]= "Naphtol"),TRUE,"")</f>
        <v/>
      </c>
    </row>
    <row r="281" spans="1:18" x14ac:dyDescent="0.2">
      <c r="A281" t="str">
        <f>IFERROR(RIGHT(Table1[[#This Row],[File Name]],LEN(Table1[[#This Row],[File Name]])-FIND("-",Table1[[#This Row],[File Name]])),"")</f>
        <v>0.1</v>
      </c>
      <c r="B281" t="str">
        <f>IF(LEFT(Table1[[#This Row],[Peak '#]],3)="TIC", SUBSTITUTE(SUBSTITUTE(Table1[[#This Row],[Peak '#]],".D\data.ms",""),"TIC:", ""),B280)</f>
        <v xml:space="preserve"> 20250718_Nap-0.1</v>
      </c>
      <c r="J281" t="str">
        <f>IFERROR(2*(D282-Table1[[#This Row],[Ret Time]])/(Table1[[#This Row],[Width]]+F282),"")</f>
        <v/>
      </c>
      <c r="K281" t="str">
        <f>IF(ISNUMBER(Table1[[#This Row],[Ret Time]]), ROUND(Table1[[#This Row],[Ret Time]],1),"")</f>
        <v/>
      </c>
      <c r="L281" t="str">
        <f>IFERROR(INDEX($W$8:$W$30,MATCH(K281,$V$8:$V$30,0)),"")</f>
        <v/>
      </c>
      <c r="M281" t="str">
        <f>IFERROR(INDEX($X$8:$X$30,MATCH(Table1[[#This Row],[Rounded RT]],$V$8:$V$30,0)),"")</f>
        <v/>
      </c>
      <c r="N281" t="str">
        <f>IF(Table1[[#This Row],[Analyte]]=$W$8, Table1[[#This Row],[Area]]/SUMIFS($G$6:$G1279, $M$6:$M1279,Table1[[#This Row],[Inject ID]],$B$6:$B1279,Table1[[#This Row],[File Name]]), "")</f>
        <v/>
      </c>
      <c r="O281" t="str">
        <f>IF(Table1[[#This Row],[Analyte]]=$W$25, Table1[[#This Row],[Area]]/SUMIFS($G$6:$G1279, $M$6:$M1279,Table1[[#This Row],[Inject ID]],$B$6:$B1279,Table1[[#This Row],[File Name]]), "")</f>
        <v/>
      </c>
      <c r="Q281" t="str">
        <f>IF(Table1[[#This Row],[Nap/decane]]=$W$8, Table1[[#This Row],[Area]]/SUMIFS($G$6:$G1279, $M$6:$M1279,Table1[[#This Row],[Inject ID approx]],$B$6:$B1279,Table1[[#This Row],[File Name]]), "")</f>
        <v/>
      </c>
      <c r="R281" t="str">
        <f>IF(OR(Table1[[#This Row],[Analyte]]="Phe", Table1[[#This Row],[Analyte]]= "Naphtol"),TRUE,"")</f>
        <v/>
      </c>
    </row>
    <row r="282" spans="1:18" x14ac:dyDescent="0.2">
      <c r="A282" t="str">
        <f>IFERROR(RIGHT(Table1[[#This Row],[File Name]],LEN(Table1[[#This Row],[File Name]])-FIND("-",Table1[[#This Row],[File Name]])),"")</f>
        <v>0.1</v>
      </c>
      <c r="B282" t="str">
        <f>IF(LEFT(Table1[[#This Row],[Peak '#]],3)="TIC", SUBSTITUTE(SUBSTITUTE(Table1[[#This Row],[Peak '#]],".D\data.ms",""),"TIC:", ""),B281)</f>
        <v xml:space="preserve"> 20250718_Nap-0.1</v>
      </c>
      <c r="J282" t="str">
        <f>IFERROR(2*(D283-Table1[[#This Row],[Ret Time]])/(Table1[[#This Row],[Width]]+F283),"")</f>
        <v/>
      </c>
      <c r="K282" t="str">
        <f>IF(ISNUMBER(Table1[[#This Row],[Ret Time]]), ROUND(Table1[[#This Row],[Ret Time]],1),"")</f>
        <v/>
      </c>
      <c r="L282" t="str">
        <f>IFERROR(INDEX($W$8:$W$30,MATCH(K282,$V$8:$V$30,0)),"")</f>
        <v/>
      </c>
      <c r="M282" t="str">
        <f>IFERROR(INDEX($X$8:$X$30,MATCH(Table1[[#This Row],[Rounded RT]],$V$8:$V$30,0)),"")</f>
        <v/>
      </c>
      <c r="N282" t="str">
        <f>IF(Table1[[#This Row],[Analyte]]=$W$8, Table1[[#This Row],[Area]]/SUMIFS($G$6:$G1280, $M$6:$M1280,Table1[[#This Row],[Inject ID]],$B$6:$B1280,Table1[[#This Row],[File Name]]), "")</f>
        <v/>
      </c>
      <c r="O282" t="str">
        <f>IF(Table1[[#This Row],[Analyte]]=$W$25, Table1[[#This Row],[Area]]/SUMIFS($G$6:$G1280, $M$6:$M1280,Table1[[#This Row],[Inject ID]],$B$6:$B1280,Table1[[#This Row],[File Name]]), "")</f>
        <v/>
      </c>
      <c r="Q282" t="str">
        <f>IF(Table1[[#This Row],[Nap/decane]]=$W$8, Table1[[#This Row],[Area]]/SUMIFS($G$6:$G1280, $M$6:$M1280,Table1[[#This Row],[Inject ID approx]],$B$6:$B1280,Table1[[#This Row],[File Name]]), "")</f>
        <v/>
      </c>
      <c r="R282" t="str">
        <f>IF(OR(Table1[[#This Row],[Analyte]]="Phe", Table1[[#This Row],[Analyte]]= "Naphtol"),TRUE,"")</f>
        <v/>
      </c>
    </row>
    <row r="283" spans="1:18" x14ac:dyDescent="0.2">
      <c r="A283" t="str">
        <f>IFERROR(RIGHT(Table1[[#This Row],[File Name]],LEN(Table1[[#This Row],[File Name]])-FIND("-",Table1[[#This Row],[File Name]])),"")</f>
        <v>0.1</v>
      </c>
      <c r="B283" t="str">
        <f>IF(LEFT(Table1[[#This Row],[Peak '#]],3)="TIC", SUBSTITUTE(SUBSTITUTE(Table1[[#This Row],[Peak '#]],".D\data.ms",""),"TIC:", ""),B282)</f>
        <v xml:space="preserve"> 20250718_Nap-0.1</v>
      </c>
      <c r="J283" t="str">
        <f>IFERROR(2*(D284-Table1[[#This Row],[Ret Time]])/(Table1[[#This Row],[Width]]+F284),"")</f>
        <v/>
      </c>
      <c r="K283" t="str">
        <f>IF(ISNUMBER(Table1[[#This Row],[Ret Time]]), ROUND(Table1[[#This Row],[Ret Time]],1),"")</f>
        <v/>
      </c>
      <c r="L283" t="str">
        <f>IFERROR(INDEX($W$8:$W$30,MATCH(K283,$V$8:$V$30,0)),"")</f>
        <v/>
      </c>
      <c r="M283" t="str">
        <f>IFERROR(INDEX($X$8:$X$30,MATCH(Table1[[#This Row],[Rounded RT]],$V$8:$V$30,0)),"")</f>
        <v/>
      </c>
      <c r="N283" t="str">
        <f>IF(Table1[[#This Row],[Analyte]]=$W$8, Table1[[#This Row],[Area]]/SUMIFS($G$6:$G1281, $M$6:$M1281,Table1[[#This Row],[Inject ID]],$B$6:$B1281,Table1[[#This Row],[File Name]]), "")</f>
        <v/>
      </c>
      <c r="O283" t="str">
        <f>IF(Table1[[#This Row],[Analyte]]=$W$25, Table1[[#This Row],[Area]]/SUMIFS($G$6:$G1281, $M$6:$M1281,Table1[[#This Row],[Inject ID]],$B$6:$B1281,Table1[[#This Row],[File Name]]), "")</f>
        <v/>
      </c>
      <c r="Q283" t="str">
        <f>IF(Table1[[#This Row],[Nap/decane]]=$W$8, Table1[[#This Row],[Area]]/SUMIFS($G$6:$G1281, $M$6:$M1281,Table1[[#This Row],[Inject ID approx]],$B$6:$B1281,Table1[[#This Row],[File Name]]), "")</f>
        <v/>
      </c>
      <c r="R283" t="str">
        <f>IF(OR(Table1[[#This Row],[Analyte]]="Phe", Table1[[#This Row],[Analyte]]= "Naphtol"),TRUE,"")</f>
        <v/>
      </c>
    </row>
    <row r="284" spans="1:18" x14ac:dyDescent="0.2">
      <c r="A284" t="str">
        <f>IFERROR(RIGHT(Table1[[#This Row],[File Name]],LEN(Table1[[#This Row],[File Name]])-FIND("-",Table1[[#This Row],[File Name]])),"")</f>
        <v>0.1</v>
      </c>
      <c r="B284" t="str">
        <f>IF(LEFT(Table1[[#This Row],[Peak '#]],3)="TIC", SUBSTITUTE(SUBSTITUTE(Table1[[#This Row],[Peak '#]],".D\data.ms",""),"TIC:", ""),B283)</f>
        <v xml:space="preserve"> 20250718_Nap-0.1</v>
      </c>
      <c r="J284" t="str">
        <f>IFERROR(2*(D285-Table1[[#This Row],[Ret Time]])/(Table1[[#This Row],[Width]]+F285),"")</f>
        <v/>
      </c>
      <c r="K284" t="str">
        <f>IF(ISNUMBER(Table1[[#This Row],[Ret Time]]), ROUND(Table1[[#This Row],[Ret Time]],1),"")</f>
        <v/>
      </c>
      <c r="L284" t="str">
        <f>IFERROR(INDEX($W$8:$W$30,MATCH(K284,$V$8:$V$30,0)),"")</f>
        <v/>
      </c>
      <c r="M284" t="str">
        <f>IFERROR(INDEX($X$8:$X$30,MATCH(Table1[[#This Row],[Rounded RT]],$V$8:$V$30,0)),"")</f>
        <v/>
      </c>
      <c r="N284" t="str">
        <f>IF(Table1[[#This Row],[Analyte]]=$W$8, Table1[[#This Row],[Area]]/SUMIFS($G$6:$G1282, $M$6:$M1282,Table1[[#This Row],[Inject ID]],$B$6:$B1282,Table1[[#This Row],[File Name]]), "")</f>
        <v/>
      </c>
      <c r="O284" t="str">
        <f>IF(Table1[[#This Row],[Analyte]]=$W$25, Table1[[#This Row],[Area]]/SUMIFS($G$6:$G1282, $M$6:$M1282,Table1[[#This Row],[Inject ID]],$B$6:$B1282,Table1[[#This Row],[File Name]]), "")</f>
        <v/>
      </c>
      <c r="Q284" t="str">
        <f>IF(Table1[[#This Row],[Nap/decane]]=$W$8, Table1[[#This Row],[Area]]/SUMIFS($G$6:$G1282, $M$6:$M1282,Table1[[#This Row],[Inject ID approx]],$B$6:$B1282,Table1[[#This Row],[File Name]]), "")</f>
        <v/>
      </c>
      <c r="R284" t="str">
        <f>IF(OR(Table1[[#This Row],[Analyte]]="Phe", Table1[[#This Row],[Analyte]]= "Naphtol"),TRUE,"")</f>
        <v/>
      </c>
    </row>
    <row r="285" spans="1:18" x14ac:dyDescent="0.2">
      <c r="A285" t="str">
        <f>IFERROR(RIGHT(Table1[[#This Row],[File Name]],LEN(Table1[[#This Row],[File Name]])-FIND("-",Table1[[#This Row],[File Name]])),"")</f>
        <v>0.1</v>
      </c>
      <c r="B285" t="str">
        <f>IF(LEFT(Table1[[#This Row],[Peak '#]],3)="TIC", SUBSTITUTE(SUBSTITUTE(Table1[[#This Row],[Peak '#]],".D\data.ms",""),"TIC:", ""),B284)</f>
        <v xml:space="preserve"> 20250718_Nap-0.1</v>
      </c>
      <c r="J285" t="str">
        <f>IFERROR(2*(D286-Table1[[#This Row],[Ret Time]])/(Table1[[#This Row],[Width]]+F286),"")</f>
        <v/>
      </c>
      <c r="K285" t="str">
        <f>IF(ISNUMBER(Table1[[#This Row],[Ret Time]]), ROUND(Table1[[#This Row],[Ret Time]],1),"")</f>
        <v/>
      </c>
      <c r="L285" t="str">
        <f>IFERROR(INDEX($W$8:$W$30,MATCH(K285,$V$8:$V$30,0)),"")</f>
        <v/>
      </c>
      <c r="M285" t="str">
        <f>IFERROR(INDEX($X$8:$X$30,MATCH(Table1[[#This Row],[Rounded RT]],$V$8:$V$30,0)),"")</f>
        <v/>
      </c>
      <c r="N285" t="str">
        <f>IF(Table1[[#This Row],[Analyte]]=$W$8, Table1[[#This Row],[Area]]/SUMIFS($G$6:$G1283, $M$6:$M1283,Table1[[#This Row],[Inject ID]],$B$6:$B1283,Table1[[#This Row],[File Name]]), "")</f>
        <v/>
      </c>
      <c r="O285" t="str">
        <f>IF(Table1[[#This Row],[Analyte]]=$W$25, Table1[[#This Row],[Area]]/SUMIFS($G$6:$G1283, $M$6:$M1283,Table1[[#This Row],[Inject ID]],$B$6:$B1283,Table1[[#This Row],[File Name]]), "")</f>
        <v/>
      </c>
      <c r="Q285" t="str">
        <f>IF(Table1[[#This Row],[Nap/decane]]=$W$8, Table1[[#This Row],[Area]]/SUMIFS($G$6:$G1283, $M$6:$M1283,Table1[[#This Row],[Inject ID approx]],$B$6:$B1283,Table1[[#This Row],[File Name]]), "")</f>
        <v/>
      </c>
      <c r="R285" t="str">
        <f>IF(OR(Table1[[#This Row],[Analyte]]="Phe", Table1[[#This Row],[Analyte]]= "Naphtol"),TRUE,"")</f>
        <v/>
      </c>
    </row>
    <row r="286" spans="1:18" x14ac:dyDescent="0.2">
      <c r="A286" t="str">
        <f>IFERROR(RIGHT(Table1[[#This Row],[File Name]],LEN(Table1[[#This Row],[File Name]])-FIND("-",Table1[[#This Row],[File Name]])),"")</f>
        <v>0.1</v>
      </c>
      <c r="B286" t="str">
        <f>IF(LEFT(Table1[[#This Row],[Peak '#]],3)="TIC", SUBSTITUTE(SUBSTITUTE(Table1[[#This Row],[Peak '#]],".D\data.ms",""),"TIC:", ""),B285)</f>
        <v xml:space="preserve"> 20250718_Nap-0.1</v>
      </c>
      <c r="J286" t="str">
        <f>IFERROR(2*(D287-Table1[[#This Row],[Ret Time]])/(Table1[[#This Row],[Width]]+F287),"")</f>
        <v/>
      </c>
      <c r="K286" t="str">
        <f>IF(ISNUMBER(Table1[[#This Row],[Ret Time]]), ROUND(Table1[[#This Row],[Ret Time]],1),"")</f>
        <v/>
      </c>
      <c r="L286" t="str">
        <f>IFERROR(INDEX($W$8:$W$30,MATCH(K286,$V$8:$V$30,0)),"")</f>
        <v/>
      </c>
      <c r="M286" t="str">
        <f>IFERROR(INDEX($X$8:$X$30,MATCH(Table1[[#This Row],[Rounded RT]],$V$8:$V$30,0)),"")</f>
        <v/>
      </c>
      <c r="N286" t="str">
        <f>IF(Table1[[#This Row],[Analyte]]=$W$8, Table1[[#This Row],[Area]]/SUMIFS($G$6:$G1284, $M$6:$M1284,Table1[[#This Row],[Inject ID]],$B$6:$B1284,Table1[[#This Row],[File Name]]), "")</f>
        <v/>
      </c>
      <c r="O286" t="str">
        <f>IF(Table1[[#This Row],[Analyte]]=$W$25, Table1[[#This Row],[Area]]/SUMIFS($G$6:$G1284, $M$6:$M1284,Table1[[#This Row],[Inject ID]],$B$6:$B1284,Table1[[#This Row],[File Name]]), "")</f>
        <v/>
      </c>
      <c r="Q286" t="str">
        <f>IF(Table1[[#This Row],[Nap/decane]]=$W$8, Table1[[#This Row],[Area]]/SUMIFS($G$6:$G1284, $M$6:$M1284,Table1[[#This Row],[Inject ID approx]],$B$6:$B1284,Table1[[#This Row],[File Name]]), "")</f>
        <v/>
      </c>
      <c r="R286" t="str">
        <f>IF(OR(Table1[[#This Row],[Analyte]]="Phe", Table1[[#This Row],[Analyte]]= "Naphtol"),TRUE,"")</f>
        <v/>
      </c>
    </row>
    <row r="287" spans="1:18" x14ac:dyDescent="0.2">
      <c r="A287" t="str">
        <f>IFERROR(RIGHT(Table1[[#This Row],[File Name]],LEN(Table1[[#This Row],[File Name]])-FIND("-",Table1[[#This Row],[File Name]])),"")</f>
        <v>0.1</v>
      </c>
      <c r="B287" t="str">
        <f>IF(LEFT(Table1[[#This Row],[Peak '#]],3)="TIC", SUBSTITUTE(SUBSTITUTE(Table1[[#This Row],[Peak '#]],".D\data.ms",""),"TIC:", ""),B286)</f>
        <v xml:space="preserve"> 20250718_Nap-0.1</v>
      </c>
      <c r="J287" t="str">
        <f>IFERROR(2*(D288-Table1[[#This Row],[Ret Time]])/(Table1[[#This Row],[Width]]+F288),"")</f>
        <v/>
      </c>
      <c r="K287" t="str">
        <f>IF(ISNUMBER(Table1[[#This Row],[Ret Time]]), ROUND(Table1[[#This Row],[Ret Time]],1),"")</f>
        <v/>
      </c>
      <c r="L287" t="str">
        <f>IFERROR(INDEX($W$8:$W$30,MATCH(K287,$V$8:$V$30,0)),"")</f>
        <v/>
      </c>
      <c r="M287" t="str">
        <f>IFERROR(INDEX($X$8:$X$30,MATCH(Table1[[#This Row],[Rounded RT]],$V$8:$V$30,0)),"")</f>
        <v/>
      </c>
      <c r="N287" t="str">
        <f>IF(Table1[[#This Row],[Analyte]]=$W$8, Table1[[#This Row],[Area]]/SUMIFS($G$6:$G1285, $M$6:$M1285,Table1[[#This Row],[Inject ID]],$B$6:$B1285,Table1[[#This Row],[File Name]]), "")</f>
        <v/>
      </c>
      <c r="O287" t="str">
        <f>IF(Table1[[#This Row],[Analyte]]=$W$25, Table1[[#This Row],[Area]]/SUMIFS($G$6:$G1285, $M$6:$M1285,Table1[[#This Row],[Inject ID]],$B$6:$B1285,Table1[[#This Row],[File Name]]), "")</f>
        <v/>
      </c>
      <c r="Q287" t="str">
        <f>IF(Table1[[#This Row],[Nap/decane]]=$W$8, Table1[[#This Row],[Area]]/SUMIFS($G$6:$G1285, $M$6:$M1285,Table1[[#This Row],[Inject ID approx]],$B$6:$B1285,Table1[[#This Row],[File Name]]), "")</f>
        <v/>
      </c>
      <c r="R287" t="str">
        <f>IF(OR(Table1[[#This Row],[Analyte]]="Phe", Table1[[#This Row],[Analyte]]= "Naphtol"),TRUE,"")</f>
        <v/>
      </c>
    </row>
    <row r="288" spans="1:18" x14ac:dyDescent="0.2">
      <c r="A288" t="str">
        <f>IFERROR(RIGHT(Table1[[#This Row],[File Name]],LEN(Table1[[#This Row],[File Name]])-FIND("-",Table1[[#This Row],[File Name]])),"")</f>
        <v>0.1</v>
      </c>
      <c r="B288" t="str">
        <f>IF(LEFT(Table1[[#This Row],[Peak '#]],3)="TIC", SUBSTITUTE(SUBSTITUTE(Table1[[#This Row],[Peak '#]],".D\data.ms",""),"TIC:", ""),B287)</f>
        <v xml:space="preserve"> 20250718_Nap-0.1</v>
      </c>
      <c r="J288" t="str">
        <f>IFERROR(2*(D289-Table1[[#This Row],[Ret Time]])/(Table1[[#This Row],[Width]]+F289),"")</f>
        <v/>
      </c>
      <c r="K288" t="str">
        <f>IF(ISNUMBER(Table1[[#This Row],[Ret Time]]), ROUND(Table1[[#This Row],[Ret Time]],1),"")</f>
        <v/>
      </c>
      <c r="L288" t="str">
        <f>IFERROR(INDEX($W$8:$W$30,MATCH(K288,$V$8:$V$30,0)),"")</f>
        <v/>
      </c>
      <c r="M288" t="str">
        <f>IFERROR(INDEX($X$8:$X$30,MATCH(Table1[[#This Row],[Rounded RT]],$V$8:$V$30,0)),"")</f>
        <v/>
      </c>
      <c r="N288" t="str">
        <f>IF(Table1[[#This Row],[Analyte]]=$W$8, Table1[[#This Row],[Area]]/SUMIFS($G$6:$G1286, $M$6:$M1286,Table1[[#This Row],[Inject ID]],$B$6:$B1286,Table1[[#This Row],[File Name]]), "")</f>
        <v/>
      </c>
      <c r="O288" t="str">
        <f>IF(Table1[[#This Row],[Analyte]]=$W$25, Table1[[#This Row],[Area]]/SUMIFS($G$6:$G1286, $M$6:$M1286,Table1[[#This Row],[Inject ID]],$B$6:$B1286,Table1[[#This Row],[File Name]]), "")</f>
        <v/>
      </c>
      <c r="Q288" t="str">
        <f>IF(Table1[[#This Row],[Nap/decane]]=$W$8, Table1[[#This Row],[Area]]/SUMIFS($G$6:$G1286, $M$6:$M1286,Table1[[#This Row],[Inject ID approx]],$B$6:$B1286,Table1[[#This Row],[File Name]]), "")</f>
        <v/>
      </c>
      <c r="R288" t="str">
        <f>IF(OR(Table1[[#This Row],[Analyte]]="Phe", Table1[[#This Row],[Analyte]]= "Naphtol"),TRUE,"")</f>
        <v/>
      </c>
    </row>
    <row r="289" spans="1:18" x14ac:dyDescent="0.2">
      <c r="A289" t="str">
        <f>IFERROR(RIGHT(Table1[[#This Row],[File Name]],LEN(Table1[[#This Row],[File Name]])-FIND("-",Table1[[#This Row],[File Name]])),"")</f>
        <v>0.1</v>
      </c>
      <c r="B289" t="str">
        <f>IF(LEFT(Table1[[#This Row],[Peak '#]],3)="TIC", SUBSTITUTE(SUBSTITUTE(Table1[[#This Row],[Peak '#]],".D\data.ms",""),"TIC:", ""),B288)</f>
        <v xml:space="preserve"> 20250718_Nap-0.1</v>
      </c>
      <c r="J289" t="str">
        <f>IFERROR(2*(D290-Table1[[#This Row],[Ret Time]])/(Table1[[#This Row],[Width]]+F290),"")</f>
        <v/>
      </c>
      <c r="K289" t="str">
        <f>IF(ISNUMBER(Table1[[#This Row],[Ret Time]]), ROUND(Table1[[#This Row],[Ret Time]],1),"")</f>
        <v/>
      </c>
      <c r="L289" t="str">
        <f>IFERROR(INDEX($W$8:$W$30,MATCH(K289,$V$8:$V$30,0)),"")</f>
        <v/>
      </c>
      <c r="M289" t="str">
        <f>IFERROR(INDEX($X$8:$X$30,MATCH(Table1[[#This Row],[Rounded RT]],$V$8:$V$30,0)),"")</f>
        <v/>
      </c>
      <c r="N289" t="str">
        <f>IF(Table1[[#This Row],[Analyte]]=$W$8, Table1[[#This Row],[Area]]/SUMIFS($G$6:$G1287, $M$6:$M1287,Table1[[#This Row],[Inject ID]],$B$6:$B1287,Table1[[#This Row],[File Name]]), "")</f>
        <v/>
      </c>
      <c r="O289" t="str">
        <f>IF(Table1[[#This Row],[Analyte]]=$W$25, Table1[[#This Row],[Area]]/SUMIFS($G$6:$G1287, $M$6:$M1287,Table1[[#This Row],[Inject ID]],$B$6:$B1287,Table1[[#This Row],[File Name]]), "")</f>
        <v/>
      </c>
      <c r="Q289" t="str">
        <f>IF(Table1[[#This Row],[Nap/decane]]=$W$8, Table1[[#This Row],[Area]]/SUMIFS($G$6:$G1287, $M$6:$M1287,Table1[[#This Row],[Inject ID approx]],$B$6:$B1287,Table1[[#This Row],[File Name]]), "")</f>
        <v/>
      </c>
      <c r="R289" t="str">
        <f>IF(OR(Table1[[#This Row],[Analyte]]="Phe", Table1[[#This Row],[Analyte]]= "Naphtol"),TRUE,"")</f>
        <v/>
      </c>
    </row>
    <row r="290" spans="1:18" x14ac:dyDescent="0.2">
      <c r="A290" t="str">
        <f>IFERROR(RIGHT(Table1[[#This Row],[File Name]],LEN(Table1[[#This Row],[File Name]])-FIND("-",Table1[[#This Row],[File Name]])),"")</f>
        <v>0.1</v>
      </c>
      <c r="B290" t="str">
        <f>IF(LEFT(Table1[[#This Row],[Peak '#]],3)="TIC", SUBSTITUTE(SUBSTITUTE(Table1[[#This Row],[Peak '#]],".D\data.ms",""),"TIC:", ""),B289)</f>
        <v xml:space="preserve"> 20250718_Nap-0.1</v>
      </c>
      <c r="J290" t="str">
        <f>IFERROR(2*(D291-Table1[[#This Row],[Ret Time]])/(Table1[[#This Row],[Width]]+F291),"")</f>
        <v/>
      </c>
      <c r="K290" t="str">
        <f>IF(ISNUMBER(Table1[[#This Row],[Ret Time]]), ROUND(Table1[[#This Row],[Ret Time]],1),"")</f>
        <v/>
      </c>
      <c r="L290" t="str">
        <f>IFERROR(INDEX($W$8:$W$30,MATCH(K290,$V$8:$V$30,0)),"")</f>
        <v/>
      </c>
      <c r="M290" t="str">
        <f>IFERROR(INDEX($X$8:$X$30,MATCH(Table1[[#This Row],[Rounded RT]],$V$8:$V$30,0)),"")</f>
        <v/>
      </c>
      <c r="N290" t="str">
        <f>IF(Table1[[#This Row],[Analyte]]=$W$8, Table1[[#This Row],[Area]]/SUMIFS($G$6:$G1288, $M$6:$M1288,Table1[[#This Row],[Inject ID]],$B$6:$B1288,Table1[[#This Row],[File Name]]), "")</f>
        <v/>
      </c>
      <c r="O290" t="str">
        <f>IF(Table1[[#This Row],[Analyte]]=$W$25, Table1[[#This Row],[Area]]/SUMIFS($G$6:$G1288, $M$6:$M1288,Table1[[#This Row],[Inject ID]],$B$6:$B1288,Table1[[#This Row],[File Name]]), "")</f>
        <v/>
      </c>
      <c r="Q290" t="str">
        <f>IF(Table1[[#This Row],[Nap/decane]]=$W$8, Table1[[#This Row],[Area]]/SUMIFS($G$6:$G1288, $M$6:$M1288,Table1[[#This Row],[Inject ID approx]],$B$6:$B1288,Table1[[#This Row],[File Name]]), "")</f>
        <v/>
      </c>
      <c r="R290" t="str">
        <f>IF(OR(Table1[[#This Row],[Analyte]]="Phe", Table1[[#This Row],[Analyte]]= "Naphtol"),TRUE,"")</f>
        <v/>
      </c>
    </row>
    <row r="291" spans="1:18" x14ac:dyDescent="0.2">
      <c r="A291" t="str">
        <f>IFERROR(RIGHT(Table1[[#This Row],[File Name]],LEN(Table1[[#This Row],[File Name]])-FIND("-",Table1[[#This Row],[File Name]])),"")</f>
        <v>0.1</v>
      </c>
      <c r="B291" t="str">
        <f>IF(LEFT(Table1[[#This Row],[Peak '#]],3)="TIC", SUBSTITUTE(SUBSTITUTE(Table1[[#This Row],[Peak '#]],".D\data.ms",""),"TIC:", ""),B290)</f>
        <v xml:space="preserve"> 20250718_Nap-0.1</v>
      </c>
      <c r="J291" t="str">
        <f>IFERROR(2*(D292-Table1[[#This Row],[Ret Time]])/(Table1[[#This Row],[Width]]+F292),"")</f>
        <v/>
      </c>
      <c r="K291" t="str">
        <f>IF(ISNUMBER(Table1[[#This Row],[Ret Time]]), ROUND(Table1[[#This Row],[Ret Time]],1),"")</f>
        <v/>
      </c>
      <c r="L291" t="str">
        <f>IFERROR(INDEX($W$8:$W$30,MATCH(K291,$V$8:$V$30,0)),"")</f>
        <v/>
      </c>
      <c r="M291" t="str">
        <f>IFERROR(INDEX($X$8:$X$30,MATCH(Table1[[#This Row],[Rounded RT]],$V$8:$V$30,0)),"")</f>
        <v/>
      </c>
      <c r="N291" t="str">
        <f>IF(Table1[[#This Row],[Analyte]]=$W$8, Table1[[#This Row],[Area]]/SUMIFS($G$6:$G1289, $M$6:$M1289,Table1[[#This Row],[Inject ID]],$B$6:$B1289,Table1[[#This Row],[File Name]]), "")</f>
        <v/>
      </c>
      <c r="O291" t="str">
        <f>IF(Table1[[#This Row],[Analyte]]=$W$25, Table1[[#This Row],[Area]]/SUMIFS($G$6:$G1289, $M$6:$M1289,Table1[[#This Row],[Inject ID]],$B$6:$B1289,Table1[[#This Row],[File Name]]), "")</f>
        <v/>
      </c>
      <c r="Q291" t="str">
        <f>IF(Table1[[#This Row],[Nap/decane]]=$W$8, Table1[[#This Row],[Area]]/SUMIFS($G$6:$G1289, $M$6:$M1289,Table1[[#This Row],[Inject ID approx]],$B$6:$B1289,Table1[[#This Row],[File Name]]), "")</f>
        <v/>
      </c>
      <c r="R291" t="str">
        <f>IF(OR(Table1[[#This Row],[Analyte]]="Phe", Table1[[#This Row],[Analyte]]= "Naphtol"),TRUE,"")</f>
        <v/>
      </c>
    </row>
    <row r="292" spans="1:18" x14ac:dyDescent="0.2">
      <c r="A292" t="str">
        <f>IFERROR(RIGHT(Table1[[#This Row],[File Name]],LEN(Table1[[#This Row],[File Name]])-FIND("-",Table1[[#This Row],[File Name]])),"")</f>
        <v>0.1</v>
      </c>
      <c r="B292" t="str">
        <f>IF(LEFT(Table1[[#This Row],[Peak '#]],3)="TIC", SUBSTITUTE(SUBSTITUTE(Table1[[#This Row],[Peak '#]],".D\data.ms",""),"TIC:", ""),B291)</f>
        <v xml:space="preserve"> 20250718_Nap-0.1</v>
      </c>
      <c r="J292" t="str">
        <f>IFERROR(2*(D293-Table1[[#This Row],[Ret Time]])/(Table1[[#This Row],[Width]]+F293),"")</f>
        <v/>
      </c>
      <c r="K292" t="str">
        <f>IF(ISNUMBER(Table1[[#This Row],[Ret Time]]), ROUND(Table1[[#This Row],[Ret Time]],1),"")</f>
        <v/>
      </c>
      <c r="L292" t="str">
        <f>IFERROR(INDEX($W$8:$W$30,MATCH(K292,$V$8:$V$30,0)),"")</f>
        <v/>
      </c>
      <c r="M292" t="str">
        <f>IFERROR(INDEX($X$8:$X$30,MATCH(Table1[[#This Row],[Rounded RT]],$V$8:$V$30,0)),"")</f>
        <v/>
      </c>
      <c r="N292" t="str">
        <f>IF(Table1[[#This Row],[Analyte]]=$W$8, Table1[[#This Row],[Area]]/SUMIFS($G$6:$G1290, $M$6:$M1290,Table1[[#This Row],[Inject ID]],$B$6:$B1290,Table1[[#This Row],[File Name]]), "")</f>
        <v/>
      </c>
      <c r="O292" t="str">
        <f>IF(Table1[[#This Row],[Analyte]]=$W$25, Table1[[#This Row],[Area]]/SUMIFS($G$6:$G1290, $M$6:$M1290,Table1[[#This Row],[Inject ID]],$B$6:$B1290,Table1[[#This Row],[File Name]]), "")</f>
        <v/>
      </c>
      <c r="Q292" t="str">
        <f>IF(Table1[[#This Row],[Nap/decane]]=$W$8, Table1[[#This Row],[Area]]/SUMIFS($G$6:$G1290, $M$6:$M1290,Table1[[#This Row],[Inject ID approx]],$B$6:$B1290,Table1[[#This Row],[File Name]]), "")</f>
        <v/>
      </c>
      <c r="R292" t="str">
        <f>IF(OR(Table1[[#This Row],[Analyte]]="Phe", Table1[[#This Row],[Analyte]]= "Naphtol"),TRUE,"")</f>
        <v/>
      </c>
    </row>
    <row r="293" spans="1:18" x14ac:dyDescent="0.2">
      <c r="A293" t="str">
        <f>IFERROR(RIGHT(Table1[[#This Row],[File Name]],LEN(Table1[[#This Row],[File Name]])-FIND("-",Table1[[#This Row],[File Name]])),"")</f>
        <v>0.1</v>
      </c>
      <c r="B293" t="str">
        <f>IF(LEFT(Table1[[#This Row],[Peak '#]],3)="TIC", SUBSTITUTE(SUBSTITUTE(Table1[[#This Row],[Peak '#]],".D\data.ms",""),"TIC:", ""),B292)</f>
        <v xml:space="preserve"> 20250718_Nap-0.1</v>
      </c>
      <c r="J293" t="str">
        <f>IFERROR(2*(D294-Table1[[#This Row],[Ret Time]])/(Table1[[#This Row],[Width]]+F294),"")</f>
        <v/>
      </c>
      <c r="K293" t="str">
        <f>IF(ISNUMBER(Table1[[#This Row],[Ret Time]]), ROUND(Table1[[#This Row],[Ret Time]],1),"")</f>
        <v/>
      </c>
      <c r="L293" t="str">
        <f>IFERROR(INDEX($W$8:$W$30,MATCH(K293,$V$8:$V$30,0)),"")</f>
        <v/>
      </c>
      <c r="M293" t="str">
        <f>IFERROR(INDEX($X$8:$X$30,MATCH(Table1[[#This Row],[Rounded RT]],$V$8:$V$30,0)),"")</f>
        <v/>
      </c>
      <c r="N293" t="str">
        <f>IF(Table1[[#This Row],[Analyte]]=$W$8, Table1[[#This Row],[Area]]/SUMIFS($G$6:$G1291, $M$6:$M1291,Table1[[#This Row],[Inject ID]],$B$6:$B1291,Table1[[#This Row],[File Name]]), "")</f>
        <v/>
      </c>
      <c r="O293" t="str">
        <f>IF(Table1[[#This Row],[Analyte]]=$W$25, Table1[[#This Row],[Area]]/SUMIFS($G$6:$G1291, $M$6:$M1291,Table1[[#This Row],[Inject ID]],$B$6:$B1291,Table1[[#This Row],[File Name]]), "")</f>
        <v/>
      </c>
      <c r="Q293" t="str">
        <f>IF(Table1[[#This Row],[Nap/decane]]=$W$8, Table1[[#This Row],[Area]]/SUMIFS($G$6:$G1291, $M$6:$M1291,Table1[[#This Row],[Inject ID approx]],$B$6:$B1291,Table1[[#This Row],[File Name]]), "")</f>
        <v/>
      </c>
      <c r="R293" t="str">
        <f>IF(OR(Table1[[#This Row],[Analyte]]="Phe", Table1[[#This Row],[Analyte]]= "Naphtol"),TRUE,"")</f>
        <v/>
      </c>
    </row>
    <row r="294" spans="1:18" x14ac:dyDescent="0.2">
      <c r="A294" t="str">
        <f>IFERROR(RIGHT(Table1[[#This Row],[File Name]],LEN(Table1[[#This Row],[File Name]])-FIND("-",Table1[[#This Row],[File Name]])),"")</f>
        <v>0.1</v>
      </c>
      <c r="B294" t="str">
        <f>IF(LEFT(Table1[[#This Row],[Peak '#]],3)="TIC", SUBSTITUTE(SUBSTITUTE(Table1[[#This Row],[Peak '#]],".D\data.ms",""),"TIC:", ""),B293)</f>
        <v xml:space="preserve"> 20250718_Nap-0.1</v>
      </c>
      <c r="J294" t="str">
        <f>IFERROR(2*(D295-Table1[[#This Row],[Ret Time]])/(Table1[[#This Row],[Width]]+F295),"")</f>
        <v/>
      </c>
      <c r="K294" t="str">
        <f>IF(ISNUMBER(Table1[[#This Row],[Ret Time]]), ROUND(Table1[[#This Row],[Ret Time]],1),"")</f>
        <v/>
      </c>
      <c r="L294" t="str">
        <f>IFERROR(INDEX($W$8:$W$30,MATCH(K294,$V$8:$V$30,0)),"")</f>
        <v/>
      </c>
      <c r="M294" t="str">
        <f>IFERROR(INDEX($X$8:$X$30,MATCH(Table1[[#This Row],[Rounded RT]],$V$8:$V$30,0)),"")</f>
        <v/>
      </c>
      <c r="N294" t="str">
        <f>IF(Table1[[#This Row],[Analyte]]=$W$8, Table1[[#This Row],[Area]]/SUMIFS($G$6:$G1292, $M$6:$M1292,Table1[[#This Row],[Inject ID]],$B$6:$B1292,Table1[[#This Row],[File Name]]), "")</f>
        <v/>
      </c>
      <c r="O294" t="str">
        <f>IF(Table1[[#This Row],[Analyte]]=$W$25, Table1[[#This Row],[Area]]/SUMIFS($G$6:$G1292, $M$6:$M1292,Table1[[#This Row],[Inject ID]],$B$6:$B1292,Table1[[#This Row],[File Name]]), "")</f>
        <v/>
      </c>
      <c r="Q294" t="str">
        <f>IF(Table1[[#This Row],[Nap/decane]]=$W$8, Table1[[#This Row],[Area]]/SUMIFS($G$6:$G1292, $M$6:$M1292,Table1[[#This Row],[Inject ID approx]],$B$6:$B1292,Table1[[#This Row],[File Name]]), "")</f>
        <v/>
      </c>
      <c r="R294" t="str">
        <f>IF(OR(Table1[[#This Row],[Analyte]]="Phe", Table1[[#This Row],[Analyte]]= "Naphtol"),TRUE,"")</f>
        <v/>
      </c>
    </row>
    <row r="295" spans="1:18" x14ac:dyDescent="0.2">
      <c r="A295" t="str">
        <f>IFERROR(RIGHT(Table1[[#This Row],[File Name]],LEN(Table1[[#This Row],[File Name]])-FIND("-",Table1[[#This Row],[File Name]])),"")</f>
        <v>0.1</v>
      </c>
      <c r="B295" t="str">
        <f>IF(LEFT(Table1[[#This Row],[Peak '#]],3)="TIC", SUBSTITUTE(SUBSTITUTE(Table1[[#This Row],[Peak '#]],".D\data.ms",""),"TIC:", ""),B294)</f>
        <v xml:space="preserve"> 20250718_Nap-0.1</v>
      </c>
      <c r="J295" t="str">
        <f>IFERROR(2*(D296-Table1[[#This Row],[Ret Time]])/(Table1[[#This Row],[Width]]+F296),"")</f>
        <v/>
      </c>
      <c r="K295" t="str">
        <f>IF(ISNUMBER(Table1[[#This Row],[Ret Time]]), ROUND(Table1[[#This Row],[Ret Time]],1),"")</f>
        <v/>
      </c>
      <c r="L295" t="str">
        <f>IFERROR(INDEX($W$8:$W$30,MATCH(K295,$V$8:$V$30,0)),"")</f>
        <v/>
      </c>
      <c r="M295" t="str">
        <f>IFERROR(INDEX($X$8:$X$30,MATCH(Table1[[#This Row],[Rounded RT]],$V$8:$V$30,0)),"")</f>
        <v/>
      </c>
      <c r="N295" t="str">
        <f>IF(Table1[[#This Row],[Analyte]]=$W$8, Table1[[#This Row],[Area]]/SUMIFS($G$6:$G1293, $M$6:$M1293,Table1[[#This Row],[Inject ID]],$B$6:$B1293,Table1[[#This Row],[File Name]]), "")</f>
        <v/>
      </c>
      <c r="O295" t="str">
        <f>IF(Table1[[#This Row],[Analyte]]=$W$25, Table1[[#This Row],[Area]]/SUMIFS($G$6:$G1293, $M$6:$M1293,Table1[[#This Row],[Inject ID]],$B$6:$B1293,Table1[[#This Row],[File Name]]), "")</f>
        <v/>
      </c>
      <c r="Q295" t="str">
        <f>IF(Table1[[#This Row],[Nap/decane]]=$W$8, Table1[[#This Row],[Area]]/SUMIFS($G$6:$G1293, $M$6:$M1293,Table1[[#This Row],[Inject ID approx]],$B$6:$B1293,Table1[[#This Row],[File Name]]), "")</f>
        <v/>
      </c>
      <c r="R295" t="str">
        <f>IF(OR(Table1[[#This Row],[Analyte]]="Phe", Table1[[#This Row],[Analyte]]= "Naphtol"),TRUE,"")</f>
        <v/>
      </c>
    </row>
    <row r="296" spans="1:18" x14ac:dyDescent="0.2">
      <c r="A296" t="str">
        <f>IFERROR(RIGHT(Table1[[#This Row],[File Name]],LEN(Table1[[#This Row],[File Name]])-FIND("-",Table1[[#This Row],[File Name]])),"")</f>
        <v>0.1</v>
      </c>
      <c r="B296" t="str">
        <f>IF(LEFT(Table1[[#This Row],[Peak '#]],3)="TIC", SUBSTITUTE(SUBSTITUTE(Table1[[#This Row],[Peak '#]],".D\data.ms",""),"TIC:", ""),B295)</f>
        <v xml:space="preserve"> 20250718_Nap-0.1</v>
      </c>
      <c r="J296" t="str">
        <f>IFERROR(2*(D297-Table1[[#This Row],[Ret Time]])/(Table1[[#This Row],[Width]]+F297),"")</f>
        <v/>
      </c>
      <c r="K296" t="str">
        <f>IF(ISNUMBER(Table1[[#This Row],[Ret Time]]), ROUND(Table1[[#This Row],[Ret Time]],1),"")</f>
        <v/>
      </c>
      <c r="L296" t="str">
        <f>IFERROR(INDEX($W$8:$W$30,MATCH(K296,$V$8:$V$30,0)),"")</f>
        <v/>
      </c>
      <c r="M296" t="str">
        <f>IFERROR(INDEX($X$8:$X$30,MATCH(Table1[[#This Row],[Rounded RT]],$V$8:$V$30,0)),"")</f>
        <v/>
      </c>
      <c r="N296" t="str">
        <f>IF(Table1[[#This Row],[Analyte]]=$W$8, Table1[[#This Row],[Area]]/SUMIFS($G$6:$G1294, $M$6:$M1294,Table1[[#This Row],[Inject ID]],$B$6:$B1294,Table1[[#This Row],[File Name]]), "")</f>
        <v/>
      </c>
      <c r="O296" t="str">
        <f>IF(Table1[[#This Row],[Analyte]]=$W$25, Table1[[#This Row],[Area]]/SUMIFS($G$6:$G1294, $M$6:$M1294,Table1[[#This Row],[Inject ID]],$B$6:$B1294,Table1[[#This Row],[File Name]]), "")</f>
        <v/>
      </c>
      <c r="Q296" t="str">
        <f>IF(Table1[[#This Row],[Nap/decane]]=$W$8, Table1[[#This Row],[Area]]/SUMIFS($G$6:$G1294, $M$6:$M1294,Table1[[#This Row],[Inject ID approx]],$B$6:$B1294,Table1[[#This Row],[File Name]]), "")</f>
        <v/>
      </c>
      <c r="R296" t="str">
        <f>IF(OR(Table1[[#This Row],[Analyte]]="Phe", Table1[[#This Row],[Analyte]]= "Naphtol"),TRUE,"")</f>
        <v/>
      </c>
    </row>
    <row r="297" spans="1:18" x14ac:dyDescent="0.2">
      <c r="A297" t="str">
        <f>IFERROR(RIGHT(Table1[[#This Row],[File Name]],LEN(Table1[[#This Row],[File Name]])-FIND("-",Table1[[#This Row],[File Name]])),"")</f>
        <v>0.1</v>
      </c>
      <c r="B297" t="str">
        <f>IF(LEFT(Table1[[#This Row],[Peak '#]],3)="TIC", SUBSTITUTE(SUBSTITUTE(Table1[[#This Row],[Peak '#]],".D\data.ms",""),"TIC:", ""),B296)</f>
        <v xml:space="preserve"> 20250718_Nap-0.1</v>
      </c>
      <c r="J297" t="str">
        <f>IFERROR(2*(D298-Table1[[#This Row],[Ret Time]])/(Table1[[#This Row],[Width]]+F298),"")</f>
        <v/>
      </c>
      <c r="K297" t="str">
        <f>IF(ISNUMBER(Table1[[#This Row],[Ret Time]]), ROUND(Table1[[#This Row],[Ret Time]],1),"")</f>
        <v/>
      </c>
      <c r="L297" t="str">
        <f>IFERROR(INDEX($W$8:$W$30,MATCH(K297,$V$8:$V$30,0)),"")</f>
        <v/>
      </c>
      <c r="M297" t="str">
        <f>IFERROR(INDEX($X$8:$X$30,MATCH(Table1[[#This Row],[Rounded RT]],$V$8:$V$30,0)),"")</f>
        <v/>
      </c>
      <c r="N297" t="str">
        <f>IF(Table1[[#This Row],[Analyte]]=$W$8, Table1[[#This Row],[Area]]/SUMIFS($G$6:$G1295, $M$6:$M1295,Table1[[#This Row],[Inject ID]],$B$6:$B1295,Table1[[#This Row],[File Name]]), "")</f>
        <v/>
      </c>
      <c r="O297" t="str">
        <f>IF(Table1[[#This Row],[Analyte]]=$W$25, Table1[[#This Row],[Area]]/SUMIFS($G$6:$G1295, $M$6:$M1295,Table1[[#This Row],[Inject ID]],$B$6:$B1295,Table1[[#This Row],[File Name]]), "")</f>
        <v/>
      </c>
      <c r="Q297" t="str">
        <f>IF(Table1[[#This Row],[Nap/decane]]=$W$8, Table1[[#This Row],[Area]]/SUMIFS($G$6:$G1295, $M$6:$M1295,Table1[[#This Row],[Inject ID approx]],$B$6:$B1295,Table1[[#This Row],[File Name]]), "")</f>
        <v/>
      </c>
      <c r="R297" t="str">
        <f>IF(OR(Table1[[#This Row],[Analyte]]="Phe", Table1[[#This Row],[Analyte]]= "Naphtol"),TRUE,"")</f>
        <v/>
      </c>
    </row>
    <row r="298" spans="1:18" x14ac:dyDescent="0.2">
      <c r="A298" t="str">
        <f>IFERROR(RIGHT(Table1[[#This Row],[File Name]],LEN(Table1[[#This Row],[File Name]])-FIND("-",Table1[[#This Row],[File Name]])),"")</f>
        <v>0.1</v>
      </c>
      <c r="B298" t="str">
        <f>IF(LEFT(Table1[[#This Row],[Peak '#]],3)="TIC", SUBSTITUTE(SUBSTITUTE(Table1[[#This Row],[Peak '#]],".D\data.ms",""),"TIC:", ""),B297)</f>
        <v xml:space="preserve"> 20250718_Nap-0.1</v>
      </c>
      <c r="J298" t="str">
        <f>IFERROR(2*(D299-Table1[[#This Row],[Ret Time]])/(Table1[[#This Row],[Width]]+F299),"")</f>
        <v/>
      </c>
      <c r="K298" t="str">
        <f>IF(ISNUMBER(Table1[[#This Row],[Ret Time]]), ROUND(Table1[[#This Row],[Ret Time]],1),"")</f>
        <v/>
      </c>
      <c r="L298" t="str">
        <f>IFERROR(INDEX($W$8:$W$30,MATCH(K298,$V$8:$V$30,0)),"")</f>
        <v/>
      </c>
      <c r="M298" t="str">
        <f>IFERROR(INDEX($X$8:$X$30,MATCH(Table1[[#This Row],[Rounded RT]],$V$8:$V$30,0)),"")</f>
        <v/>
      </c>
      <c r="N298" t="str">
        <f>IF(Table1[[#This Row],[Analyte]]=$W$8, Table1[[#This Row],[Area]]/SUMIFS($G$6:$G1296, $M$6:$M1296,Table1[[#This Row],[Inject ID]],$B$6:$B1296,Table1[[#This Row],[File Name]]), "")</f>
        <v/>
      </c>
      <c r="O298" t="str">
        <f>IF(Table1[[#This Row],[Analyte]]=$W$25, Table1[[#This Row],[Area]]/SUMIFS($G$6:$G1296, $M$6:$M1296,Table1[[#This Row],[Inject ID]],$B$6:$B1296,Table1[[#This Row],[File Name]]), "")</f>
        <v/>
      </c>
      <c r="Q298" t="str">
        <f>IF(Table1[[#This Row],[Nap/decane]]=$W$8, Table1[[#This Row],[Area]]/SUMIFS($G$6:$G1296, $M$6:$M1296,Table1[[#This Row],[Inject ID approx]],$B$6:$B1296,Table1[[#This Row],[File Name]]), "")</f>
        <v/>
      </c>
    </row>
    <row r="299" spans="1:18" x14ac:dyDescent="0.2">
      <c r="A299" t="str">
        <f>IFERROR(RIGHT(Table1[[#This Row],[File Name]],LEN(Table1[[#This Row],[File Name]])-FIND("-",Table1[[#This Row],[File Name]])),"")</f>
        <v>0.1</v>
      </c>
      <c r="B299" t="str">
        <f>IF(LEFT(Table1[[#This Row],[Peak '#]],3)="TIC", SUBSTITUTE(SUBSTITUTE(Table1[[#This Row],[Peak '#]],".D\data.ms",""),"TIC:", ""),B298)</f>
        <v xml:space="preserve"> 20250718_Nap-0.1</v>
      </c>
      <c r="J299" t="str">
        <f>IFERROR(2*(D300-Table1[[#This Row],[Ret Time]])/(Table1[[#This Row],[Width]]+F300),"")</f>
        <v/>
      </c>
      <c r="K299" t="str">
        <f>IF(ISNUMBER(Table1[[#This Row],[Ret Time]]), ROUND(Table1[[#This Row],[Ret Time]],1),"")</f>
        <v/>
      </c>
      <c r="L299" t="str">
        <f>IFERROR(INDEX($W$8:$W$30,MATCH(K299,$V$8:$V$30,0)),"")</f>
        <v/>
      </c>
      <c r="M299" t="str">
        <f>IFERROR(INDEX($X$8:$X$30,MATCH(Table1[[#This Row],[Rounded RT]],$V$8:$V$30,0)),"")</f>
        <v/>
      </c>
      <c r="N299" t="str">
        <f>IF(Table1[[#This Row],[Analyte]]=$W$8, Table1[[#This Row],[Area]]/SUMIFS($G$6:$G1297, $M$6:$M1297,Table1[[#This Row],[Inject ID]],$B$6:$B1297,Table1[[#This Row],[File Name]]), "")</f>
        <v/>
      </c>
      <c r="O299" t="str">
        <f>IF(Table1[[#This Row],[Analyte]]=$W$25, Table1[[#This Row],[Area]]/SUMIFS($G$6:$G1297, $M$6:$M1297,Table1[[#This Row],[Inject ID]],$B$6:$B1297,Table1[[#This Row],[File Name]]), "")</f>
        <v/>
      </c>
      <c r="Q299" t="str">
        <f>IF(Table1[[#This Row],[Nap/decane]]=$W$8, Table1[[#This Row],[Area]]/SUMIFS($G$6:$G1297, $M$6:$M1297,Table1[[#This Row],[Inject ID approx]],$B$6:$B1297,Table1[[#This Row],[File Name]]), "")</f>
        <v/>
      </c>
      <c r="R299" t="str">
        <f>IF(OR(Table1[[#This Row],[Analyte]]="Phe", Table1[[#This Row],[Analyte]]= "Naphtol"),TRUE,"")</f>
        <v/>
      </c>
    </row>
    <row r="300" spans="1:18" x14ac:dyDescent="0.2">
      <c r="A300" t="str">
        <f>IFERROR(RIGHT(Table1[[#This Row],[File Name]],LEN(Table1[[#This Row],[File Name]])-FIND("-",Table1[[#This Row],[File Name]])),"")</f>
        <v>0.1</v>
      </c>
      <c r="B300" t="str">
        <f>IF(LEFT(Table1[[#This Row],[Peak '#]],3)="TIC", SUBSTITUTE(SUBSTITUTE(Table1[[#This Row],[Peak '#]],".D\data.ms",""),"TIC:", ""),B299)</f>
        <v xml:space="preserve"> 20250718_Nap-0.1</v>
      </c>
      <c r="J300" t="str">
        <f>IFERROR(2*(D301-Table1[[#This Row],[Ret Time]])/(Table1[[#This Row],[Width]]+F301),"")</f>
        <v/>
      </c>
      <c r="K300" t="str">
        <f>IF(ISNUMBER(Table1[[#This Row],[Ret Time]]), ROUND(Table1[[#This Row],[Ret Time]],1),"")</f>
        <v/>
      </c>
      <c r="L300" t="str">
        <f>IFERROR(INDEX($W$8:$W$30,MATCH(K300,$V$8:$V$30,0)),"")</f>
        <v/>
      </c>
      <c r="M300" t="str">
        <f>IFERROR(INDEX($X$8:$X$30,MATCH(Table1[[#This Row],[Rounded RT]],$V$8:$V$30,0)),"")</f>
        <v/>
      </c>
      <c r="N300" t="str">
        <f>IF(Table1[[#This Row],[Analyte]]=$W$8, Table1[[#This Row],[Area]]/SUMIFS($G$6:$G1298, $M$6:$M1298,Table1[[#This Row],[Inject ID]],$B$6:$B1298,Table1[[#This Row],[File Name]]), "")</f>
        <v/>
      </c>
      <c r="O300" t="str">
        <f>IF(Table1[[#This Row],[Analyte]]=$W$25, Table1[[#This Row],[Area]]/SUMIFS($G$6:$G1298, $M$6:$M1298,Table1[[#This Row],[Inject ID]],$B$6:$B1298,Table1[[#This Row],[File Name]]), "")</f>
        <v/>
      </c>
      <c r="Q300" t="str">
        <f>IF(Table1[[#This Row],[Nap/decane]]=$W$8, Table1[[#This Row],[Area]]/SUMIFS($G$6:$G1298, $M$6:$M1298,Table1[[#This Row],[Inject ID approx]],$B$6:$B1298,Table1[[#This Row],[File Name]]), "")</f>
        <v/>
      </c>
      <c r="R300" t="str">
        <f>IF(OR(Table1[[#This Row],[Analyte]]="Phe", Table1[[#This Row],[Analyte]]= "Naphtol"),TRUE,"")</f>
        <v/>
      </c>
    </row>
    <row r="301" spans="1:18" x14ac:dyDescent="0.2">
      <c r="A301" t="str">
        <f>IFERROR(RIGHT(Table1[[#This Row],[File Name]],LEN(Table1[[#This Row],[File Name]])-FIND("-",Table1[[#This Row],[File Name]])),"")</f>
        <v>0.1</v>
      </c>
      <c r="B301" t="str">
        <f>IF(LEFT(Table1[[#This Row],[Peak '#]],3)="TIC", SUBSTITUTE(SUBSTITUTE(Table1[[#This Row],[Peak '#]],".D\data.ms",""),"TIC:", ""),B300)</f>
        <v xml:space="preserve"> 20250718_Nap-0.1</v>
      </c>
      <c r="J301" t="str">
        <f>IFERROR(2*(D302-Table1[[#This Row],[Ret Time]])/(Table1[[#This Row],[Width]]+F302),"")</f>
        <v/>
      </c>
      <c r="K301" t="str">
        <f>IF(ISNUMBER(Table1[[#This Row],[Ret Time]]), ROUND(Table1[[#This Row],[Ret Time]],1),"")</f>
        <v/>
      </c>
      <c r="L301" t="str">
        <f>IFERROR(INDEX($W$8:$W$30,MATCH(K301,$V$8:$V$30,0)),"")</f>
        <v/>
      </c>
      <c r="M301" t="str">
        <f>IFERROR(INDEX($X$8:$X$30,MATCH(Table1[[#This Row],[Rounded RT]],$V$8:$V$30,0)),"")</f>
        <v/>
      </c>
      <c r="N301" t="str">
        <f>IF(Table1[[#This Row],[Analyte]]=$W$8, Table1[[#This Row],[Area]]/SUMIFS($G$6:$G1299, $M$6:$M1299,Table1[[#This Row],[Inject ID]],$B$6:$B1299,Table1[[#This Row],[File Name]]), "")</f>
        <v/>
      </c>
      <c r="O301" t="str">
        <f>IF(Table1[[#This Row],[Analyte]]=$W$25, Table1[[#This Row],[Area]]/SUMIFS($G$6:$G1299, $M$6:$M1299,Table1[[#This Row],[Inject ID]],$B$6:$B1299,Table1[[#This Row],[File Name]]), "")</f>
        <v/>
      </c>
      <c r="Q301" t="str">
        <f>IF(Table1[[#This Row],[Nap/decane]]=$W$8, Table1[[#This Row],[Area]]/SUMIFS($G$6:$G1299, $M$6:$M1299,Table1[[#This Row],[Inject ID approx]],$B$6:$B1299,Table1[[#This Row],[File Name]]), "")</f>
        <v/>
      </c>
      <c r="R301" t="str">
        <f>IF(OR(Table1[[#This Row],[Analyte]]="Phe", Table1[[#This Row],[Analyte]]= "Naphtol"),TRUE,"")</f>
        <v/>
      </c>
    </row>
    <row r="302" spans="1:18" x14ac:dyDescent="0.2">
      <c r="A302" t="str">
        <f>IFERROR(RIGHT(Table1[[#This Row],[File Name]],LEN(Table1[[#This Row],[File Name]])-FIND("-",Table1[[#This Row],[File Name]])),"")</f>
        <v>0.1</v>
      </c>
      <c r="B302" t="str">
        <f>IF(LEFT(Table1[[#This Row],[Peak '#]],3)="TIC", SUBSTITUTE(SUBSTITUTE(Table1[[#This Row],[Peak '#]],".D\data.ms",""),"TIC:", ""),B301)</f>
        <v xml:space="preserve"> 20250718_Nap-0.1</v>
      </c>
      <c r="J302" t="str">
        <f>IFERROR(2*(D303-Table1[[#This Row],[Ret Time]])/(Table1[[#This Row],[Width]]+F303),"")</f>
        <v/>
      </c>
      <c r="K302" t="str">
        <f>IF(ISNUMBER(Table1[[#This Row],[Ret Time]]), ROUND(Table1[[#This Row],[Ret Time]],1),"")</f>
        <v/>
      </c>
      <c r="L302" t="str">
        <f>IFERROR(INDEX($W$8:$W$30,MATCH(K302,$V$8:$V$30,0)),"")</f>
        <v/>
      </c>
      <c r="M302" t="str">
        <f>IFERROR(INDEX($X$8:$X$30,MATCH(Table1[[#This Row],[Rounded RT]],$V$8:$V$30,0)),"")</f>
        <v/>
      </c>
      <c r="N302" t="str">
        <f>IF(Table1[[#This Row],[Analyte]]=$W$8, Table1[[#This Row],[Area]]/SUMIFS($G$6:$G1300, $M$6:$M1300,Table1[[#This Row],[Inject ID]],$B$6:$B1300,Table1[[#This Row],[File Name]]), "")</f>
        <v/>
      </c>
      <c r="O302" t="str">
        <f>IF(Table1[[#This Row],[Analyte]]=$W$25, Table1[[#This Row],[Area]]/SUMIFS($G$6:$G1300, $M$6:$M1300,Table1[[#This Row],[Inject ID]],$B$6:$B1300,Table1[[#This Row],[File Name]]), "")</f>
        <v/>
      </c>
      <c r="Q302" t="str">
        <f>IF(Table1[[#This Row],[Nap/decane]]=$W$8, Table1[[#This Row],[Area]]/SUMIFS($G$6:$G1300, $M$6:$M1300,Table1[[#This Row],[Inject ID approx]],$B$6:$B1300,Table1[[#This Row],[File Name]]), "")</f>
        <v/>
      </c>
      <c r="R302" t="str">
        <f>IF(OR(Table1[[#This Row],[Analyte]]="Phe", Table1[[#This Row],[Analyte]]= "Naphtol"),TRUE,"")</f>
        <v/>
      </c>
    </row>
    <row r="303" spans="1:18" x14ac:dyDescent="0.2">
      <c r="A303" t="str">
        <f>IFERROR(RIGHT(Table1[[#This Row],[File Name]],LEN(Table1[[#This Row],[File Name]])-FIND("-",Table1[[#This Row],[File Name]])),"")</f>
        <v>0.1</v>
      </c>
      <c r="B303" t="str">
        <f>IF(LEFT(Table1[[#This Row],[Peak '#]],3)="TIC", SUBSTITUTE(SUBSTITUTE(Table1[[#This Row],[Peak '#]],".D\data.ms",""),"TIC:", ""),B302)</f>
        <v xml:space="preserve"> 20250718_Nap-0.1</v>
      </c>
      <c r="J303" t="str">
        <f>IFERROR(2*(D304-Table1[[#This Row],[Ret Time]])/(Table1[[#This Row],[Width]]+F304),"")</f>
        <v/>
      </c>
      <c r="K303" t="str">
        <f>IF(ISNUMBER(Table1[[#This Row],[Ret Time]]), ROUND(Table1[[#This Row],[Ret Time]],1),"")</f>
        <v/>
      </c>
      <c r="L303" t="str">
        <f>IFERROR(INDEX($W$8:$W$30,MATCH(K303,$V$8:$V$30,0)),"")</f>
        <v/>
      </c>
      <c r="M303" t="str">
        <f>IFERROR(INDEX($X$8:$X$30,MATCH(Table1[[#This Row],[Rounded RT]],$V$8:$V$30,0)),"")</f>
        <v/>
      </c>
      <c r="N303" t="str">
        <f>IF(Table1[[#This Row],[Analyte]]=$W$8, Table1[[#This Row],[Area]]/SUMIFS($G$6:$G1301, $M$6:$M1301,Table1[[#This Row],[Inject ID]],$B$6:$B1301,Table1[[#This Row],[File Name]]), "")</f>
        <v/>
      </c>
      <c r="O303" t="str">
        <f>IF(Table1[[#This Row],[Analyte]]=$W$25, Table1[[#This Row],[Area]]/SUMIFS($G$6:$G1301, $M$6:$M1301,Table1[[#This Row],[Inject ID]],$B$6:$B1301,Table1[[#This Row],[File Name]]), "")</f>
        <v/>
      </c>
      <c r="Q303" t="str">
        <f>IF(Table1[[#This Row],[Nap/decane]]=$W$8, Table1[[#This Row],[Area]]/SUMIFS($G$6:$G1301, $M$6:$M1301,Table1[[#This Row],[Inject ID approx]],$B$6:$B1301,Table1[[#This Row],[File Name]]), "")</f>
        <v/>
      </c>
      <c r="R303" t="str">
        <f>IF(OR(Table1[[#This Row],[Analyte]]="Phe", Table1[[#This Row],[Analyte]]= "Naphtol"),TRUE,"")</f>
        <v/>
      </c>
    </row>
    <row r="304" spans="1:18" x14ac:dyDescent="0.2">
      <c r="A304" t="str">
        <f>IFERROR(RIGHT(Table1[[#This Row],[File Name]],LEN(Table1[[#This Row],[File Name]])-FIND("-",Table1[[#This Row],[File Name]])),"")</f>
        <v>0.1</v>
      </c>
      <c r="B304" t="str">
        <f>IF(LEFT(Table1[[#This Row],[Peak '#]],3)="TIC", SUBSTITUTE(SUBSTITUTE(Table1[[#This Row],[Peak '#]],".D\data.ms",""),"TIC:", ""),B303)</f>
        <v xml:space="preserve"> 20250718_Nap-0.1</v>
      </c>
      <c r="J304" t="str">
        <f>IFERROR(2*(D305-Table1[[#This Row],[Ret Time]])/(Table1[[#This Row],[Width]]+F305),"")</f>
        <v/>
      </c>
      <c r="K304" t="str">
        <f>IF(ISNUMBER(Table1[[#This Row],[Ret Time]]), ROUND(Table1[[#This Row],[Ret Time]],1),"")</f>
        <v/>
      </c>
      <c r="L304" t="str">
        <f>IFERROR(INDEX($W$8:$W$30,MATCH(K304,$V$8:$V$30,0)),"")</f>
        <v/>
      </c>
      <c r="M304" t="str">
        <f>IFERROR(INDEX($X$8:$X$30,MATCH(Table1[[#This Row],[Rounded RT]],$V$8:$V$30,0)),"")</f>
        <v/>
      </c>
      <c r="N304" t="str">
        <f>IF(Table1[[#This Row],[Analyte]]=$W$8, Table1[[#This Row],[Area]]/SUMIFS($G$6:$G1302, $M$6:$M1302,Table1[[#This Row],[Inject ID]],$B$6:$B1302,Table1[[#This Row],[File Name]]), "")</f>
        <v/>
      </c>
      <c r="O304" t="str">
        <f>IF(Table1[[#This Row],[Analyte]]=$W$25, Table1[[#This Row],[Area]]/SUMIFS($G$6:$G1302, $M$6:$M1302,Table1[[#This Row],[Inject ID]],$B$6:$B1302,Table1[[#This Row],[File Name]]), "")</f>
        <v/>
      </c>
      <c r="Q304" t="str">
        <f>IF(Table1[[#This Row],[Nap/decane]]=$W$8, Table1[[#This Row],[Area]]/SUMIFS($G$6:$G1302, $M$6:$M1302,Table1[[#This Row],[Inject ID approx]],$B$6:$B1302,Table1[[#This Row],[File Name]]), "")</f>
        <v/>
      </c>
      <c r="R304" t="str">
        <f>IF(OR(Table1[[#This Row],[Analyte]]="Phe", Table1[[#This Row],[Analyte]]= "Naphtol"),TRUE,"")</f>
        <v/>
      </c>
    </row>
    <row r="305" spans="1:18" x14ac:dyDescent="0.2">
      <c r="A305" t="str">
        <f>IFERROR(RIGHT(Table1[[#This Row],[File Name]],LEN(Table1[[#This Row],[File Name]])-FIND("-",Table1[[#This Row],[File Name]])),"")</f>
        <v>0.1</v>
      </c>
      <c r="B305" t="str">
        <f>IF(LEFT(Table1[[#This Row],[Peak '#]],3)="TIC", SUBSTITUTE(SUBSTITUTE(Table1[[#This Row],[Peak '#]],".D\data.ms",""),"TIC:", ""),B304)</f>
        <v xml:space="preserve"> 20250718_Nap-0.1</v>
      </c>
      <c r="J305" t="str">
        <f>IFERROR(2*(D306-Table1[[#This Row],[Ret Time]])/(Table1[[#This Row],[Width]]+F306),"")</f>
        <v/>
      </c>
      <c r="K305" t="str">
        <f>IF(ISNUMBER(Table1[[#This Row],[Ret Time]]), ROUND(Table1[[#This Row],[Ret Time]],1),"")</f>
        <v/>
      </c>
      <c r="L305" t="str">
        <f>IFERROR(INDEX($W$8:$W$30,MATCH(K305,$V$8:$V$30,0)),"")</f>
        <v/>
      </c>
      <c r="M305" t="str">
        <f>IFERROR(INDEX($X$8:$X$30,MATCH(Table1[[#This Row],[Rounded RT]],$V$8:$V$30,0)),"")</f>
        <v/>
      </c>
      <c r="N305" t="str">
        <f>IF(Table1[[#This Row],[Analyte]]=$W$8, Table1[[#This Row],[Area]]/SUMIFS($G$6:$G1303, $M$6:$M1303,Table1[[#This Row],[Inject ID]],$B$6:$B1303,Table1[[#This Row],[File Name]]), "")</f>
        <v/>
      </c>
      <c r="O305" t="str">
        <f>IF(Table1[[#This Row],[Analyte]]=$W$25, Table1[[#This Row],[Area]]/SUMIFS($G$6:$G1303, $M$6:$M1303,Table1[[#This Row],[Inject ID]],$B$6:$B1303,Table1[[#This Row],[File Name]]), "")</f>
        <v/>
      </c>
      <c r="Q305" t="str">
        <f>IF(Table1[[#This Row],[Nap/decane]]=$W$8, Table1[[#This Row],[Area]]/SUMIFS($G$6:$G1303, $M$6:$M1303,Table1[[#This Row],[Inject ID approx]],$B$6:$B1303,Table1[[#This Row],[File Name]]), "")</f>
        <v/>
      </c>
      <c r="R305" t="str">
        <f>IF(OR(Table1[[#This Row],[Analyte]]="Phe", Table1[[#This Row],[Analyte]]= "Naphtol"),TRUE,"")</f>
        <v/>
      </c>
    </row>
    <row r="306" spans="1:18" x14ac:dyDescent="0.2">
      <c r="A306" t="str">
        <f>IFERROR(RIGHT(Table1[[#This Row],[File Name]],LEN(Table1[[#This Row],[File Name]])-FIND("-",Table1[[#This Row],[File Name]])),"")</f>
        <v>0.1</v>
      </c>
      <c r="B306" t="str">
        <f>IF(LEFT(Table1[[#This Row],[Peak '#]],3)="TIC", SUBSTITUTE(SUBSTITUTE(Table1[[#This Row],[Peak '#]],".D\data.ms",""),"TIC:", ""),B305)</f>
        <v xml:space="preserve"> 20250718_Nap-0.1</v>
      </c>
      <c r="C306"/>
      <c r="J306" t="str">
        <f>IFERROR(2*(D307-Table1[[#This Row],[Ret Time]])/(Table1[[#This Row],[Width]]+F307),"")</f>
        <v/>
      </c>
      <c r="K306" t="str">
        <f>IF(ISNUMBER(Table1[[#This Row],[Ret Time]]), ROUND(Table1[[#This Row],[Ret Time]],1),"")</f>
        <v/>
      </c>
      <c r="L306" t="str">
        <f>IFERROR(INDEX($W$8:$W$30,MATCH(K306,$V$8:$V$30,0)),"")</f>
        <v/>
      </c>
      <c r="M306" t="str">
        <f>IFERROR(INDEX($X$8:$X$30,MATCH(Table1[[#This Row],[Rounded RT]],$V$8:$V$30,0)),"")</f>
        <v/>
      </c>
      <c r="N306" t="str">
        <f>IF(Table1[[#This Row],[Analyte]]=$W$8, Table1[[#This Row],[Area]]/SUMIFS($G$6:$G1304, $M$6:$M1304,Table1[[#This Row],[Inject ID]],$B$6:$B1304,Table1[[#This Row],[File Name]]), "")</f>
        <v/>
      </c>
      <c r="O306" t="str">
        <f>IF(Table1[[#This Row],[Analyte]]=$W$25, Table1[[#This Row],[Area]]/SUMIFS($G$6:$G1304, $M$6:$M1304,Table1[[#This Row],[Inject ID]],$B$6:$B1304,Table1[[#This Row],[File Name]]), "")</f>
        <v/>
      </c>
      <c r="Q306" t="str">
        <f>IF(Table1[[#This Row],[Nap/decane]]=$W$8, Table1[[#This Row],[Area]]/SUMIFS($G$6:$G1304, $M$6:$M1304,Table1[[#This Row],[Inject ID approx]],$B$6:$B1304,Table1[[#This Row],[File Name]]), "")</f>
        <v/>
      </c>
      <c r="R306" t="str">
        <f>IF(OR(Table1[[#This Row],[Analyte]]="Phe", Table1[[#This Row],[Analyte]]= "Naphtol"),TRUE,"")</f>
        <v/>
      </c>
    </row>
    <row r="307" spans="1:18" x14ac:dyDescent="0.2">
      <c r="A307" t="str">
        <f>IFERROR(RIGHT(Table1[[#This Row],[File Name]],LEN(Table1[[#This Row],[File Name]])-FIND("-",Table1[[#This Row],[File Name]])),"")</f>
        <v>0.1</v>
      </c>
      <c r="B307" t="str">
        <f>IF(LEFT(Table1[[#This Row],[Peak '#]],3)="TIC", SUBSTITUTE(SUBSTITUTE(Table1[[#This Row],[Peak '#]],".D\data.ms",""),"TIC:", ""),B306)</f>
        <v xml:space="preserve"> 20250718_Nap-0.1</v>
      </c>
      <c r="J307" t="str">
        <f>IFERROR(2*(D308-Table1[[#This Row],[Ret Time]])/(Table1[[#This Row],[Width]]+F308),"")</f>
        <v/>
      </c>
      <c r="K307" t="str">
        <f>IF(ISNUMBER(Table1[[#This Row],[Ret Time]]), ROUND(Table1[[#This Row],[Ret Time]],1),"")</f>
        <v/>
      </c>
      <c r="L307" t="str">
        <f>IFERROR(INDEX($W$8:$W$30,MATCH(K307,$V$8:$V$30,0)),"")</f>
        <v/>
      </c>
      <c r="M307" t="str">
        <f>IFERROR(INDEX($X$8:$X$30,MATCH(Table1[[#This Row],[Rounded RT]],$V$8:$V$30,0)),"")</f>
        <v/>
      </c>
      <c r="N307" t="str">
        <f>IF(Table1[[#This Row],[Analyte]]=$W$8, Table1[[#This Row],[Area]]/SUMIFS($G$6:$G1305, $M$6:$M1305,Table1[[#This Row],[Inject ID]],$B$6:$B1305,Table1[[#This Row],[File Name]]), "")</f>
        <v/>
      </c>
      <c r="O307" t="str">
        <f>IF(Table1[[#This Row],[Analyte]]=$W$25, Table1[[#This Row],[Area]]/SUMIFS($G$6:$G1305, $M$6:$M1305,Table1[[#This Row],[Inject ID]],$B$6:$B1305,Table1[[#This Row],[File Name]]), "")</f>
        <v/>
      </c>
      <c r="Q307" t="str">
        <f>IF(Table1[[#This Row],[Nap/decane]]=$W$8, Table1[[#This Row],[Area]]/SUMIFS($G$6:$G1305, $M$6:$M1305,Table1[[#This Row],[Inject ID approx]],$B$6:$B1305,Table1[[#This Row],[File Name]]), "")</f>
        <v/>
      </c>
      <c r="R307" t="str">
        <f>IF(OR(Table1[[#This Row],[Analyte]]="Phe", Table1[[#This Row],[Analyte]]= "Naphtol"),TRUE,"")</f>
        <v/>
      </c>
    </row>
    <row r="308" spans="1:18" x14ac:dyDescent="0.2">
      <c r="A308" t="str">
        <f>IFERROR(RIGHT(Table1[[#This Row],[File Name]],LEN(Table1[[#This Row],[File Name]])-FIND("-",Table1[[#This Row],[File Name]])),"")</f>
        <v>0.1</v>
      </c>
      <c r="B308" t="str">
        <f>IF(LEFT(Table1[[#This Row],[Peak '#]],3)="TIC", SUBSTITUTE(SUBSTITUTE(Table1[[#This Row],[Peak '#]],".D\data.ms",""),"TIC:", ""),B307)</f>
        <v xml:space="preserve"> 20250718_Nap-0.1</v>
      </c>
      <c r="J308" t="str">
        <f>IFERROR(2*(D309-Table1[[#This Row],[Ret Time]])/(Table1[[#This Row],[Width]]+F309),"")</f>
        <v/>
      </c>
      <c r="K308" t="str">
        <f>IF(ISNUMBER(Table1[[#This Row],[Ret Time]]), ROUND(Table1[[#This Row],[Ret Time]],1),"")</f>
        <v/>
      </c>
      <c r="L308" t="str">
        <f>IFERROR(INDEX($W$8:$W$30,MATCH(K308,$V$8:$V$30,0)),"")</f>
        <v/>
      </c>
      <c r="M308" t="str">
        <f>IFERROR(INDEX($X$8:$X$30,MATCH(Table1[[#This Row],[Rounded RT]],$V$8:$V$30,0)),"")</f>
        <v/>
      </c>
      <c r="N308" t="str">
        <f>IF(Table1[[#This Row],[Analyte]]=$W$8, Table1[[#This Row],[Area]]/SUMIFS($G$6:$G1306, $M$6:$M1306,Table1[[#This Row],[Inject ID]],$B$6:$B1306,Table1[[#This Row],[File Name]]), "")</f>
        <v/>
      </c>
      <c r="O308" t="str">
        <f>IF(Table1[[#This Row],[Analyte]]=$W$25, Table1[[#This Row],[Area]]/SUMIFS($G$6:$G1306, $M$6:$M1306,Table1[[#This Row],[Inject ID]],$B$6:$B1306,Table1[[#This Row],[File Name]]), "")</f>
        <v/>
      </c>
      <c r="Q308" t="str">
        <f>IF(Table1[[#This Row],[Nap/decane]]=$W$8, Table1[[#This Row],[Area]]/SUMIFS($G$6:$G1306, $M$6:$M1306,Table1[[#This Row],[Inject ID approx]],$B$6:$B1306,Table1[[#This Row],[File Name]]), "")</f>
        <v/>
      </c>
      <c r="R308" t="str">
        <f>IF(OR(Table1[[#This Row],[Analyte]]="Phe", Table1[[#This Row],[Analyte]]= "Naphtol"),TRUE,"")</f>
        <v/>
      </c>
    </row>
    <row r="309" spans="1:18" x14ac:dyDescent="0.2">
      <c r="A309" t="str">
        <f>IFERROR(RIGHT(Table1[[#This Row],[File Name]],LEN(Table1[[#This Row],[File Name]])-FIND("-",Table1[[#This Row],[File Name]])),"")</f>
        <v>0.1</v>
      </c>
      <c r="B309" t="str">
        <f>IF(LEFT(Table1[[#This Row],[Peak '#]],3)="TIC", SUBSTITUTE(SUBSTITUTE(Table1[[#This Row],[Peak '#]],".D\data.ms",""),"TIC:", ""),B308)</f>
        <v xml:space="preserve"> 20250718_Nap-0.1</v>
      </c>
      <c r="J309" t="str">
        <f>IFERROR(2*(D310-Table1[[#This Row],[Ret Time]])/(Table1[[#This Row],[Width]]+F310),"")</f>
        <v/>
      </c>
      <c r="K309" t="str">
        <f>IF(ISNUMBER(Table1[[#This Row],[Ret Time]]), ROUND(Table1[[#This Row],[Ret Time]],1),"")</f>
        <v/>
      </c>
      <c r="L309" t="str">
        <f>IFERROR(INDEX($W$8:$W$30,MATCH(K309,$V$8:$V$30,0)),"")</f>
        <v/>
      </c>
      <c r="M309" t="str">
        <f>IFERROR(INDEX($X$8:$X$30,MATCH(Table1[[#This Row],[Rounded RT]],$V$8:$V$30,0)),"")</f>
        <v/>
      </c>
      <c r="N309" t="str">
        <f>IF(Table1[[#This Row],[Analyte]]=$W$8, Table1[[#This Row],[Area]]/SUMIFS($G$6:$G1307, $M$6:$M1307,Table1[[#This Row],[Inject ID]],$B$6:$B1307,Table1[[#This Row],[File Name]]), "")</f>
        <v/>
      </c>
      <c r="O309" t="str">
        <f>IF(Table1[[#This Row],[Analyte]]=$W$25, Table1[[#This Row],[Area]]/SUMIFS($G$6:$G1307, $M$6:$M1307,Table1[[#This Row],[Inject ID]],$B$6:$B1307,Table1[[#This Row],[File Name]]), "")</f>
        <v/>
      </c>
      <c r="Q309" t="str">
        <f>IF(Table1[[#This Row],[Nap/decane]]=$W$8, Table1[[#This Row],[Area]]/SUMIFS($G$6:$G1307, $M$6:$M1307,Table1[[#This Row],[Inject ID approx]],$B$6:$B1307,Table1[[#This Row],[File Name]]), "")</f>
        <v/>
      </c>
      <c r="R309" t="str">
        <f>IF(OR(Table1[[#This Row],[Analyte]]="Phe", Table1[[#This Row],[Analyte]]= "Naphtol"),TRUE,"")</f>
        <v/>
      </c>
    </row>
    <row r="310" spans="1:18" x14ac:dyDescent="0.2">
      <c r="A310" t="str">
        <f>IFERROR(RIGHT(Table1[[#This Row],[File Name]],LEN(Table1[[#This Row],[File Name]])-FIND("-",Table1[[#This Row],[File Name]])),"")</f>
        <v>0.1</v>
      </c>
      <c r="B310" t="str">
        <f>IF(LEFT(Table1[[#This Row],[Peak '#]],3)="TIC", SUBSTITUTE(SUBSTITUTE(Table1[[#This Row],[Peak '#]],".D\data.ms",""),"TIC:", ""),B309)</f>
        <v xml:space="preserve"> 20250718_Nap-0.1</v>
      </c>
      <c r="J310" t="str">
        <f>IFERROR(2*(D311-Table1[[#This Row],[Ret Time]])/(Table1[[#This Row],[Width]]+F311),"")</f>
        <v/>
      </c>
      <c r="K310" t="str">
        <f>IF(ISNUMBER(Table1[[#This Row],[Ret Time]]), ROUND(Table1[[#This Row],[Ret Time]],1),"")</f>
        <v/>
      </c>
      <c r="L310" t="str">
        <f>IFERROR(INDEX($W$8:$W$30,MATCH(K310,$V$8:$V$30,0)),"")</f>
        <v/>
      </c>
      <c r="M310" t="str">
        <f>IFERROR(INDEX($X$8:$X$30,MATCH(Table1[[#This Row],[Rounded RT]],$V$8:$V$30,0)),"")</f>
        <v/>
      </c>
      <c r="N310" t="str">
        <f>IF(Table1[[#This Row],[Analyte]]=$W$8, Table1[[#This Row],[Area]]/SUMIFS($G$6:$G1308, $M$6:$M1308,Table1[[#This Row],[Inject ID]],$B$6:$B1308,Table1[[#This Row],[File Name]]), "")</f>
        <v/>
      </c>
      <c r="O310" t="str">
        <f>IF(Table1[[#This Row],[Analyte]]=$W$25, Table1[[#This Row],[Area]]/SUMIFS($G$6:$G1308, $M$6:$M1308,Table1[[#This Row],[Inject ID]],$B$6:$B1308,Table1[[#This Row],[File Name]]), "")</f>
        <v/>
      </c>
      <c r="Q310" t="str">
        <f>IF(Table1[[#This Row],[Nap/decane]]=$W$8, Table1[[#This Row],[Area]]/SUMIFS($G$6:$G1308, $M$6:$M1308,Table1[[#This Row],[Inject ID approx]],$B$6:$B1308,Table1[[#This Row],[File Name]]), "")</f>
        <v/>
      </c>
      <c r="R310" t="str">
        <f>IF(OR(Table1[[#This Row],[Analyte]]="Phe", Table1[[#This Row],[Analyte]]= "Naphtol"),TRUE,"")</f>
        <v/>
      </c>
    </row>
    <row r="311" spans="1:18" x14ac:dyDescent="0.2">
      <c r="A311" t="str">
        <f>IFERROR(RIGHT(Table1[[#This Row],[File Name]],LEN(Table1[[#This Row],[File Name]])-FIND("-",Table1[[#This Row],[File Name]])),"")</f>
        <v>0.1</v>
      </c>
      <c r="B311" t="str">
        <f>IF(LEFT(Table1[[#This Row],[Peak '#]],3)="TIC", SUBSTITUTE(SUBSTITUTE(Table1[[#This Row],[Peak '#]],".D\data.ms",""),"TIC:", ""),B310)</f>
        <v xml:space="preserve"> 20250718_Nap-0.1</v>
      </c>
      <c r="J311" t="str">
        <f>IFERROR(2*(D312-Table1[[#This Row],[Ret Time]])/(Table1[[#This Row],[Width]]+F312),"")</f>
        <v/>
      </c>
      <c r="K311" t="str">
        <f>IF(ISNUMBER(Table1[[#This Row],[Ret Time]]), ROUND(Table1[[#This Row],[Ret Time]],1),"")</f>
        <v/>
      </c>
      <c r="L311" t="str">
        <f>IFERROR(INDEX($W$8:$W$30,MATCH(K311,$V$8:$V$30,0)),"")</f>
        <v/>
      </c>
      <c r="M311" t="str">
        <f>IFERROR(INDEX($X$8:$X$30,MATCH(Table1[[#This Row],[Rounded RT]],$V$8:$V$30,0)),"")</f>
        <v/>
      </c>
      <c r="N311" t="str">
        <f>IF(Table1[[#This Row],[Analyte]]=$W$8, Table1[[#This Row],[Area]]/SUMIFS($G$6:$G1309, $M$6:$M1309,Table1[[#This Row],[Inject ID]],$B$6:$B1309,Table1[[#This Row],[File Name]]), "")</f>
        <v/>
      </c>
      <c r="O311" t="str">
        <f>IF(Table1[[#This Row],[Analyte]]=$W$25, Table1[[#This Row],[Area]]/SUMIFS($G$6:$G1309, $M$6:$M1309,Table1[[#This Row],[Inject ID]],$B$6:$B1309,Table1[[#This Row],[File Name]]), "")</f>
        <v/>
      </c>
      <c r="Q311" t="str">
        <f>IF(Table1[[#This Row],[Nap/decane]]=$W$8, Table1[[#This Row],[Area]]/SUMIFS($G$6:$G1309, $M$6:$M1309,Table1[[#This Row],[Inject ID approx]],$B$6:$B1309,Table1[[#This Row],[File Name]]), "")</f>
        <v/>
      </c>
      <c r="R311" t="str">
        <f>IF(OR(Table1[[#This Row],[Analyte]]="Phe", Table1[[#This Row],[Analyte]]= "Naphtol"),TRUE,"")</f>
        <v/>
      </c>
    </row>
    <row r="312" spans="1:18" x14ac:dyDescent="0.2">
      <c r="A312" t="str">
        <f>IFERROR(RIGHT(Table1[[#This Row],[File Name]],LEN(Table1[[#This Row],[File Name]])-FIND("-",Table1[[#This Row],[File Name]])),"")</f>
        <v>0.1</v>
      </c>
      <c r="B312" t="str">
        <f>IF(LEFT(Table1[[#This Row],[Peak '#]],3)="TIC", SUBSTITUTE(SUBSTITUTE(Table1[[#This Row],[Peak '#]],".D\data.ms",""),"TIC:", ""),B311)</f>
        <v xml:space="preserve"> 20250718_Nap-0.1</v>
      </c>
      <c r="J312" t="str">
        <f>IFERROR(2*(D313-Table1[[#This Row],[Ret Time]])/(Table1[[#This Row],[Width]]+F313),"")</f>
        <v/>
      </c>
      <c r="K312" t="str">
        <f>IF(ISNUMBER(Table1[[#This Row],[Ret Time]]), ROUND(Table1[[#This Row],[Ret Time]],1),"")</f>
        <v/>
      </c>
      <c r="L312" t="str">
        <f>IFERROR(INDEX($W$8:$W$30,MATCH(K312,$V$8:$V$30,0)),"")</f>
        <v/>
      </c>
      <c r="M312" t="str">
        <f>IFERROR(INDEX($X$8:$X$30,MATCH(Table1[[#This Row],[Rounded RT]],$V$8:$V$30,0)),"")</f>
        <v/>
      </c>
      <c r="N312" t="str">
        <f>IF(Table1[[#This Row],[Analyte]]=$W$8, Table1[[#This Row],[Area]]/SUMIFS($G$6:$G1310, $M$6:$M1310,Table1[[#This Row],[Inject ID]],$B$6:$B1310,Table1[[#This Row],[File Name]]), "")</f>
        <v/>
      </c>
      <c r="O312" t="str">
        <f>IF(Table1[[#This Row],[Analyte]]=$W$25, Table1[[#This Row],[Area]]/SUMIFS($G$6:$G1310, $M$6:$M1310,Table1[[#This Row],[Inject ID]],$B$6:$B1310,Table1[[#This Row],[File Name]]), "")</f>
        <v/>
      </c>
      <c r="Q312" t="str">
        <f>IF(Table1[[#This Row],[Nap/decane]]=$W$8, Table1[[#This Row],[Area]]/SUMIFS($G$6:$G1310, $M$6:$M1310,Table1[[#This Row],[Inject ID approx]],$B$6:$B1310,Table1[[#This Row],[File Name]]), "")</f>
        <v/>
      </c>
      <c r="R312" t="str">
        <f>IF(OR(Table1[[#This Row],[Analyte]]="Phe", Table1[[#This Row],[Analyte]]= "Naphtol"),TRUE,"")</f>
        <v/>
      </c>
    </row>
    <row r="313" spans="1:18" x14ac:dyDescent="0.2">
      <c r="A313" t="str">
        <f>IFERROR(RIGHT(Table1[[#This Row],[File Name]],LEN(Table1[[#This Row],[File Name]])-FIND("-",Table1[[#This Row],[File Name]])),"")</f>
        <v>0.1</v>
      </c>
      <c r="B313" t="str">
        <f>IF(LEFT(Table1[[#This Row],[Peak '#]],3)="TIC", SUBSTITUTE(SUBSTITUTE(Table1[[#This Row],[Peak '#]],".D\data.ms",""),"TIC:", ""),B312)</f>
        <v xml:space="preserve"> 20250718_Nap-0.1</v>
      </c>
      <c r="J313" t="str">
        <f>IFERROR(2*(D314-Table1[[#This Row],[Ret Time]])/(Table1[[#This Row],[Width]]+F314),"")</f>
        <v/>
      </c>
      <c r="K313" t="str">
        <f>IF(ISNUMBER(Table1[[#This Row],[Ret Time]]), ROUND(Table1[[#This Row],[Ret Time]],1),"")</f>
        <v/>
      </c>
      <c r="L313" t="str">
        <f>IFERROR(INDEX($W$8:$W$30,MATCH(K313,$V$8:$V$30,0)),"")</f>
        <v/>
      </c>
      <c r="M313" t="str">
        <f>IFERROR(INDEX($X$8:$X$30,MATCH(Table1[[#This Row],[Rounded RT]],$V$8:$V$30,0)),"")</f>
        <v/>
      </c>
      <c r="N313" t="str">
        <f>IF(Table1[[#This Row],[Analyte]]=$W$8, Table1[[#This Row],[Area]]/SUMIFS($G$6:$G1311, $M$6:$M1311,Table1[[#This Row],[Inject ID]],$B$6:$B1311,Table1[[#This Row],[File Name]]), "")</f>
        <v/>
      </c>
      <c r="O313" t="str">
        <f>IF(Table1[[#This Row],[Analyte]]=$W$25, Table1[[#This Row],[Area]]/SUMIFS($G$6:$G1311, $M$6:$M1311,Table1[[#This Row],[Inject ID]],$B$6:$B1311,Table1[[#This Row],[File Name]]), "")</f>
        <v/>
      </c>
      <c r="Q313" t="str">
        <f>IF(Table1[[#This Row],[Nap/decane]]=$W$8, Table1[[#This Row],[Area]]/SUMIFS($G$6:$G1311, $M$6:$M1311,Table1[[#This Row],[Inject ID approx]],$B$6:$B1311,Table1[[#This Row],[File Name]]), "")</f>
        <v/>
      </c>
      <c r="R313" t="str">
        <f>IF(OR(Table1[[#This Row],[Analyte]]="Phe", Table1[[#This Row],[Analyte]]= "Naphtol"),TRUE,"")</f>
        <v/>
      </c>
    </row>
    <row r="314" spans="1:18" x14ac:dyDescent="0.2">
      <c r="A314" t="str">
        <f>IFERROR(RIGHT(Table1[[#This Row],[File Name]],LEN(Table1[[#This Row],[File Name]])-FIND("-",Table1[[#This Row],[File Name]])),"")</f>
        <v>0.1</v>
      </c>
      <c r="B314" t="str">
        <f>IF(LEFT(Table1[[#This Row],[Peak '#]],3)="TIC", SUBSTITUTE(SUBSTITUTE(Table1[[#This Row],[Peak '#]],".D\data.ms",""),"TIC:", ""),B313)</f>
        <v xml:space="preserve"> 20250718_Nap-0.1</v>
      </c>
      <c r="J314" t="str">
        <f>IFERROR(2*(D315-Table1[[#This Row],[Ret Time]])/(Table1[[#This Row],[Width]]+F315),"")</f>
        <v/>
      </c>
      <c r="K314" t="str">
        <f>IF(ISNUMBER(Table1[[#This Row],[Ret Time]]), ROUND(Table1[[#This Row],[Ret Time]],1),"")</f>
        <v/>
      </c>
      <c r="L314" t="str">
        <f>IFERROR(INDEX($W$8:$W$30,MATCH(K314,$V$8:$V$30,0)),"")</f>
        <v/>
      </c>
      <c r="M314" t="str">
        <f>IFERROR(INDEX($X$8:$X$30,MATCH(Table1[[#This Row],[Rounded RT]],$V$8:$V$30,0)),"")</f>
        <v/>
      </c>
      <c r="N314" t="str">
        <f>IF(Table1[[#This Row],[Analyte]]=$W$8, Table1[[#This Row],[Area]]/SUMIFS($G$6:$G1312, $M$6:$M1312,Table1[[#This Row],[Inject ID]],$B$6:$B1312,Table1[[#This Row],[File Name]]), "")</f>
        <v/>
      </c>
      <c r="O314" t="str">
        <f>IF(Table1[[#This Row],[Analyte]]=$W$25, Table1[[#This Row],[Area]]/SUMIFS($G$6:$G1312, $M$6:$M1312,Table1[[#This Row],[Inject ID]],$B$6:$B1312,Table1[[#This Row],[File Name]]), "")</f>
        <v/>
      </c>
      <c r="Q314" t="str">
        <f>IF(Table1[[#This Row],[Nap/decane]]=$W$8, Table1[[#This Row],[Area]]/SUMIFS($G$6:$G1312, $M$6:$M1312,Table1[[#This Row],[Inject ID approx]],$B$6:$B1312,Table1[[#This Row],[File Name]]), "")</f>
        <v/>
      </c>
      <c r="R314" t="str">
        <f>IF(OR(Table1[[#This Row],[Analyte]]="Phe", Table1[[#This Row],[Analyte]]= "Naphtol"),TRUE,"")</f>
        <v/>
      </c>
    </row>
    <row r="315" spans="1:18" x14ac:dyDescent="0.2">
      <c r="A315" t="str">
        <f>IFERROR(RIGHT(Table1[[#This Row],[File Name]],LEN(Table1[[#This Row],[File Name]])-FIND("-",Table1[[#This Row],[File Name]])),"")</f>
        <v>0.1</v>
      </c>
      <c r="B315" t="str">
        <f>IF(LEFT(Table1[[#This Row],[Peak '#]],3)="TIC", SUBSTITUTE(SUBSTITUTE(Table1[[#This Row],[Peak '#]],".D\data.ms",""),"TIC:", ""),B314)</f>
        <v xml:space="preserve"> 20250718_Nap-0.1</v>
      </c>
      <c r="J315" t="str">
        <f>IFERROR(2*(D316-Table1[[#This Row],[Ret Time]])/(Table1[[#This Row],[Width]]+F316),"")</f>
        <v/>
      </c>
      <c r="K315" t="str">
        <f>IF(ISNUMBER(Table1[[#This Row],[Ret Time]]), ROUND(Table1[[#This Row],[Ret Time]],1),"")</f>
        <v/>
      </c>
      <c r="L315" t="str">
        <f>IFERROR(INDEX($W$8:$W$30,MATCH(K315,$V$8:$V$30,0)),"")</f>
        <v/>
      </c>
      <c r="M315" t="str">
        <f>IFERROR(INDEX($X$8:$X$30,MATCH(Table1[[#This Row],[Rounded RT]],$V$8:$V$30,0)),"")</f>
        <v/>
      </c>
      <c r="N315" t="str">
        <f>IF(Table1[[#This Row],[Analyte]]=$W$8, Table1[[#This Row],[Area]]/SUMIFS($G$6:$G1313, $M$6:$M1313,Table1[[#This Row],[Inject ID]],$B$6:$B1313,Table1[[#This Row],[File Name]]), "")</f>
        <v/>
      </c>
      <c r="O315" t="str">
        <f>IF(Table1[[#This Row],[Analyte]]=$W$25, Table1[[#This Row],[Area]]/SUMIFS($G$6:$G1313, $M$6:$M1313,Table1[[#This Row],[Inject ID]],$B$6:$B1313,Table1[[#This Row],[File Name]]), "")</f>
        <v/>
      </c>
      <c r="Q315" t="str">
        <f>IF(Table1[[#This Row],[Nap/decane]]=$W$8, Table1[[#This Row],[Area]]/SUMIFS($G$6:$G1313, $M$6:$M1313,Table1[[#This Row],[Inject ID approx]],$B$6:$B1313,Table1[[#This Row],[File Name]]), "")</f>
        <v/>
      </c>
      <c r="R315" t="str">
        <f>IF(OR(Table1[[#This Row],[Analyte]]="Phe", Table1[[#This Row],[Analyte]]= "Naphtol"),TRUE,"")</f>
        <v/>
      </c>
    </row>
    <row r="316" spans="1:18" x14ac:dyDescent="0.2">
      <c r="A316" t="str">
        <f>IFERROR(RIGHT(Table1[[#This Row],[File Name]],LEN(Table1[[#This Row],[File Name]])-FIND("-",Table1[[#This Row],[File Name]])),"")</f>
        <v>0.1</v>
      </c>
      <c r="B316" t="str">
        <f>IF(LEFT(Table1[[#This Row],[Peak '#]],3)="TIC", SUBSTITUTE(SUBSTITUTE(Table1[[#This Row],[Peak '#]],".D\data.ms",""),"TIC:", ""),B315)</f>
        <v xml:space="preserve"> 20250718_Nap-0.1</v>
      </c>
      <c r="J316" t="str">
        <f>IFERROR(2*(D317-Table1[[#This Row],[Ret Time]])/(Table1[[#This Row],[Width]]+F317),"")</f>
        <v/>
      </c>
      <c r="K316" t="str">
        <f>IF(ISNUMBER(Table1[[#This Row],[Ret Time]]), ROUND(Table1[[#This Row],[Ret Time]],1),"")</f>
        <v/>
      </c>
      <c r="L316" t="str">
        <f>IFERROR(INDEX($W$8:$W$30,MATCH(K316,$V$8:$V$30,0)),"")</f>
        <v/>
      </c>
      <c r="M316" t="str">
        <f>IFERROR(INDEX($X$8:$X$30,MATCH(Table1[[#This Row],[Rounded RT]],$V$8:$V$30,0)),"")</f>
        <v/>
      </c>
      <c r="N316" t="str">
        <f>IF(Table1[[#This Row],[Analyte]]=$W$8, Table1[[#This Row],[Area]]/SUMIFS($G$6:$G1314, $M$6:$M1314,Table1[[#This Row],[Inject ID]],$B$6:$B1314,Table1[[#This Row],[File Name]]), "")</f>
        <v/>
      </c>
      <c r="O316" t="str">
        <f>IF(Table1[[#This Row],[Analyte]]=$W$25, Table1[[#This Row],[Area]]/SUMIFS($G$6:$G1314, $M$6:$M1314,Table1[[#This Row],[Inject ID]],$B$6:$B1314,Table1[[#This Row],[File Name]]), "")</f>
        <v/>
      </c>
      <c r="Q316" t="str">
        <f>IF(Table1[[#This Row],[Nap/decane]]=$W$8, Table1[[#This Row],[Area]]/SUMIFS($G$6:$G1314, $M$6:$M1314,Table1[[#This Row],[Inject ID approx]],$B$6:$B1314,Table1[[#This Row],[File Name]]), "")</f>
        <v/>
      </c>
      <c r="R316" t="str">
        <f>IF(OR(Table1[[#This Row],[Analyte]]="Phe", Table1[[#This Row],[Analyte]]= "Naphtol"),TRUE,"")</f>
        <v/>
      </c>
    </row>
    <row r="317" spans="1:18" x14ac:dyDescent="0.2">
      <c r="A317" t="str">
        <f>IFERROR(RIGHT(Table1[[#This Row],[File Name]],LEN(Table1[[#This Row],[File Name]])-FIND("-",Table1[[#This Row],[File Name]])),"")</f>
        <v>0.1</v>
      </c>
      <c r="B317" t="str">
        <f>IF(LEFT(Table1[[#This Row],[Peak '#]],3)="TIC", SUBSTITUTE(SUBSTITUTE(Table1[[#This Row],[Peak '#]],".D\data.ms",""),"TIC:", ""),B316)</f>
        <v xml:space="preserve"> 20250718_Nap-0.1</v>
      </c>
      <c r="J317" t="str">
        <f>IFERROR(2*(D318-Table1[[#This Row],[Ret Time]])/(Table1[[#This Row],[Width]]+F318),"")</f>
        <v/>
      </c>
      <c r="K317" t="str">
        <f>IF(ISNUMBER(Table1[[#This Row],[Ret Time]]), ROUND(Table1[[#This Row],[Ret Time]],1),"")</f>
        <v/>
      </c>
      <c r="L317" t="str">
        <f>IFERROR(INDEX($W$8:$W$30,MATCH(K317,$V$8:$V$30,0)),"")</f>
        <v/>
      </c>
      <c r="M317" t="str">
        <f>IFERROR(INDEX($X$8:$X$30,MATCH(Table1[[#This Row],[Rounded RT]],$V$8:$V$30,0)),"")</f>
        <v/>
      </c>
      <c r="N317" t="str">
        <f>IF(Table1[[#This Row],[Analyte]]=$W$8, Table1[[#This Row],[Area]]/SUMIFS($G$6:$G1315, $M$6:$M1315,Table1[[#This Row],[Inject ID]],$B$6:$B1315,Table1[[#This Row],[File Name]]), "")</f>
        <v/>
      </c>
      <c r="O317" t="str">
        <f>IF(Table1[[#This Row],[Analyte]]=$W$25, Table1[[#This Row],[Area]]/SUMIFS($G$6:$G1315, $M$6:$M1315,Table1[[#This Row],[Inject ID]],$B$6:$B1315,Table1[[#This Row],[File Name]]), "")</f>
        <v/>
      </c>
      <c r="Q317" t="str">
        <f>IF(Table1[[#This Row],[Nap/decane]]=$W$8, Table1[[#This Row],[Area]]/SUMIFS($G$6:$G1315, $M$6:$M1315,Table1[[#This Row],[Inject ID approx]],$B$6:$B1315,Table1[[#This Row],[File Name]]), "")</f>
        <v/>
      </c>
      <c r="R317" t="str">
        <f>IF(OR(Table1[[#This Row],[Analyte]]="Phe", Table1[[#This Row],[Analyte]]= "Naphtol"),TRUE,"")</f>
        <v/>
      </c>
    </row>
    <row r="318" spans="1:18" x14ac:dyDescent="0.2">
      <c r="A318" t="str">
        <f>IFERROR(RIGHT(Table1[[#This Row],[File Name]],LEN(Table1[[#This Row],[File Name]])-FIND("-",Table1[[#This Row],[File Name]])),"")</f>
        <v>0.1</v>
      </c>
      <c r="B318" t="str">
        <f>IF(LEFT(Table1[[#This Row],[Peak '#]],3)="TIC", SUBSTITUTE(SUBSTITUTE(Table1[[#This Row],[Peak '#]],".D\data.ms",""),"TIC:", ""),B317)</f>
        <v xml:space="preserve"> 20250718_Nap-0.1</v>
      </c>
      <c r="J318" t="str">
        <f>IFERROR(2*(D319-Table1[[#This Row],[Ret Time]])/(Table1[[#This Row],[Width]]+F319),"")</f>
        <v/>
      </c>
      <c r="K318" t="str">
        <f>IF(ISNUMBER(Table1[[#This Row],[Ret Time]]), ROUND(Table1[[#This Row],[Ret Time]],1),"")</f>
        <v/>
      </c>
      <c r="L318" t="str">
        <f>IFERROR(INDEX($W$8:$W$30,MATCH(K318,$V$8:$V$30,0)),"")</f>
        <v/>
      </c>
      <c r="M318" t="str">
        <f>IFERROR(INDEX($X$8:$X$30,MATCH(Table1[[#This Row],[Rounded RT]],$V$8:$V$30,0)),"")</f>
        <v/>
      </c>
      <c r="N318" t="str">
        <f>IF(Table1[[#This Row],[Analyte]]=$W$8, Table1[[#This Row],[Area]]/SUMIFS($G$6:$G1316, $M$6:$M1316,Table1[[#This Row],[Inject ID]],$B$6:$B1316,Table1[[#This Row],[File Name]]), "")</f>
        <v/>
      </c>
      <c r="O318" t="str">
        <f>IF(Table1[[#This Row],[Analyte]]=$W$25, Table1[[#This Row],[Area]]/SUMIFS($G$6:$G1316, $M$6:$M1316,Table1[[#This Row],[Inject ID]],$B$6:$B1316,Table1[[#This Row],[File Name]]), "")</f>
        <v/>
      </c>
      <c r="Q318" t="str">
        <f>IF(Table1[[#This Row],[Nap/decane]]=$W$8, Table1[[#This Row],[Area]]/SUMIFS($G$6:$G1316, $M$6:$M1316,Table1[[#This Row],[Inject ID approx]],$B$6:$B1316,Table1[[#This Row],[File Name]]), "")</f>
        <v/>
      </c>
      <c r="R318" t="str">
        <f>IF(OR(Table1[[#This Row],[Analyte]]="Phe", Table1[[#This Row],[Analyte]]= "Naphtol"),TRUE,"")</f>
        <v/>
      </c>
    </row>
    <row r="319" spans="1:18" x14ac:dyDescent="0.2">
      <c r="A319" t="str">
        <f>IFERROR(RIGHT(Table1[[#This Row],[File Name]],LEN(Table1[[#This Row],[File Name]])-FIND("-",Table1[[#This Row],[File Name]])),"")</f>
        <v>0.1</v>
      </c>
      <c r="B319" t="str">
        <f>IF(LEFT(Table1[[#This Row],[Peak '#]],3)="TIC", SUBSTITUTE(SUBSTITUTE(Table1[[#This Row],[Peak '#]],".D\data.ms",""),"TIC:", ""),B318)</f>
        <v xml:space="preserve"> 20250718_Nap-0.1</v>
      </c>
      <c r="J319" t="str">
        <f>IFERROR(2*(D320-Table1[[#This Row],[Ret Time]])/(Table1[[#This Row],[Width]]+F320),"")</f>
        <v/>
      </c>
      <c r="K319" t="str">
        <f>IF(ISNUMBER(Table1[[#This Row],[Ret Time]]), ROUND(Table1[[#This Row],[Ret Time]],1),"")</f>
        <v/>
      </c>
      <c r="L319" t="str">
        <f>IFERROR(INDEX($W$8:$W$30,MATCH(K319,$V$8:$V$30,0)),"")</f>
        <v/>
      </c>
      <c r="M319" t="str">
        <f>IFERROR(INDEX($X$8:$X$30,MATCH(Table1[[#This Row],[Rounded RT]],$V$8:$V$30,0)),"")</f>
        <v/>
      </c>
      <c r="N319" t="str">
        <f>IF(Table1[[#This Row],[Analyte]]=$W$8, Table1[[#This Row],[Area]]/SUMIFS($G$6:$G1317, $M$6:$M1317,Table1[[#This Row],[Inject ID]],$B$6:$B1317,Table1[[#This Row],[File Name]]), "")</f>
        <v/>
      </c>
      <c r="O319" t="str">
        <f>IF(Table1[[#This Row],[Analyte]]=$W$25, Table1[[#This Row],[Area]]/SUMIFS($G$6:$G1317, $M$6:$M1317,Table1[[#This Row],[Inject ID]],$B$6:$B1317,Table1[[#This Row],[File Name]]), "")</f>
        <v/>
      </c>
      <c r="Q319" t="str">
        <f>IF(Table1[[#This Row],[Nap/decane]]=$W$8, Table1[[#This Row],[Area]]/SUMIFS($G$6:$G1317, $M$6:$M1317,Table1[[#This Row],[Inject ID approx]],$B$6:$B1317,Table1[[#This Row],[File Name]]), "")</f>
        <v/>
      </c>
      <c r="R319" t="str">
        <f>IF(OR(Table1[[#This Row],[Analyte]]="Phe", Table1[[#This Row],[Analyte]]= "Naphtol"),TRUE,"")</f>
        <v/>
      </c>
    </row>
    <row r="320" spans="1:18" x14ac:dyDescent="0.2">
      <c r="A320" t="str">
        <f>IFERROR(RIGHT(Table1[[#This Row],[File Name]],LEN(Table1[[#This Row],[File Name]])-FIND("-",Table1[[#This Row],[File Name]])),"")</f>
        <v>0.1</v>
      </c>
      <c r="B320" t="str">
        <f>IF(LEFT(Table1[[#This Row],[Peak '#]],3)="TIC", SUBSTITUTE(SUBSTITUTE(Table1[[#This Row],[Peak '#]],".D\data.ms",""),"TIC:", ""),B319)</f>
        <v xml:space="preserve"> 20250718_Nap-0.1</v>
      </c>
      <c r="J320" t="str">
        <f>IFERROR(2*(D321-Table1[[#This Row],[Ret Time]])/(Table1[[#This Row],[Width]]+F321),"")</f>
        <v/>
      </c>
      <c r="K320" t="str">
        <f>IF(ISNUMBER(Table1[[#This Row],[Ret Time]]), ROUND(Table1[[#This Row],[Ret Time]],1),"")</f>
        <v/>
      </c>
      <c r="L320" t="str">
        <f>IFERROR(INDEX($W$8:$W$30,MATCH(K320,$V$8:$V$30,0)),"")</f>
        <v/>
      </c>
      <c r="M320" t="str">
        <f>IFERROR(INDEX($X$8:$X$30,MATCH(Table1[[#This Row],[Rounded RT]],$V$8:$V$30,0)),"")</f>
        <v/>
      </c>
      <c r="N320" t="str">
        <f>IF(Table1[[#This Row],[Analyte]]=$W$8, Table1[[#This Row],[Area]]/SUMIFS($G$6:$G1318, $M$6:$M1318,Table1[[#This Row],[Inject ID]],$B$6:$B1318,Table1[[#This Row],[File Name]]), "")</f>
        <v/>
      </c>
      <c r="O320" t="str">
        <f>IF(Table1[[#This Row],[Analyte]]=$W$25, Table1[[#This Row],[Area]]/SUMIFS($G$6:$G1318, $M$6:$M1318,Table1[[#This Row],[Inject ID]],$B$6:$B1318,Table1[[#This Row],[File Name]]), "")</f>
        <v/>
      </c>
      <c r="Q320" t="str">
        <f>IF(Table1[[#This Row],[Nap/decane]]=$W$8, Table1[[#This Row],[Area]]/SUMIFS($G$6:$G1318, $M$6:$M1318,Table1[[#This Row],[Inject ID approx]],$B$6:$B1318,Table1[[#This Row],[File Name]]), "")</f>
        <v/>
      </c>
      <c r="R320" t="str">
        <f>IF(OR(Table1[[#This Row],[Analyte]]="Phe", Table1[[#This Row],[Analyte]]= "Naphtol"),TRUE,"")</f>
        <v/>
      </c>
    </row>
    <row r="321" spans="1:18" x14ac:dyDescent="0.2">
      <c r="A321" t="str">
        <f>IFERROR(RIGHT(Table1[[#This Row],[File Name]],LEN(Table1[[#This Row],[File Name]])-FIND("-",Table1[[#This Row],[File Name]])),"")</f>
        <v>0.1</v>
      </c>
      <c r="B321" t="str">
        <f>IF(LEFT(Table1[[#This Row],[Peak '#]],3)="TIC", SUBSTITUTE(SUBSTITUTE(Table1[[#This Row],[Peak '#]],".D\data.ms",""),"TIC:", ""),B320)</f>
        <v xml:space="preserve"> 20250718_Nap-0.1</v>
      </c>
      <c r="J321" t="str">
        <f>IFERROR(2*(D322-Table1[[#This Row],[Ret Time]])/(Table1[[#This Row],[Width]]+F322),"")</f>
        <v/>
      </c>
      <c r="K321" t="str">
        <f>IF(ISNUMBER(Table1[[#This Row],[Ret Time]]), ROUND(Table1[[#This Row],[Ret Time]],1),"")</f>
        <v/>
      </c>
      <c r="L321" t="str">
        <f>IFERROR(INDEX($W$8:$W$30,MATCH(K321,$V$8:$V$30,0)),"")</f>
        <v/>
      </c>
      <c r="M321" t="str">
        <f>IFERROR(INDEX($X$8:$X$30,MATCH(Table1[[#This Row],[Rounded RT]],$V$8:$V$30,0)),"")</f>
        <v/>
      </c>
      <c r="N321" t="str">
        <f>IF(Table1[[#This Row],[Analyte]]=$W$8, Table1[[#This Row],[Area]]/SUMIFS($G$6:$G1319, $M$6:$M1319,Table1[[#This Row],[Inject ID]],$B$6:$B1319,Table1[[#This Row],[File Name]]), "")</f>
        <v/>
      </c>
      <c r="O321" t="str">
        <f>IF(Table1[[#This Row],[Analyte]]=$W$25, Table1[[#This Row],[Area]]/SUMIFS($G$6:$G1319, $M$6:$M1319,Table1[[#This Row],[Inject ID]],$B$6:$B1319,Table1[[#This Row],[File Name]]), "")</f>
        <v/>
      </c>
      <c r="Q321" t="str">
        <f>IF(Table1[[#This Row],[Nap/decane]]=$W$8, Table1[[#This Row],[Area]]/SUMIFS($G$6:$G1319, $M$6:$M1319,Table1[[#This Row],[Inject ID approx]],$B$6:$B1319,Table1[[#This Row],[File Name]]), "")</f>
        <v/>
      </c>
      <c r="R321" t="str">
        <f>IF(OR(Table1[[#This Row],[Analyte]]="Phe", Table1[[#This Row],[Analyte]]= "Naphtol"),TRUE,"")</f>
        <v/>
      </c>
    </row>
    <row r="322" spans="1:18" x14ac:dyDescent="0.2">
      <c r="A322" t="str">
        <f>IFERROR(RIGHT(Table1[[#This Row],[File Name]],LEN(Table1[[#This Row],[File Name]])-FIND("-",Table1[[#This Row],[File Name]])),"")</f>
        <v>0.1</v>
      </c>
      <c r="B322" t="str">
        <f>IF(LEFT(Table1[[#This Row],[Peak '#]],3)="TIC", SUBSTITUTE(SUBSTITUTE(Table1[[#This Row],[Peak '#]],".D\data.ms",""),"TIC:", ""),B321)</f>
        <v xml:space="preserve"> 20250718_Nap-0.1</v>
      </c>
      <c r="J322" t="str">
        <f>IFERROR(2*(D323-Table1[[#This Row],[Ret Time]])/(Table1[[#This Row],[Width]]+F323),"")</f>
        <v/>
      </c>
      <c r="K322" t="str">
        <f>IF(ISNUMBER(Table1[[#This Row],[Ret Time]]), ROUND(Table1[[#This Row],[Ret Time]],1),"")</f>
        <v/>
      </c>
      <c r="L322" t="str">
        <f>IFERROR(INDEX($W$8:$W$30,MATCH(K322,$V$8:$V$30,0)),"")</f>
        <v/>
      </c>
      <c r="M322" t="str">
        <f>IFERROR(INDEX($X$8:$X$30,MATCH(Table1[[#This Row],[Rounded RT]],$V$8:$V$30,0)),"")</f>
        <v/>
      </c>
      <c r="N322" t="str">
        <f>IF(Table1[[#This Row],[Analyte]]=$W$8, Table1[[#This Row],[Area]]/SUMIFS($G$6:$G1320, $M$6:$M1320,Table1[[#This Row],[Inject ID]],$B$6:$B1320,Table1[[#This Row],[File Name]]), "")</f>
        <v/>
      </c>
      <c r="O322" t="str">
        <f>IF(Table1[[#This Row],[Analyte]]=$W$25, Table1[[#This Row],[Area]]/SUMIFS($G$6:$G1320, $M$6:$M1320,Table1[[#This Row],[Inject ID]],$B$6:$B1320,Table1[[#This Row],[File Name]]), "")</f>
        <v/>
      </c>
      <c r="Q322" t="str">
        <f>IF(Table1[[#This Row],[Nap/decane]]=$W$8, Table1[[#This Row],[Area]]/SUMIFS($G$6:$G1320, $M$6:$M1320,Table1[[#This Row],[Inject ID approx]],$B$6:$B1320,Table1[[#This Row],[File Name]]), "")</f>
        <v/>
      </c>
      <c r="R322" t="str">
        <f>IF(OR(Table1[[#This Row],[Analyte]]="Phe", Table1[[#This Row],[Analyte]]= "Naphtol"),TRUE,"")</f>
        <v/>
      </c>
    </row>
    <row r="323" spans="1:18" x14ac:dyDescent="0.2">
      <c r="A323" t="str">
        <f>IFERROR(RIGHT(Table1[[#This Row],[File Name]],LEN(Table1[[#This Row],[File Name]])-FIND("-",Table1[[#This Row],[File Name]])),"")</f>
        <v>0.1</v>
      </c>
      <c r="B323" t="str">
        <f>IF(LEFT(Table1[[#This Row],[Peak '#]],3)="TIC", SUBSTITUTE(SUBSTITUTE(Table1[[#This Row],[Peak '#]],".D\data.ms",""),"TIC:", ""),B322)</f>
        <v xml:space="preserve"> 20250718_Nap-0.1</v>
      </c>
      <c r="J323" t="str">
        <f>IFERROR(2*(D324-Table1[[#This Row],[Ret Time]])/(Table1[[#This Row],[Width]]+F324),"")</f>
        <v/>
      </c>
      <c r="K323" t="str">
        <f>IF(ISNUMBER(Table1[[#This Row],[Ret Time]]), ROUND(Table1[[#This Row],[Ret Time]],1),"")</f>
        <v/>
      </c>
      <c r="L323" t="str">
        <f>IFERROR(INDEX($W$8:$W$30,MATCH(K323,$V$8:$V$30,0)),"")</f>
        <v/>
      </c>
      <c r="M323" t="str">
        <f>IFERROR(INDEX($X$8:$X$30,MATCH(Table1[[#This Row],[Rounded RT]],$V$8:$V$30,0)),"")</f>
        <v/>
      </c>
      <c r="N323" t="str">
        <f>IF(Table1[[#This Row],[Analyte]]=$W$8, Table1[[#This Row],[Area]]/SUMIFS($G$6:$G1321, $M$6:$M1321,Table1[[#This Row],[Inject ID]],$B$6:$B1321,Table1[[#This Row],[File Name]]), "")</f>
        <v/>
      </c>
      <c r="O323" t="str">
        <f>IF(Table1[[#This Row],[Analyte]]=$W$25, Table1[[#This Row],[Area]]/SUMIFS($G$6:$G1321, $M$6:$M1321,Table1[[#This Row],[Inject ID]],$B$6:$B1321,Table1[[#This Row],[File Name]]), "")</f>
        <v/>
      </c>
      <c r="Q323" t="str">
        <f>IF(Table1[[#This Row],[Nap/decane]]=$W$8, Table1[[#This Row],[Area]]/SUMIFS($G$6:$G1321, $M$6:$M1321,Table1[[#This Row],[Inject ID approx]],$B$6:$B1321,Table1[[#This Row],[File Name]]), "")</f>
        <v/>
      </c>
      <c r="R323" t="str">
        <f>IF(OR(Table1[[#This Row],[Analyte]]="Phe", Table1[[#This Row],[Analyte]]= "Naphtol"),TRUE,"")</f>
        <v/>
      </c>
    </row>
    <row r="324" spans="1:18" x14ac:dyDescent="0.2">
      <c r="A324" t="str">
        <f>IFERROR(RIGHT(Table1[[#This Row],[File Name]],LEN(Table1[[#This Row],[File Name]])-FIND("-",Table1[[#This Row],[File Name]])),"")</f>
        <v>0.1</v>
      </c>
      <c r="B324" t="str">
        <f>IF(LEFT(Table1[[#This Row],[Peak '#]],3)="TIC", SUBSTITUTE(SUBSTITUTE(Table1[[#This Row],[Peak '#]],".D\data.ms",""),"TIC:", ""),B323)</f>
        <v xml:space="preserve"> 20250718_Nap-0.1</v>
      </c>
      <c r="J324" t="str">
        <f>IFERROR(2*(D325-Table1[[#This Row],[Ret Time]])/(Table1[[#This Row],[Width]]+F325),"")</f>
        <v/>
      </c>
      <c r="K324" t="str">
        <f>IF(ISNUMBER(Table1[[#This Row],[Ret Time]]), ROUND(Table1[[#This Row],[Ret Time]],1),"")</f>
        <v/>
      </c>
      <c r="L324" t="str">
        <f>IFERROR(INDEX($W$8:$W$30,MATCH(K324,$V$8:$V$30,0)),"")</f>
        <v/>
      </c>
      <c r="M324" t="str">
        <f>IFERROR(INDEX($X$8:$X$30,MATCH(Table1[[#This Row],[Rounded RT]],$V$8:$V$30,0)),"")</f>
        <v/>
      </c>
      <c r="N324" t="str">
        <f>IF(Table1[[#This Row],[Analyte]]=$W$8, Table1[[#This Row],[Area]]/SUMIFS($G$6:$G1322, $M$6:$M1322,Table1[[#This Row],[Inject ID]],$B$6:$B1322,Table1[[#This Row],[File Name]]), "")</f>
        <v/>
      </c>
      <c r="O324" t="str">
        <f>IF(Table1[[#This Row],[Analyte]]=$W$25, Table1[[#This Row],[Area]]/SUMIFS($G$6:$G1322, $M$6:$M1322,Table1[[#This Row],[Inject ID]],$B$6:$B1322,Table1[[#This Row],[File Name]]), "")</f>
        <v/>
      </c>
      <c r="Q324" t="str">
        <f>IF(Table1[[#This Row],[Nap/decane]]=$W$8, Table1[[#This Row],[Area]]/SUMIFS($G$6:$G1322, $M$6:$M1322,Table1[[#This Row],[Inject ID approx]],$B$6:$B1322,Table1[[#This Row],[File Name]]), "")</f>
        <v/>
      </c>
    </row>
    <row r="325" spans="1:18" x14ac:dyDescent="0.2">
      <c r="A325" t="str">
        <f>IFERROR(RIGHT(Table1[[#This Row],[File Name]],LEN(Table1[[#This Row],[File Name]])-FIND("-",Table1[[#This Row],[File Name]])),"")</f>
        <v>0.1</v>
      </c>
      <c r="B325" t="str">
        <f>IF(LEFT(Table1[[#This Row],[Peak '#]],3)="TIC", SUBSTITUTE(SUBSTITUTE(Table1[[#This Row],[Peak '#]],".D\data.ms",""),"TIC:", ""),B324)</f>
        <v xml:space="preserve"> 20250718_Nap-0.1</v>
      </c>
      <c r="J325" t="str">
        <f>IFERROR(2*(D326-Table1[[#This Row],[Ret Time]])/(Table1[[#This Row],[Width]]+F326),"")</f>
        <v/>
      </c>
      <c r="K325" t="str">
        <f>IF(ISNUMBER(Table1[[#This Row],[Ret Time]]), ROUND(Table1[[#This Row],[Ret Time]],1),"")</f>
        <v/>
      </c>
      <c r="L325" t="str">
        <f>IFERROR(INDEX($W$8:$W$30,MATCH(K325,$V$8:$V$30,0)),"")</f>
        <v/>
      </c>
      <c r="M325" t="str">
        <f>IFERROR(INDEX($X$8:$X$30,MATCH(Table1[[#This Row],[Rounded RT]],$V$8:$V$30,0)),"")</f>
        <v/>
      </c>
      <c r="N325" t="str">
        <f>IF(Table1[[#This Row],[Analyte]]=$W$8, Table1[[#This Row],[Area]]/SUMIFS($G$6:$G1323, $M$6:$M1323,Table1[[#This Row],[Inject ID]],$B$6:$B1323,Table1[[#This Row],[File Name]]), "")</f>
        <v/>
      </c>
      <c r="O325" t="str">
        <f>IF(Table1[[#This Row],[Analyte]]=$W$25, Table1[[#This Row],[Area]]/SUMIFS($G$6:$G1323, $M$6:$M1323,Table1[[#This Row],[Inject ID]],$B$6:$B1323,Table1[[#This Row],[File Name]]), "")</f>
        <v/>
      </c>
      <c r="Q325" t="str">
        <f>IF(Table1[[#This Row],[Nap/decane]]=$W$8, Table1[[#This Row],[Area]]/SUMIFS($G$6:$G1323, $M$6:$M1323,Table1[[#This Row],[Inject ID approx]],$B$6:$B1323,Table1[[#This Row],[File Name]]), "")</f>
        <v/>
      </c>
      <c r="R325" t="str">
        <f>IF(OR(Table1[[#This Row],[Analyte]]="Phe", Table1[[#This Row],[Analyte]]= "Naphtol"),TRUE,"")</f>
        <v/>
      </c>
    </row>
    <row r="326" spans="1:18" x14ac:dyDescent="0.2">
      <c r="A326" t="str">
        <f>IFERROR(RIGHT(Table1[[#This Row],[File Name]],LEN(Table1[[#This Row],[File Name]])-FIND("-",Table1[[#This Row],[File Name]])),"")</f>
        <v>0.1</v>
      </c>
      <c r="B326" t="str">
        <f>IF(LEFT(Table1[[#This Row],[Peak '#]],3)="TIC", SUBSTITUTE(SUBSTITUTE(Table1[[#This Row],[Peak '#]],".D\data.ms",""),"TIC:", ""),B325)</f>
        <v xml:space="preserve"> 20250718_Nap-0.1</v>
      </c>
      <c r="J326" t="str">
        <f>IFERROR(2*(D327-Table1[[#This Row],[Ret Time]])/(Table1[[#This Row],[Width]]+F327),"")</f>
        <v/>
      </c>
      <c r="K326" t="str">
        <f>IF(ISNUMBER(Table1[[#This Row],[Ret Time]]), ROUND(Table1[[#This Row],[Ret Time]],1),"")</f>
        <v/>
      </c>
      <c r="L326" t="str">
        <f>IFERROR(INDEX($W$8:$W$30,MATCH(K326,$V$8:$V$30,0)),"")</f>
        <v/>
      </c>
      <c r="M326" t="str">
        <f>IFERROR(INDEX($X$8:$X$30,MATCH(Table1[[#This Row],[Rounded RT]],$V$8:$V$30,0)),"")</f>
        <v/>
      </c>
      <c r="N326" t="str">
        <f>IF(Table1[[#This Row],[Analyte]]=$W$8, Table1[[#This Row],[Area]]/SUMIFS($G$6:$G1324, $M$6:$M1324,Table1[[#This Row],[Inject ID]],$B$6:$B1324,Table1[[#This Row],[File Name]]), "")</f>
        <v/>
      </c>
      <c r="O326" t="str">
        <f>IF(Table1[[#This Row],[Analyte]]=$W$25, Table1[[#This Row],[Area]]/SUMIFS($G$6:$G1324, $M$6:$M1324,Table1[[#This Row],[Inject ID]],$B$6:$B1324,Table1[[#This Row],[File Name]]), "")</f>
        <v/>
      </c>
      <c r="Q326" t="str">
        <f>IF(Table1[[#This Row],[Nap/decane]]=$W$8, Table1[[#This Row],[Area]]/SUMIFS($G$6:$G1324, $M$6:$M1324,Table1[[#This Row],[Inject ID approx]],$B$6:$B1324,Table1[[#This Row],[File Name]]), "")</f>
        <v/>
      </c>
      <c r="R326" t="str">
        <f>IF(OR(Table1[[#This Row],[Analyte]]="Phe", Table1[[#This Row],[Analyte]]= "Naphtol"),TRUE,"")</f>
        <v/>
      </c>
    </row>
    <row r="327" spans="1:18" x14ac:dyDescent="0.2">
      <c r="A327" t="str">
        <f>IFERROR(RIGHT(Table1[[#This Row],[File Name]],LEN(Table1[[#This Row],[File Name]])-FIND("-",Table1[[#This Row],[File Name]])),"")</f>
        <v>0.1</v>
      </c>
      <c r="B327" t="str">
        <f>IF(LEFT(Table1[[#This Row],[Peak '#]],3)="TIC", SUBSTITUTE(SUBSTITUTE(Table1[[#This Row],[Peak '#]],".D\data.ms",""),"TIC:", ""),B326)</f>
        <v xml:space="preserve"> 20250718_Nap-0.1</v>
      </c>
      <c r="J327" t="str">
        <f>IFERROR(2*(D328-Table1[[#This Row],[Ret Time]])/(Table1[[#This Row],[Width]]+F328),"")</f>
        <v/>
      </c>
      <c r="K327" t="str">
        <f>IF(ISNUMBER(Table1[[#This Row],[Ret Time]]), ROUND(Table1[[#This Row],[Ret Time]],1),"")</f>
        <v/>
      </c>
      <c r="L327" t="str">
        <f>IFERROR(INDEX($W$8:$W$30,MATCH(K327,$V$8:$V$30,0)),"")</f>
        <v/>
      </c>
      <c r="M327" t="str">
        <f>IFERROR(INDEX($X$8:$X$30,MATCH(Table1[[#This Row],[Rounded RT]],$V$8:$V$30,0)),"")</f>
        <v/>
      </c>
      <c r="N327" t="str">
        <f>IF(Table1[[#This Row],[Analyte]]=$W$8, Table1[[#This Row],[Area]]/SUMIFS($G$6:$G1325, $M$6:$M1325,Table1[[#This Row],[Inject ID]],$B$6:$B1325,Table1[[#This Row],[File Name]]), "")</f>
        <v/>
      </c>
      <c r="O327" t="str">
        <f>IF(Table1[[#This Row],[Analyte]]=$W$25, Table1[[#This Row],[Area]]/SUMIFS($G$6:$G1325, $M$6:$M1325,Table1[[#This Row],[Inject ID]],$B$6:$B1325,Table1[[#This Row],[File Name]]), "")</f>
        <v/>
      </c>
      <c r="Q327" t="str">
        <f>IF(Table1[[#This Row],[Nap/decane]]=$W$8, Table1[[#This Row],[Area]]/SUMIFS($G$6:$G1325, $M$6:$M1325,Table1[[#This Row],[Inject ID approx]],$B$6:$B1325,Table1[[#This Row],[File Name]]), "")</f>
        <v/>
      </c>
      <c r="R327" t="str">
        <f>IF(OR(Table1[[#This Row],[Analyte]]="Phe", Table1[[#This Row],[Analyte]]= "Naphtol"),TRUE,"")</f>
        <v/>
      </c>
    </row>
    <row r="328" spans="1:18" x14ac:dyDescent="0.2">
      <c r="A328" t="str">
        <f>IFERROR(RIGHT(Table1[[#This Row],[File Name]],LEN(Table1[[#This Row],[File Name]])-FIND("-",Table1[[#This Row],[File Name]])),"")</f>
        <v>0.1</v>
      </c>
      <c r="B328" t="str">
        <f>IF(LEFT(Table1[[#This Row],[Peak '#]],3)="TIC", SUBSTITUTE(SUBSTITUTE(Table1[[#This Row],[Peak '#]],".D\data.ms",""),"TIC:", ""),B327)</f>
        <v xml:space="preserve"> 20250718_Nap-0.1</v>
      </c>
      <c r="J328" t="str">
        <f>IFERROR(2*(D329-Table1[[#This Row],[Ret Time]])/(Table1[[#This Row],[Width]]+F329),"")</f>
        <v/>
      </c>
      <c r="K328" t="str">
        <f>IF(ISNUMBER(Table1[[#This Row],[Ret Time]]), ROUND(Table1[[#This Row],[Ret Time]],1),"")</f>
        <v/>
      </c>
      <c r="L328" t="str">
        <f>IFERROR(INDEX($W$8:$W$30,MATCH(K328,$V$8:$V$30,0)),"")</f>
        <v/>
      </c>
      <c r="M328" t="str">
        <f>IFERROR(INDEX($X$8:$X$30,MATCH(Table1[[#This Row],[Rounded RT]],$V$8:$V$30,0)),"")</f>
        <v/>
      </c>
      <c r="N328" t="str">
        <f>IF(Table1[[#This Row],[Analyte]]=$W$8, Table1[[#This Row],[Area]]/SUMIFS($G$6:$G1326, $M$6:$M1326,Table1[[#This Row],[Inject ID]],$B$6:$B1326,Table1[[#This Row],[File Name]]), "")</f>
        <v/>
      </c>
      <c r="O328" t="str">
        <f>IF(Table1[[#This Row],[Analyte]]=$W$25, Table1[[#This Row],[Area]]/SUMIFS($G$6:$G1326, $M$6:$M1326,Table1[[#This Row],[Inject ID]],$B$6:$B1326,Table1[[#This Row],[File Name]]), "")</f>
        <v/>
      </c>
      <c r="Q328" t="str">
        <f>IF(Table1[[#This Row],[Nap/decane]]=$W$8, Table1[[#This Row],[Area]]/SUMIFS($G$6:$G1326, $M$6:$M1326,Table1[[#This Row],[Inject ID approx]],$B$6:$B1326,Table1[[#This Row],[File Name]]), "")</f>
        <v/>
      </c>
      <c r="R328" t="str">
        <f>IF(OR(Table1[[#This Row],[Analyte]]="Phe", Table1[[#This Row],[Analyte]]= "Naphtol"),TRUE,"")</f>
        <v/>
      </c>
    </row>
    <row r="329" spans="1:18" x14ac:dyDescent="0.2">
      <c r="A329" t="str">
        <f>IFERROR(RIGHT(Table1[[#This Row],[File Name]],LEN(Table1[[#This Row],[File Name]])-FIND("-",Table1[[#This Row],[File Name]])),"")</f>
        <v>0.1</v>
      </c>
      <c r="B329" t="str">
        <f>IF(LEFT(Table1[[#This Row],[Peak '#]],3)="TIC", SUBSTITUTE(SUBSTITUTE(Table1[[#This Row],[Peak '#]],".D\data.ms",""),"TIC:", ""),B328)</f>
        <v xml:space="preserve"> 20250718_Nap-0.1</v>
      </c>
      <c r="J329" t="str">
        <f>IFERROR(2*(D330-Table1[[#This Row],[Ret Time]])/(Table1[[#This Row],[Width]]+F330),"")</f>
        <v/>
      </c>
      <c r="K329" t="str">
        <f>IF(ISNUMBER(Table1[[#This Row],[Ret Time]]), ROUND(Table1[[#This Row],[Ret Time]],1),"")</f>
        <v/>
      </c>
      <c r="L329" t="str">
        <f>IFERROR(INDEX($W$8:$W$30,MATCH(K329,$V$8:$V$30,0)),"")</f>
        <v/>
      </c>
      <c r="M329" t="str">
        <f>IFERROR(INDEX($X$8:$X$30,MATCH(Table1[[#This Row],[Rounded RT]],$V$8:$V$30,0)),"")</f>
        <v/>
      </c>
      <c r="N329" t="str">
        <f>IF(Table1[[#This Row],[Analyte]]=$W$8, Table1[[#This Row],[Area]]/SUMIFS($G$6:$G1327, $M$6:$M1327,Table1[[#This Row],[Inject ID]],$B$6:$B1327,Table1[[#This Row],[File Name]]), "")</f>
        <v/>
      </c>
      <c r="O329" t="str">
        <f>IF(Table1[[#This Row],[Analyte]]=$W$25, Table1[[#This Row],[Area]]/SUMIFS($G$6:$G1327, $M$6:$M1327,Table1[[#This Row],[Inject ID]],$B$6:$B1327,Table1[[#This Row],[File Name]]), "")</f>
        <v/>
      </c>
      <c r="Q329" t="str">
        <f>IF(Table1[[#This Row],[Nap/decane]]=$W$8, Table1[[#This Row],[Area]]/SUMIFS($G$6:$G1327, $M$6:$M1327,Table1[[#This Row],[Inject ID approx]],$B$6:$B1327,Table1[[#This Row],[File Name]]), "")</f>
        <v/>
      </c>
      <c r="R329" t="str">
        <f>IF(OR(Table1[[#This Row],[Analyte]]="Phe", Table1[[#This Row],[Analyte]]= "Naphtol"),TRUE,"")</f>
        <v/>
      </c>
    </row>
    <row r="330" spans="1:18" x14ac:dyDescent="0.2">
      <c r="A330" t="str">
        <f>IFERROR(RIGHT(Table1[[#This Row],[File Name]],LEN(Table1[[#This Row],[File Name]])-FIND("-",Table1[[#This Row],[File Name]])),"")</f>
        <v>0.1</v>
      </c>
      <c r="B330" t="str">
        <f>IF(LEFT(Table1[[#This Row],[Peak '#]],3)="TIC", SUBSTITUTE(SUBSTITUTE(Table1[[#This Row],[Peak '#]],".D\data.ms",""),"TIC:", ""),B329)</f>
        <v xml:space="preserve"> 20250718_Nap-0.1</v>
      </c>
      <c r="J330" t="str">
        <f>IFERROR(2*(D331-Table1[[#This Row],[Ret Time]])/(Table1[[#This Row],[Width]]+F331),"")</f>
        <v/>
      </c>
      <c r="K330" t="str">
        <f>IF(ISNUMBER(Table1[[#This Row],[Ret Time]]), ROUND(Table1[[#This Row],[Ret Time]],1),"")</f>
        <v/>
      </c>
      <c r="L330" t="str">
        <f>IFERROR(INDEX($W$8:$W$30,MATCH(K330,$V$8:$V$30,0)),"")</f>
        <v/>
      </c>
      <c r="M330" t="str">
        <f>IFERROR(INDEX($X$8:$X$30,MATCH(Table1[[#This Row],[Rounded RT]],$V$8:$V$30,0)),"")</f>
        <v/>
      </c>
      <c r="N330" t="str">
        <f>IF(Table1[[#This Row],[Analyte]]=$W$8, Table1[[#This Row],[Area]]/SUMIFS($G$6:$G1328, $M$6:$M1328,Table1[[#This Row],[Inject ID]],$B$6:$B1328,Table1[[#This Row],[File Name]]), "")</f>
        <v/>
      </c>
      <c r="O330" t="str">
        <f>IF(Table1[[#This Row],[Analyte]]=$W$25, Table1[[#This Row],[Area]]/SUMIFS($G$6:$G1328, $M$6:$M1328,Table1[[#This Row],[Inject ID]],$B$6:$B1328,Table1[[#This Row],[File Name]]), "")</f>
        <v/>
      </c>
      <c r="Q330" t="str">
        <f>IF(Table1[[#This Row],[Nap/decane]]=$W$8, Table1[[#This Row],[Area]]/SUMIFS($G$6:$G1328, $M$6:$M1328,Table1[[#This Row],[Inject ID approx]],$B$6:$B1328,Table1[[#This Row],[File Name]]), "")</f>
        <v/>
      </c>
      <c r="R330" t="str">
        <f>IF(OR(Table1[[#This Row],[Analyte]]="Phe", Table1[[#This Row],[Analyte]]= "Naphtol"),TRUE,"")</f>
        <v/>
      </c>
    </row>
    <row r="331" spans="1:18" x14ac:dyDescent="0.2">
      <c r="A331" t="str">
        <f>IFERROR(RIGHT(Table1[[#This Row],[File Name]],LEN(Table1[[#This Row],[File Name]])-FIND("-",Table1[[#This Row],[File Name]])),"")</f>
        <v>0.1</v>
      </c>
      <c r="B331" t="str">
        <f>IF(LEFT(Table1[[#This Row],[Peak '#]],3)="TIC", SUBSTITUTE(SUBSTITUTE(Table1[[#This Row],[Peak '#]],".D\data.ms",""),"TIC:", ""),B330)</f>
        <v xml:space="preserve"> 20250718_Nap-0.1</v>
      </c>
      <c r="J331" t="str">
        <f>IFERROR(2*(D332-Table1[[#This Row],[Ret Time]])/(Table1[[#This Row],[Width]]+F332),"")</f>
        <v/>
      </c>
      <c r="K331" t="str">
        <f>IF(ISNUMBER(Table1[[#This Row],[Ret Time]]), ROUND(Table1[[#This Row],[Ret Time]],1),"")</f>
        <v/>
      </c>
      <c r="L331" t="str">
        <f>IFERROR(INDEX($W$8:$W$30,MATCH(K331,$V$8:$V$30,0)),"")</f>
        <v/>
      </c>
      <c r="M331" t="str">
        <f>IFERROR(INDEX($X$8:$X$30,MATCH(Table1[[#This Row],[Rounded RT]],$V$8:$V$30,0)),"")</f>
        <v/>
      </c>
      <c r="N331" t="str">
        <f>IF(Table1[[#This Row],[Analyte]]=$W$8, Table1[[#This Row],[Area]]/SUMIFS($G$6:$G1329, $M$6:$M1329,Table1[[#This Row],[Inject ID]],$B$6:$B1329,Table1[[#This Row],[File Name]]), "")</f>
        <v/>
      </c>
      <c r="O331" t="str">
        <f>IF(Table1[[#This Row],[Analyte]]=$W$25, Table1[[#This Row],[Area]]/SUMIFS($G$6:$G1329, $M$6:$M1329,Table1[[#This Row],[Inject ID]],$B$6:$B1329,Table1[[#This Row],[File Name]]), "")</f>
        <v/>
      </c>
      <c r="Q331" t="str">
        <f>IF(Table1[[#This Row],[Nap/decane]]=$W$8, Table1[[#This Row],[Area]]/SUMIFS($G$6:$G1329, $M$6:$M1329,Table1[[#This Row],[Inject ID approx]],$B$6:$B1329,Table1[[#This Row],[File Name]]), "")</f>
        <v/>
      </c>
      <c r="R331" t="str">
        <f>IF(OR(Table1[[#This Row],[Analyte]]="Phe", Table1[[#This Row],[Analyte]]= "Naphtol"),TRUE,"")</f>
        <v/>
      </c>
    </row>
    <row r="332" spans="1:18" x14ac:dyDescent="0.2">
      <c r="A332" t="str">
        <f>IFERROR(RIGHT(Table1[[#This Row],[File Name]],LEN(Table1[[#This Row],[File Name]])-FIND("-",Table1[[#This Row],[File Name]])),"")</f>
        <v>0.1</v>
      </c>
      <c r="B332" t="str">
        <f>IF(LEFT(Table1[[#This Row],[Peak '#]],3)="TIC", SUBSTITUTE(SUBSTITUTE(Table1[[#This Row],[Peak '#]],".D\data.ms",""),"TIC:", ""),B331)</f>
        <v xml:space="preserve"> 20250718_Nap-0.1</v>
      </c>
      <c r="J332" t="str">
        <f>IFERROR(2*(D333-Table1[[#This Row],[Ret Time]])/(Table1[[#This Row],[Width]]+F333),"")</f>
        <v/>
      </c>
      <c r="K332" t="str">
        <f>IF(ISNUMBER(Table1[[#This Row],[Ret Time]]), ROUND(Table1[[#This Row],[Ret Time]],1),"")</f>
        <v/>
      </c>
      <c r="L332" t="str">
        <f>IFERROR(INDEX($W$8:$W$30,MATCH(K332,$V$8:$V$30,0)),"")</f>
        <v/>
      </c>
      <c r="M332" t="str">
        <f>IFERROR(INDEX($X$8:$X$30,MATCH(Table1[[#This Row],[Rounded RT]],$V$8:$V$30,0)),"")</f>
        <v/>
      </c>
      <c r="N332" t="str">
        <f>IF(Table1[[#This Row],[Analyte]]=$W$8, Table1[[#This Row],[Area]]/SUMIFS($G$6:$G1330, $M$6:$M1330,Table1[[#This Row],[Inject ID]],$B$6:$B1330,Table1[[#This Row],[File Name]]), "")</f>
        <v/>
      </c>
      <c r="O332" t="str">
        <f>IF(Table1[[#This Row],[Analyte]]=$W$25, Table1[[#This Row],[Area]]/SUMIFS($G$6:$G1330, $M$6:$M1330,Table1[[#This Row],[Inject ID]],$B$6:$B1330,Table1[[#This Row],[File Name]]), "")</f>
        <v/>
      </c>
      <c r="Q332" t="str">
        <f>IF(Table1[[#This Row],[Nap/decane]]=$W$8, Table1[[#This Row],[Area]]/SUMIFS($G$6:$G1330, $M$6:$M1330,Table1[[#This Row],[Inject ID approx]],$B$6:$B1330,Table1[[#This Row],[File Name]]), "")</f>
        <v/>
      </c>
      <c r="R332" t="str">
        <f>IF(OR(Table1[[#This Row],[Analyte]]="Phe", Table1[[#This Row],[Analyte]]= "Naphtol"),TRUE,"")</f>
        <v/>
      </c>
    </row>
    <row r="333" spans="1:18" x14ac:dyDescent="0.2">
      <c r="A333" t="str">
        <f>IFERROR(RIGHT(Table1[[#This Row],[File Name]],LEN(Table1[[#This Row],[File Name]])-FIND("-",Table1[[#This Row],[File Name]])),"")</f>
        <v>0.1</v>
      </c>
      <c r="B333" t="str">
        <f>IF(LEFT(Table1[[#This Row],[Peak '#]],3)="TIC", SUBSTITUTE(SUBSTITUTE(Table1[[#This Row],[Peak '#]],".D\data.ms",""),"TIC:", ""),B332)</f>
        <v xml:space="preserve"> 20250718_Nap-0.1</v>
      </c>
      <c r="C333"/>
      <c r="J333" t="str">
        <f>IFERROR(2*(D334-Table1[[#This Row],[Ret Time]])/(Table1[[#This Row],[Width]]+F334),"")</f>
        <v/>
      </c>
      <c r="K333" t="str">
        <f>IF(ISNUMBER(Table1[[#This Row],[Ret Time]]), ROUND(Table1[[#This Row],[Ret Time]],1),"")</f>
        <v/>
      </c>
      <c r="L333" t="str">
        <f>IFERROR(INDEX($W$8:$W$30,MATCH(K333,$V$8:$V$30,0)),"")</f>
        <v/>
      </c>
      <c r="M333" t="str">
        <f>IFERROR(INDEX($X$8:$X$30,MATCH(Table1[[#This Row],[Rounded RT]],$V$8:$V$30,0)),"")</f>
        <v/>
      </c>
      <c r="N333" t="str">
        <f>IF(Table1[[#This Row],[Analyte]]=$W$8, Table1[[#This Row],[Area]]/SUMIFS($G$6:$G1331, $M$6:$M1331,Table1[[#This Row],[Inject ID]],$B$6:$B1331,Table1[[#This Row],[File Name]]), "")</f>
        <v/>
      </c>
      <c r="O333" t="str">
        <f>IF(Table1[[#This Row],[Analyte]]=$W$25, Table1[[#This Row],[Area]]/SUMIFS($G$6:$G1331, $M$6:$M1331,Table1[[#This Row],[Inject ID]],$B$6:$B1331,Table1[[#This Row],[File Name]]), "")</f>
        <v/>
      </c>
      <c r="Q333" t="str">
        <f>IF(Table1[[#This Row],[Nap/decane]]=$W$8, Table1[[#This Row],[Area]]/SUMIFS($G$6:$G1331, $M$6:$M1331,Table1[[#This Row],[Inject ID approx]],$B$6:$B1331,Table1[[#This Row],[File Name]]), "")</f>
        <v/>
      </c>
      <c r="R333" t="str">
        <f>IF(OR(Table1[[#This Row],[Analyte]]="Phe", Table1[[#This Row],[Analyte]]= "Naphtol"),TRUE,"")</f>
        <v/>
      </c>
    </row>
    <row r="334" spans="1:18" x14ac:dyDescent="0.2">
      <c r="A334" t="str">
        <f>IFERROR(RIGHT(Table1[[#This Row],[File Name]],LEN(Table1[[#This Row],[File Name]])-FIND("-",Table1[[#This Row],[File Name]])),"")</f>
        <v>0.1</v>
      </c>
      <c r="B334" t="str">
        <f>IF(LEFT(Table1[[#This Row],[Peak '#]],3)="TIC", SUBSTITUTE(SUBSTITUTE(Table1[[#This Row],[Peak '#]],".D\data.ms",""),"TIC:", ""),B333)</f>
        <v xml:space="preserve"> 20250718_Nap-0.1</v>
      </c>
      <c r="J334" t="str">
        <f>IFERROR(2*(D335-Table1[[#This Row],[Ret Time]])/(Table1[[#This Row],[Width]]+F335),"")</f>
        <v/>
      </c>
      <c r="K334" t="str">
        <f>IF(ISNUMBER(Table1[[#This Row],[Ret Time]]), ROUND(Table1[[#This Row],[Ret Time]],1),"")</f>
        <v/>
      </c>
      <c r="L334" t="str">
        <f>IFERROR(INDEX($W$8:$W$30,MATCH(K334,$V$8:$V$30,0)),"")</f>
        <v/>
      </c>
      <c r="M334" t="str">
        <f>IFERROR(INDEX($X$8:$X$30,MATCH(Table1[[#This Row],[Rounded RT]],$V$8:$V$30,0)),"")</f>
        <v/>
      </c>
      <c r="N334" t="str">
        <f>IF(Table1[[#This Row],[Analyte]]=$W$8, Table1[[#This Row],[Area]]/SUMIFS($G$6:$G1332, $M$6:$M1332,Table1[[#This Row],[Inject ID]],$B$6:$B1332,Table1[[#This Row],[File Name]]), "")</f>
        <v/>
      </c>
      <c r="O334" t="str">
        <f>IF(Table1[[#This Row],[Analyte]]=$W$25, Table1[[#This Row],[Area]]/SUMIFS($G$6:$G1332, $M$6:$M1332,Table1[[#This Row],[Inject ID]],$B$6:$B1332,Table1[[#This Row],[File Name]]), "")</f>
        <v/>
      </c>
      <c r="Q334" t="str">
        <f>IF(Table1[[#This Row],[Nap/decane]]=$W$8, Table1[[#This Row],[Area]]/SUMIFS($G$6:$G1332, $M$6:$M1332,Table1[[#This Row],[Inject ID approx]],$B$6:$B1332,Table1[[#This Row],[File Name]]), "")</f>
        <v/>
      </c>
      <c r="R334" t="str">
        <f>IF(OR(Table1[[#This Row],[Analyte]]="Phe", Table1[[#This Row],[Analyte]]= "Naphtol"),TRUE,"")</f>
        <v/>
      </c>
    </row>
    <row r="335" spans="1:18" x14ac:dyDescent="0.2">
      <c r="A335" t="str">
        <f>IFERROR(RIGHT(Table1[[#This Row],[File Name]],LEN(Table1[[#This Row],[File Name]])-FIND("-",Table1[[#This Row],[File Name]])),"")</f>
        <v>0.1</v>
      </c>
      <c r="B335" t="str">
        <f>IF(LEFT(Table1[[#This Row],[Peak '#]],3)="TIC", SUBSTITUTE(SUBSTITUTE(Table1[[#This Row],[Peak '#]],".D\data.ms",""),"TIC:", ""),B334)</f>
        <v xml:space="preserve"> 20250718_Nap-0.1</v>
      </c>
      <c r="J335" t="str">
        <f>IFERROR(2*(D336-Table1[[#This Row],[Ret Time]])/(Table1[[#This Row],[Width]]+F336),"")</f>
        <v/>
      </c>
      <c r="K335" t="str">
        <f>IF(ISNUMBER(Table1[[#This Row],[Ret Time]]), ROUND(Table1[[#This Row],[Ret Time]],1),"")</f>
        <v/>
      </c>
      <c r="L335" t="str">
        <f>IFERROR(INDEX($W$8:$W$30,MATCH(K335,$V$8:$V$30,0)),"")</f>
        <v/>
      </c>
      <c r="M335" t="str">
        <f>IFERROR(INDEX($X$8:$X$30,MATCH(Table1[[#This Row],[Rounded RT]],$V$8:$V$30,0)),"")</f>
        <v/>
      </c>
      <c r="N335" t="str">
        <f>IF(Table1[[#This Row],[Analyte]]=$W$8, Table1[[#This Row],[Area]]/SUMIFS($G$6:$G1333, $M$6:$M1333,Table1[[#This Row],[Inject ID]],$B$6:$B1333,Table1[[#This Row],[File Name]]), "")</f>
        <v/>
      </c>
      <c r="O335" t="str">
        <f>IF(Table1[[#This Row],[Analyte]]=$W$25, Table1[[#This Row],[Area]]/SUMIFS($G$6:$G1333, $M$6:$M1333,Table1[[#This Row],[Inject ID]],$B$6:$B1333,Table1[[#This Row],[File Name]]), "")</f>
        <v/>
      </c>
      <c r="Q335" t="str">
        <f>IF(Table1[[#This Row],[Nap/decane]]=$W$8, Table1[[#This Row],[Area]]/SUMIFS($G$6:$G1333, $M$6:$M1333,Table1[[#This Row],[Inject ID approx]],$B$6:$B1333,Table1[[#This Row],[File Name]]), "")</f>
        <v/>
      </c>
      <c r="R335" t="str">
        <f>IF(OR(Table1[[#This Row],[Analyte]]="Phe", Table1[[#This Row],[Analyte]]= "Naphtol"),TRUE,"")</f>
        <v/>
      </c>
    </row>
    <row r="336" spans="1:18" x14ac:dyDescent="0.2">
      <c r="A336" t="str">
        <f>IFERROR(RIGHT(Table1[[#This Row],[File Name]],LEN(Table1[[#This Row],[File Name]])-FIND("-",Table1[[#This Row],[File Name]])),"")</f>
        <v>0.1</v>
      </c>
      <c r="B336" t="str">
        <f>IF(LEFT(Table1[[#This Row],[Peak '#]],3)="TIC", SUBSTITUTE(SUBSTITUTE(Table1[[#This Row],[Peak '#]],".D\data.ms",""),"TIC:", ""),B335)</f>
        <v xml:space="preserve"> 20250718_Nap-0.1</v>
      </c>
      <c r="J336" t="str">
        <f>IFERROR(2*(D337-Table1[[#This Row],[Ret Time]])/(Table1[[#This Row],[Width]]+F337),"")</f>
        <v/>
      </c>
      <c r="K336" t="str">
        <f>IF(ISNUMBER(Table1[[#This Row],[Ret Time]]), ROUND(Table1[[#This Row],[Ret Time]],1),"")</f>
        <v/>
      </c>
      <c r="L336" t="str">
        <f>IFERROR(INDEX($W$8:$W$30,MATCH(K336,$V$8:$V$30,0)),"")</f>
        <v/>
      </c>
      <c r="M336" t="str">
        <f>IFERROR(INDEX($X$8:$X$30,MATCH(Table1[[#This Row],[Rounded RT]],$V$8:$V$30,0)),"")</f>
        <v/>
      </c>
      <c r="N336" t="str">
        <f>IF(Table1[[#This Row],[Analyte]]=$W$8, Table1[[#This Row],[Area]]/SUMIFS($G$6:$G1334, $M$6:$M1334,Table1[[#This Row],[Inject ID]],$B$6:$B1334,Table1[[#This Row],[File Name]]), "")</f>
        <v/>
      </c>
      <c r="O336" t="str">
        <f>IF(Table1[[#This Row],[Analyte]]=$W$25, Table1[[#This Row],[Area]]/SUMIFS($G$6:$G1334, $M$6:$M1334,Table1[[#This Row],[Inject ID]],$B$6:$B1334,Table1[[#This Row],[File Name]]), "")</f>
        <v/>
      </c>
      <c r="Q336" t="str">
        <f>IF(Table1[[#This Row],[Nap/decane]]=$W$8, Table1[[#This Row],[Area]]/SUMIFS($G$6:$G1334, $M$6:$M1334,Table1[[#This Row],[Inject ID approx]],$B$6:$B1334,Table1[[#This Row],[File Name]]), "")</f>
        <v/>
      </c>
      <c r="R336" t="str">
        <f>IF(OR(Table1[[#This Row],[Analyte]]="Phe", Table1[[#This Row],[Analyte]]= "Naphtol"),TRUE,"")</f>
        <v/>
      </c>
    </row>
    <row r="337" spans="1:18" x14ac:dyDescent="0.2">
      <c r="A337" t="str">
        <f>IFERROR(RIGHT(Table1[[#This Row],[File Name]],LEN(Table1[[#This Row],[File Name]])-FIND("-",Table1[[#This Row],[File Name]])),"")</f>
        <v>0.1</v>
      </c>
      <c r="B337" t="str">
        <f>IF(LEFT(Table1[[#This Row],[Peak '#]],3)="TIC", SUBSTITUTE(SUBSTITUTE(Table1[[#This Row],[Peak '#]],".D\data.ms",""),"TIC:", ""),B336)</f>
        <v xml:space="preserve"> 20250718_Nap-0.1</v>
      </c>
      <c r="J337" t="str">
        <f>IFERROR(2*(D338-Table1[[#This Row],[Ret Time]])/(Table1[[#This Row],[Width]]+F338),"")</f>
        <v/>
      </c>
      <c r="K337" t="str">
        <f>IF(ISNUMBER(Table1[[#This Row],[Ret Time]]), ROUND(Table1[[#This Row],[Ret Time]],1),"")</f>
        <v/>
      </c>
      <c r="L337" t="str">
        <f>IFERROR(INDEX($W$8:$W$30,MATCH(K337,$V$8:$V$30,0)),"")</f>
        <v/>
      </c>
      <c r="M337" t="str">
        <f>IFERROR(INDEX($X$8:$X$30,MATCH(Table1[[#This Row],[Rounded RT]],$V$8:$V$30,0)),"")</f>
        <v/>
      </c>
      <c r="N337" t="str">
        <f>IF(Table1[[#This Row],[Analyte]]=$W$8, Table1[[#This Row],[Area]]/SUMIFS($G$6:$G1335, $M$6:$M1335,Table1[[#This Row],[Inject ID]],$B$6:$B1335,Table1[[#This Row],[File Name]]), "")</f>
        <v/>
      </c>
      <c r="O337" t="str">
        <f>IF(Table1[[#This Row],[Analyte]]=$W$25, Table1[[#This Row],[Area]]/SUMIFS($G$6:$G1335, $M$6:$M1335,Table1[[#This Row],[Inject ID]],$B$6:$B1335,Table1[[#This Row],[File Name]]), "")</f>
        <v/>
      </c>
      <c r="Q337" t="str">
        <f>IF(Table1[[#This Row],[Nap/decane]]=$W$8, Table1[[#This Row],[Area]]/SUMIFS($G$6:$G1335, $M$6:$M1335,Table1[[#This Row],[Inject ID approx]],$B$6:$B1335,Table1[[#This Row],[File Name]]), "")</f>
        <v/>
      </c>
      <c r="R337" t="str">
        <f>IF(OR(Table1[[#This Row],[Analyte]]="Phe", Table1[[#This Row],[Analyte]]= "Naphtol"),TRUE,"")</f>
        <v/>
      </c>
    </row>
    <row r="338" spans="1:18" x14ac:dyDescent="0.2">
      <c r="A338" t="str">
        <f>IFERROR(RIGHT(Table1[[#This Row],[File Name]],LEN(Table1[[#This Row],[File Name]])-FIND("-",Table1[[#This Row],[File Name]])),"")</f>
        <v>0.1</v>
      </c>
      <c r="B338" t="str">
        <f>IF(LEFT(Table1[[#This Row],[Peak '#]],3)="TIC", SUBSTITUTE(SUBSTITUTE(Table1[[#This Row],[Peak '#]],".D\data.ms",""),"TIC:", ""),B337)</f>
        <v xml:space="preserve"> 20250718_Nap-0.1</v>
      </c>
      <c r="J338" t="str">
        <f>IFERROR(2*(D339-Table1[[#This Row],[Ret Time]])/(Table1[[#This Row],[Width]]+F339),"")</f>
        <v/>
      </c>
      <c r="K338" t="str">
        <f>IF(ISNUMBER(Table1[[#This Row],[Ret Time]]), ROUND(Table1[[#This Row],[Ret Time]],1),"")</f>
        <v/>
      </c>
      <c r="L338" t="str">
        <f>IFERROR(INDEX($W$8:$W$30,MATCH(K338,$V$8:$V$30,0)),"")</f>
        <v/>
      </c>
      <c r="M338" t="str">
        <f>IFERROR(INDEX($X$8:$X$30,MATCH(Table1[[#This Row],[Rounded RT]],$V$8:$V$30,0)),"")</f>
        <v/>
      </c>
      <c r="N338" t="str">
        <f>IF(Table1[[#This Row],[Analyte]]=$W$8, Table1[[#This Row],[Area]]/SUMIFS($G$6:$G1336, $M$6:$M1336,Table1[[#This Row],[Inject ID]],$B$6:$B1336,Table1[[#This Row],[File Name]]), "")</f>
        <v/>
      </c>
      <c r="O338" t="str">
        <f>IF(Table1[[#This Row],[Analyte]]=$W$25, Table1[[#This Row],[Area]]/SUMIFS($G$6:$G1336, $M$6:$M1336,Table1[[#This Row],[Inject ID]],$B$6:$B1336,Table1[[#This Row],[File Name]]), "")</f>
        <v/>
      </c>
      <c r="Q338" t="str">
        <f>IF(Table1[[#This Row],[Nap/decane]]=$W$8, Table1[[#This Row],[Area]]/SUMIFS($G$6:$G1336, $M$6:$M1336,Table1[[#This Row],[Inject ID approx]],$B$6:$B1336,Table1[[#This Row],[File Name]]), "")</f>
        <v/>
      </c>
      <c r="R338" t="str">
        <f>IF(OR(Table1[[#This Row],[Analyte]]="Phe", Table1[[#This Row],[Analyte]]= "Naphtol"),TRUE,"")</f>
        <v/>
      </c>
    </row>
    <row r="339" spans="1:18" x14ac:dyDescent="0.2">
      <c r="A339" t="str">
        <f>IFERROR(RIGHT(Table1[[#This Row],[File Name]],LEN(Table1[[#This Row],[File Name]])-FIND("-",Table1[[#This Row],[File Name]])),"")</f>
        <v>0.1</v>
      </c>
      <c r="B339" t="str">
        <f>IF(LEFT(Table1[[#This Row],[Peak '#]],3)="TIC", SUBSTITUTE(SUBSTITUTE(Table1[[#This Row],[Peak '#]],".D\data.ms",""),"TIC:", ""),B338)</f>
        <v xml:space="preserve"> 20250718_Nap-0.1</v>
      </c>
      <c r="J339" t="str">
        <f>IFERROR(2*(D340-Table1[[#This Row],[Ret Time]])/(Table1[[#This Row],[Width]]+F340),"")</f>
        <v/>
      </c>
      <c r="K339" t="str">
        <f>IF(ISNUMBER(Table1[[#This Row],[Ret Time]]), ROUND(Table1[[#This Row],[Ret Time]],1),"")</f>
        <v/>
      </c>
      <c r="L339" t="str">
        <f>IFERROR(INDEX($W$8:$W$30,MATCH(K339,$V$8:$V$30,0)),"")</f>
        <v/>
      </c>
      <c r="M339" t="str">
        <f>IFERROR(INDEX($X$8:$X$30,MATCH(Table1[[#This Row],[Rounded RT]],$V$8:$V$30,0)),"")</f>
        <v/>
      </c>
      <c r="N339" t="str">
        <f>IF(Table1[[#This Row],[Analyte]]=$W$8, Table1[[#This Row],[Area]]/SUMIFS($G$6:$G1337, $M$6:$M1337,Table1[[#This Row],[Inject ID]],$B$6:$B1337,Table1[[#This Row],[File Name]]), "")</f>
        <v/>
      </c>
      <c r="O339" t="str">
        <f>IF(Table1[[#This Row],[Analyte]]=$W$25, Table1[[#This Row],[Area]]/SUMIFS($G$6:$G1337, $M$6:$M1337,Table1[[#This Row],[Inject ID]],$B$6:$B1337,Table1[[#This Row],[File Name]]), "")</f>
        <v/>
      </c>
      <c r="Q339" t="str">
        <f>IF(Table1[[#This Row],[Nap/decane]]=$W$8, Table1[[#This Row],[Area]]/SUMIFS($G$6:$G1337, $M$6:$M1337,Table1[[#This Row],[Inject ID approx]],$B$6:$B1337,Table1[[#This Row],[File Name]]), "")</f>
        <v/>
      </c>
      <c r="R339" t="str">
        <f>IF(OR(Table1[[#This Row],[Analyte]]="Phe", Table1[[#This Row],[Analyte]]= "Naphtol"),TRUE,"")</f>
        <v/>
      </c>
    </row>
    <row r="340" spans="1:18" x14ac:dyDescent="0.2">
      <c r="A340" t="str">
        <f>IFERROR(RIGHT(Table1[[#This Row],[File Name]],LEN(Table1[[#This Row],[File Name]])-FIND("-",Table1[[#This Row],[File Name]])),"")</f>
        <v>0.1</v>
      </c>
      <c r="B340" t="str">
        <f>IF(LEFT(Table1[[#This Row],[Peak '#]],3)="TIC", SUBSTITUTE(SUBSTITUTE(Table1[[#This Row],[Peak '#]],".D\data.ms",""),"TIC:", ""),B339)</f>
        <v xml:space="preserve"> 20250718_Nap-0.1</v>
      </c>
      <c r="J340" t="str">
        <f>IFERROR(2*(D341-Table1[[#This Row],[Ret Time]])/(Table1[[#This Row],[Width]]+F341),"")</f>
        <v/>
      </c>
      <c r="K340" t="str">
        <f>IF(ISNUMBER(Table1[[#This Row],[Ret Time]]), ROUND(Table1[[#This Row],[Ret Time]],1),"")</f>
        <v/>
      </c>
      <c r="L340" t="str">
        <f>IFERROR(INDEX($W$8:$W$30,MATCH(K340,$V$8:$V$30,0)),"")</f>
        <v/>
      </c>
      <c r="M340" t="str">
        <f>IFERROR(INDEX($X$8:$X$30,MATCH(Table1[[#This Row],[Rounded RT]],$V$8:$V$30,0)),"")</f>
        <v/>
      </c>
      <c r="N340" t="str">
        <f>IF(Table1[[#This Row],[Analyte]]=$W$8, Table1[[#This Row],[Area]]/SUMIFS($G$6:$G1338, $M$6:$M1338,Table1[[#This Row],[Inject ID]],$B$6:$B1338,Table1[[#This Row],[File Name]]), "")</f>
        <v/>
      </c>
      <c r="O340" t="str">
        <f>IF(Table1[[#This Row],[Analyte]]=$W$25, Table1[[#This Row],[Area]]/SUMIFS($G$6:$G1338, $M$6:$M1338,Table1[[#This Row],[Inject ID]],$B$6:$B1338,Table1[[#This Row],[File Name]]), "")</f>
        <v/>
      </c>
      <c r="Q340" t="str">
        <f>IF(Table1[[#This Row],[Nap/decane]]=$W$8, Table1[[#This Row],[Area]]/SUMIFS($G$6:$G1338, $M$6:$M1338,Table1[[#This Row],[Inject ID approx]],$B$6:$B1338,Table1[[#This Row],[File Name]]), "")</f>
        <v/>
      </c>
      <c r="R340" t="str">
        <f>IF(OR(Table1[[#This Row],[Analyte]]="Phe", Table1[[#This Row],[Analyte]]= "Naphtol"),TRUE,"")</f>
        <v/>
      </c>
    </row>
    <row r="341" spans="1:18" x14ac:dyDescent="0.2">
      <c r="A341" t="str">
        <f>IFERROR(RIGHT(Table1[[#This Row],[File Name]],LEN(Table1[[#This Row],[File Name]])-FIND("-",Table1[[#This Row],[File Name]])),"")</f>
        <v>0.1</v>
      </c>
      <c r="B341" t="str">
        <f>IF(LEFT(Table1[[#This Row],[Peak '#]],3)="TIC", SUBSTITUTE(SUBSTITUTE(Table1[[#This Row],[Peak '#]],".D\data.ms",""),"TIC:", ""),B340)</f>
        <v xml:space="preserve"> 20250718_Nap-0.1</v>
      </c>
      <c r="J341" t="str">
        <f>IFERROR(2*(D342-Table1[[#This Row],[Ret Time]])/(Table1[[#This Row],[Width]]+F342),"")</f>
        <v/>
      </c>
      <c r="K341" t="str">
        <f>IF(ISNUMBER(Table1[[#This Row],[Ret Time]]), ROUND(Table1[[#This Row],[Ret Time]],1),"")</f>
        <v/>
      </c>
      <c r="L341" t="str">
        <f>IFERROR(INDEX($W$8:$W$30,MATCH(K341,$V$8:$V$30,0)),"")</f>
        <v/>
      </c>
      <c r="M341" t="str">
        <f>IFERROR(INDEX($X$8:$X$30,MATCH(Table1[[#This Row],[Rounded RT]],$V$8:$V$30,0)),"")</f>
        <v/>
      </c>
      <c r="N341" t="str">
        <f>IF(Table1[[#This Row],[Analyte]]=$W$8, Table1[[#This Row],[Area]]/SUMIFS($G$6:$G1339, $M$6:$M1339,Table1[[#This Row],[Inject ID]],$B$6:$B1339,Table1[[#This Row],[File Name]]), "")</f>
        <v/>
      </c>
      <c r="O341" t="str">
        <f>IF(Table1[[#This Row],[Analyte]]=$W$25, Table1[[#This Row],[Area]]/SUMIFS($G$6:$G1339, $M$6:$M1339,Table1[[#This Row],[Inject ID]],$B$6:$B1339,Table1[[#This Row],[File Name]]), "")</f>
        <v/>
      </c>
      <c r="Q341" t="str">
        <f>IF(Table1[[#This Row],[Nap/decane]]=$W$8, Table1[[#This Row],[Area]]/SUMIFS($G$6:$G1339, $M$6:$M1339,Table1[[#This Row],[Inject ID approx]],$B$6:$B1339,Table1[[#This Row],[File Name]]), "")</f>
        <v/>
      </c>
      <c r="R341" t="str">
        <f>IF(OR(Table1[[#This Row],[Analyte]]="Phe", Table1[[#This Row],[Analyte]]= "Naphtol"),TRUE,"")</f>
        <v/>
      </c>
    </row>
    <row r="342" spans="1:18" x14ac:dyDescent="0.2">
      <c r="A342" t="str">
        <f>IFERROR(RIGHT(Table1[[#This Row],[File Name]],LEN(Table1[[#This Row],[File Name]])-FIND("-",Table1[[#This Row],[File Name]])),"")</f>
        <v>0.1</v>
      </c>
      <c r="B342" t="str">
        <f>IF(LEFT(Table1[[#This Row],[Peak '#]],3)="TIC", SUBSTITUTE(SUBSTITUTE(Table1[[#This Row],[Peak '#]],".D\data.ms",""),"TIC:", ""),B341)</f>
        <v xml:space="preserve"> 20250718_Nap-0.1</v>
      </c>
      <c r="J342" t="str">
        <f>IFERROR(2*(D343-Table1[[#This Row],[Ret Time]])/(Table1[[#This Row],[Width]]+F343),"")</f>
        <v/>
      </c>
      <c r="K342" t="str">
        <f>IF(ISNUMBER(Table1[[#This Row],[Ret Time]]), ROUND(Table1[[#This Row],[Ret Time]],1),"")</f>
        <v/>
      </c>
      <c r="L342" t="str">
        <f>IFERROR(INDEX($W$8:$W$30,MATCH(K342,$V$8:$V$30,0)),"")</f>
        <v/>
      </c>
      <c r="M342" t="str">
        <f>IFERROR(INDEX($X$8:$X$30,MATCH(Table1[[#This Row],[Rounded RT]],$V$8:$V$30,0)),"")</f>
        <v/>
      </c>
      <c r="N342" t="str">
        <f>IF(Table1[[#This Row],[Analyte]]=$W$8, Table1[[#This Row],[Area]]/SUMIFS($G$6:$G1340, $M$6:$M1340,Table1[[#This Row],[Inject ID]],$B$6:$B1340,Table1[[#This Row],[File Name]]), "")</f>
        <v/>
      </c>
      <c r="O342" t="str">
        <f>IF(Table1[[#This Row],[Analyte]]=$W$25, Table1[[#This Row],[Area]]/SUMIFS($G$6:$G1340, $M$6:$M1340,Table1[[#This Row],[Inject ID]],$B$6:$B1340,Table1[[#This Row],[File Name]]), "")</f>
        <v/>
      </c>
      <c r="Q342" t="str">
        <f>IF(Table1[[#This Row],[Nap/decane]]=$W$8, Table1[[#This Row],[Area]]/SUMIFS($G$6:$G1340, $M$6:$M1340,Table1[[#This Row],[Inject ID approx]],$B$6:$B1340,Table1[[#This Row],[File Name]]), "")</f>
        <v/>
      </c>
      <c r="R342" t="str">
        <f>IF(OR(Table1[[#This Row],[Analyte]]="Phe", Table1[[#This Row],[Analyte]]= "Naphtol"),TRUE,"")</f>
        <v/>
      </c>
    </row>
    <row r="343" spans="1:18" x14ac:dyDescent="0.2">
      <c r="A343" t="str">
        <f>IFERROR(RIGHT(Table1[[#This Row],[File Name]],LEN(Table1[[#This Row],[File Name]])-FIND("-",Table1[[#This Row],[File Name]])),"")</f>
        <v>0.1</v>
      </c>
      <c r="B343" t="str">
        <f>IF(LEFT(Table1[[#This Row],[Peak '#]],3)="TIC", SUBSTITUTE(SUBSTITUTE(Table1[[#This Row],[Peak '#]],".D\data.ms",""),"TIC:", ""),B342)</f>
        <v xml:space="preserve"> 20250718_Nap-0.1</v>
      </c>
      <c r="J343" t="str">
        <f>IFERROR(2*(D344-Table1[[#This Row],[Ret Time]])/(Table1[[#This Row],[Width]]+F344),"")</f>
        <v/>
      </c>
      <c r="K343" t="str">
        <f>IF(ISNUMBER(Table1[[#This Row],[Ret Time]]), ROUND(Table1[[#This Row],[Ret Time]],1),"")</f>
        <v/>
      </c>
      <c r="L343" t="str">
        <f>IFERROR(INDEX($W$8:$W$30,MATCH(K343,$V$8:$V$30,0)),"")</f>
        <v/>
      </c>
      <c r="M343" t="str">
        <f>IFERROR(INDEX($X$8:$X$30,MATCH(Table1[[#This Row],[Rounded RT]],$V$8:$V$30,0)),"")</f>
        <v/>
      </c>
      <c r="N343" t="str">
        <f>IF(Table1[[#This Row],[Analyte]]=$W$8, Table1[[#This Row],[Area]]/SUMIFS($G$6:$G1341, $M$6:$M1341,Table1[[#This Row],[Inject ID]],$B$6:$B1341,Table1[[#This Row],[File Name]]), "")</f>
        <v/>
      </c>
      <c r="O343" t="str">
        <f>IF(Table1[[#This Row],[Analyte]]=$W$25, Table1[[#This Row],[Area]]/SUMIFS($G$6:$G1341, $M$6:$M1341,Table1[[#This Row],[Inject ID]],$B$6:$B1341,Table1[[#This Row],[File Name]]), "")</f>
        <v/>
      </c>
      <c r="Q343" t="str">
        <f>IF(Table1[[#This Row],[Nap/decane]]=$W$8, Table1[[#This Row],[Area]]/SUMIFS($G$6:$G1341, $M$6:$M1341,Table1[[#This Row],[Inject ID approx]],$B$6:$B1341,Table1[[#This Row],[File Name]]), "")</f>
        <v/>
      </c>
      <c r="R343" t="str">
        <f>IF(OR(Table1[[#This Row],[Analyte]]="Phe", Table1[[#This Row],[Analyte]]= "Naphtol"),TRUE,"")</f>
        <v/>
      </c>
    </row>
    <row r="344" spans="1:18" x14ac:dyDescent="0.2">
      <c r="A344" t="str">
        <f>IFERROR(RIGHT(Table1[[#This Row],[File Name]],LEN(Table1[[#This Row],[File Name]])-FIND("-",Table1[[#This Row],[File Name]])),"")</f>
        <v>0.1</v>
      </c>
      <c r="B344" t="str">
        <f>IF(LEFT(Table1[[#This Row],[Peak '#]],3)="TIC", SUBSTITUTE(SUBSTITUTE(Table1[[#This Row],[Peak '#]],".D\data.ms",""),"TIC:", ""),B343)</f>
        <v xml:space="preserve"> 20250718_Nap-0.1</v>
      </c>
      <c r="J344" t="str">
        <f>IFERROR(2*(D345-Table1[[#This Row],[Ret Time]])/(Table1[[#This Row],[Width]]+F345),"")</f>
        <v/>
      </c>
      <c r="K344" t="str">
        <f>IF(ISNUMBER(Table1[[#This Row],[Ret Time]]), ROUND(Table1[[#This Row],[Ret Time]],1),"")</f>
        <v/>
      </c>
      <c r="L344" t="str">
        <f>IFERROR(INDEX($W$8:$W$30,MATCH(K344,$V$8:$V$30,0)),"")</f>
        <v/>
      </c>
      <c r="M344" t="str">
        <f>IFERROR(INDEX($X$8:$X$30,MATCH(Table1[[#This Row],[Rounded RT]],$V$8:$V$30,0)),"")</f>
        <v/>
      </c>
      <c r="N344" t="str">
        <f>IF(Table1[[#This Row],[Analyte]]=$W$8, Table1[[#This Row],[Area]]/SUMIFS($G$6:$G1342, $M$6:$M1342,Table1[[#This Row],[Inject ID]],$B$6:$B1342,Table1[[#This Row],[File Name]]), "")</f>
        <v/>
      </c>
      <c r="O344" t="str">
        <f>IF(Table1[[#This Row],[Analyte]]=$W$25, Table1[[#This Row],[Area]]/SUMIFS($G$6:$G1342, $M$6:$M1342,Table1[[#This Row],[Inject ID]],$B$6:$B1342,Table1[[#This Row],[File Name]]), "")</f>
        <v/>
      </c>
      <c r="Q344" t="str">
        <f>IF(Table1[[#This Row],[Nap/decane]]=$W$8, Table1[[#This Row],[Area]]/SUMIFS($G$6:$G1342, $M$6:$M1342,Table1[[#This Row],[Inject ID approx]],$B$6:$B1342,Table1[[#This Row],[File Name]]), "")</f>
        <v/>
      </c>
      <c r="R344" t="str">
        <f>IF(OR(Table1[[#This Row],[Analyte]]="Phe", Table1[[#This Row],[Analyte]]= "Naphtol"),TRUE,"")</f>
        <v/>
      </c>
    </row>
    <row r="345" spans="1:18" x14ac:dyDescent="0.2">
      <c r="A345" t="str">
        <f>IFERROR(RIGHT(Table1[[#This Row],[File Name]],LEN(Table1[[#This Row],[File Name]])-FIND("-",Table1[[#This Row],[File Name]])),"")</f>
        <v>0.1</v>
      </c>
      <c r="B345" t="str">
        <f>IF(LEFT(Table1[[#This Row],[Peak '#]],3)="TIC", SUBSTITUTE(SUBSTITUTE(Table1[[#This Row],[Peak '#]],".D\data.ms",""),"TIC:", ""),B344)</f>
        <v xml:space="preserve"> 20250718_Nap-0.1</v>
      </c>
      <c r="J345" t="str">
        <f>IFERROR(2*(D346-Table1[[#This Row],[Ret Time]])/(Table1[[#This Row],[Width]]+F346),"")</f>
        <v/>
      </c>
      <c r="K345" t="str">
        <f>IF(ISNUMBER(Table1[[#This Row],[Ret Time]]), ROUND(Table1[[#This Row],[Ret Time]],1),"")</f>
        <v/>
      </c>
      <c r="L345" t="str">
        <f>IFERROR(INDEX($W$8:$W$30,MATCH(K345,$V$8:$V$30,0)),"")</f>
        <v/>
      </c>
      <c r="M345" t="str">
        <f>IFERROR(INDEX($X$8:$X$30,MATCH(Table1[[#This Row],[Rounded RT]],$V$8:$V$30,0)),"")</f>
        <v/>
      </c>
      <c r="N345" t="str">
        <f>IF(Table1[[#This Row],[Analyte]]=$W$8, Table1[[#This Row],[Area]]/SUMIFS($G$6:$G1343, $M$6:$M1343,Table1[[#This Row],[Inject ID]],$B$6:$B1343,Table1[[#This Row],[File Name]]), "")</f>
        <v/>
      </c>
      <c r="O345" t="str">
        <f>IF(Table1[[#This Row],[Analyte]]=$W$25, Table1[[#This Row],[Area]]/SUMIFS($G$6:$G1343, $M$6:$M1343,Table1[[#This Row],[Inject ID]],$B$6:$B1343,Table1[[#This Row],[File Name]]), "")</f>
        <v/>
      </c>
      <c r="Q345" t="str">
        <f>IF(Table1[[#This Row],[Nap/decane]]=$W$8, Table1[[#This Row],[Area]]/SUMIFS($G$6:$G1343, $M$6:$M1343,Table1[[#This Row],[Inject ID approx]],$B$6:$B1343,Table1[[#This Row],[File Name]]), "")</f>
        <v/>
      </c>
      <c r="R345" t="str">
        <f>IF(OR(Table1[[#This Row],[Analyte]]="Phe", Table1[[#This Row],[Analyte]]= "Naphtol"),TRUE,"")</f>
        <v/>
      </c>
    </row>
    <row r="346" spans="1:18" x14ac:dyDescent="0.2">
      <c r="A346" t="str">
        <f>IFERROR(RIGHT(Table1[[#This Row],[File Name]],LEN(Table1[[#This Row],[File Name]])-FIND("-",Table1[[#This Row],[File Name]])),"")</f>
        <v>0.1</v>
      </c>
      <c r="B346" t="str">
        <f>IF(LEFT(Table1[[#This Row],[Peak '#]],3)="TIC", SUBSTITUTE(SUBSTITUTE(Table1[[#This Row],[Peak '#]],".D\data.ms",""),"TIC:", ""),B345)</f>
        <v xml:space="preserve"> 20250718_Nap-0.1</v>
      </c>
      <c r="J346" t="str">
        <f>IFERROR(2*(D347-Table1[[#This Row],[Ret Time]])/(Table1[[#This Row],[Width]]+F347),"")</f>
        <v/>
      </c>
      <c r="K346" t="str">
        <f>IF(ISNUMBER(Table1[[#This Row],[Ret Time]]), ROUND(Table1[[#This Row],[Ret Time]],1),"")</f>
        <v/>
      </c>
      <c r="L346" t="str">
        <f>IFERROR(INDEX($W$8:$W$30,MATCH(K346,$V$8:$V$30,0)),"")</f>
        <v/>
      </c>
      <c r="M346" t="str">
        <f>IFERROR(INDEX($X$8:$X$30,MATCH(Table1[[#This Row],[Rounded RT]],$V$8:$V$30,0)),"")</f>
        <v/>
      </c>
      <c r="N346" t="str">
        <f>IF(Table1[[#This Row],[Analyte]]=$W$8, Table1[[#This Row],[Area]]/SUMIFS($G$6:$G1344, $M$6:$M1344,Table1[[#This Row],[Inject ID]],$B$6:$B1344,Table1[[#This Row],[File Name]]), "")</f>
        <v/>
      </c>
      <c r="O346" t="str">
        <f>IF(Table1[[#This Row],[Analyte]]=$W$25, Table1[[#This Row],[Area]]/SUMIFS($G$6:$G1344, $M$6:$M1344,Table1[[#This Row],[Inject ID]],$B$6:$B1344,Table1[[#This Row],[File Name]]), "")</f>
        <v/>
      </c>
      <c r="Q346" t="str">
        <f>IF(Table1[[#This Row],[Nap/decane]]=$W$8, Table1[[#This Row],[Area]]/SUMIFS($G$6:$G1344, $M$6:$M1344,Table1[[#This Row],[Inject ID approx]],$B$6:$B1344,Table1[[#This Row],[File Name]]), "")</f>
        <v/>
      </c>
    </row>
    <row r="347" spans="1:18" x14ac:dyDescent="0.2">
      <c r="A347" t="str">
        <f>IFERROR(RIGHT(Table1[[#This Row],[File Name]],LEN(Table1[[#This Row],[File Name]])-FIND("-",Table1[[#This Row],[File Name]])),"")</f>
        <v>0.1</v>
      </c>
      <c r="B347" t="str">
        <f>IF(LEFT(Table1[[#This Row],[Peak '#]],3)="TIC", SUBSTITUTE(SUBSTITUTE(Table1[[#This Row],[Peak '#]],".D\data.ms",""),"TIC:", ""),B346)</f>
        <v xml:space="preserve"> 20250718_Nap-0.1</v>
      </c>
      <c r="J347" t="str">
        <f>IFERROR(2*(D348-Table1[[#This Row],[Ret Time]])/(Table1[[#This Row],[Width]]+F348),"")</f>
        <v/>
      </c>
      <c r="K347" t="str">
        <f>IF(ISNUMBER(Table1[[#This Row],[Ret Time]]), ROUND(Table1[[#This Row],[Ret Time]],1),"")</f>
        <v/>
      </c>
      <c r="L347" t="str">
        <f>IFERROR(INDEX($W$8:$W$30,MATCH(K347,$V$8:$V$30,0)),"")</f>
        <v/>
      </c>
      <c r="M347" t="str">
        <f>IFERROR(INDEX($X$8:$X$30,MATCH(Table1[[#This Row],[Rounded RT]],$V$8:$V$30,0)),"")</f>
        <v/>
      </c>
      <c r="N347" t="str">
        <f>IF(Table1[[#This Row],[Analyte]]=$W$8, Table1[[#This Row],[Area]]/SUMIFS($G$6:$G1345, $M$6:$M1345,Table1[[#This Row],[Inject ID]],$B$6:$B1345,Table1[[#This Row],[File Name]]), "")</f>
        <v/>
      </c>
      <c r="O347" t="str">
        <f>IF(Table1[[#This Row],[Analyte]]=$W$25, Table1[[#This Row],[Area]]/SUMIFS($G$6:$G1345, $M$6:$M1345,Table1[[#This Row],[Inject ID]],$B$6:$B1345,Table1[[#This Row],[File Name]]), "")</f>
        <v/>
      </c>
      <c r="Q347" t="str">
        <f>IF(Table1[[#This Row],[Nap/decane]]=$W$8, Table1[[#This Row],[Area]]/SUMIFS($G$6:$G1345, $M$6:$M1345,Table1[[#This Row],[Inject ID approx]],$B$6:$B1345,Table1[[#This Row],[File Name]]), "")</f>
        <v/>
      </c>
      <c r="R347" t="str">
        <f>IF(OR(Table1[[#This Row],[Analyte]]="Phe", Table1[[#This Row],[Analyte]]= "Naphtol"),TRUE,"")</f>
        <v/>
      </c>
    </row>
    <row r="348" spans="1:18" x14ac:dyDescent="0.2">
      <c r="A348" t="str">
        <f>IFERROR(RIGHT(Table1[[#This Row],[File Name]],LEN(Table1[[#This Row],[File Name]])-FIND("-",Table1[[#This Row],[File Name]])),"")</f>
        <v>0.1</v>
      </c>
      <c r="B348" t="str">
        <f>IF(LEFT(Table1[[#This Row],[Peak '#]],3)="TIC", SUBSTITUTE(SUBSTITUTE(Table1[[#This Row],[Peak '#]],".D\data.ms",""),"TIC:", ""),B347)</f>
        <v xml:space="preserve"> 20250718_Nap-0.1</v>
      </c>
      <c r="J348" t="str">
        <f>IFERROR(2*(D349-Table1[[#This Row],[Ret Time]])/(Table1[[#This Row],[Width]]+F349),"")</f>
        <v/>
      </c>
      <c r="K348" t="str">
        <f>IF(ISNUMBER(Table1[[#This Row],[Ret Time]]), ROUND(Table1[[#This Row],[Ret Time]],1),"")</f>
        <v/>
      </c>
      <c r="L348" t="str">
        <f>IFERROR(INDEX($W$8:$W$30,MATCH(K348,$V$8:$V$30,0)),"")</f>
        <v/>
      </c>
      <c r="M348" t="str">
        <f>IFERROR(INDEX($X$8:$X$30,MATCH(Table1[[#This Row],[Rounded RT]],$V$8:$V$30,0)),"")</f>
        <v/>
      </c>
      <c r="N348" t="str">
        <f>IF(Table1[[#This Row],[Analyte]]=$W$8, Table1[[#This Row],[Area]]/SUMIFS($G$6:$G1346, $M$6:$M1346,Table1[[#This Row],[Inject ID]],$B$6:$B1346,Table1[[#This Row],[File Name]]), "")</f>
        <v/>
      </c>
      <c r="O348" t="str">
        <f>IF(Table1[[#This Row],[Analyte]]=$W$25, Table1[[#This Row],[Area]]/SUMIFS($G$6:$G1346, $M$6:$M1346,Table1[[#This Row],[Inject ID]],$B$6:$B1346,Table1[[#This Row],[File Name]]), "")</f>
        <v/>
      </c>
      <c r="Q348" t="str">
        <f>IF(Table1[[#This Row],[Nap/decane]]=$W$8, Table1[[#This Row],[Area]]/SUMIFS($G$6:$G1346, $M$6:$M1346,Table1[[#This Row],[Inject ID approx]],$B$6:$B1346,Table1[[#This Row],[File Name]]), "")</f>
        <v/>
      </c>
      <c r="R348" t="str">
        <f>IF(OR(Table1[[#This Row],[Analyte]]="Phe", Table1[[#This Row],[Analyte]]= "Naphtol"),TRUE,"")</f>
        <v/>
      </c>
    </row>
    <row r="349" spans="1:18" x14ac:dyDescent="0.2">
      <c r="A349" t="str">
        <f>IFERROR(RIGHT(Table1[[#This Row],[File Name]],LEN(Table1[[#This Row],[File Name]])-FIND("-",Table1[[#This Row],[File Name]])),"")</f>
        <v>0.1</v>
      </c>
      <c r="B349" t="str">
        <f>IF(LEFT(Table1[[#This Row],[Peak '#]],3)="TIC", SUBSTITUTE(SUBSTITUTE(Table1[[#This Row],[Peak '#]],".D\data.ms",""),"TIC:", ""),B348)</f>
        <v xml:space="preserve"> 20250718_Nap-0.1</v>
      </c>
      <c r="J349" t="str">
        <f>IFERROR(2*(D350-Table1[[#This Row],[Ret Time]])/(Table1[[#This Row],[Width]]+F350),"")</f>
        <v/>
      </c>
      <c r="K349" t="str">
        <f>IF(ISNUMBER(Table1[[#This Row],[Ret Time]]), ROUND(Table1[[#This Row],[Ret Time]],1),"")</f>
        <v/>
      </c>
      <c r="L349" t="str">
        <f>IFERROR(INDEX($W$8:$W$30,MATCH(K349,$V$8:$V$30,0)),"")</f>
        <v/>
      </c>
      <c r="M349" t="str">
        <f>IFERROR(INDEX($X$8:$X$30,MATCH(Table1[[#This Row],[Rounded RT]],$V$8:$V$30,0)),"")</f>
        <v/>
      </c>
      <c r="N349" t="str">
        <f>IF(Table1[[#This Row],[Analyte]]=$W$8, Table1[[#This Row],[Area]]/SUMIFS($G$6:$G1347, $M$6:$M1347,Table1[[#This Row],[Inject ID]],$B$6:$B1347,Table1[[#This Row],[File Name]]), "")</f>
        <v/>
      </c>
      <c r="O349" t="str">
        <f>IF(Table1[[#This Row],[Analyte]]=$W$25, Table1[[#This Row],[Area]]/SUMIFS($G$6:$G1347, $M$6:$M1347,Table1[[#This Row],[Inject ID]],$B$6:$B1347,Table1[[#This Row],[File Name]]), "")</f>
        <v/>
      </c>
      <c r="Q349" t="str">
        <f>IF(Table1[[#This Row],[Nap/decane]]=$W$8, Table1[[#This Row],[Area]]/SUMIFS($G$6:$G1347, $M$6:$M1347,Table1[[#This Row],[Inject ID approx]],$B$6:$B1347,Table1[[#This Row],[File Name]]), "")</f>
        <v/>
      </c>
      <c r="R349" t="str">
        <f>IF(OR(Table1[[#This Row],[Analyte]]="Phe", Table1[[#This Row],[Analyte]]= "Naphtol"),TRUE,"")</f>
        <v/>
      </c>
    </row>
    <row r="350" spans="1:18" x14ac:dyDescent="0.2">
      <c r="A350" t="str">
        <f>IFERROR(RIGHT(Table1[[#This Row],[File Name]],LEN(Table1[[#This Row],[File Name]])-FIND("-",Table1[[#This Row],[File Name]])),"")</f>
        <v>0.1</v>
      </c>
      <c r="B350" t="str">
        <f>IF(LEFT(Table1[[#This Row],[Peak '#]],3)="TIC", SUBSTITUTE(SUBSTITUTE(Table1[[#This Row],[Peak '#]],".D\data.ms",""),"TIC:", ""),B349)</f>
        <v xml:space="preserve"> 20250718_Nap-0.1</v>
      </c>
      <c r="J350" t="str">
        <f>IFERROR(2*(D351-Table1[[#This Row],[Ret Time]])/(Table1[[#This Row],[Width]]+F351),"")</f>
        <v/>
      </c>
      <c r="K350" t="str">
        <f>IF(ISNUMBER(Table1[[#This Row],[Ret Time]]), ROUND(Table1[[#This Row],[Ret Time]],1),"")</f>
        <v/>
      </c>
      <c r="L350" t="str">
        <f>IFERROR(INDEX($W$8:$W$30,MATCH(K350,$V$8:$V$30,0)),"")</f>
        <v/>
      </c>
      <c r="M350" t="str">
        <f>IFERROR(INDEX($X$8:$X$30,MATCH(Table1[[#This Row],[Rounded RT]],$V$8:$V$30,0)),"")</f>
        <v/>
      </c>
      <c r="N350" t="str">
        <f>IF(Table1[[#This Row],[Analyte]]=$W$8, Table1[[#This Row],[Area]]/SUMIFS($G$6:$G1348, $M$6:$M1348,Table1[[#This Row],[Inject ID]],$B$6:$B1348,Table1[[#This Row],[File Name]]), "")</f>
        <v/>
      </c>
      <c r="O350" t="str">
        <f>IF(Table1[[#This Row],[Analyte]]=$W$25, Table1[[#This Row],[Area]]/SUMIFS($G$6:$G1348, $M$6:$M1348,Table1[[#This Row],[Inject ID]],$B$6:$B1348,Table1[[#This Row],[File Name]]), "")</f>
        <v/>
      </c>
      <c r="Q350" t="str">
        <f>IF(Table1[[#This Row],[Nap/decane]]=$W$8, Table1[[#This Row],[Area]]/SUMIFS($G$6:$G1348, $M$6:$M1348,Table1[[#This Row],[Inject ID approx]],$B$6:$B1348,Table1[[#This Row],[File Name]]), "")</f>
        <v/>
      </c>
      <c r="R350" t="str">
        <f>IF(OR(Table1[[#This Row],[Analyte]]="Phe", Table1[[#This Row],[Analyte]]= "Naphtol"),TRUE,"")</f>
        <v/>
      </c>
    </row>
    <row r="351" spans="1:18" x14ac:dyDescent="0.2">
      <c r="A351" t="str">
        <f>IFERROR(RIGHT(Table1[[#This Row],[File Name]],LEN(Table1[[#This Row],[File Name]])-FIND("-",Table1[[#This Row],[File Name]])),"")</f>
        <v>0.1</v>
      </c>
      <c r="B351" t="str">
        <f>IF(LEFT(Table1[[#This Row],[Peak '#]],3)="TIC", SUBSTITUTE(SUBSTITUTE(Table1[[#This Row],[Peak '#]],".D\data.ms",""),"TIC:", ""),B350)</f>
        <v xml:space="preserve"> 20250718_Nap-0.1</v>
      </c>
      <c r="J351" t="str">
        <f>IFERROR(2*(D352-Table1[[#This Row],[Ret Time]])/(Table1[[#This Row],[Width]]+F352),"")</f>
        <v/>
      </c>
      <c r="K351" t="str">
        <f>IF(ISNUMBER(Table1[[#This Row],[Ret Time]]), ROUND(Table1[[#This Row],[Ret Time]],1),"")</f>
        <v/>
      </c>
      <c r="L351" t="str">
        <f>IFERROR(INDEX($W$8:$W$30,MATCH(K351,$V$8:$V$30,0)),"")</f>
        <v/>
      </c>
      <c r="M351" t="str">
        <f>IFERROR(INDEX($X$8:$X$30,MATCH(Table1[[#This Row],[Rounded RT]],$V$8:$V$30,0)),"")</f>
        <v/>
      </c>
      <c r="N351" t="str">
        <f>IF(Table1[[#This Row],[Analyte]]=$W$8, Table1[[#This Row],[Area]]/SUMIFS($G$6:$G1349, $M$6:$M1349,Table1[[#This Row],[Inject ID]],$B$6:$B1349,Table1[[#This Row],[File Name]]), "")</f>
        <v/>
      </c>
      <c r="O351" t="str">
        <f>IF(Table1[[#This Row],[Analyte]]=$W$25, Table1[[#This Row],[Area]]/SUMIFS($G$6:$G1349, $M$6:$M1349,Table1[[#This Row],[Inject ID]],$B$6:$B1349,Table1[[#This Row],[File Name]]), "")</f>
        <v/>
      </c>
      <c r="Q351" t="str">
        <f>IF(Table1[[#This Row],[Nap/decane]]=$W$8, Table1[[#This Row],[Area]]/SUMIFS($G$6:$G1349, $M$6:$M1349,Table1[[#This Row],[Inject ID approx]],$B$6:$B1349,Table1[[#This Row],[File Name]]), "")</f>
        <v/>
      </c>
      <c r="R351" t="str">
        <f>IF(OR(Table1[[#This Row],[Analyte]]="Phe", Table1[[#This Row],[Analyte]]= "Naphtol"),TRUE,"")</f>
        <v/>
      </c>
    </row>
    <row r="352" spans="1:18" x14ac:dyDescent="0.2">
      <c r="A352" t="str">
        <f>IFERROR(RIGHT(Table1[[#This Row],[File Name]],LEN(Table1[[#This Row],[File Name]])-FIND("-",Table1[[#This Row],[File Name]])),"")</f>
        <v>0.1</v>
      </c>
      <c r="B352" t="str">
        <f>IF(LEFT(Table1[[#This Row],[Peak '#]],3)="TIC", SUBSTITUTE(SUBSTITUTE(Table1[[#This Row],[Peak '#]],".D\data.ms",""),"TIC:", ""),B351)</f>
        <v xml:space="preserve"> 20250718_Nap-0.1</v>
      </c>
      <c r="J352" t="str">
        <f>IFERROR(2*(D353-Table1[[#This Row],[Ret Time]])/(Table1[[#This Row],[Width]]+F353),"")</f>
        <v/>
      </c>
      <c r="K352" t="str">
        <f>IF(ISNUMBER(Table1[[#This Row],[Ret Time]]), ROUND(Table1[[#This Row],[Ret Time]],1),"")</f>
        <v/>
      </c>
      <c r="L352" t="str">
        <f>IFERROR(INDEX($W$8:$W$30,MATCH(K352,$V$8:$V$30,0)),"")</f>
        <v/>
      </c>
      <c r="M352" t="str">
        <f>IFERROR(INDEX($X$8:$X$30,MATCH(Table1[[#This Row],[Rounded RT]],$V$8:$V$30,0)),"")</f>
        <v/>
      </c>
      <c r="N352" t="str">
        <f>IF(Table1[[#This Row],[Analyte]]=$W$8, Table1[[#This Row],[Area]]/SUMIFS($G$6:$G1350, $M$6:$M1350,Table1[[#This Row],[Inject ID]],$B$6:$B1350,Table1[[#This Row],[File Name]]), "")</f>
        <v/>
      </c>
      <c r="O352" t="str">
        <f>IF(Table1[[#This Row],[Analyte]]=$W$25, Table1[[#This Row],[Area]]/SUMIFS($G$6:$G1350, $M$6:$M1350,Table1[[#This Row],[Inject ID]],$B$6:$B1350,Table1[[#This Row],[File Name]]), "")</f>
        <v/>
      </c>
      <c r="Q352" t="str">
        <f>IF(Table1[[#This Row],[Nap/decane]]=$W$8, Table1[[#This Row],[Area]]/SUMIFS($G$6:$G1350, $M$6:$M1350,Table1[[#This Row],[Inject ID approx]],$B$6:$B1350,Table1[[#This Row],[File Name]]), "")</f>
        <v/>
      </c>
      <c r="R352" t="str">
        <f>IF(OR(Table1[[#This Row],[Analyte]]="Phe", Table1[[#This Row],[Analyte]]= "Naphtol"),TRUE,"")</f>
        <v/>
      </c>
    </row>
    <row r="353" spans="1:18" x14ac:dyDescent="0.2">
      <c r="A353" t="str">
        <f>IFERROR(RIGHT(Table1[[#This Row],[File Name]],LEN(Table1[[#This Row],[File Name]])-FIND("-",Table1[[#This Row],[File Name]])),"")</f>
        <v>0.1</v>
      </c>
      <c r="B353" t="str">
        <f>IF(LEFT(Table1[[#This Row],[Peak '#]],3)="TIC", SUBSTITUTE(SUBSTITUTE(Table1[[#This Row],[Peak '#]],".D\data.ms",""),"TIC:", ""),B352)</f>
        <v xml:space="preserve"> 20250718_Nap-0.1</v>
      </c>
      <c r="J353" t="str">
        <f>IFERROR(2*(D354-Table1[[#This Row],[Ret Time]])/(Table1[[#This Row],[Width]]+F354),"")</f>
        <v/>
      </c>
      <c r="K353" t="str">
        <f>IF(ISNUMBER(Table1[[#This Row],[Ret Time]]), ROUND(Table1[[#This Row],[Ret Time]],1),"")</f>
        <v/>
      </c>
      <c r="L353" t="str">
        <f>IFERROR(INDEX($W$8:$W$30,MATCH(K353,$V$8:$V$30,0)),"")</f>
        <v/>
      </c>
      <c r="M353" t="str">
        <f>IFERROR(INDEX($X$8:$X$30,MATCH(Table1[[#This Row],[Rounded RT]],$V$8:$V$30,0)),"")</f>
        <v/>
      </c>
      <c r="N353" t="str">
        <f>IF(Table1[[#This Row],[Analyte]]=$W$8, Table1[[#This Row],[Area]]/SUMIFS($G$6:$G1351, $M$6:$M1351,Table1[[#This Row],[Inject ID]],$B$6:$B1351,Table1[[#This Row],[File Name]]), "")</f>
        <v/>
      </c>
      <c r="O353" t="str">
        <f>IF(Table1[[#This Row],[Analyte]]=$W$25, Table1[[#This Row],[Area]]/SUMIFS($G$6:$G1351, $M$6:$M1351,Table1[[#This Row],[Inject ID]],$B$6:$B1351,Table1[[#This Row],[File Name]]), "")</f>
        <v/>
      </c>
      <c r="Q353" t="str">
        <f>IF(Table1[[#This Row],[Nap/decane]]=$W$8, Table1[[#This Row],[Area]]/SUMIFS($G$6:$G1351, $M$6:$M1351,Table1[[#This Row],[Inject ID approx]],$B$6:$B1351,Table1[[#This Row],[File Name]]), "")</f>
        <v/>
      </c>
      <c r="R353" t="str">
        <f>IF(OR(Table1[[#This Row],[Analyte]]="Phe", Table1[[#This Row],[Analyte]]= "Naphtol"),TRUE,"")</f>
        <v/>
      </c>
    </row>
    <row r="354" spans="1:18" x14ac:dyDescent="0.2">
      <c r="A354" t="str">
        <f>IFERROR(RIGHT(Table1[[#This Row],[File Name]],LEN(Table1[[#This Row],[File Name]])-FIND("-",Table1[[#This Row],[File Name]])),"")</f>
        <v>0.1</v>
      </c>
      <c r="B354" t="str">
        <f>IF(LEFT(Table1[[#This Row],[Peak '#]],3)="TIC", SUBSTITUTE(SUBSTITUTE(Table1[[#This Row],[Peak '#]],".D\data.ms",""),"TIC:", ""),B353)</f>
        <v xml:space="preserve"> 20250718_Nap-0.1</v>
      </c>
      <c r="C354"/>
      <c r="J354" t="str">
        <f>IFERROR(2*(D355-Table1[[#This Row],[Ret Time]])/(Table1[[#This Row],[Width]]+F355),"")</f>
        <v/>
      </c>
      <c r="K354" t="str">
        <f>IF(ISNUMBER(Table1[[#This Row],[Ret Time]]), ROUND(Table1[[#This Row],[Ret Time]],1),"")</f>
        <v/>
      </c>
      <c r="L354" t="str">
        <f>IFERROR(INDEX($W$8:$W$30,MATCH(K354,$V$8:$V$30,0)),"")</f>
        <v/>
      </c>
      <c r="M354" t="str">
        <f>IFERROR(INDEX($X$8:$X$30,MATCH(Table1[[#This Row],[Rounded RT]],$V$8:$V$30,0)),"")</f>
        <v/>
      </c>
      <c r="N354" t="str">
        <f>IF(Table1[[#This Row],[Analyte]]=$W$8, Table1[[#This Row],[Area]]/SUMIFS($G$6:$G1352, $M$6:$M1352,Table1[[#This Row],[Inject ID]],$B$6:$B1352,Table1[[#This Row],[File Name]]), "")</f>
        <v/>
      </c>
      <c r="O354" t="str">
        <f>IF(Table1[[#This Row],[Analyte]]=$W$25, Table1[[#This Row],[Area]]/SUMIFS($G$6:$G1352, $M$6:$M1352,Table1[[#This Row],[Inject ID]],$B$6:$B1352,Table1[[#This Row],[File Name]]), "")</f>
        <v/>
      </c>
      <c r="Q354" t="str">
        <f>IF(Table1[[#This Row],[Nap/decane]]=$W$8, Table1[[#This Row],[Area]]/SUMIFS($G$6:$G1352, $M$6:$M1352,Table1[[#This Row],[Inject ID approx]],$B$6:$B1352,Table1[[#This Row],[File Name]]), "")</f>
        <v/>
      </c>
      <c r="R354" t="str">
        <f>IF(OR(Table1[[#This Row],[Analyte]]="Phe", Table1[[#This Row],[Analyte]]= "Naphtol"),TRUE,"")</f>
        <v/>
      </c>
    </row>
    <row r="355" spans="1:18" x14ac:dyDescent="0.2">
      <c r="A355" t="str">
        <f>IFERROR(RIGHT(Table1[[#This Row],[File Name]],LEN(Table1[[#This Row],[File Name]])-FIND("-",Table1[[#This Row],[File Name]])),"")</f>
        <v>0.1</v>
      </c>
      <c r="B355" t="str">
        <f>IF(LEFT(Table1[[#This Row],[Peak '#]],3)="TIC", SUBSTITUTE(SUBSTITUTE(Table1[[#This Row],[Peak '#]],".D\data.ms",""),"TIC:", ""),B354)</f>
        <v xml:space="preserve"> 20250718_Nap-0.1</v>
      </c>
      <c r="J355" t="str">
        <f>IFERROR(2*(D356-Table1[[#This Row],[Ret Time]])/(Table1[[#This Row],[Width]]+F356),"")</f>
        <v/>
      </c>
      <c r="K355" t="str">
        <f>IF(ISNUMBER(Table1[[#This Row],[Ret Time]]), ROUND(Table1[[#This Row],[Ret Time]],1),"")</f>
        <v/>
      </c>
      <c r="L355" t="str">
        <f>IFERROR(INDEX($W$8:$W$30,MATCH(K355,$V$8:$V$30,0)),"")</f>
        <v/>
      </c>
      <c r="M355" t="str">
        <f>IFERROR(INDEX($X$8:$X$30,MATCH(Table1[[#This Row],[Rounded RT]],$V$8:$V$30,0)),"")</f>
        <v/>
      </c>
      <c r="N355" t="str">
        <f>IF(Table1[[#This Row],[Analyte]]=$W$8, Table1[[#This Row],[Area]]/SUMIFS($G$6:$G1353, $M$6:$M1353,Table1[[#This Row],[Inject ID]],$B$6:$B1353,Table1[[#This Row],[File Name]]), "")</f>
        <v/>
      </c>
      <c r="O355" t="str">
        <f>IF(Table1[[#This Row],[Analyte]]=$W$25, Table1[[#This Row],[Area]]/SUMIFS($G$6:$G1353, $M$6:$M1353,Table1[[#This Row],[Inject ID]],$B$6:$B1353,Table1[[#This Row],[File Name]]), "")</f>
        <v/>
      </c>
      <c r="Q355" t="str">
        <f>IF(Table1[[#This Row],[Nap/decane]]=$W$8, Table1[[#This Row],[Area]]/SUMIFS($G$6:$G1353, $M$6:$M1353,Table1[[#This Row],[Inject ID approx]],$B$6:$B1353,Table1[[#This Row],[File Name]]), "")</f>
        <v/>
      </c>
      <c r="R355" t="str">
        <f>IF(OR(Table1[[#This Row],[Analyte]]="Phe", Table1[[#This Row],[Analyte]]= "Naphtol"),TRUE,"")</f>
        <v/>
      </c>
    </row>
    <row r="356" spans="1:18" x14ac:dyDescent="0.2">
      <c r="A356" t="str">
        <f>IFERROR(RIGHT(Table1[[#This Row],[File Name]],LEN(Table1[[#This Row],[File Name]])-FIND("-",Table1[[#This Row],[File Name]])),"")</f>
        <v>0.1</v>
      </c>
      <c r="B356" t="str">
        <f>IF(LEFT(Table1[[#This Row],[Peak '#]],3)="TIC", SUBSTITUTE(SUBSTITUTE(Table1[[#This Row],[Peak '#]],".D\data.ms",""),"TIC:", ""),B355)</f>
        <v xml:space="preserve"> 20250718_Nap-0.1</v>
      </c>
      <c r="J356" t="str">
        <f>IFERROR(2*(D357-Table1[[#This Row],[Ret Time]])/(Table1[[#This Row],[Width]]+F357),"")</f>
        <v/>
      </c>
      <c r="K356" t="str">
        <f>IF(ISNUMBER(Table1[[#This Row],[Ret Time]]), ROUND(Table1[[#This Row],[Ret Time]],1),"")</f>
        <v/>
      </c>
      <c r="L356" t="str">
        <f>IFERROR(INDEX($W$8:$W$30,MATCH(K356,$V$8:$V$30,0)),"")</f>
        <v/>
      </c>
      <c r="M356" t="str">
        <f>IFERROR(INDEX($X$8:$X$30,MATCH(Table1[[#This Row],[Rounded RT]],$V$8:$V$30,0)),"")</f>
        <v/>
      </c>
      <c r="N356" t="str">
        <f>IF(Table1[[#This Row],[Analyte]]=$W$8, Table1[[#This Row],[Area]]/SUMIFS($G$6:$G1354, $M$6:$M1354,Table1[[#This Row],[Inject ID]],$B$6:$B1354,Table1[[#This Row],[File Name]]), "")</f>
        <v/>
      </c>
      <c r="O356" t="str">
        <f>IF(Table1[[#This Row],[Analyte]]=$W$25, Table1[[#This Row],[Area]]/SUMIFS($G$6:$G1354, $M$6:$M1354,Table1[[#This Row],[Inject ID]],$B$6:$B1354,Table1[[#This Row],[File Name]]), "")</f>
        <v/>
      </c>
      <c r="Q356" t="str">
        <f>IF(Table1[[#This Row],[Nap/decane]]=$W$8, Table1[[#This Row],[Area]]/SUMIFS($G$6:$G1354, $M$6:$M1354,Table1[[#This Row],[Inject ID approx]],$B$6:$B1354,Table1[[#This Row],[File Name]]), "")</f>
        <v/>
      </c>
      <c r="R356" t="str">
        <f>IF(OR(Table1[[#This Row],[Analyte]]="Phe", Table1[[#This Row],[Analyte]]= "Naphtol"),TRUE,"")</f>
        <v/>
      </c>
    </row>
    <row r="357" spans="1:18" x14ac:dyDescent="0.2">
      <c r="A357" t="str">
        <f>IFERROR(RIGHT(Table1[[#This Row],[File Name]],LEN(Table1[[#This Row],[File Name]])-FIND("-",Table1[[#This Row],[File Name]])),"")</f>
        <v>0.1</v>
      </c>
      <c r="B357" t="str">
        <f>IF(LEFT(Table1[[#This Row],[Peak '#]],3)="TIC", SUBSTITUTE(SUBSTITUTE(Table1[[#This Row],[Peak '#]],".D\data.ms",""),"TIC:", ""),B356)</f>
        <v xml:space="preserve"> 20250718_Nap-0.1</v>
      </c>
      <c r="J357" t="str">
        <f>IFERROR(2*(D358-Table1[[#This Row],[Ret Time]])/(Table1[[#This Row],[Width]]+F358),"")</f>
        <v/>
      </c>
      <c r="K357" t="str">
        <f>IF(ISNUMBER(Table1[[#This Row],[Ret Time]]), ROUND(Table1[[#This Row],[Ret Time]],1),"")</f>
        <v/>
      </c>
      <c r="L357" t="str">
        <f>IFERROR(INDEX($W$8:$W$30,MATCH(K357,$V$8:$V$30,0)),"")</f>
        <v/>
      </c>
      <c r="M357" t="str">
        <f>IFERROR(INDEX($X$8:$X$30,MATCH(Table1[[#This Row],[Rounded RT]],$V$8:$V$30,0)),"")</f>
        <v/>
      </c>
      <c r="N357" t="str">
        <f>IF(Table1[[#This Row],[Analyte]]=$W$8, Table1[[#This Row],[Area]]/SUMIFS($G$6:$G1355, $M$6:$M1355,Table1[[#This Row],[Inject ID]],$B$6:$B1355,Table1[[#This Row],[File Name]]), "")</f>
        <v/>
      </c>
      <c r="O357" t="str">
        <f>IF(Table1[[#This Row],[Analyte]]=$W$25, Table1[[#This Row],[Area]]/SUMIFS($G$6:$G1355, $M$6:$M1355,Table1[[#This Row],[Inject ID]],$B$6:$B1355,Table1[[#This Row],[File Name]]), "")</f>
        <v/>
      </c>
      <c r="Q357" t="str">
        <f>IF(Table1[[#This Row],[Nap/decane]]=$W$8, Table1[[#This Row],[Area]]/SUMIFS($G$6:$G1355, $M$6:$M1355,Table1[[#This Row],[Inject ID approx]],$B$6:$B1355,Table1[[#This Row],[File Name]]), "")</f>
        <v/>
      </c>
      <c r="R357" t="str">
        <f>IF(OR(Table1[[#This Row],[Analyte]]="Phe", Table1[[#This Row],[Analyte]]= "Naphtol"),TRUE,"")</f>
        <v/>
      </c>
    </row>
    <row r="358" spans="1:18" x14ac:dyDescent="0.2">
      <c r="A358" t="str">
        <f>IFERROR(RIGHT(Table1[[#This Row],[File Name]],LEN(Table1[[#This Row],[File Name]])-FIND("-",Table1[[#This Row],[File Name]])),"")</f>
        <v>0.1</v>
      </c>
      <c r="B358" t="str">
        <f>IF(LEFT(Table1[[#This Row],[Peak '#]],3)="TIC", SUBSTITUTE(SUBSTITUTE(Table1[[#This Row],[Peak '#]],".D\data.ms",""),"TIC:", ""),B357)</f>
        <v xml:space="preserve"> 20250718_Nap-0.1</v>
      </c>
      <c r="J358" t="str">
        <f>IFERROR(2*(D359-Table1[[#This Row],[Ret Time]])/(Table1[[#This Row],[Width]]+F359),"")</f>
        <v/>
      </c>
      <c r="K358" t="str">
        <f>IF(ISNUMBER(Table1[[#This Row],[Ret Time]]), ROUND(Table1[[#This Row],[Ret Time]],1),"")</f>
        <v/>
      </c>
      <c r="L358" t="str">
        <f>IFERROR(INDEX($W$8:$W$30,MATCH(K358,$V$8:$V$30,0)),"")</f>
        <v/>
      </c>
      <c r="M358" t="str">
        <f>IFERROR(INDEX($X$8:$X$30,MATCH(Table1[[#This Row],[Rounded RT]],$V$8:$V$30,0)),"")</f>
        <v/>
      </c>
      <c r="N358" t="str">
        <f>IF(Table1[[#This Row],[Analyte]]=$W$8, Table1[[#This Row],[Area]]/SUMIFS($G$6:$G1356, $M$6:$M1356,Table1[[#This Row],[Inject ID]],$B$6:$B1356,Table1[[#This Row],[File Name]]), "")</f>
        <v/>
      </c>
      <c r="O358" t="str">
        <f>IF(Table1[[#This Row],[Analyte]]=$W$25, Table1[[#This Row],[Area]]/SUMIFS($G$6:$G1356, $M$6:$M1356,Table1[[#This Row],[Inject ID]],$B$6:$B1356,Table1[[#This Row],[File Name]]), "")</f>
        <v/>
      </c>
      <c r="Q358" t="str">
        <f>IF(Table1[[#This Row],[Nap/decane]]=$W$8, Table1[[#This Row],[Area]]/SUMIFS($G$6:$G1356, $M$6:$M1356,Table1[[#This Row],[Inject ID approx]],$B$6:$B1356,Table1[[#This Row],[File Name]]), "")</f>
        <v/>
      </c>
      <c r="R358" t="str">
        <f>IF(OR(Table1[[#This Row],[Analyte]]="Phe", Table1[[#This Row],[Analyte]]= "Naphtol"),TRUE,"")</f>
        <v/>
      </c>
    </row>
    <row r="359" spans="1:18" x14ac:dyDescent="0.2">
      <c r="A359" t="str">
        <f>IFERROR(RIGHT(Table1[[#This Row],[File Name]],LEN(Table1[[#This Row],[File Name]])-FIND("-",Table1[[#This Row],[File Name]])),"")</f>
        <v>0.1</v>
      </c>
      <c r="B359" t="str">
        <f>IF(LEFT(Table1[[#This Row],[Peak '#]],3)="TIC", SUBSTITUTE(SUBSTITUTE(Table1[[#This Row],[Peak '#]],".D\data.ms",""),"TIC:", ""),B358)</f>
        <v xml:space="preserve"> 20250718_Nap-0.1</v>
      </c>
      <c r="J359" t="str">
        <f>IFERROR(2*(D360-Table1[[#This Row],[Ret Time]])/(Table1[[#This Row],[Width]]+F360),"")</f>
        <v/>
      </c>
      <c r="K359" t="str">
        <f>IF(ISNUMBER(Table1[[#This Row],[Ret Time]]), ROUND(Table1[[#This Row],[Ret Time]],1),"")</f>
        <v/>
      </c>
      <c r="L359" t="str">
        <f>IFERROR(INDEX($W$8:$W$30,MATCH(K359,$V$8:$V$30,0)),"")</f>
        <v/>
      </c>
      <c r="M359" t="str">
        <f>IFERROR(INDEX($X$8:$X$30,MATCH(Table1[[#This Row],[Rounded RT]],$V$8:$V$30,0)),"")</f>
        <v/>
      </c>
      <c r="N359" t="str">
        <f>IF(Table1[[#This Row],[Analyte]]=$W$8, Table1[[#This Row],[Area]]/SUMIFS($G$6:$G1357, $M$6:$M1357,Table1[[#This Row],[Inject ID]],$B$6:$B1357,Table1[[#This Row],[File Name]]), "")</f>
        <v/>
      </c>
      <c r="O359" t="str">
        <f>IF(Table1[[#This Row],[Analyte]]=$W$25, Table1[[#This Row],[Area]]/SUMIFS($G$6:$G1357, $M$6:$M1357,Table1[[#This Row],[Inject ID]],$B$6:$B1357,Table1[[#This Row],[File Name]]), "")</f>
        <v/>
      </c>
      <c r="Q359" t="str">
        <f>IF(Table1[[#This Row],[Nap/decane]]=$W$8, Table1[[#This Row],[Area]]/SUMIFS($G$6:$G1357, $M$6:$M1357,Table1[[#This Row],[Inject ID approx]],$B$6:$B1357,Table1[[#This Row],[File Name]]), "")</f>
        <v/>
      </c>
      <c r="R359" t="str">
        <f>IF(OR(Table1[[#This Row],[Analyte]]="Phe", Table1[[#This Row],[Analyte]]= "Naphtol"),TRUE,"")</f>
        <v/>
      </c>
    </row>
    <row r="360" spans="1:18" x14ac:dyDescent="0.2">
      <c r="A360" t="str">
        <f>IFERROR(RIGHT(Table1[[#This Row],[File Name]],LEN(Table1[[#This Row],[File Name]])-FIND("-",Table1[[#This Row],[File Name]])),"")</f>
        <v>0.1</v>
      </c>
      <c r="B360" t="str">
        <f>IF(LEFT(Table1[[#This Row],[Peak '#]],3)="TIC", SUBSTITUTE(SUBSTITUTE(Table1[[#This Row],[Peak '#]],".D\data.ms",""),"TIC:", ""),B359)</f>
        <v xml:space="preserve"> 20250718_Nap-0.1</v>
      </c>
      <c r="J360" t="str">
        <f>IFERROR(2*(D361-Table1[[#This Row],[Ret Time]])/(Table1[[#This Row],[Width]]+F361),"")</f>
        <v/>
      </c>
      <c r="K360" t="str">
        <f>IF(ISNUMBER(Table1[[#This Row],[Ret Time]]), ROUND(Table1[[#This Row],[Ret Time]],1),"")</f>
        <v/>
      </c>
      <c r="L360" t="str">
        <f>IFERROR(INDEX($W$8:$W$30,MATCH(K360,$V$8:$V$30,0)),"")</f>
        <v/>
      </c>
      <c r="M360" t="str">
        <f>IFERROR(INDEX($X$8:$X$30,MATCH(Table1[[#This Row],[Rounded RT]],$V$8:$V$30,0)),"")</f>
        <v/>
      </c>
      <c r="N360" t="str">
        <f>IF(Table1[[#This Row],[Analyte]]=$W$8, Table1[[#This Row],[Area]]/SUMIFS($G$6:$G1358, $M$6:$M1358,Table1[[#This Row],[Inject ID]],$B$6:$B1358,Table1[[#This Row],[File Name]]), "")</f>
        <v/>
      </c>
      <c r="O360" t="str">
        <f>IF(Table1[[#This Row],[Analyte]]=$W$25, Table1[[#This Row],[Area]]/SUMIFS($G$6:$G1358, $M$6:$M1358,Table1[[#This Row],[Inject ID]],$B$6:$B1358,Table1[[#This Row],[File Name]]), "")</f>
        <v/>
      </c>
      <c r="Q360" t="str">
        <f>IF(Table1[[#This Row],[Nap/decane]]=$W$8, Table1[[#This Row],[Area]]/SUMIFS($G$6:$G1358, $M$6:$M1358,Table1[[#This Row],[Inject ID approx]],$B$6:$B1358,Table1[[#This Row],[File Name]]), "")</f>
        <v/>
      </c>
      <c r="R360" t="str">
        <f>IF(OR(Table1[[#This Row],[Analyte]]="Phe", Table1[[#This Row],[Analyte]]= "Naphtol"),TRUE,"")</f>
        <v/>
      </c>
    </row>
    <row r="361" spans="1:18" x14ac:dyDescent="0.2">
      <c r="A361" t="str">
        <f>IFERROR(RIGHT(Table1[[#This Row],[File Name]],LEN(Table1[[#This Row],[File Name]])-FIND("-",Table1[[#This Row],[File Name]])),"")</f>
        <v>0.1</v>
      </c>
      <c r="B361" t="str">
        <f>IF(LEFT(Table1[[#This Row],[Peak '#]],3)="TIC", SUBSTITUTE(SUBSTITUTE(Table1[[#This Row],[Peak '#]],".D\data.ms",""),"TIC:", ""),B360)</f>
        <v xml:space="preserve"> 20250718_Nap-0.1</v>
      </c>
      <c r="J361" t="str">
        <f>IFERROR(2*(D362-Table1[[#This Row],[Ret Time]])/(Table1[[#This Row],[Width]]+F362),"")</f>
        <v/>
      </c>
      <c r="K361" t="str">
        <f>IF(ISNUMBER(Table1[[#This Row],[Ret Time]]), ROUND(Table1[[#This Row],[Ret Time]],1),"")</f>
        <v/>
      </c>
      <c r="L361" t="str">
        <f>IFERROR(INDEX($W$8:$W$30,MATCH(K361,$V$8:$V$30,0)),"")</f>
        <v/>
      </c>
      <c r="M361" t="str">
        <f>IFERROR(INDEX($X$8:$X$30,MATCH(Table1[[#This Row],[Rounded RT]],$V$8:$V$30,0)),"")</f>
        <v/>
      </c>
      <c r="N361" t="str">
        <f>IF(Table1[[#This Row],[Analyte]]=$W$8, Table1[[#This Row],[Area]]/SUMIFS($G$6:$G1359, $M$6:$M1359,Table1[[#This Row],[Inject ID]],$B$6:$B1359,Table1[[#This Row],[File Name]]), "")</f>
        <v/>
      </c>
      <c r="O361" t="str">
        <f>IF(Table1[[#This Row],[Analyte]]=$W$25, Table1[[#This Row],[Area]]/SUMIFS($G$6:$G1359, $M$6:$M1359,Table1[[#This Row],[Inject ID]],$B$6:$B1359,Table1[[#This Row],[File Name]]), "")</f>
        <v/>
      </c>
      <c r="Q361" t="str">
        <f>IF(Table1[[#This Row],[Nap/decane]]=$W$8, Table1[[#This Row],[Area]]/SUMIFS($G$6:$G1359, $M$6:$M1359,Table1[[#This Row],[Inject ID approx]],$B$6:$B1359,Table1[[#This Row],[File Name]]), "")</f>
        <v/>
      </c>
      <c r="R361" t="str">
        <f>IF(OR(Table1[[#This Row],[Analyte]]="Phe", Table1[[#This Row],[Analyte]]= "Naphtol"),TRUE,"")</f>
        <v/>
      </c>
    </row>
    <row r="362" spans="1:18" x14ac:dyDescent="0.2">
      <c r="A362" t="str">
        <f>IFERROR(RIGHT(Table1[[#This Row],[File Name]],LEN(Table1[[#This Row],[File Name]])-FIND("-",Table1[[#This Row],[File Name]])),"")</f>
        <v>0.1</v>
      </c>
      <c r="B362" t="str">
        <f>IF(LEFT(Table1[[#This Row],[Peak '#]],3)="TIC", SUBSTITUTE(SUBSTITUTE(Table1[[#This Row],[Peak '#]],".D\data.ms",""),"TIC:", ""),B361)</f>
        <v xml:space="preserve"> 20250718_Nap-0.1</v>
      </c>
      <c r="J362" t="str">
        <f>IFERROR(2*(D363-Table1[[#This Row],[Ret Time]])/(Table1[[#This Row],[Width]]+F363),"")</f>
        <v/>
      </c>
      <c r="K362" t="str">
        <f>IF(ISNUMBER(Table1[[#This Row],[Ret Time]]), ROUND(Table1[[#This Row],[Ret Time]],1),"")</f>
        <v/>
      </c>
      <c r="L362" t="str">
        <f>IFERROR(INDEX($W$8:$W$30,MATCH(K362,$V$8:$V$30,0)),"")</f>
        <v/>
      </c>
      <c r="M362" t="str">
        <f>IFERROR(INDEX($X$8:$X$30,MATCH(Table1[[#This Row],[Rounded RT]],$V$8:$V$30,0)),"")</f>
        <v/>
      </c>
      <c r="N362" t="str">
        <f>IF(Table1[[#This Row],[Analyte]]=$W$8, Table1[[#This Row],[Area]]/SUMIFS($G$6:$G1360, $M$6:$M1360,Table1[[#This Row],[Inject ID]],$B$6:$B1360,Table1[[#This Row],[File Name]]), "")</f>
        <v/>
      </c>
      <c r="O362" t="str">
        <f>IF(Table1[[#This Row],[Analyte]]=$W$25, Table1[[#This Row],[Area]]/SUMIFS($G$6:$G1360, $M$6:$M1360,Table1[[#This Row],[Inject ID]],$B$6:$B1360,Table1[[#This Row],[File Name]]), "")</f>
        <v/>
      </c>
      <c r="Q362" t="str">
        <f>IF(Table1[[#This Row],[Nap/decane]]=$W$8, Table1[[#This Row],[Area]]/SUMIFS($G$6:$G1360, $M$6:$M1360,Table1[[#This Row],[Inject ID approx]],$B$6:$B1360,Table1[[#This Row],[File Name]]), "")</f>
        <v/>
      </c>
      <c r="R362" t="str">
        <f>IF(OR(Table1[[#This Row],[Analyte]]="Phe", Table1[[#This Row],[Analyte]]= "Naphtol"),TRUE,"")</f>
        <v/>
      </c>
    </row>
    <row r="363" spans="1:18" x14ac:dyDescent="0.2">
      <c r="A363" t="str">
        <f>IFERROR(RIGHT(Table1[[#This Row],[File Name]],LEN(Table1[[#This Row],[File Name]])-FIND("-",Table1[[#This Row],[File Name]])),"")</f>
        <v>0.1</v>
      </c>
      <c r="B363" t="str">
        <f>IF(LEFT(Table1[[#This Row],[Peak '#]],3)="TIC", SUBSTITUTE(SUBSTITUTE(Table1[[#This Row],[Peak '#]],".D\data.ms",""),"TIC:", ""),B362)</f>
        <v xml:space="preserve"> 20250718_Nap-0.1</v>
      </c>
      <c r="J363" t="str">
        <f>IFERROR(2*(D364-Table1[[#This Row],[Ret Time]])/(Table1[[#This Row],[Width]]+F364),"")</f>
        <v/>
      </c>
      <c r="K363" t="str">
        <f>IF(ISNUMBER(Table1[[#This Row],[Ret Time]]), ROUND(Table1[[#This Row],[Ret Time]],1),"")</f>
        <v/>
      </c>
      <c r="L363" t="str">
        <f>IFERROR(INDEX($W$8:$W$30,MATCH(K363,$V$8:$V$30,0)),"")</f>
        <v/>
      </c>
      <c r="M363" t="str">
        <f>IFERROR(INDEX($X$8:$X$30,MATCH(Table1[[#This Row],[Rounded RT]],$V$8:$V$30,0)),"")</f>
        <v/>
      </c>
      <c r="N363" t="str">
        <f>IF(Table1[[#This Row],[Analyte]]=$W$8, Table1[[#This Row],[Area]]/SUMIFS($G$6:$G1361, $M$6:$M1361,Table1[[#This Row],[Inject ID]],$B$6:$B1361,Table1[[#This Row],[File Name]]), "")</f>
        <v/>
      </c>
      <c r="O363" t="str">
        <f>IF(Table1[[#This Row],[Analyte]]=$W$25, Table1[[#This Row],[Area]]/SUMIFS($G$6:$G1361, $M$6:$M1361,Table1[[#This Row],[Inject ID]],$B$6:$B1361,Table1[[#This Row],[File Name]]), "")</f>
        <v/>
      </c>
      <c r="Q363" t="str">
        <f>IF(Table1[[#This Row],[Nap/decane]]=$W$8, Table1[[#This Row],[Area]]/SUMIFS($G$6:$G1361, $M$6:$M1361,Table1[[#This Row],[Inject ID approx]],$B$6:$B1361,Table1[[#This Row],[File Name]]), "")</f>
        <v/>
      </c>
      <c r="R363" t="str">
        <f>IF(OR(Table1[[#This Row],[Analyte]]="Phe", Table1[[#This Row],[Analyte]]= "Naphtol"),TRUE,"")</f>
        <v/>
      </c>
    </row>
    <row r="364" spans="1:18" x14ac:dyDescent="0.2">
      <c r="A364" t="str">
        <f>IFERROR(RIGHT(Table1[[#This Row],[File Name]],LEN(Table1[[#This Row],[File Name]])-FIND("-",Table1[[#This Row],[File Name]])),"")</f>
        <v>0.1</v>
      </c>
      <c r="B364" t="str">
        <f>IF(LEFT(Table1[[#This Row],[Peak '#]],3)="TIC", SUBSTITUTE(SUBSTITUTE(Table1[[#This Row],[Peak '#]],".D\data.ms",""),"TIC:", ""),B363)</f>
        <v xml:space="preserve"> 20250718_Nap-0.1</v>
      </c>
      <c r="J364" t="str">
        <f>IFERROR(2*(D365-Table1[[#This Row],[Ret Time]])/(Table1[[#This Row],[Width]]+F365),"")</f>
        <v/>
      </c>
      <c r="K364" t="str">
        <f>IF(ISNUMBER(Table1[[#This Row],[Ret Time]]), ROUND(Table1[[#This Row],[Ret Time]],1),"")</f>
        <v/>
      </c>
      <c r="L364" t="str">
        <f>IFERROR(INDEX($W$8:$W$30,MATCH(K364,$V$8:$V$30,0)),"")</f>
        <v/>
      </c>
      <c r="M364" t="str">
        <f>IFERROR(INDEX($X$8:$X$30,MATCH(Table1[[#This Row],[Rounded RT]],$V$8:$V$30,0)),"")</f>
        <v/>
      </c>
      <c r="N364" t="str">
        <f>IF(Table1[[#This Row],[Analyte]]=$W$8, Table1[[#This Row],[Area]]/SUMIFS($G$6:$G1362, $M$6:$M1362,Table1[[#This Row],[Inject ID]],$B$6:$B1362,Table1[[#This Row],[File Name]]), "")</f>
        <v/>
      </c>
      <c r="O364" t="str">
        <f>IF(Table1[[#This Row],[Analyte]]=$W$25, Table1[[#This Row],[Area]]/SUMIFS($G$6:$G1362, $M$6:$M1362,Table1[[#This Row],[Inject ID]],$B$6:$B1362,Table1[[#This Row],[File Name]]), "")</f>
        <v/>
      </c>
      <c r="Q364" t="str">
        <f>IF(Table1[[#This Row],[Nap/decane]]=$W$8, Table1[[#This Row],[Area]]/SUMIFS($G$6:$G1362, $M$6:$M1362,Table1[[#This Row],[Inject ID approx]],$B$6:$B1362,Table1[[#This Row],[File Name]]), "")</f>
        <v/>
      </c>
      <c r="R364" t="str">
        <f>IF(OR(Table1[[#This Row],[Analyte]]="Phe", Table1[[#This Row],[Analyte]]= "Naphtol"),TRUE,"")</f>
        <v/>
      </c>
    </row>
    <row r="365" spans="1:18" x14ac:dyDescent="0.2">
      <c r="A365" t="str">
        <f>IFERROR(RIGHT(Table1[[#This Row],[File Name]],LEN(Table1[[#This Row],[File Name]])-FIND("-",Table1[[#This Row],[File Name]])),"")</f>
        <v>0.1</v>
      </c>
      <c r="B365" t="str">
        <f>IF(LEFT(Table1[[#This Row],[Peak '#]],3)="TIC", SUBSTITUTE(SUBSTITUTE(Table1[[#This Row],[Peak '#]],".D\data.ms",""),"TIC:", ""),B364)</f>
        <v xml:space="preserve"> 20250718_Nap-0.1</v>
      </c>
      <c r="J365" t="str">
        <f>IFERROR(2*(D366-Table1[[#This Row],[Ret Time]])/(Table1[[#This Row],[Width]]+F366),"")</f>
        <v/>
      </c>
      <c r="K365" t="str">
        <f>IF(ISNUMBER(Table1[[#This Row],[Ret Time]]), ROUND(Table1[[#This Row],[Ret Time]],1),"")</f>
        <v/>
      </c>
      <c r="L365" t="str">
        <f>IFERROR(INDEX($W$8:$W$30,MATCH(K365,$V$8:$V$30,0)),"")</f>
        <v/>
      </c>
      <c r="M365" t="str">
        <f>IFERROR(INDEX($X$8:$X$30,MATCH(Table1[[#This Row],[Rounded RT]],$V$8:$V$30,0)),"")</f>
        <v/>
      </c>
      <c r="N365" t="str">
        <f>IF(Table1[[#This Row],[Analyte]]=$W$8, Table1[[#This Row],[Area]]/SUMIFS($G$6:$G1363, $M$6:$M1363,Table1[[#This Row],[Inject ID]],$B$6:$B1363,Table1[[#This Row],[File Name]]), "")</f>
        <v/>
      </c>
      <c r="O365" t="str">
        <f>IF(Table1[[#This Row],[Analyte]]=$W$25, Table1[[#This Row],[Area]]/SUMIFS($G$6:$G1363, $M$6:$M1363,Table1[[#This Row],[Inject ID]],$B$6:$B1363,Table1[[#This Row],[File Name]]), "")</f>
        <v/>
      </c>
      <c r="Q365" t="str">
        <f>IF(Table1[[#This Row],[Nap/decane]]=$W$8, Table1[[#This Row],[Area]]/SUMIFS($G$6:$G1363, $M$6:$M1363,Table1[[#This Row],[Inject ID approx]],$B$6:$B1363,Table1[[#This Row],[File Name]]), "")</f>
        <v/>
      </c>
      <c r="R365" t="str">
        <f>IF(OR(Table1[[#This Row],[Analyte]]="Phe", Table1[[#This Row],[Analyte]]= "Naphtol"),TRUE,"")</f>
        <v/>
      </c>
    </row>
    <row r="366" spans="1:18" x14ac:dyDescent="0.2">
      <c r="A366" t="str">
        <f>IFERROR(RIGHT(Table1[[#This Row],[File Name]],LEN(Table1[[#This Row],[File Name]])-FIND("-",Table1[[#This Row],[File Name]])),"")</f>
        <v>0.1</v>
      </c>
      <c r="B366" t="str">
        <f>IF(LEFT(Table1[[#This Row],[Peak '#]],3)="TIC", SUBSTITUTE(SUBSTITUTE(Table1[[#This Row],[Peak '#]],".D\data.ms",""),"TIC:", ""),B365)</f>
        <v xml:space="preserve"> 20250718_Nap-0.1</v>
      </c>
      <c r="J366" t="str">
        <f>IFERROR(2*(D367-Table1[[#This Row],[Ret Time]])/(Table1[[#This Row],[Width]]+F367),"")</f>
        <v/>
      </c>
      <c r="K366" t="str">
        <f>IF(ISNUMBER(Table1[[#This Row],[Ret Time]]), ROUND(Table1[[#This Row],[Ret Time]],1),"")</f>
        <v/>
      </c>
      <c r="L366" t="str">
        <f>IFERROR(INDEX($W$8:$W$30,MATCH(K366,$V$8:$V$30,0)),"")</f>
        <v/>
      </c>
      <c r="M366" t="str">
        <f>IFERROR(INDEX($X$8:$X$30,MATCH(Table1[[#This Row],[Rounded RT]],$V$8:$V$30,0)),"")</f>
        <v/>
      </c>
      <c r="N366" t="str">
        <f>IF(Table1[[#This Row],[Analyte]]=$W$8, Table1[[#This Row],[Area]]/SUMIFS($G$6:$G1364, $M$6:$M1364,Table1[[#This Row],[Inject ID]],$B$6:$B1364,Table1[[#This Row],[File Name]]), "")</f>
        <v/>
      </c>
      <c r="O366" t="str">
        <f>IF(Table1[[#This Row],[Analyte]]=$W$25, Table1[[#This Row],[Area]]/SUMIFS($G$6:$G1364, $M$6:$M1364,Table1[[#This Row],[Inject ID]],$B$6:$B1364,Table1[[#This Row],[File Name]]), "")</f>
        <v/>
      </c>
      <c r="Q366" t="str">
        <f>IF(Table1[[#This Row],[Nap/decane]]=$W$8, Table1[[#This Row],[Area]]/SUMIFS($G$6:$G1364, $M$6:$M1364,Table1[[#This Row],[Inject ID approx]],$B$6:$B1364,Table1[[#This Row],[File Name]]), "")</f>
        <v/>
      </c>
      <c r="R366" t="str">
        <f>IF(OR(Table1[[#This Row],[Analyte]]="Phe", Table1[[#This Row],[Analyte]]= "Naphtol"),TRUE,"")</f>
        <v/>
      </c>
    </row>
    <row r="367" spans="1:18" x14ac:dyDescent="0.2">
      <c r="A367" t="str">
        <f>IFERROR(RIGHT(Table1[[#This Row],[File Name]],LEN(Table1[[#This Row],[File Name]])-FIND("-",Table1[[#This Row],[File Name]])),"")</f>
        <v>0.1</v>
      </c>
      <c r="B367" t="str">
        <f>IF(LEFT(Table1[[#This Row],[Peak '#]],3)="TIC", SUBSTITUTE(SUBSTITUTE(Table1[[#This Row],[Peak '#]],".D\data.ms",""),"TIC:", ""),B366)</f>
        <v xml:space="preserve"> 20250718_Nap-0.1</v>
      </c>
      <c r="J367" t="str">
        <f>IFERROR(2*(D368-Table1[[#This Row],[Ret Time]])/(Table1[[#This Row],[Width]]+F368),"")</f>
        <v/>
      </c>
      <c r="K367" t="str">
        <f>IF(ISNUMBER(Table1[[#This Row],[Ret Time]]), ROUND(Table1[[#This Row],[Ret Time]],1),"")</f>
        <v/>
      </c>
      <c r="L367" t="str">
        <f>IFERROR(INDEX($W$8:$W$30,MATCH(K367,$V$8:$V$30,0)),"")</f>
        <v/>
      </c>
      <c r="M367" t="str">
        <f>IFERROR(INDEX($X$8:$X$30,MATCH(Table1[[#This Row],[Rounded RT]],$V$8:$V$30,0)),"")</f>
        <v/>
      </c>
      <c r="N367" t="str">
        <f>IF(Table1[[#This Row],[Analyte]]=$W$8, Table1[[#This Row],[Area]]/SUMIFS($G$6:$G1365, $M$6:$M1365,Table1[[#This Row],[Inject ID]],$B$6:$B1365,Table1[[#This Row],[File Name]]), "")</f>
        <v/>
      </c>
      <c r="O367" t="str">
        <f>IF(Table1[[#This Row],[Analyte]]=$W$25, Table1[[#This Row],[Area]]/SUMIFS($G$6:$G1365, $M$6:$M1365,Table1[[#This Row],[Inject ID]],$B$6:$B1365,Table1[[#This Row],[File Name]]), "")</f>
        <v/>
      </c>
      <c r="Q367" t="str">
        <f>IF(Table1[[#This Row],[Nap/decane]]=$W$8, Table1[[#This Row],[Area]]/SUMIFS($G$6:$G1365, $M$6:$M1365,Table1[[#This Row],[Inject ID approx]],$B$6:$B1365,Table1[[#This Row],[File Name]]), "")</f>
        <v/>
      </c>
      <c r="R367" t="str">
        <f>IF(OR(Table1[[#This Row],[Analyte]]="Phe", Table1[[#This Row],[Analyte]]= "Naphtol"),TRUE,"")</f>
        <v/>
      </c>
    </row>
    <row r="368" spans="1:18" x14ac:dyDescent="0.2">
      <c r="A368" t="str">
        <f>IFERROR(RIGHT(Table1[[#This Row],[File Name]],LEN(Table1[[#This Row],[File Name]])-FIND("-",Table1[[#This Row],[File Name]])),"")</f>
        <v>0.1</v>
      </c>
      <c r="B368" t="str">
        <f>IF(LEFT(Table1[[#This Row],[Peak '#]],3)="TIC", SUBSTITUTE(SUBSTITUTE(Table1[[#This Row],[Peak '#]],".D\data.ms",""),"TIC:", ""),B367)</f>
        <v xml:space="preserve"> 20250718_Nap-0.1</v>
      </c>
      <c r="J368" t="str">
        <f>IFERROR(2*(D369-Table1[[#This Row],[Ret Time]])/(Table1[[#This Row],[Width]]+F369),"")</f>
        <v/>
      </c>
      <c r="K368" t="str">
        <f>IF(ISNUMBER(Table1[[#This Row],[Ret Time]]), ROUND(Table1[[#This Row],[Ret Time]],1),"")</f>
        <v/>
      </c>
      <c r="L368" t="str">
        <f>IFERROR(INDEX($W$8:$W$30,MATCH(K368,$V$8:$V$30,0)),"")</f>
        <v/>
      </c>
      <c r="M368" t="str">
        <f>IFERROR(INDEX($X$8:$X$30,MATCH(Table1[[#This Row],[Rounded RT]],$V$8:$V$30,0)),"")</f>
        <v/>
      </c>
      <c r="N368" t="str">
        <f>IF(Table1[[#This Row],[Analyte]]=$W$8, Table1[[#This Row],[Area]]/SUMIFS($G$6:$G1366, $M$6:$M1366,Table1[[#This Row],[Inject ID]],$B$6:$B1366,Table1[[#This Row],[File Name]]), "")</f>
        <v/>
      </c>
      <c r="O368" t="str">
        <f>IF(Table1[[#This Row],[Analyte]]=$W$25, Table1[[#This Row],[Area]]/SUMIFS($G$6:$G1366, $M$6:$M1366,Table1[[#This Row],[Inject ID]],$B$6:$B1366,Table1[[#This Row],[File Name]]), "")</f>
        <v/>
      </c>
      <c r="Q368" t="str">
        <f>IF(Table1[[#This Row],[Nap/decane]]=$W$8, Table1[[#This Row],[Area]]/SUMIFS($G$6:$G1366, $M$6:$M1366,Table1[[#This Row],[Inject ID approx]],$B$6:$B1366,Table1[[#This Row],[File Name]]), "")</f>
        <v/>
      </c>
      <c r="R368" t="str">
        <f>IF(OR(Table1[[#This Row],[Analyte]]="Phe", Table1[[#This Row],[Analyte]]= "Naphtol"),TRUE,"")</f>
        <v/>
      </c>
    </row>
    <row r="369" spans="1:18" x14ac:dyDescent="0.2">
      <c r="A369" t="str">
        <f>IFERROR(RIGHT(Table1[[#This Row],[File Name]],LEN(Table1[[#This Row],[File Name]])-FIND("-",Table1[[#This Row],[File Name]])),"")</f>
        <v>0.1</v>
      </c>
      <c r="B369" t="str">
        <f>IF(LEFT(Table1[[#This Row],[Peak '#]],3)="TIC", SUBSTITUTE(SUBSTITUTE(Table1[[#This Row],[Peak '#]],".D\data.ms",""),"TIC:", ""),B368)</f>
        <v xml:space="preserve"> 20250718_Nap-0.1</v>
      </c>
      <c r="J369" t="str">
        <f>IFERROR(2*(D370-Table1[[#This Row],[Ret Time]])/(Table1[[#This Row],[Width]]+F370),"")</f>
        <v/>
      </c>
      <c r="K369" t="str">
        <f>IF(ISNUMBER(Table1[[#This Row],[Ret Time]]), ROUND(Table1[[#This Row],[Ret Time]],1),"")</f>
        <v/>
      </c>
      <c r="L369" t="str">
        <f>IFERROR(INDEX($W$8:$W$30,MATCH(K369,$V$8:$V$30,0)),"")</f>
        <v/>
      </c>
      <c r="M369" t="str">
        <f>IFERROR(INDEX($X$8:$X$30,MATCH(Table1[[#This Row],[Rounded RT]],$V$8:$V$30,0)),"")</f>
        <v/>
      </c>
      <c r="N369" t="str">
        <f>IF(Table1[[#This Row],[Analyte]]=$W$8, Table1[[#This Row],[Area]]/SUMIFS($G$6:$G1367, $M$6:$M1367,Table1[[#This Row],[Inject ID]],$B$6:$B1367,Table1[[#This Row],[File Name]]), "")</f>
        <v/>
      </c>
      <c r="O369" t="str">
        <f>IF(Table1[[#This Row],[Analyte]]=$W$25, Table1[[#This Row],[Area]]/SUMIFS($G$6:$G1367, $M$6:$M1367,Table1[[#This Row],[Inject ID]],$B$6:$B1367,Table1[[#This Row],[File Name]]), "")</f>
        <v/>
      </c>
      <c r="Q369" t="str">
        <f>IF(Table1[[#This Row],[Nap/decane]]=$W$8, Table1[[#This Row],[Area]]/SUMIFS($G$6:$G1367, $M$6:$M1367,Table1[[#This Row],[Inject ID approx]],$B$6:$B1367,Table1[[#This Row],[File Name]]), "")</f>
        <v/>
      </c>
      <c r="R369" t="str">
        <f>IF(OR(Table1[[#This Row],[Analyte]]="Phe", Table1[[#This Row],[Analyte]]= "Naphtol"),TRUE,"")</f>
        <v/>
      </c>
    </row>
    <row r="370" spans="1:18" x14ac:dyDescent="0.2">
      <c r="A370" t="str">
        <f>IFERROR(RIGHT(Table1[[#This Row],[File Name]],LEN(Table1[[#This Row],[File Name]])-FIND("-",Table1[[#This Row],[File Name]])),"")</f>
        <v>0.1</v>
      </c>
      <c r="B370" t="str">
        <f>IF(LEFT(Table1[[#This Row],[Peak '#]],3)="TIC", SUBSTITUTE(SUBSTITUTE(Table1[[#This Row],[Peak '#]],".D\data.ms",""),"TIC:", ""),B369)</f>
        <v xml:space="preserve"> 20250718_Nap-0.1</v>
      </c>
      <c r="J370" t="str">
        <f>IFERROR(2*(D371-Table1[[#This Row],[Ret Time]])/(Table1[[#This Row],[Width]]+F371),"")</f>
        <v/>
      </c>
      <c r="K370" t="str">
        <f>IF(ISNUMBER(Table1[[#This Row],[Ret Time]]), ROUND(Table1[[#This Row],[Ret Time]],1),"")</f>
        <v/>
      </c>
      <c r="L370" t="str">
        <f>IFERROR(INDEX($W$8:$W$30,MATCH(K370,$V$8:$V$30,0)),"")</f>
        <v/>
      </c>
      <c r="M370" t="str">
        <f>IFERROR(INDEX($X$8:$X$30,MATCH(Table1[[#This Row],[Rounded RT]],$V$8:$V$30,0)),"")</f>
        <v/>
      </c>
      <c r="N370" t="str">
        <f>IF(Table1[[#This Row],[Analyte]]=$W$8, Table1[[#This Row],[Area]]/SUMIFS($G$6:$G1368, $M$6:$M1368,Table1[[#This Row],[Inject ID]],$B$6:$B1368,Table1[[#This Row],[File Name]]), "")</f>
        <v/>
      </c>
      <c r="O370" t="str">
        <f>IF(Table1[[#This Row],[Analyte]]=$W$25, Table1[[#This Row],[Area]]/SUMIFS($G$6:$G1368, $M$6:$M1368,Table1[[#This Row],[Inject ID]],$B$6:$B1368,Table1[[#This Row],[File Name]]), "")</f>
        <v/>
      </c>
      <c r="Q370" t="str">
        <f>IF(Table1[[#This Row],[Nap/decane]]=$W$8, Table1[[#This Row],[Area]]/SUMIFS($G$6:$G1368, $M$6:$M1368,Table1[[#This Row],[Inject ID approx]],$B$6:$B1368,Table1[[#This Row],[File Name]]), "")</f>
        <v/>
      </c>
      <c r="R370" t="str">
        <f>IF(OR(Table1[[#This Row],[Analyte]]="Phe", Table1[[#This Row],[Analyte]]= "Naphtol"),TRUE,"")</f>
        <v/>
      </c>
    </row>
    <row r="371" spans="1:18" x14ac:dyDescent="0.2">
      <c r="A371" t="str">
        <f>IFERROR(RIGHT(Table1[[#This Row],[File Name]],LEN(Table1[[#This Row],[File Name]])-FIND("-",Table1[[#This Row],[File Name]])),"")</f>
        <v>0.1</v>
      </c>
      <c r="B371" t="str">
        <f>IF(LEFT(Table1[[#This Row],[Peak '#]],3)="TIC", SUBSTITUTE(SUBSTITUTE(Table1[[#This Row],[Peak '#]],".D\data.ms",""),"TIC:", ""),B370)</f>
        <v xml:space="preserve"> 20250718_Nap-0.1</v>
      </c>
      <c r="J371" t="str">
        <f>IFERROR(2*(D372-Table1[[#This Row],[Ret Time]])/(Table1[[#This Row],[Width]]+F372),"")</f>
        <v/>
      </c>
      <c r="K371" t="str">
        <f>IF(ISNUMBER(Table1[[#This Row],[Ret Time]]), ROUND(Table1[[#This Row],[Ret Time]],1),"")</f>
        <v/>
      </c>
      <c r="L371" t="str">
        <f>IFERROR(INDEX($W$8:$W$30,MATCH(K371,$V$8:$V$30,0)),"")</f>
        <v/>
      </c>
      <c r="M371" t="str">
        <f>IFERROR(INDEX($X$8:$X$30,MATCH(Table1[[#This Row],[Rounded RT]],$V$8:$V$30,0)),"")</f>
        <v/>
      </c>
      <c r="N371" t="str">
        <f>IF(Table1[[#This Row],[Analyte]]=$W$8, Table1[[#This Row],[Area]]/SUMIFS($G$6:$G1369, $M$6:$M1369,Table1[[#This Row],[Inject ID]],$B$6:$B1369,Table1[[#This Row],[File Name]]), "")</f>
        <v/>
      </c>
      <c r="O371" t="str">
        <f>IF(Table1[[#This Row],[Analyte]]=$W$25, Table1[[#This Row],[Area]]/SUMIFS($G$6:$G1369, $M$6:$M1369,Table1[[#This Row],[Inject ID]],$B$6:$B1369,Table1[[#This Row],[File Name]]), "")</f>
        <v/>
      </c>
      <c r="Q371" t="str">
        <f>IF(Table1[[#This Row],[Nap/decane]]=$W$8, Table1[[#This Row],[Area]]/SUMIFS($G$6:$G1369, $M$6:$M1369,Table1[[#This Row],[Inject ID approx]],$B$6:$B1369,Table1[[#This Row],[File Name]]), "")</f>
        <v/>
      </c>
      <c r="R371" t="str">
        <f>IF(OR(Table1[[#This Row],[Analyte]]="Phe", Table1[[#This Row],[Analyte]]= "Naphtol"),TRUE,"")</f>
        <v/>
      </c>
    </row>
    <row r="372" spans="1:18" x14ac:dyDescent="0.2">
      <c r="A372" t="str">
        <f>IFERROR(RIGHT(Table1[[#This Row],[File Name]],LEN(Table1[[#This Row],[File Name]])-FIND("-",Table1[[#This Row],[File Name]])),"")</f>
        <v>0.1</v>
      </c>
      <c r="B372" t="str">
        <f>IF(LEFT(Table1[[#This Row],[Peak '#]],3)="TIC", SUBSTITUTE(SUBSTITUTE(Table1[[#This Row],[Peak '#]],".D\data.ms",""),"TIC:", ""),B371)</f>
        <v xml:space="preserve"> 20250718_Nap-0.1</v>
      </c>
      <c r="J372" t="str">
        <f>IFERROR(2*(D373-Table1[[#This Row],[Ret Time]])/(Table1[[#This Row],[Width]]+F373),"")</f>
        <v/>
      </c>
      <c r="K372" t="str">
        <f>IF(ISNUMBER(Table1[[#This Row],[Ret Time]]), ROUND(Table1[[#This Row],[Ret Time]],1),"")</f>
        <v/>
      </c>
      <c r="L372" t="str">
        <f>IFERROR(INDEX($W$8:$W$30,MATCH(K372,$V$8:$V$30,0)),"")</f>
        <v/>
      </c>
      <c r="M372" t="str">
        <f>IFERROR(INDEX($X$8:$X$30,MATCH(Table1[[#This Row],[Rounded RT]],$V$8:$V$30,0)),"")</f>
        <v/>
      </c>
      <c r="N372" t="str">
        <f>IF(Table1[[#This Row],[Analyte]]=$W$8, Table1[[#This Row],[Area]]/SUMIFS($G$6:$G1370, $M$6:$M1370,Table1[[#This Row],[Inject ID]],$B$6:$B1370,Table1[[#This Row],[File Name]]), "")</f>
        <v/>
      </c>
      <c r="O372" t="str">
        <f>IF(Table1[[#This Row],[Analyte]]=$W$25, Table1[[#This Row],[Area]]/SUMIFS($G$6:$G1370, $M$6:$M1370,Table1[[#This Row],[Inject ID]],$B$6:$B1370,Table1[[#This Row],[File Name]]), "")</f>
        <v/>
      </c>
      <c r="Q372" t="str">
        <f>IF(Table1[[#This Row],[Nap/decane]]=$W$8, Table1[[#This Row],[Area]]/SUMIFS($G$6:$G1370, $M$6:$M1370,Table1[[#This Row],[Inject ID approx]],$B$6:$B1370,Table1[[#This Row],[File Name]]), "")</f>
        <v/>
      </c>
      <c r="R372" t="str">
        <f>IF(OR(Table1[[#This Row],[Analyte]]="Phe", Table1[[#This Row],[Analyte]]= "Naphtol"),TRUE,"")</f>
        <v/>
      </c>
    </row>
    <row r="373" spans="1:18" x14ac:dyDescent="0.2">
      <c r="A373" t="str">
        <f>IFERROR(RIGHT(Table1[[#This Row],[File Name]],LEN(Table1[[#This Row],[File Name]])-FIND("-",Table1[[#This Row],[File Name]])),"")</f>
        <v>0.1</v>
      </c>
      <c r="B373" t="str">
        <f>IF(LEFT(Table1[[#This Row],[Peak '#]],3)="TIC", SUBSTITUTE(SUBSTITUTE(Table1[[#This Row],[Peak '#]],".D\data.ms",""),"TIC:", ""),B372)</f>
        <v xml:space="preserve"> 20250718_Nap-0.1</v>
      </c>
      <c r="J373" t="str">
        <f>IFERROR(2*(D374-Table1[[#This Row],[Ret Time]])/(Table1[[#This Row],[Width]]+F374),"")</f>
        <v/>
      </c>
      <c r="K373" t="str">
        <f>IF(ISNUMBER(Table1[[#This Row],[Ret Time]]), ROUND(Table1[[#This Row],[Ret Time]],1),"")</f>
        <v/>
      </c>
      <c r="L373" t="str">
        <f>IFERROR(INDEX($W$8:$W$30,MATCH(K373,$V$8:$V$30,0)),"")</f>
        <v/>
      </c>
      <c r="M373" t="str">
        <f>IFERROR(INDEX($X$8:$X$30,MATCH(Table1[[#This Row],[Rounded RT]],$V$8:$V$30,0)),"")</f>
        <v/>
      </c>
      <c r="N373" t="str">
        <f>IF(Table1[[#This Row],[Analyte]]=$W$8, Table1[[#This Row],[Area]]/SUMIFS($G$6:$G1371, $M$6:$M1371,Table1[[#This Row],[Inject ID]],$B$6:$B1371,Table1[[#This Row],[File Name]]), "")</f>
        <v/>
      </c>
      <c r="O373" t="str">
        <f>IF(Table1[[#This Row],[Analyte]]=$W$25, Table1[[#This Row],[Area]]/SUMIFS($G$6:$G1371, $M$6:$M1371,Table1[[#This Row],[Inject ID]],$B$6:$B1371,Table1[[#This Row],[File Name]]), "")</f>
        <v/>
      </c>
      <c r="Q373" t="str">
        <f>IF(Table1[[#This Row],[Nap/decane]]=$W$8, Table1[[#This Row],[Area]]/SUMIFS($G$6:$G1371, $M$6:$M1371,Table1[[#This Row],[Inject ID approx]],$B$6:$B1371,Table1[[#This Row],[File Name]]), "")</f>
        <v/>
      </c>
    </row>
    <row r="374" spans="1:18" x14ac:dyDescent="0.2">
      <c r="A374" t="str">
        <f>IFERROR(RIGHT(Table1[[#This Row],[File Name]],LEN(Table1[[#This Row],[File Name]])-FIND("-",Table1[[#This Row],[File Name]])),"")</f>
        <v>0.1</v>
      </c>
      <c r="B374" t="str">
        <f>IF(LEFT(Table1[[#This Row],[Peak '#]],3)="TIC", SUBSTITUTE(SUBSTITUTE(Table1[[#This Row],[Peak '#]],".D\data.ms",""),"TIC:", ""),B373)</f>
        <v xml:space="preserve"> 20250718_Nap-0.1</v>
      </c>
      <c r="J374" t="str">
        <f>IFERROR(2*(D375-Table1[[#This Row],[Ret Time]])/(Table1[[#This Row],[Width]]+F375),"")</f>
        <v/>
      </c>
      <c r="K374" t="str">
        <f>IF(ISNUMBER(Table1[[#This Row],[Ret Time]]), ROUND(Table1[[#This Row],[Ret Time]],1),"")</f>
        <v/>
      </c>
      <c r="L374" t="str">
        <f>IFERROR(INDEX($W$8:$W$30,MATCH(K374,$V$8:$V$30,0)),"")</f>
        <v/>
      </c>
      <c r="M374" t="str">
        <f>IFERROR(INDEX($X$8:$X$30,MATCH(Table1[[#This Row],[Rounded RT]],$V$8:$V$30,0)),"")</f>
        <v/>
      </c>
      <c r="N374" t="str">
        <f>IF(Table1[[#This Row],[Analyte]]=$W$8, Table1[[#This Row],[Area]]/SUMIFS($G$6:$G1372, $M$6:$M1372,Table1[[#This Row],[Inject ID]],$B$6:$B1372,Table1[[#This Row],[File Name]]), "")</f>
        <v/>
      </c>
      <c r="O374" t="str">
        <f>IF(Table1[[#This Row],[Analyte]]=$W$25, Table1[[#This Row],[Area]]/SUMIFS($G$6:$G1372, $M$6:$M1372,Table1[[#This Row],[Inject ID]],$B$6:$B1372,Table1[[#This Row],[File Name]]), "")</f>
        <v/>
      </c>
      <c r="Q374" t="str">
        <f>IF(Table1[[#This Row],[Nap/decane]]=$W$8, Table1[[#This Row],[Area]]/SUMIFS($G$6:$G1372, $M$6:$M1372,Table1[[#This Row],[Inject ID approx]],$B$6:$B1372,Table1[[#This Row],[File Name]]), "")</f>
        <v/>
      </c>
      <c r="R374" t="str">
        <f>IF(OR(Table1[[#This Row],[Analyte]]="Phe", Table1[[#This Row],[Analyte]]= "Naphtol"),TRUE,"")</f>
        <v/>
      </c>
    </row>
    <row r="375" spans="1:18" x14ac:dyDescent="0.2">
      <c r="A375" t="str">
        <f>IFERROR(RIGHT(Table1[[#This Row],[File Name]],LEN(Table1[[#This Row],[File Name]])-FIND("-",Table1[[#This Row],[File Name]])),"")</f>
        <v>0.1</v>
      </c>
      <c r="B375" t="str">
        <f>IF(LEFT(Table1[[#This Row],[Peak '#]],3)="TIC", SUBSTITUTE(SUBSTITUTE(Table1[[#This Row],[Peak '#]],".D\data.ms",""),"TIC:", ""),B374)</f>
        <v xml:space="preserve"> 20250718_Nap-0.1</v>
      </c>
      <c r="J375" t="str">
        <f>IFERROR(2*(D376-Table1[[#This Row],[Ret Time]])/(Table1[[#This Row],[Width]]+F376),"")</f>
        <v/>
      </c>
      <c r="K375" t="str">
        <f>IF(ISNUMBER(Table1[[#This Row],[Ret Time]]), ROUND(Table1[[#This Row],[Ret Time]],1),"")</f>
        <v/>
      </c>
      <c r="L375" t="str">
        <f>IFERROR(INDEX($W$8:$W$30,MATCH(K375,$V$8:$V$30,0)),"")</f>
        <v/>
      </c>
      <c r="M375" t="str">
        <f>IFERROR(INDEX($X$8:$X$30,MATCH(Table1[[#This Row],[Rounded RT]],$V$8:$V$30,0)),"")</f>
        <v/>
      </c>
      <c r="N375" t="str">
        <f>IF(Table1[[#This Row],[Analyte]]=$W$8, Table1[[#This Row],[Area]]/SUMIFS($G$6:$G1373, $M$6:$M1373,Table1[[#This Row],[Inject ID]],$B$6:$B1373,Table1[[#This Row],[File Name]]), "")</f>
        <v/>
      </c>
      <c r="O375" t="str">
        <f>IF(Table1[[#This Row],[Analyte]]=$W$25, Table1[[#This Row],[Area]]/SUMIFS($G$6:$G1373, $M$6:$M1373,Table1[[#This Row],[Inject ID]],$B$6:$B1373,Table1[[#This Row],[File Name]]), "")</f>
        <v/>
      </c>
      <c r="Q375" t="str">
        <f>IF(Table1[[#This Row],[Nap/decane]]=$W$8, Table1[[#This Row],[Area]]/SUMIFS($G$6:$G1373, $M$6:$M1373,Table1[[#This Row],[Inject ID approx]],$B$6:$B1373,Table1[[#This Row],[File Name]]), "")</f>
        <v/>
      </c>
      <c r="R375" t="str">
        <f>IF(OR(Table1[[#This Row],[Analyte]]="Phe", Table1[[#This Row],[Analyte]]= "Naphtol"),TRUE,"")</f>
        <v/>
      </c>
    </row>
    <row r="376" spans="1:18" x14ac:dyDescent="0.2">
      <c r="A376" t="str">
        <f>IFERROR(RIGHT(Table1[[#This Row],[File Name]],LEN(Table1[[#This Row],[File Name]])-FIND("-",Table1[[#This Row],[File Name]])),"")</f>
        <v>0.1</v>
      </c>
      <c r="B376" t="str">
        <f>IF(LEFT(Table1[[#This Row],[Peak '#]],3)="TIC", SUBSTITUTE(SUBSTITUTE(Table1[[#This Row],[Peak '#]],".D\data.ms",""),"TIC:", ""),B375)</f>
        <v xml:space="preserve"> 20250718_Nap-0.1</v>
      </c>
      <c r="J376" t="str">
        <f>IFERROR(2*(D377-Table1[[#This Row],[Ret Time]])/(Table1[[#This Row],[Width]]+F377),"")</f>
        <v/>
      </c>
      <c r="K376" t="str">
        <f>IF(ISNUMBER(Table1[[#This Row],[Ret Time]]), ROUND(Table1[[#This Row],[Ret Time]],1),"")</f>
        <v/>
      </c>
      <c r="L376" t="str">
        <f>IFERROR(INDEX($W$8:$W$30,MATCH(K376,$V$8:$V$30,0)),"")</f>
        <v/>
      </c>
      <c r="M376" t="str">
        <f>IFERROR(INDEX($X$8:$X$30,MATCH(Table1[[#This Row],[Rounded RT]],$V$8:$V$30,0)),"")</f>
        <v/>
      </c>
      <c r="N376" t="str">
        <f>IF(Table1[[#This Row],[Analyte]]=$W$8, Table1[[#This Row],[Area]]/SUMIFS($G$6:$G1374, $M$6:$M1374,Table1[[#This Row],[Inject ID]],$B$6:$B1374,Table1[[#This Row],[File Name]]), "")</f>
        <v/>
      </c>
      <c r="O376" t="str">
        <f>IF(Table1[[#This Row],[Analyte]]=$W$25, Table1[[#This Row],[Area]]/SUMIFS($G$6:$G1374, $M$6:$M1374,Table1[[#This Row],[Inject ID]],$B$6:$B1374,Table1[[#This Row],[File Name]]), "")</f>
        <v/>
      </c>
      <c r="Q376" t="str">
        <f>IF(Table1[[#This Row],[Nap/decane]]=$W$8, Table1[[#This Row],[Area]]/SUMIFS($G$6:$G1374, $M$6:$M1374,Table1[[#This Row],[Inject ID approx]],$B$6:$B1374,Table1[[#This Row],[File Name]]), "")</f>
        <v/>
      </c>
      <c r="R376" t="str">
        <f>IF(OR(Table1[[#This Row],[Analyte]]="Phe", Table1[[#This Row],[Analyte]]= "Naphtol"),TRUE,"")</f>
        <v/>
      </c>
    </row>
    <row r="377" spans="1:18" x14ac:dyDescent="0.2">
      <c r="A377" t="str">
        <f>IFERROR(RIGHT(Table1[[#This Row],[File Name]],LEN(Table1[[#This Row],[File Name]])-FIND("-",Table1[[#This Row],[File Name]])),"")</f>
        <v>0.1</v>
      </c>
      <c r="B377" t="str">
        <f>IF(LEFT(Table1[[#This Row],[Peak '#]],3)="TIC", SUBSTITUTE(SUBSTITUTE(Table1[[#This Row],[Peak '#]],".D\data.ms",""),"TIC:", ""),B376)</f>
        <v xml:space="preserve"> 20250718_Nap-0.1</v>
      </c>
      <c r="J377" t="str">
        <f>IFERROR(2*(D378-Table1[[#This Row],[Ret Time]])/(Table1[[#This Row],[Width]]+F378),"")</f>
        <v/>
      </c>
      <c r="K377" t="str">
        <f>IF(ISNUMBER(Table1[[#This Row],[Ret Time]]), ROUND(Table1[[#This Row],[Ret Time]],1),"")</f>
        <v/>
      </c>
      <c r="L377" t="str">
        <f>IFERROR(INDEX($W$8:$W$30,MATCH(K377,$V$8:$V$30,0)),"")</f>
        <v/>
      </c>
      <c r="M377" t="str">
        <f>IFERROR(INDEX($X$8:$X$30,MATCH(Table1[[#This Row],[Rounded RT]],$V$8:$V$30,0)),"")</f>
        <v/>
      </c>
      <c r="N377" t="str">
        <f>IF(Table1[[#This Row],[Analyte]]=$W$8, Table1[[#This Row],[Area]]/SUMIFS($G$6:$G1375, $M$6:$M1375,Table1[[#This Row],[Inject ID]],$B$6:$B1375,Table1[[#This Row],[File Name]]), "")</f>
        <v/>
      </c>
      <c r="O377" t="str">
        <f>IF(Table1[[#This Row],[Analyte]]=$W$25, Table1[[#This Row],[Area]]/SUMIFS($G$6:$G1375, $M$6:$M1375,Table1[[#This Row],[Inject ID]],$B$6:$B1375,Table1[[#This Row],[File Name]]), "")</f>
        <v/>
      </c>
      <c r="Q377" t="str">
        <f>IF(Table1[[#This Row],[Nap/decane]]=$W$8, Table1[[#This Row],[Area]]/SUMIFS($G$6:$G1375, $M$6:$M1375,Table1[[#This Row],[Inject ID approx]],$B$6:$B1375,Table1[[#This Row],[File Name]]), "")</f>
        <v/>
      </c>
      <c r="R377" t="str">
        <f>IF(OR(Table1[[#This Row],[Analyte]]="Phe", Table1[[#This Row],[Analyte]]= "Naphtol"),TRUE,"")</f>
        <v/>
      </c>
    </row>
    <row r="378" spans="1:18" x14ac:dyDescent="0.2">
      <c r="A378" t="str">
        <f>IFERROR(RIGHT(Table1[[#This Row],[File Name]],LEN(Table1[[#This Row],[File Name]])-FIND("-",Table1[[#This Row],[File Name]])),"")</f>
        <v>0.1</v>
      </c>
      <c r="B378" t="str">
        <f>IF(LEFT(Table1[[#This Row],[Peak '#]],3)="TIC", SUBSTITUTE(SUBSTITUTE(Table1[[#This Row],[Peak '#]],".D\data.ms",""),"TIC:", ""),B377)</f>
        <v xml:space="preserve"> 20250718_Nap-0.1</v>
      </c>
      <c r="J378" t="str">
        <f>IFERROR(2*(D379-Table1[[#This Row],[Ret Time]])/(Table1[[#This Row],[Width]]+F379),"")</f>
        <v/>
      </c>
      <c r="K378" t="str">
        <f>IF(ISNUMBER(Table1[[#This Row],[Ret Time]]), ROUND(Table1[[#This Row],[Ret Time]],1),"")</f>
        <v/>
      </c>
      <c r="L378" t="str">
        <f>IFERROR(INDEX($W$8:$W$30,MATCH(K378,$V$8:$V$30,0)),"")</f>
        <v/>
      </c>
      <c r="M378" t="str">
        <f>IFERROR(INDEX($X$8:$X$30,MATCH(Table1[[#This Row],[Rounded RT]],$V$8:$V$30,0)),"")</f>
        <v/>
      </c>
      <c r="N378" t="str">
        <f>IF(Table1[[#This Row],[Analyte]]=$W$8, Table1[[#This Row],[Area]]/SUMIFS($G$6:$G1376, $M$6:$M1376,Table1[[#This Row],[Inject ID]],$B$6:$B1376,Table1[[#This Row],[File Name]]), "")</f>
        <v/>
      </c>
      <c r="O378" t="str">
        <f>IF(Table1[[#This Row],[Analyte]]=$W$25, Table1[[#This Row],[Area]]/SUMIFS($G$6:$G1376, $M$6:$M1376,Table1[[#This Row],[Inject ID]],$B$6:$B1376,Table1[[#This Row],[File Name]]), "")</f>
        <v/>
      </c>
      <c r="Q378" t="str">
        <f>IF(Table1[[#This Row],[Nap/decane]]=$W$8, Table1[[#This Row],[Area]]/SUMIFS($G$6:$G1376, $M$6:$M1376,Table1[[#This Row],[Inject ID approx]],$B$6:$B1376,Table1[[#This Row],[File Name]]), "")</f>
        <v/>
      </c>
      <c r="R378" t="str">
        <f>IF(OR(Table1[[#This Row],[Analyte]]="Phe", Table1[[#This Row],[Analyte]]= "Naphtol"),TRUE,"")</f>
        <v/>
      </c>
    </row>
    <row r="379" spans="1:18" x14ac:dyDescent="0.2">
      <c r="A379" t="str">
        <f>IFERROR(RIGHT(Table1[[#This Row],[File Name]],LEN(Table1[[#This Row],[File Name]])-FIND("-",Table1[[#This Row],[File Name]])),"")</f>
        <v>0.1</v>
      </c>
      <c r="B379" t="str">
        <f>IF(LEFT(Table1[[#This Row],[Peak '#]],3)="TIC", SUBSTITUTE(SUBSTITUTE(Table1[[#This Row],[Peak '#]],".D\data.ms",""),"TIC:", ""),B378)</f>
        <v xml:space="preserve"> 20250718_Nap-0.1</v>
      </c>
      <c r="C379"/>
      <c r="J379" t="str">
        <f>IFERROR(2*(D380-Table1[[#This Row],[Ret Time]])/(Table1[[#This Row],[Width]]+F380),"")</f>
        <v/>
      </c>
      <c r="K379" t="str">
        <f>IF(ISNUMBER(Table1[[#This Row],[Ret Time]]), ROUND(Table1[[#This Row],[Ret Time]],1),"")</f>
        <v/>
      </c>
      <c r="L379" t="str">
        <f>IFERROR(INDEX($W$8:$W$30,MATCH(K379,$V$8:$V$30,0)),"")</f>
        <v/>
      </c>
      <c r="M379" t="str">
        <f>IFERROR(INDEX($X$8:$X$30,MATCH(Table1[[#This Row],[Rounded RT]],$V$8:$V$30,0)),"")</f>
        <v/>
      </c>
      <c r="N379" t="str">
        <f>IF(Table1[[#This Row],[Analyte]]=$W$8, Table1[[#This Row],[Area]]/SUMIFS($G$6:$G1377, $M$6:$M1377,Table1[[#This Row],[Inject ID]],$B$6:$B1377,Table1[[#This Row],[File Name]]), "")</f>
        <v/>
      </c>
      <c r="O379" t="str">
        <f>IF(Table1[[#This Row],[Analyte]]=$W$25, Table1[[#This Row],[Area]]/SUMIFS($G$6:$G1377, $M$6:$M1377,Table1[[#This Row],[Inject ID]],$B$6:$B1377,Table1[[#This Row],[File Name]]), "")</f>
        <v/>
      </c>
      <c r="Q379" t="str">
        <f>IF(Table1[[#This Row],[Nap/decane]]=$W$8, Table1[[#This Row],[Area]]/SUMIFS($G$6:$G1377, $M$6:$M1377,Table1[[#This Row],[Inject ID approx]],$B$6:$B1377,Table1[[#This Row],[File Name]]), "")</f>
        <v/>
      </c>
      <c r="R379" t="str">
        <f>IF(OR(Table1[[#This Row],[Analyte]]="Phe", Table1[[#This Row],[Analyte]]= "Naphtol"),TRUE,"")</f>
        <v/>
      </c>
    </row>
    <row r="380" spans="1:18" x14ac:dyDescent="0.2">
      <c r="A380" t="str">
        <f>IFERROR(RIGHT(Table1[[#This Row],[File Name]],LEN(Table1[[#This Row],[File Name]])-FIND("-",Table1[[#This Row],[File Name]])),"")</f>
        <v>0.1</v>
      </c>
      <c r="B380" t="str">
        <f>IF(LEFT(Table1[[#This Row],[Peak '#]],3)="TIC", SUBSTITUTE(SUBSTITUTE(Table1[[#This Row],[Peak '#]],".D\data.ms",""),"TIC:", ""),B379)</f>
        <v xml:space="preserve"> 20250718_Nap-0.1</v>
      </c>
      <c r="J380" t="str">
        <f>IFERROR(2*(D381-Table1[[#This Row],[Ret Time]])/(Table1[[#This Row],[Width]]+F381),"")</f>
        <v/>
      </c>
      <c r="K380" t="str">
        <f>IF(ISNUMBER(Table1[[#This Row],[Ret Time]]), ROUND(Table1[[#This Row],[Ret Time]],1),"")</f>
        <v/>
      </c>
      <c r="L380" t="str">
        <f>IFERROR(INDEX($W$8:$W$30,MATCH(K380,$V$8:$V$30,0)),"")</f>
        <v/>
      </c>
      <c r="M380" t="str">
        <f>IFERROR(INDEX($X$8:$X$30,MATCH(Table1[[#This Row],[Rounded RT]],$V$8:$V$30,0)),"")</f>
        <v/>
      </c>
      <c r="N380" t="str">
        <f>IF(Table1[[#This Row],[Analyte]]=$W$8, Table1[[#This Row],[Area]]/SUMIFS($G$6:$G1378, $M$6:$M1378,Table1[[#This Row],[Inject ID]],$B$6:$B1378,Table1[[#This Row],[File Name]]), "")</f>
        <v/>
      </c>
      <c r="O380" t="str">
        <f>IF(Table1[[#This Row],[Analyte]]=$W$25, Table1[[#This Row],[Area]]/SUMIFS($G$6:$G1378, $M$6:$M1378,Table1[[#This Row],[Inject ID]],$B$6:$B1378,Table1[[#This Row],[File Name]]), "")</f>
        <v/>
      </c>
      <c r="Q380" t="str">
        <f>IF(Table1[[#This Row],[Nap/decane]]=$W$8, Table1[[#This Row],[Area]]/SUMIFS($G$6:$G1378, $M$6:$M1378,Table1[[#This Row],[Inject ID approx]],$B$6:$B1378,Table1[[#This Row],[File Name]]), "")</f>
        <v/>
      </c>
      <c r="R380" t="str">
        <f>IF(OR(Table1[[#This Row],[Analyte]]="Phe", Table1[[#This Row],[Analyte]]= "Naphtol"),TRUE,"")</f>
        <v/>
      </c>
    </row>
    <row r="381" spans="1:18" x14ac:dyDescent="0.2">
      <c r="A381" t="str">
        <f>IFERROR(RIGHT(Table1[[#This Row],[File Name]],LEN(Table1[[#This Row],[File Name]])-FIND("-",Table1[[#This Row],[File Name]])),"")</f>
        <v>0.1</v>
      </c>
      <c r="B381" t="str">
        <f>IF(LEFT(Table1[[#This Row],[Peak '#]],3)="TIC", SUBSTITUTE(SUBSTITUTE(Table1[[#This Row],[Peak '#]],".D\data.ms",""),"TIC:", ""),B380)</f>
        <v xml:space="preserve"> 20250718_Nap-0.1</v>
      </c>
      <c r="J381" t="str">
        <f>IFERROR(2*(D382-Table1[[#This Row],[Ret Time]])/(Table1[[#This Row],[Width]]+F382),"")</f>
        <v/>
      </c>
      <c r="K381" t="str">
        <f>IF(ISNUMBER(Table1[[#This Row],[Ret Time]]), ROUND(Table1[[#This Row],[Ret Time]],1),"")</f>
        <v/>
      </c>
      <c r="L381" t="str">
        <f>IFERROR(INDEX($W$8:$W$30,MATCH(K381,$V$8:$V$30,0)),"")</f>
        <v/>
      </c>
      <c r="M381" t="str">
        <f>IFERROR(INDEX($X$8:$X$30,MATCH(Table1[[#This Row],[Rounded RT]],$V$8:$V$30,0)),"")</f>
        <v/>
      </c>
      <c r="N381" t="str">
        <f>IF(Table1[[#This Row],[Analyte]]=$W$8, Table1[[#This Row],[Area]]/SUMIFS($G$6:$G1379, $M$6:$M1379,Table1[[#This Row],[Inject ID]],$B$6:$B1379,Table1[[#This Row],[File Name]]), "")</f>
        <v/>
      </c>
      <c r="O381" t="str">
        <f>IF(Table1[[#This Row],[Analyte]]=$W$25, Table1[[#This Row],[Area]]/SUMIFS($G$6:$G1379, $M$6:$M1379,Table1[[#This Row],[Inject ID]],$B$6:$B1379,Table1[[#This Row],[File Name]]), "")</f>
        <v/>
      </c>
      <c r="Q381" t="str">
        <f>IF(Table1[[#This Row],[Nap/decane]]=$W$8, Table1[[#This Row],[Area]]/SUMIFS($G$6:$G1379, $M$6:$M1379,Table1[[#This Row],[Inject ID approx]],$B$6:$B1379,Table1[[#This Row],[File Name]]), "")</f>
        <v/>
      </c>
      <c r="R381" t="str">
        <f>IF(OR(Table1[[#This Row],[Analyte]]="Phe", Table1[[#This Row],[Analyte]]= "Naphtol"),TRUE,"")</f>
        <v/>
      </c>
    </row>
    <row r="382" spans="1:18" x14ac:dyDescent="0.2">
      <c r="A382" t="str">
        <f>IFERROR(RIGHT(Table1[[#This Row],[File Name]],LEN(Table1[[#This Row],[File Name]])-FIND("-",Table1[[#This Row],[File Name]])),"")</f>
        <v>0.1</v>
      </c>
      <c r="B382" t="str">
        <f>IF(LEFT(Table1[[#This Row],[Peak '#]],3)="TIC", SUBSTITUTE(SUBSTITUTE(Table1[[#This Row],[Peak '#]],".D\data.ms",""),"TIC:", ""),B381)</f>
        <v xml:space="preserve"> 20250718_Nap-0.1</v>
      </c>
      <c r="J382" t="str">
        <f>IFERROR(2*(D383-Table1[[#This Row],[Ret Time]])/(Table1[[#This Row],[Width]]+F383),"")</f>
        <v/>
      </c>
      <c r="K382" t="str">
        <f>IF(ISNUMBER(Table1[[#This Row],[Ret Time]]), ROUND(Table1[[#This Row],[Ret Time]],1),"")</f>
        <v/>
      </c>
      <c r="L382" t="str">
        <f>IFERROR(INDEX($W$8:$W$30,MATCH(K382,$V$8:$V$30,0)),"")</f>
        <v/>
      </c>
      <c r="M382" t="str">
        <f>IFERROR(INDEX($X$8:$X$30,MATCH(Table1[[#This Row],[Rounded RT]],$V$8:$V$30,0)),"")</f>
        <v/>
      </c>
      <c r="N382" t="str">
        <f>IF(Table1[[#This Row],[Analyte]]=$W$8, Table1[[#This Row],[Area]]/SUMIFS($G$6:$G1380, $M$6:$M1380,Table1[[#This Row],[Inject ID]],$B$6:$B1380,Table1[[#This Row],[File Name]]), "")</f>
        <v/>
      </c>
      <c r="O382" t="str">
        <f>IF(Table1[[#This Row],[Analyte]]=$W$25, Table1[[#This Row],[Area]]/SUMIFS($G$6:$G1380, $M$6:$M1380,Table1[[#This Row],[Inject ID]],$B$6:$B1380,Table1[[#This Row],[File Name]]), "")</f>
        <v/>
      </c>
      <c r="Q382" t="str">
        <f>IF(Table1[[#This Row],[Nap/decane]]=$W$8, Table1[[#This Row],[Area]]/SUMIFS($G$6:$G1380, $M$6:$M1380,Table1[[#This Row],[Inject ID approx]],$B$6:$B1380,Table1[[#This Row],[File Name]]), "")</f>
        <v/>
      </c>
      <c r="R382" t="str">
        <f>IF(OR(Table1[[#This Row],[Analyte]]="Phe", Table1[[#This Row],[Analyte]]= "Naphtol"),TRUE,"")</f>
        <v/>
      </c>
    </row>
    <row r="383" spans="1:18" x14ac:dyDescent="0.2">
      <c r="A383" t="str">
        <f>IFERROR(RIGHT(Table1[[#This Row],[File Name]],LEN(Table1[[#This Row],[File Name]])-FIND("-",Table1[[#This Row],[File Name]])),"")</f>
        <v>0.1</v>
      </c>
      <c r="B383" t="str">
        <f>IF(LEFT(Table1[[#This Row],[Peak '#]],3)="TIC", SUBSTITUTE(SUBSTITUTE(Table1[[#This Row],[Peak '#]],".D\data.ms",""),"TIC:", ""),B382)</f>
        <v xml:space="preserve"> 20250718_Nap-0.1</v>
      </c>
      <c r="J383" t="str">
        <f>IFERROR(2*(D384-Table1[[#This Row],[Ret Time]])/(Table1[[#This Row],[Width]]+F384),"")</f>
        <v/>
      </c>
      <c r="K383" t="str">
        <f>IF(ISNUMBER(Table1[[#This Row],[Ret Time]]), ROUND(Table1[[#This Row],[Ret Time]],1),"")</f>
        <v/>
      </c>
      <c r="L383" t="str">
        <f>IFERROR(INDEX($W$8:$W$30,MATCH(K383,$V$8:$V$30,0)),"")</f>
        <v/>
      </c>
      <c r="M383" t="str">
        <f>IFERROR(INDEX($X$8:$X$30,MATCH(Table1[[#This Row],[Rounded RT]],$V$8:$V$30,0)),"")</f>
        <v/>
      </c>
      <c r="N383" t="str">
        <f>IF(Table1[[#This Row],[Analyte]]=$W$8, Table1[[#This Row],[Area]]/SUMIFS($G$6:$G1381, $M$6:$M1381,Table1[[#This Row],[Inject ID]],$B$6:$B1381,Table1[[#This Row],[File Name]]), "")</f>
        <v/>
      </c>
      <c r="O383" t="str">
        <f>IF(Table1[[#This Row],[Analyte]]=$W$25, Table1[[#This Row],[Area]]/SUMIFS($G$6:$G1381, $M$6:$M1381,Table1[[#This Row],[Inject ID]],$B$6:$B1381,Table1[[#This Row],[File Name]]), "")</f>
        <v/>
      </c>
      <c r="Q383" t="str">
        <f>IF(Table1[[#This Row],[Nap/decane]]=$W$8, Table1[[#This Row],[Area]]/SUMIFS($G$6:$G1381, $M$6:$M1381,Table1[[#This Row],[Inject ID approx]],$B$6:$B1381,Table1[[#This Row],[File Name]]), "")</f>
        <v/>
      </c>
      <c r="R383" t="str">
        <f>IF(OR(Table1[[#This Row],[Analyte]]="Phe", Table1[[#This Row],[Analyte]]= "Naphtol"),TRUE,"")</f>
        <v/>
      </c>
    </row>
    <row r="384" spans="1:18" x14ac:dyDescent="0.2">
      <c r="A384" t="str">
        <f>IFERROR(RIGHT(Table1[[#This Row],[File Name]],LEN(Table1[[#This Row],[File Name]])-FIND("-",Table1[[#This Row],[File Name]])),"")</f>
        <v>0.1</v>
      </c>
      <c r="B384" t="str">
        <f>IF(LEFT(Table1[[#This Row],[Peak '#]],3)="TIC", SUBSTITUTE(SUBSTITUTE(Table1[[#This Row],[Peak '#]],".D\data.ms",""),"TIC:", ""),B383)</f>
        <v xml:space="preserve"> 20250718_Nap-0.1</v>
      </c>
      <c r="J384" t="str">
        <f>IFERROR(2*(D385-Table1[[#This Row],[Ret Time]])/(Table1[[#This Row],[Width]]+F385),"")</f>
        <v/>
      </c>
      <c r="K384" t="str">
        <f>IF(ISNUMBER(Table1[[#This Row],[Ret Time]]), ROUND(Table1[[#This Row],[Ret Time]],1),"")</f>
        <v/>
      </c>
      <c r="L384" t="str">
        <f>IFERROR(INDEX($W$8:$W$30,MATCH(K384,$V$8:$V$30,0)),"")</f>
        <v/>
      </c>
      <c r="M384" t="str">
        <f>IFERROR(INDEX($X$8:$X$30,MATCH(Table1[[#This Row],[Rounded RT]],$V$8:$V$30,0)),"")</f>
        <v/>
      </c>
      <c r="N384" t="str">
        <f>IF(Table1[[#This Row],[Analyte]]=$W$8, Table1[[#This Row],[Area]]/SUMIFS($G$6:$G1382, $M$6:$M1382,Table1[[#This Row],[Inject ID]],$B$6:$B1382,Table1[[#This Row],[File Name]]), "")</f>
        <v/>
      </c>
      <c r="O384" t="str">
        <f>IF(Table1[[#This Row],[Analyte]]=$W$25, Table1[[#This Row],[Area]]/SUMIFS($G$6:$G1382, $M$6:$M1382,Table1[[#This Row],[Inject ID]],$B$6:$B1382,Table1[[#This Row],[File Name]]), "")</f>
        <v/>
      </c>
      <c r="Q384" t="str">
        <f>IF(Table1[[#This Row],[Nap/decane]]=$W$8, Table1[[#This Row],[Area]]/SUMIFS($G$6:$G1382, $M$6:$M1382,Table1[[#This Row],[Inject ID approx]],$B$6:$B1382,Table1[[#This Row],[File Name]]), "")</f>
        <v/>
      </c>
      <c r="R384" t="str">
        <f>IF(OR(Table1[[#This Row],[Analyte]]="Phe", Table1[[#This Row],[Analyte]]= "Naphtol"),TRUE,"")</f>
        <v/>
      </c>
    </row>
    <row r="385" spans="1:18" x14ac:dyDescent="0.2">
      <c r="A385" t="str">
        <f>IFERROR(RIGHT(Table1[[#This Row],[File Name]],LEN(Table1[[#This Row],[File Name]])-FIND("-",Table1[[#This Row],[File Name]])),"")</f>
        <v>0.1</v>
      </c>
      <c r="B385" t="str">
        <f>IF(LEFT(Table1[[#This Row],[Peak '#]],3)="TIC", SUBSTITUTE(SUBSTITUTE(Table1[[#This Row],[Peak '#]],".D\data.ms",""),"TIC:", ""),B384)</f>
        <v xml:space="preserve"> 20250718_Nap-0.1</v>
      </c>
      <c r="J385" t="str">
        <f>IFERROR(2*(D386-Table1[[#This Row],[Ret Time]])/(Table1[[#This Row],[Width]]+F386),"")</f>
        <v/>
      </c>
      <c r="K385" t="str">
        <f>IF(ISNUMBER(Table1[[#This Row],[Ret Time]]), ROUND(Table1[[#This Row],[Ret Time]],1),"")</f>
        <v/>
      </c>
      <c r="L385" t="str">
        <f>IFERROR(INDEX($W$8:$W$30,MATCH(K385,$V$8:$V$30,0)),"")</f>
        <v/>
      </c>
      <c r="M385" t="str">
        <f>IFERROR(INDEX($X$8:$X$30,MATCH(Table1[[#This Row],[Rounded RT]],$V$8:$V$30,0)),"")</f>
        <v/>
      </c>
      <c r="N385" t="str">
        <f>IF(Table1[[#This Row],[Analyte]]=$W$8, Table1[[#This Row],[Area]]/SUMIFS($G$6:$G1383, $M$6:$M1383,Table1[[#This Row],[Inject ID]],$B$6:$B1383,Table1[[#This Row],[File Name]]), "")</f>
        <v/>
      </c>
      <c r="O385" t="str">
        <f>IF(Table1[[#This Row],[Analyte]]=$W$25, Table1[[#This Row],[Area]]/SUMIFS($G$6:$G1383, $M$6:$M1383,Table1[[#This Row],[Inject ID]],$B$6:$B1383,Table1[[#This Row],[File Name]]), "")</f>
        <v/>
      </c>
      <c r="Q385" t="str">
        <f>IF(Table1[[#This Row],[Nap/decane]]=$W$8, Table1[[#This Row],[Area]]/SUMIFS($G$6:$G1383, $M$6:$M1383,Table1[[#This Row],[Inject ID approx]],$B$6:$B1383,Table1[[#This Row],[File Name]]), "")</f>
        <v/>
      </c>
      <c r="R385" t="str">
        <f>IF(OR(Table1[[#This Row],[Analyte]]="Phe", Table1[[#This Row],[Analyte]]= "Naphtol"),TRUE,"")</f>
        <v/>
      </c>
    </row>
    <row r="386" spans="1:18" x14ac:dyDescent="0.2">
      <c r="A386" t="str">
        <f>IFERROR(RIGHT(Table1[[#This Row],[File Name]],LEN(Table1[[#This Row],[File Name]])-FIND("-",Table1[[#This Row],[File Name]])),"")</f>
        <v>0.1</v>
      </c>
      <c r="B386" t="str">
        <f>IF(LEFT(Table1[[#This Row],[Peak '#]],3)="TIC", SUBSTITUTE(SUBSTITUTE(Table1[[#This Row],[Peak '#]],".D\data.ms",""),"TIC:", ""),B385)</f>
        <v xml:space="preserve"> 20250718_Nap-0.1</v>
      </c>
      <c r="J386" t="str">
        <f>IFERROR(2*(D387-Table1[[#This Row],[Ret Time]])/(Table1[[#This Row],[Width]]+F387),"")</f>
        <v/>
      </c>
      <c r="K386" t="str">
        <f>IF(ISNUMBER(Table1[[#This Row],[Ret Time]]), ROUND(Table1[[#This Row],[Ret Time]],1),"")</f>
        <v/>
      </c>
      <c r="L386" t="str">
        <f>IFERROR(INDEX($W$8:$W$30,MATCH(K386,$V$8:$V$30,0)),"")</f>
        <v/>
      </c>
      <c r="M386" t="str">
        <f>IFERROR(INDEX($X$8:$X$30,MATCH(Table1[[#This Row],[Rounded RT]],$V$8:$V$30,0)),"")</f>
        <v/>
      </c>
      <c r="N386" t="str">
        <f>IF(Table1[[#This Row],[Analyte]]=$W$8, Table1[[#This Row],[Area]]/SUMIFS($G$6:$G1384, $M$6:$M1384,Table1[[#This Row],[Inject ID]],$B$6:$B1384,Table1[[#This Row],[File Name]]), "")</f>
        <v/>
      </c>
      <c r="O386" t="str">
        <f>IF(Table1[[#This Row],[Analyte]]=$W$25, Table1[[#This Row],[Area]]/SUMIFS($G$6:$G1384, $M$6:$M1384,Table1[[#This Row],[Inject ID]],$B$6:$B1384,Table1[[#This Row],[File Name]]), "")</f>
        <v/>
      </c>
      <c r="Q386" t="str">
        <f>IF(Table1[[#This Row],[Nap/decane]]=$W$8, Table1[[#This Row],[Area]]/SUMIFS($G$6:$G1384, $M$6:$M1384,Table1[[#This Row],[Inject ID approx]],$B$6:$B1384,Table1[[#This Row],[File Name]]), "")</f>
        <v/>
      </c>
      <c r="R386" t="str">
        <f>IF(OR(Table1[[#This Row],[Analyte]]="Phe", Table1[[#This Row],[Analyte]]= "Naphtol"),TRUE,"")</f>
        <v/>
      </c>
    </row>
    <row r="387" spans="1:18" x14ac:dyDescent="0.2">
      <c r="A387" t="str">
        <f>IFERROR(RIGHT(Table1[[#This Row],[File Name]],LEN(Table1[[#This Row],[File Name]])-FIND("-",Table1[[#This Row],[File Name]])),"")</f>
        <v>0.1</v>
      </c>
      <c r="B387" t="str">
        <f>IF(LEFT(Table1[[#This Row],[Peak '#]],3)="TIC", SUBSTITUTE(SUBSTITUTE(Table1[[#This Row],[Peak '#]],".D\data.ms",""),"TIC:", ""),B386)</f>
        <v xml:space="preserve"> 20250718_Nap-0.1</v>
      </c>
      <c r="J387" t="str">
        <f>IFERROR(2*(D388-Table1[[#This Row],[Ret Time]])/(Table1[[#This Row],[Width]]+F388),"")</f>
        <v/>
      </c>
      <c r="K387" t="str">
        <f>IF(ISNUMBER(Table1[[#This Row],[Ret Time]]), ROUND(Table1[[#This Row],[Ret Time]],1),"")</f>
        <v/>
      </c>
      <c r="L387" t="str">
        <f>IFERROR(INDEX($W$8:$W$30,MATCH(K387,$V$8:$V$30,0)),"")</f>
        <v/>
      </c>
      <c r="M387" t="str">
        <f>IFERROR(INDEX($X$8:$X$30,MATCH(Table1[[#This Row],[Rounded RT]],$V$8:$V$30,0)),"")</f>
        <v/>
      </c>
      <c r="N387" t="str">
        <f>IF(Table1[[#This Row],[Analyte]]=$W$8, Table1[[#This Row],[Area]]/SUMIFS($G$6:$G1385, $M$6:$M1385,Table1[[#This Row],[Inject ID]],$B$6:$B1385,Table1[[#This Row],[File Name]]), "")</f>
        <v/>
      </c>
      <c r="O387" t="str">
        <f>IF(Table1[[#This Row],[Analyte]]=$W$25, Table1[[#This Row],[Area]]/SUMIFS($G$6:$G1385, $M$6:$M1385,Table1[[#This Row],[Inject ID]],$B$6:$B1385,Table1[[#This Row],[File Name]]), "")</f>
        <v/>
      </c>
      <c r="Q387" t="str">
        <f>IF(Table1[[#This Row],[Nap/decane]]=$W$8, Table1[[#This Row],[Area]]/SUMIFS($G$6:$G1385, $M$6:$M1385,Table1[[#This Row],[Inject ID approx]],$B$6:$B1385,Table1[[#This Row],[File Name]]), "")</f>
        <v/>
      </c>
      <c r="R387" t="str">
        <f>IF(OR(Table1[[#This Row],[Analyte]]="Phe", Table1[[#This Row],[Analyte]]= "Naphtol"),TRUE,"")</f>
        <v/>
      </c>
    </row>
    <row r="388" spans="1:18" x14ac:dyDescent="0.2">
      <c r="A388" t="str">
        <f>IFERROR(RIGHT(Table1[[#This Row],[File Name]],LEN(Table1[[#This Row],[File Name]])-FIND("-",Table1[[#This Row],[File Name]])),"")</f>
        <v>0.1</v>
      </c>
      <c r="B388" t="str">
        <f>IF(LEFT(Table1[[#This Row],[Peak '#]],3)="TIC", SUBSTITUTE(SUBSTITUTE(Table1[[#This Row],[Peak '#]],".D\data.ms",""),"TIC:", ""),B387)</f>
        <v xml:space="preserve"> 20250718_Nap-0.1</v>
      </c>
      <c r="J388" t="str">
        <f>IFERROR(2*(D389-Table1[[#This Row],[Ret Time]])/(Table1[[#This Row],[Width]]+F389),"")</f>
        <v/>
      </c>
      <c r="K388" t="str">
        <f>IF(ISNUMBER(Table1[[#This Row],[Ret Time]]), ROUND(Table1[[#This Row],[Ret Time]],1),"")</f>
        <v/>
      </c>
      <c r="L388" t="str">
        <f>IFERROR(INDEX($W$8:$W$30,MATCH(K388,$V$8:$V$30,0)),"")</f>
        <v/>
      </c>
      <c r="M388" t="str">
        <f>IFERROR(INDEX($X$8:$X$30,MATCH(Table1[[#This Row],[Rounded RT]],$V$8:$V$30,0)),"")</f>
        <v/>
      </c>
      <c r="N388" t="str">
        <f>IF(Table1[[#This Row],[Analyte]]=$W$8, Table1[[#This Row],[Area]]/SUMIFS($G$6:$G1386, $M$6:$M1386,Table1[[#This Row],[Inject ID]],$B$6:$B1386,Table1[[#This Row],[File Name]]), "")</f>
        <v/>
      </c>
      <c r="O388" t="str">
        <f>IF(Table1[[#This Row],[Analyte]]=$W$25, Table1[[#This Row],[Area]]/SUMIFS($G$6:$G1386, $M$6:$M1386,Table1[[#This Row],[Inject ID]],$B$6:$B1386,Table1[[#This Row],[File Name]]), "")</f>
        <v/>
      </c>
      <c r="Q388" t="str">
        <f>IF(Table1[[#This Row],[Nap/decane]]=$W$8, Table1[[#This Row],[Area]]/SUMIFS($G$6:$G1386, $M$6:$M1386,Table1[[#This Row],[Inject ID approx]],$B$6:$B1386,Table1[[#This Row],[File Name]]), "")</f>
        <v/>
      </c>
      <c r="R388" t="str">
        <f>IF(OR(Table1[[#This Row],[Analyte]]="Phe", Table1[[#This Row],[Analyte]]= "Naphtol"),TRUE,"")</f>
        <v/>
      </c>
    </row>
    <row r="389" spans="1:18" x14ac:dyDescent="0.2">
      <c r="A389" t="str">
        <f>IFERROR(RIGHT(Table1[[#This Row],[File Name]],LEN(Table1[[#This Row],[File Name]])-FIND("-",Table1[[#This Row],[File Name]])),"")</f>
        <v>0.1</v>
      </c>
      <c r="B389" t="str">
        <f>IF(LEFT(Table1[[#This Row],[Peak '#]],3)="TIC", SUBSTITUTE(SUBSTITUTE(Table1[[#This Row],[Peak '#]],".D\data.ms",""),"TIC:", ""),B388)</f>
        <v xml:space="preserve"> 20250718_Nap-0.1</v>
      </c>
      <c r="J389" t="str">
        <f>IFERROR(2*(D390-Table1[[#This Row],[Ret Time]])/(Table1[[#This Row],[Width]]+F390),"")</f>
        <v/>
      </c>
      <c r="K389" t="str">
        <f>IF(ISNUMBER(Table1[[#This Row],[Ret Time]]), ROUND(Table1[[#This Row],[Ret Time]],1),"")</f>
        <v/>
      </c>
      <c r="L389" t="str">
        <f>IFERROR(INDEX($W$8:$W$30,MATCH(K389,$V$8:$V$30,0)),"")</f>
        <v/>
      </c>
      <c r="M389" t="str">
        <f>IFERROR(INDEX($X$8:$X$30,MATCH(Table1[[#This Row],[Rounded RT]],$V$8:$V$30,0)),"")</f>
        <v/>
      </c>
      <c r="N389" t="str">
        <f>IF(Table1[[#This Row],[Analyte]]=$W$8, Table1[[#This Row],[Area]]/SUMIFS($G$6:$G1387, $M$6:$M1387,Table1[[#This Row],[Inject ID]],$B$6:$B1387,Table1[[#This Row],[File Name]]), "")</f>
        <v/>
      </c>
      <c r="O389" t="str">
        <f>IF(Table1[[#This Row],[Analyte]]=$W$25, Table1[[#This Row],[Area]]/SUMIFS($G$6:$G1387, $M$6:$M1387,Table1[[#This Row],[Inject ID]],$B$6:$B1387,Table1[[#This Row],[File Name]]), "")</f>
        <v/>
      </c>
      <c r="Q389" t="str">
        <f>IF(Table1[[#This Row],[Nap/decane]]=$W$8, Table1[[#This Row],[Area]]/SUMIFS($G$6:$G1387, $M$6:$M1387,Table1[[#This Row],[Inject ID approx]],$B$6:$B1387,Table1[[#This Row],[File Name]]), "")</f>
        <v/>
      </c>
      <c r="R389" t="str">
        <f>IF(OR(Table1[[#This Row],[Analyte]]="Phe", Table1[[#This Row],[Analyte]]= "Naphtol"),TRUE,"")</f>
        <v/>
      </c>
    </row>
    <row r="390" spans="1:18" x14ac:dyDescent="0.2">
      <c r="A390" t="str">
        <f>IFERROR(RIGHT(Table1[[#This Row],[File Name]],LEN(Table1[[#This Row],[File Name]])-FIND("-",Table1[[#This Row],[File Name]])),"")</f>
        <v>0.1</v>
      </c>
      <c r="B390" t="str">
        <f>IF(LEFT(Table1[[#This Row],[Peak '#]],3)="TIC", SUBSTITUTE(SUBSTITUTE(Table1[[#This Row],[Peak '#]],".D\data.ms",""),"TIC:", ""),B389)</f>
        <v xml:space="preserve"> 20250718_Nap-0.1</v>
      </c>
      <c r="J390" t="str">
        <f>IFERROR(2*(D391-Table1[[#This Row],[Ret Time]])/(Table1[[#This Row],[Width]]+F391),"")</f>
        <v/>
      </c>
      <c r="K390" t="str">
        <f>IF(ISNUMBER(Table1[[#This Row],[Ret Time]]), ROUND(Table1[[#This Row],[Ret Time]],1),"")</f>
        <v/>
      </c>
      <c r="L390" t="str">
        <f>IFERROR(INDEX($W$8:$W$30,MATCH(K390,$V$8:$V$30,0)),"")</f>
        <v/>
      </c>
      <c r="M390" t="str">
        <f>IFERROR(INDEX($X$8:$X$30,MATCH(Table1[[#This Row],[Rounded RT]],$V$8:$V$30,0)),"")</f>
        <v/>
      </c>
      <c r="N390" t="str">
        <f>IF(Table1[[#This Row],[Analyte]]=$W$8, Table1[[#This Row],[Area]]/SUMIFS($G$6:$G1388, $M$6:$M1388,Table1[[#This Row],[Inject ID]],$B$6:$B1388,Table1[[#This Row],[File Name]]), "")</f>
        <v/>
      </c>
      <c r="O390" t="str">
        <f>IF(Table1[[#This Row],[Analyte]]=$W$25, Table1[[#This Row],[Area]]/SUMIFS($G$6:$G1388, $M$6:$M1388,Table1[[#This Row],[Inject ID]],$B$6:$B1388,Table1[[#This Row],[File Name]]), "")</f>
        <v/>
      </c>
      <c r="Q390" t="str">
        <f>IF(Table1[[#This Row],[Nap/decane]]=$W$8, Table1[[#This Row],[Area]]/SUMIFS($G$6:$G1388, $M$6:$M1388,Table1[[#This Row],[Inject ID approx]],$B$6:$B1388,Table1[[#This Row],[File Name]]), "")</f>
        <v/>
      </c>
      <c r="R390" t="str">
        <f>IF(OR(Table1[[#This Row],[Analyte]]="Phe", Table1[[#This Row],[Analyte]]= "Naphtol"),TRUE,"")</f>
        <v/>
      </c>
    </row>
    <row r="391" spans="1:18" x14ac:dyDescent="0.2">
      <c r="A391" t="str">
        <f>IFERROR(RIGHT(Table1[[#This Row],[File Name]],LEN(Table1[[#This Row],[File Name]])-FIND("-",Table1[[#This Row],[File Name]])),"")</f>
        <v>0.1</v>
      </c>
      <c r="B391" t="str">
        <f>IF(LEFT(Table1[[#This Row],[Peak '#]],3)="TIC", SUBSTITUTE(SUBSTITUTE(Table1[[#This Row],[Peak '#]],".D\data.ms",""),"TIC:", ""),B390)</f>
        <v xml:space="preserve"> 20250718_Nap-0.1</v>
      </c>
      <c r="J391" t="str">
        <f>IFERROR(2*(D392-Table1[[#This Row],[Ret Time]])/(Table1[[#This Row],[Width]]+F392),"")</f>
        <v/>
      </c>
      <c r="K391" t="str">
        <f>IF(ISNUMBER(Table1[[#This Row],[Ret Time]]), ROUND(Table1[[#This Row],[Ret Time]],1),"")</f>
        <v/>
      </c>
      <c r="L391" t="str">
        <f>IFERROR(INDEX($W$8:$W$30,MATCH(K391,$V$8:$V$30,0)),"")</f>
        <v/>
      </c>
      <c r="M391" t="str">
        <f>IFERROR(INDEX($X$8:$X$30,MATCH(Table1[[#This Row],[Rounded RT]],$V$8:$V$30,0)),"")</f>
        <v/>
      </c>
      <c r="N391" t="str">
        <f>IF(Table1[[#This Row],[Analyte]]=$W$8, Table1[[#This Row],[Area]]/SUMIFS($G$6:$G1389, $M$6:$M1389,Table1[[#This Row],[Inject ID]],$B$6:$B1389,Table1[[#This Row],[File Name]]), "")</f>
        <v/>
      </c>
      <c r="O391" t="str">
        <f>IF(Table1[[#This Row],[Analyte]]=$W$25, Table1[[#This Row],[Area]]/SUMIFS($G$6:$G1389, $M$6:$M1389,Table1[[#This Row],[Inject ID]],$B$6:$B1389,Table1[[#This Row],[File Name]]), "")</f>
        <v/>
      </c>
      <c r="Q391" t="str">
        <f>IF(Table1[[#This Row],[Nap/decane]]=$W$8, Table1[[#This Row],[Area]]/SUMIFS($G$6:$G1389, $M$6:$M1389,Table1[[#This Row],[Inject ID approx]],$B$6:$B1389,Table1[[#This Row],[File Name]]), "")</f>
        <v/>
      </c>
      <c r="R391" t="str">
        <f>IF(OR(Table1[[#This Row],[Analyte]]="Phe", Table1[[#This Row],[Analyte]]= "Naphtol"),TRUE,"")</f>
        <v/>
      </c>
    </row>
    <row r="392" spans="1:18" x14ac:dyDescent="0.2">
      <c r="A392" t="str">
        <f>IFERROR(RIGHT(Table1[[#This Row],[File Name]],LEN(Table1[[#This Row],[File Name]])-FIND("-",Table1[[#This Row],[File Name]])),"")</f>
        <v>0.1</v>
      </c>
      <c r="B392" t="str">
        <f>IF(LEFT(Table1[[#This Row],[Peak '#]],3)="TIC", SUBSTITUTE(SUBSTITUTE(Table1[[#This Row],[Peak '#]],".D\data.ms",""),"TIC:", ""),B391)</f>
        <v xml:space="preserve"> 20250718_Nap-0.1</v>
      </c>
      <c r="J392" t="str">
        <f>IFERROR(2*(D393-Table1[[#This Row],[Ret Time]])/(Table1[[#This Row],[Width]]+F393),"")</f>
        <v/>
      </c>
      <c r="K392" t="str">
        <f>IF(ISNUMBER(Table1[[#This Row],[Ret Time]]), ROUND(Table1[[#This Row],[Ret Time]],1),"")</f>
        <v/>
      </c>
      <c r="L392" t="str">
        <f>IFERROR(INDEX($W$8:$W$30,MATCH(K392,$V$8:$V$30,0)),"")</f>
        <v/>
      </c>
      <c r="M392" t="str">
        <f>IFERROR(INDEX($X$8:$X$30,MATCH(Table1[[#This Row],[Rounded RT]],$V$8:$V$30,0)),"")</f>
        <v/>
      </c>
      <c r="N392" t="str">
        <f>IF(Table1[[#This Row],[Analyte]]=$W$8, Table1[[#This Row],[Area]]/SUMIFS($G$6:$G1390, $M$6:$M1390,Table1[[#This Row],[Inject ID]],$B$6:$B1390,Table1[[#This Row],[File Name]]), "")</f>
        <v/>
      </c>
      <c r="O392" t="str">
        <f>IF(Table1[[#This Row],[Analyte]]=$W$25, Table1[[#This Row],[Area]]/SUMIFS($G$6:$G1390, $M$6:$M1390,Table1[[#This Row],[Inject ID]],$B$6:$B1390,Table1[[#This Row],[File Name]]), "")</f>
        <v/>
      </c>
      <c r="Q392" t="str">
        <f>IF(Table1[[#This Row],[Nap/decane]]=$W$8, Table1[[#This Row],[Area]]/SUMIFS($G$6:$G1390, $M$6:$M1390,Table1[[#This Row],[Inject ID approx]],$B$6:$B1390,Table1[[#This Row],[File Name]]), "")</f>
        <v/>
      </c>
      <c r="R392" t="str">
        <f>IF(OR(Table1[[#This Row],[Analyte]]="Phe", Table1[[#This Row],[Analyte]]= "Naphtol"),TRUE,"")</f>
        <v/>
      </c>
    </row>
    <row r="393" spans="1:18" x14ac:dyDescent="0.2">
      <c r="A393" t="str">
        <f>IFERROR(RIGHT(Table1[[#This Row],[File Name]],LEN(Table1[[#This Row],[File Name]])-FIND("-",Table1[[#This Row],[File Name]])),"")</f>
        <v>0.1</v>
      </c>
      <c r="B393" t="str">
        <f>IF(LEFT(Table1[[#This Row],[Peak '#]],3)="TIC", SUBSTITUTE(SUBSTITUTE(Table1[[#This Row],[Peak '#]],".D\data.ms",""),"TIC:", ""),B392)</f>
        <v xml:space="preserve"> 20250718_Nap-0.1</v>
      </c>
      <c r="J393" t="str">
        <f>IFERROR(2*(D394-Table1[[#This Row],[Ret Time]])/(Table1[[#This Row],[Width]]+F394),"")</f>
        <v/>
      </c>
      <c r="K393" t="str">
        <f>IF(ISNUMBER(Table1[[#This Row],[Ret Time]]), ROUND(Table1[[#This Row],[Ret Time]],1),"")</f>
        <v/>
      </c>
      <c r="L393" t="str">
        <f>IFERROR(INDEX($W$8:$W$30,MATCH(K393,$V$8:$V$30,0)),"")</f>
        <v/>
      </c>
      <c r="M393" t="str">
        <f>IFERROR(INDEX($X$8:$X$30,MATCH(Table1[[#This Row],[Rounded RT]],$V$8:$V$30,0)),"")</f>
        <v/>
      </c>
      <c r="N393" t="str">
        <f>IF(Table1[[#This Row],[Analyte]]=$W$8, Table1[[#This Row],[Area]]/SUMIFS($G$6:$G1391, $M$6:$M1391,Table1[[#This Row],[Inject ID]],$B$6:$B1391,Table1[[#This Row],[File Name]]), "")</f>
        <v/>
      </c>
      <c r="O393" t="str">
        <f>IF(Table1[[#This Row],[Analyte]]=$W$25, Table1[[#This Row],[Area]]/SUMIFS($G$6:$G1391, $M$6:$M1391,Table1[[#This Row],[Inject ID]],$B$6:$B1391,Table1[[#This Row],[File Name]]), "")</f>
        <v/>
      </c>
      <c r="Q393" t="str">
        <f>IF(Table1[[#This Row],[Nap/decane]]=$W$8, Table1[[#This Row],[Area]]/SUMIFS($G$6:$G1391, $M$6:$M1391,Table1[[#This Row],[Inject ID approx]],$B$6:$B1391,Table1[[#This Row],[File Name]]), "")</f>
        <v/>
      </c>
      <c r="R393" t="str">
        <f>IF(OR(Table1[[#This Row],[Analyte]]="Phe", Table1[[#This Row],[Analyte]]= "Naphtol"),TRUE,"")</f>
        <v/>
      </c>
    </row>
    <row r="394" spans="1:18" x14ac:dyDescent="0.2">
      <c r="A394" t="str">
        <f>IFERROR(RIGHT(Table1[[#This Row],[File Name]],LEN(Table1[[#This Row],[File Name]])-FIND("-",Table1[[#This Row],[File Name]])),"")</f>
        <v>0.1</v>
      </c>
      <c r="B394" t="str">
        <f>IF(LEFT(Table1[[#This Row],[Peak '#]],3)="TIC", SUBSTITUTE(SUBSTITUTE(Table1[[#This Row],[Peak '#]],".D\data.ms",""),"TIC:", ""),B393)</f>
        <v xml:space="preserve"> 20250718_Nap-0.1</v>
      </c>
      <c r="J394" t="str">
        <f>IFERROR(2*(D395-Table1[[#This Row],[Ret Time]])/(Table1[[#This Row],[Width]]+F395),"")</f>
        <v/>
      </c>
      <c r="K394" t="str">
        <f>IF(ISNUMBER(Table1[[#This Row],[Ret Time]]), ROUND(Table1[[#This Row],[Ret Time]],1),"")</f>
        <v/>
      </c>
      <c r="L394" t="str">
        <f>IFERROR(INDEX($W$8:$W$30,MATCH(K394,$V$8:$V$30,0)),"")</f>
        <v/>
      </c>
      <c r="M394" t="str">
        <f>IFERROR(INDEX($X$8:$X$30,MATCH(Table1[[#This Row],[Rounded RT]],$V$8:$V$30,0)),"")</f>
        <v/>
      </c>
      <c r="N394" t="str">
        <f>IF(Table1[[#This Row],[Analyte]]=$W$8, Table1[[#This Row],[Area]]/SUMIFS($G$6:$G1392, $M$6:$M1392,Table1[[#This Row],[Inject ID]],$B$6:$B1392,Table1[[#This Row],[File Name]]), "")</f>
        <v/>
      </c>
      <c r="O394" t="str">
        <f>IF(Table1[[#This Row],[Analyte]]=$W$25, Table1[[#This Row],[Area]]/SUMIFS($G$6:$G1392, $M$6:$M1392,Table1[[#This Row],[Inject ID]],$B$6:$B1392,Table1[[#This Row],[File Name]]), "")</f>
        <v/>
      </c>
      <c r="Q394" t="str">
        <f>IF(Table1[[#This Row],[Nap/decane]]=$W$8, Table1[[#This Row],[Area]]/SUMIFS($G$6:$G1392, $M$6:$M1392,Table1[[#This Row],[Inject ID approx]],$B$6:$B1392,Table1[[#This Row],[File Name]]), "")</f>
        <v/>
      </c>
      <c r="R394" t="str">
        <f>IF(OR(Table1[[#This Row],[Analyte]]="Phe", Table1[[#This Row],[Analyte]]= "Naphtol"),TRUE,"")</f>
        <v/>
      </c>
    </row>
    <row r="395" spans="1:18" x14ac:dyDescent="0.2">
      <c r="A395" t="str">
        <f>IFERROR(RIGHT(Table1[[#This Row],[File Name]],LEN(Table1[[#This Row],[File Name]])-FIND("-",Table1[[#This Row],[File Name]])),"")</f>
        <v>0.1</v>
      </c>
      <c r="B395" t="str">
        <f>IF(LEFT(Table1[[#This Row],[Peak '#]],3)="TIC", SUBSTITUTE(SUBSTITUTE(Table1[[#This Row],[Peak '#]],".D\data.ms",""),"TIC:", ""),B394)</f>
        <v xml:space="preserve"> 20250718_Nap-0.1</v>
      </c>
      <c r="J395" t="str">
        <f>IFERROR(2*(D396-Table1[[#This Row],[Ret Time]])/(Table1[[#This Row],[Width]]+F396),"")</f>
        <v/>
      </c>
      <c r="K395" t="str">
        <f>IF(ISNUMBER(Table1[[#This Row],[Ret Time]]), ROUND(Table1[[#This Row],[Ret Time]],1),"")</f>
        <v/>
      </c>
      <c r="L395" t="str">
        <f>IFERROR(INDEX($W$8:$W$30,MATCH(K395,$V$8:$V$30,0)),"")</f>
        <v/>
      </c>
      <c r="M395" t="str">
        <f>IFERROR(INDEX($X$8:$X$30,MATCH(Table1[[#This Row],[Rounded RT]],$V$8:$V$30,0)),"")</f>
        <v/>
      </c>
      <c r="N395" t="str">
        <f>IF(Table1[[#This Row],[Analyte]]=$W$8, Table1[[#This Row],[Area]]/SUMIFS($G$6:$G1393, $M$6:$M1393,Table1[[#This Row],[Inject ID]],$B$6:$B1393,Table1[[#This Row],[File Name]]), "")</f>
        <v/>
      </c>
      <c r="O395" t="str">
        <f>IF(Table1[[#This Row],[Analyte]]=$W$25, Table1[[#This Row],[Area]]/SUMIFS($G$6:$G1393, $M$6:$M1393,Table1[[#This Row],[Inject ID]],$B$6:$B1393,Table1[[#This Row],[File Name]]), "")</f>
        <v/>
      </c>
      <c r="Q395" t="str">
        <f>IF(Table1[[#This Row],[Nap/decane]]=$W$8, Table1[[#This Row],[Area]]/SUMIFS($G$6:$G1393, $M$6:$M1393,Table1[[#This Row],[Inject ID approx]],$B$6:$B1393,Table1[[#This Row],[File Name]]), "")</f>
        <v/>
      </c>
      <c r="R395" t="str">
        <f>IF(OR(Table1[[#This Row],[Analyte]]="Phe", Table1[[#This Row],[Analyte]]= "Naphtol"),TRUE,"")</f>
        <v/>
      </c>
    </row>
    <row r="396" spans="1:18" x14ac:dyDescent="0.2">
      <c r="A396" t="str">
        <f>IFERROR(RIGHT(Table1[[#This Row],[File Name]],LEN(Table1[[#This Row],[File Name]])-FIND("-",Table1[[#This Row],[File Name]])),"")</f>
        <v>0.1</v>
      </c>
      <c r="B396" t="str">
        <f>IF(LEFT(Table1[[#This Row],[Peak '#]],3)="TIC", SUBSTITUTE(SUBSTITUTE(Table1[[#This Row],[Peak '#]],".D\data.ms",""),"TIC:", ""),B395)</f>
        <v xml:space="preserve"> 20250718_Nap-0.1</v>
      </c>
      <c r="J396" t="str">
        <f>IFERROR(2*(D397-Table1[[#This Row],[Ret Time]])/(Table1[[#This Row],[Width]]+F397),"")</f>
        <v/>
      </c>
      <c r="K396" t="str">
        <f>IF(ISNUMBER(Table1[[#This Row],[Ret Time]]), ROUND(Table1[[#This Row],[Ret Time]],1),"")</f>
        <v/>
      </c>
      <c r="L396" t="str">
        <f>IFERROR(INDEX($W$8:$W$30,MATCH(K396,$V$8:$V$30,0)),"")</f>
        <v/>
      </c>
      <c r="M396" t="str">
        <f>IFERROR(INDEX($X$8:$X$30,MATCH(Table1[[#This Row],[Rounded RT]],$V$8:$V$30,0)),"")</f>
        <v/>
      </c>
      <c r="N396" t="str">
        <f>IF(Table1[[#This Row],[Analyte]]=$W$8, Table1[[#This Row],[Area]]/SUMIFS($G$6:$G1394, $M$6:$M1394,Table1[[#This Row],[Inject ID]],$B$6:$B1394,Table1[[#This Row],[File Name]]), "")</f>
        <v/>
      </c>
      <c r="O396" t="str">
        <f>IF(Table1[[#This Row],[Analyte]]=$W$25, Table1[[#This Row],[Area]]/SUMIFS($G$6:$G1394, $M$6:$M1394,Table1[[#This Row],[Inject ID]],$B$6:$B1394,Table1[[#This Row],[File Name]]), "")</f>
        <v/>
      </c>
      <c r="Q396" t="str">
        <f>IF(Table1[[#This Row],[Nap/decane]]=$W$8, Table1[[#This Row],[Area]]/SUMIFS($G$6:$G1394, $M$6:$M1394,Table1[[#This Row],[Inject ID approx]],$B$6:$B1394,Table1[[#This Row],[File Name]]), "")</f>
        <v/>
      </c>
      <c r="R396" t="str">
        <f>IF(OR(Table1[[#This Row],[Analyte]]="Phe", Table1[[#This Row],[Analyte]]= "Naphtol"),TRUE,"")</f>
        <v/>
      </c>
    </row>
    <row r="397" spans="1:18" x14ac:dyDescent="0.2">
      <c r="A397" t="str">
        <f>IFERROR(RIGHT(Table1[[#This Row],[File Name]],LEN(Table1[[#This Row],[File Name]])-FIND("-",Table1[[#This Row],[File Name]])),"")</f>
        <v>0.1</v>
      </c>
      <c r="B397" t="str">
        <f>IF(LEFT(Table1[[#This Row],[Peak '#]],3)="TIC", SUBSTITUTE(SUBSTITUTE(Table1[[#This Row],[Peak '#]],".D\data.ms",""),"TIC:", ""),B396)</f>
        <v xml:space="preserve"> 20250718_Nap-0.1</v>
      </c>
      <c r="J397" t="str">
        <f>IFERROR(2*(D398-Table1[[#This Row],[Ret Time]])/(Table1[[#This Row],[Width]]+F398),"")</f>
        <v/>
      </c>
      <c r="K397" t="str">
        <f>IF(ISNUMBER(Table1[[#This Row],[Ret Time]]), ROUND(Table1[[#This Row],[Ret Time]],1),"")</f>
        <v/>
      </c>
      <c r="L397" t="str">
        <f>IFERROR(INDEX($W$8:$W$30,MATCH(K397,$V$8:$V$30,0)),"")</f>
        <v/>
      </c>
      <c r="M397" t="str">
        <f>IFERROR(INDEX($X$8:$X$30,MATCH(Table1[[#This Row],[Rounded RT]],$V$8:$V$30,0)),"")</f>
        <v/>
      </c>
      <c r="N397" t="str">
        <f>IF(Table1[[#This Row],[Analyte]]=$W$8, Table1[[#This Row],[Area]]/SUMIFS($G$6:$G1395, $M$6:$M1395,Table1[[#This Row],[Inject ID]],$B$6:$B1395,Table1[[#This Row],[File Name]]), "")</f>
        <v/>
      </c>
      <c r="O397" t="str">
        <f>IF(Table1[[#This Row],[Analyte]]=$W$25, Table1[[#This Row],[Area]]/SUMIFS($G$6:$G1395, $M$6:$M1395,Table1[[#This Row],[Inject ID]],$B$6:$B1395,Table1[[#This Row],[File Name]]), "")</f>
        <v/>
      </c>
      <c r="Q397" t="str">
        <f>IF(Table1[[#This Row],[Nap/decane]]=$W$8, Table1[[#This Row],[Area]]/SUMIFS($G$6:$G1395, $M$6:$M1395,Table1[[#This Row],[Inject ID approx]],$B$6:$B1395,Table1[[#This Row],[File Name]]), "")</f>
        <v/>
      </c>
      <c r="R397" t="str">
        <f>IF(OR(Table1[[#This Row],[Analyte]]="Phe", Table1[[#This Row],[Analyte]]= "Naphtol"),TRUE,"")</f>
        <v/>
      </c>
    </row>
    <row r="398" spans="1:18" x14ac:dyDescent="0.2">
      <c r="A398" t="str">
        <f>IFERROR(RIGHT(Table1[[#This Row],[File Name]],LEN(Table1[[#This Row],[File Name]])-FIND("-",Table1[[#This Row],[File Name]])),"")</f>
        <v>0.1</v>
      </c>
      <c r="B398" t="str">
        <f>IF(LEFT(Table1[[#This Row],[Peak '#]],3)="TIC", SUBSTITUTE(SUBSTITUTE(Table1[[#This Row],[Peak '#]],".D\data.ms",""),"TIC:", ""),B397)</f>
        <v xml:space="preserve"> 20250718_Nap-0.1</v>
      </c>
      <c r="J398" t="str">
        <f>IFERROR(2*(D399-Table1[[#This Row],[Ret Time]])/(Table1[[#This Row],[Width]]+F399),"")</f>
        <v/>
      </c>
      <c r="K398" t="str">
        <f>IF(ISNUMBER(Table1[[#This Row],[Ret Time]]), ROUND(Table1[[#This Row],[Ret Time]],1),"")</f>
        <v/>
      </c>
      <c r="L398" t="str">
        <f>IFERROR(INDEX($W$8:$W$30,MATCH(K398,$V$8:$V$30,0)),"")</f>
        <v/>
      </c>
      <c r="M398" t="str">
        <f>IFERROR(INDEX($X$8:$X$30,MATCH(Table1[[#This Row],[Rounded RT]],$V$8:$V$30,0)),"")</f>
        <v/>
      </c>
      <c r="N398" t="str">
        <f>IF(Table1[[#This Row],[Analyte]]=$W$8, Table1[[#This Row],[Area]]/SUMIFS($G$6:$G1396, $M$6:$M1396,Table1[[#This Row],[Inject ID]],$B$6:$B1396,Table1[[#This Row],[File Name]]), "")</f>
        <v/>
      </c>
      <c r="O398" t="str">
        <f>IF(Table1[[#This Row],[Analyte]]=$W$25, Table1[[#This Row],[Area]]/SUMIFS($G$6:$G1396, $M$6:$M1396,Table1[[#This Row],[Inject ID]],$B$6:$B1396,Table1[[#This Row],[File Name]]), "")</f>
        <v/>
      </c>
      <c r="Q398" t="str">
        <f>IF(Table1[[#This Row],[Nap/decane]]=$W$8, Table1[[#This Row],[Area]]/SUMIFS($G$6:$G1396, $M$6:$M1396,Table1[[#This Row],[Inject ID approx]],$B$6:$B1396,Table1[[#This Row],[File Name]]), "")</f>
        <v/>
      </c>
      <c r="R398" t="str">
        <f>IF(OR(Table1[[#This Row],[Analyte]]="Phe", Table1[[#This Row],[Analyte]]= "Naphtol"),TRUE,"")</f>
        <v/>
      </c>
    </row>
    <row r="399" spans="1:18" x14ac:dyDescent="0.2">
      <c r="A399" t="str">
        <f>IFERROR(RIGHT(Table1[[#This Row],[File Name]],LEN(Table1[[#This Row],[File Name]])-FIND("-",Table1[[#This Row],[File Name]])),"")</f>
        <v>0.1</v>
      </c>
      <c r="B399" t="str">
        <f>IF(LEFT(Table1[[#This Row],[Peak '#]],3)="TIC", SUBSTITUTE(SUBSTITUTE(Table1[[#This Row],[Peak '#]],".D\data.ms",""),"TIC:", ""),B398)</f>
        <v xml:space="preserve"> 20250718_Nap-0.1</v>
      </c>
      <c r="J399" t="str">
        <f>IFERROR(2*(D400-Table1[[#This Row],[Ret Time]])/(Table1[[#This Row],[Width]]+F400),"")</f>
        <v/>
      </c>
      <c r="K399" t="str">
        <f>IF(ISNUMBER(Table1[[#This Row],[Ret Time]]), ROUND(Table1[[#This Row],[Ret Time]],1),"")</f>
        <v/>
      </c>
      <c r="L399" t="str">
        <f>IFERROR(INDEX($W$8:$W$30,MATCH(K399,$V$8:$V$30,0)),"")</f>
        <v/>
      </c>
      <c r="M399" t="str">
        <f>IFERROR(INDEX($X$8:$X$30,MATCH(Table1[[#This Row],[Rounded RT]],$V$8:$V$30,0)),"")</f>
        <v/>
      </c>
      <c r="N399" t="str">
        <f>IF(Table1[[#This Row],[Analyte]]=$W$8, Table1[[#This Row],[Area]]/SUMIFS($G$6:$G1397, $M$6:$M1397,Table1[[#This Row],[Inject ID]],$B$6:$B1397,Table1[[#This Row],[File Name]]), "")</f>
        <v/>
      </c>
      <c r="O399" t="str">
        <f>IF(Table1[[#This Row],[Analyte]]=$W$25, Table1[[#This Row],[Area]]/SUMIFS($G$6:$G1397, $M$6:$M1397,Table1[[#This Row],[Inject ID]],$B$6:$B1397,Table1[[#This Row],[File Name]]), "")</f>
        <v/>
      </c>
      <c r="Q399" t="str">
        <f>IF(Table1[[#This Row],[Nap/decane]]=$W$8, Table1[[#This Row],[Area]]/SUMIFS($G$6:$G1397, $M$6:$M1397,Table1[[#This Row],[Inject ID approx]],$B$6:$B1397,Table1[[#This Row],[File Name]]), "")</f>
        <v/>
      </c>
      <c r="R399" t="str">
        <f>IF(OR(Table1[[#This Row],[Analyte]]="Phe", Table1[[#This Row],[Analyte]]= "Naphtol"),TRUE,"")</f>
        <v/>
      </c>
    </row>
    <row r="400" spans="1:18" x14ac:dyDescent="0.2">
      <c r="A400" t="str">
        <f>IFERROR(RIGHT(Table1[[#This Row],[File Name]],LEN(Table1[[#This Row],[File Name]])-FIND("-",Table1[[#This Row],[File Name]])),"")</f>
        <v>0.1</v>
      </c>
      <c r="B400" t="str">
        <f>IF(LEFT(Table1[[#This Row],[Peak '#]],3)="TIC", SUBSTITUTE(SUBSTITUTE(Table1[[#This Row],[Peak '#]],".D\data.ms",""),"TIC:", ""),B399)</f>
        <v xml:space="preserve"> 20250718_Nap-0.1</v>
      </c>
      <c r="J400" t="str">
        <f>IFERROR(2*(D401-Table1[[#This Row],[Ret Time]])/(Table1[[#This Row],[Width]]+F401),"")</f>
        <v/>
      </c>
      <c r="K400" t="str">
        <f>IF(ISNUMBER(Table1[[#This Row],[Ret Time]]), ROUND(Table1[[#This Row],[Ret Time]],1),"")</f>
        <v/>
      </c>
      <c r="L400" t="str">
        <f>IFERROR(INDEX($W$8:$W$30,MATCH(K400,$V$8:$V$30,0)),"")</f>
        <v/>
      </c>
      <c r="M400" t="str">
        <f>IFERROR(INDEX($X$8:$X$30,MATCH(Table1[[#This Row],[Rounded RT]],$V$8:$V$30,0)),"")</f>
        <v/>
      </c>
      <c r="N400" t="str">
        <f>IF(Table1[[#This Row],[Analyte]]=$W$8, Table1[[#This Row],[Area]]/SUMIFS($G$6:$G1398, $M$6:$M1398,Table1[[#This Row],[Inject ID]],$B$6:$B1398,Table1[[#This Row],[File Name]]), "")</f>
        <v/>
      </c>
      <c r="O400" t="str">
        <f>IF(Table1[[#This Row],[Analyte]]=$W$25, Table1[[#This Row],[Area]]/SUMIFS($G$6:$G1398, $M$6:$M1398,Table1[[#This Row],[Inject ID]],$B$6:$B1398,Table1[[#This Row],[File Name]]), "")</f>
        <v/>
      </c>
      <c r="Q400" t="str">
        <f>IF(Table1[[#This Row],[Nap/decane]]=$W$8, Table1[[#This Row],[Area]]/SUMIFS($G$6:$G1398, $M$6:$M1398,Table1[[#This Row],[Inject ID approx]],$B$6:$B1398,Table1[[#This Row],[File Name]]), "")</f>
        <v/>
      </c>
      <c r="R400" t="str">
        <f>IF(OR(Table1[[#This Row],[Analyte]]="Phe", Table1[[#This Row],[Analyte]]= "Naphtol"),TRUE,"")</f>
        <v/>
      </c>
    </row>
    <row r="401" spans="1:18" x14ac:dyDescent="0.2">
      <c r="A401" t="str">
        <f>IFERROR(RIGHT(Table1[[#This Row],[File Name]],LEN(Table1[[#This Row],[File Name]])-FIND("-",Table1[[#This Row],[File Name]])),"")</f>
        <v>0.1</v>
      </c>
      <c r="B401" t="str">
        <f>IF(LEFT(Table1[[#This Row],[Peak '#]],3)="TIC", SUBSTITUTE(SUBSTITUTE(Table1[[#This Row],[Peak '#]],".D\data.ms",""),"TIC:", ""),B400)</f>
        <v xml:space="preserve"> 20250718_Nap-0.1</v>
      </c>
      <c r="J401" t="str">
        <f>IFERROR(2*(D402-Table1[[#This Row],[Ret Time]])/(Table1[[#This Row],[Width]]+F402),"")</f>
        <v/>
      </c>
      <c r="K401" t="str">
        <f>IF(ISNUMBER(Table1[[#This Row],[Ret Time]]), ROUND(Table1[[#This Row],[Ret Time]],1),"")</f>
        <v/>
      </c>
      <c r="L401" t="str">
        <f>IFERROR(INDEX($W$8:$W$30,MATCH(K401,$V$8:$V$30,0)),"")</f>
        <v/>
      </c>
      <c r="M401" t="str">
        <f>IFERROR(INDEX($X$8:$X$30,MATCH(Table1[[#This Row],[Rounded RT]],$V$8:$V$30,0)),"")</f>
        <v/>
      </c>
      <c r="N401" t="str">
        <f>IF(Table1[[#This Row],[Analyte]]=$W$8, Table1[[#This Row],[Area]]/SUMIFS($G$6:$G1399, $M$6:$M1399,Table1[[#This Row],[Inject ID]],$B$6:$B1399,Table1[[#This Row],[File Name]]), "")</f>
        <v/>
      </c>
      <c r="O401" t="str">
        <f>IF(Table1[[#This Row],[Analyte]]=$W$25, Table1[[#This Row],[Area]]/SUMIFS($G$6:$G1399, $M$6:$M1399,Table1[[#This Row],[Inject ID]],$B$6:$B1399,Table1[[#This Row],[File Name]]), "")</f>
        <v/>
      </c>
      <c r="Q401" t="str">
        <f>IF(Table1[[#This Row],[Nap/decane]]=$W$8, Table1[[#This Row],[Area]]/SUMIFS($G$6:$G1399, $M$6:$M1399,Table1[[#This Row],[Inject ID approx]],$B$6:$B1399,Table1[[#This Row],[File Name]]), "")</f>
        <v/>
      </c>
      <c r="R401" t="str">
        <f>IF(OR(Table1[[#This Row],[Analyte]]="Phe", Table1[[#This Row],[Analyte]]= "Naphtol"),TRUE,"")</f>
        <v/>
      </c>
    </row>
    <row r="402" spans="1:18" x14ac:dyDescent="0.2">
      <c r="A402" t="str">
        <f>IFERROR(RIGHT(Table1[[#This Row],[File Name]],LEN(Table1[[#This Row],[File Name]])-FIND("-",Table1[[#This Row],[File Name]])),"")</f>
        <v>0.1</v>
      </c>
      <c r="B402" t="str">
        <f>IF(LEFT(Table1[[#This Row],[Peak '#]],3)="TIC", SUBSTITUTE(SUBSTITUTE(Table1[[#This Row],[Peak '#]],".D\data.ms",""),"TIC:", ""),B401)</f>
        <v xml:space="preserve"> 20250718_Nap-0.1</v>
      </c>
      <c r="J402" t="str">
        <f>IFERROR(2*(D403-Table1[[#This Row],[Ret Time]])/(Table1[[#This Row],[Width]]+F403),"")</f>
        <v/>
      </c>
      <c r="K402" t="str">
        <f>IF(ISNUMBER(Table1[[#This Row],[Ret Time]]), ROUND(Table1[[#This Row],[Ret Time]],1),"")</f>
        <v/>
      </c>
      <c r="L402" t="str">
        <f>IFERROR(INDEX($W$8:$W$30,MATCH(K402,$V$8:$V$30,0)),"")</f>
        <v/>
      </c>
      <c r="M402" t="str">
        <f>IFERROR(INDEX($X$8:$X$30,MATCH(Table1[[#This Row],[Rounded RT]],$V$8:$V$30,0)),"")</f>
        <v/>
      </c>
      <c r="N402" t="str">
        <f>IF(Table1[[#This Row],[Analyte]]=$W$8, Table1[[#This Row],[Area]]/SUMIFS($G$6:$G1400, $M$6:$M1400,Table1[[#This Row],[Inject ID]],$B$6:$B1400,Table1[[#This Row],[File Name]]), "")</f>
        <v/>
      </c>
      <c r="O402" t="str">
        <f>IF(Table1[[#This Row],[Analyte]]=$W$25, Table1[[#This Row],[Area]]/SUMIFS($G$6:$G1400, $M$6:$M1400,Table1[[#This Row],[Inject ID]],$B$6:$B1400,Table1[[#This Row],[File Name]]), "")</f>
        <v/>
      </c>
      <c r="Q402" t="str">
        <f>IF(Table1[[#This Row],[Nap/decane]]=$W$8, Table1[[#This Row],[Area]]/SUMIFS($G$6:$G1400, $M$6:$M1400,Table1[[#This Row],[Inject ID approx]],$B$6:$B1400,Table1[[#This Row],[File Name]]), "")</f>
        <v/>
      </c>
      <c r="R402" t="str">
        <f>IF(OR(Table1[[#This Row],[Analyte]]="Phe", Table1[[#This Row],[Analyte]]= "Naphtol"),TRUE,"")</f>
        <v/>
      </c>
    </row>
    <row r="403" spans="1:18" x14ac:dyDescent="0.2">
      <c r="A403" t="str">
        <f>IFERROR(RIGHT(Table1[[#This Row],[File Name]],LEN(Table1[[#This Row],[File Name]])-FIND("-",Table1[[#This Row],[File Name]])),"")</f>
        <v>0.1</v>
      </c>
      <c r="B403" t="str">
        <f>IF(LEFT(Table1[[#This Row],[Peak '#]],3)="TIC", SUBSTITUTE(SUBSTITUTE(Table1[[#This Row],[Peak '#]],".D\data.ms",""),"TIC:", ""),B402)</f>
        <v xml:space="preserve"> 20250718_Nap-0.1</v>
      </c>
      <c r="C403"/>
      <c r="J403" t="str">
        <f>IFERROR(2*(D404-Table1[[#This Row],[Ret Time]])/(Table1[[#This Row],[Width]]+F404),"")</f>
        <v/>
      </c>
      <c r="K403" t="str">
        <f>IF(ISNUMBER(Table1[[#This Row],[Ret Time]]), ROUND(Table1[[#This Row],[Ret Time]],1),"")</f>
        <v/>
      </c>
      <c r="L403" t="str">
        <f>IFERROR(INDEX($W$8:$W$30,MATCH(K403,$V$8:$V$30,0)),"")</f>
        <v/>
      </c>
      <c r="M403" t="str">
        <f>IFERROR(INDEX($X$8:$X$30,MATCH(Table1[[#This Row],[Rounded RT]],$V$8:$V$30,0)),"")</f>
        <v/>
      </c>
      <c r="N403" t="str">
        <f>IF(Table1[[#This Row],[Analyte]]=$W$8, Table1[[#This Row],[Area]]/SUMIFS($G$6:$G1401, $M$6:$M1401,Table1[[#This Row],[Inject ID]],$B$6:$B1401,Table1[[#This Row],[File Name]]), "")</f>
        <v/>
      </c>
      <c r="O403" t="str">
        <f>IF(Table1[[#This Row],[Analyte]]=$W$25, Table1[[#This Row],[Area]]/SUMIFS($G$6:$G1401, $M$6:$M1401,Table1[[#This Row],[Inject ID]],$B$6:$B1401,Table1[[#This Row],[File Name]]), "")</f>
        <v/>
      </c>
      <c r="Q403" t="str">
        <f>IF(Table1[[#This Row],[Nap/decane]]=$W$8, Table1[[#This Row],[Area]]/SUMIFS($G$6:$G1401, $M$6:$M1401,Table1[[#This Row],[Inject ID approx]],$B$6:$B1401,Table1[[#This Row],[File Name]]), "")</f>
        <v/>
      </c>
      <c r="R403" t="str">
        <f>IF(OR(Table1[[#This Row],[Analyte]]="Phe", Table1[[#This Row],[Analyte]]= "Naphtol"),TRUE,"")</f>
        <v/>
      </c>
    </row>
    <row r="404" spans="1:18" x14ac:dyDescent="0.2">
      <c r="A404" t="str">
        <f>IFERROR(RIGHT(Table1[[#This Row],[File Name]],LEN(Table1[[#This Row],[File Name]])-FIND("-",Table1[[#This Row],[File Name]])),"")</f>
        <v>0.1</v>
      </c>
      <c r="B404" t="str">
        <f>IF(LEFT(Table1[[#This Row],[Peak '#]],3)="TIC", SUBSTITUTE(SUBSTITUTE(Table1[[#This Row],[Peak '#]],".D\data.ms",""),"TIC:", ""),B403)</f>
        <v xml:space="preserve"> 20250718_Nap-0.1</v>
      </c>
      <c r="J404" t="str">
        <f>IFERROR(2*(D405-Table1[[#This Row],[Ret Time]])/(Table1[[#This Row],[Width]]+F405),"")</f>
        <v/>
      </c>
      <c r="K404" t="str">
        <f>IF(ISNUMBER(Table1[[#This Row],[Ret Time]]), ROUND(Table1[[#This Row],[Ret Time]],1),"")</f>
        <v/>
      </c>
      <c r="L404" t="str">
        <f>IFERROR(INDEX($W$8:$W$30,MATCH(K404,$V$8:$V$30,0)),"")</f>
        <v/>
      </c>
      <c r="M404" t="str">
        <f>IFERROR(INDEX($X$8:$X$30,MATCH(Table1[[#This Row],[Rounded RT]],$V$8:$V$30,0)),"")</f>
        <v/>
      </c>
      <c r="N404" t="str">
        <f>IF(Table1[[#This Row],[Analyte]]=$W$8, Table1[[#This Row],[Area]]/SUMIFS($G$6:$G1402, $M$6:$M1402,Table1[[#This Row],[Inject ID]],$B$6:$B1402,Table1[[#This Row],[File Name]]), "")</f>
        <v/>
      </c>
      <c r="O404" t="str">
        <f>IF(Table1[[#This Row],[Analyte]]=$W$25, Table1[[#This Row],[Area]]/SUMIFS($G$6:$G1402, $M$6:$M1402,Table1[[#This Row],[Inject ID]],$B$6:$B1402,Table1[[#This Row],[File Name]]), "")</f>
        <v/>
      </c>
      <c r="Q404" t="str">
        <f>IF(Table1[[#This Row],[Nap/decane]]=$W$8, Table1[[#This Row],[Area]]/SUMIFS($G$6:$G1402, $M$6:$M1402,Table1[[#This Row],[Inject ID approx]],$B$6:$B1402,Table1[[#This Row],[File Name]]), "")</f>
        <v/>
      </c>
      <c r="R404" t="str">
        <f>IF(OR(Table1[[#This Row],[Analyte]]="Phe", Table1[[#This Row],[Analyte]]= "Naphtol"),TRUE,"")</f>
        <v/>
      </c>
    </row>
    <row r="405" spans="1:18" x14ac:dyDescent="0.2">
      <c r="A405" t="str">
        <f>IFERROR(RIGHT(Table1[[#This Row],[File Name]],LEN(Table1[[#This Row],[File Name]])-FIND("-",Table1[[#This Row],[File Name]])),"")</f>
        <v>0.1</v>
      </c>
      <c r="B405" t="str">
        <f>IF(LEFT(Table1[[#This Row],[Peak '#]],3)="TIC", SUBSTITUTE(SUBSTITUTE(Table1[[#This Row],[Peak '#]],".D\data.ms",""),"TIC:", ""),B404)</f>
        <v xml:space="preserve"> 20250718_Nap-0.1</v>
      </c>
      <c r="J405" t="str">
        <f>IFERROR(2*(D406-Table1[[#This Row],[Ret Time]])/(Table1[[#This Row],[Width]]+F406),"")</f>
        <v/>
      </c>
      <c r="K405" t="str">
        <f>IF(ISNUMBER(Table1[[#This Row],[Ret Time]]), ROUND(Table1[[#This Row],[Ret Time]],1),"")</f>
        <v/>
      </c>
      <c r="L405" t="str">
        <f>IFERROR(INDEX($W$8:$W$30,MATCH(K405,$V$8:$V$30,0)),"")</f>
        <v/>
      </c>
      <c r="M405" t="str">
        <f>IFERROR(INDEX($X$8:$X$30,MATCH(Table1[[#This Row],[Rounded RT]],$V$8:$V$30,0)),"")</f>
        <v/>
      </c>
      <c r="N405" t="str">
        <f>IF(Table1[[#This Row],[Analyte]]=$W$8, Table1[[#This Row],[Area]]/SUMIFS($G$6:$G1403, $M$6:$M1403,Table1[[#This Row],[Inject ID]],$B$6:$B1403,Table1[[#This Row],[File Name]]), "")</f>
        <v/>
      </c>
      <c r="O405" t="str">
        <f>IF(Table1[[#This Row],[Analyte]]=$W$25, Table1[[#This Row],[Area]]/SUMIFS($G$6:$G1403, $M$6:$M1403,Table1[[#This Row],[Inject ID]],$B$6:$B1403,Table1[[#This Row],[File Name]]), "")</f>
        <v/>
      </c>
      <c r="Q405" t="str">
        <f>IF(Table1[[#This Row],[Nap/decane]]=$W$8, Table1[[#This Row],[Area]]/SUMIFS($G$6:$G1403, $M$6:$M1403,Table1[[#This Row],[Inject ID approx]],$B$6:$B1403,Table1[[#This Row],[File Name]]), "")</f>
        <v/>
      </c>
      <c r="R405" t="str">
        <f>IF(OR(Table1[[#This Row],[Analyte]]="Phe", Table1[[#This Row],[Analyte]]= "Naphtol"),TRUE,"")</f>
        <v/>
      </c>
    </row>
    <row r="406" spans="1:18" x14ac:dyDescent="0.2">
      <c r="A406" t="str">
        <f>IFERROR(RIGHT(Table1[[#This Row],[File Name]],LEN(Table1[[#This Row],[File Name]])-FIND("-",Table1[[#This Row],[File Name]])),"")</f>
        <v>0.1</v>
      </c>
      <c r="B406" t="str">
        <f>IF(LEFT(Table1[[#This Row],[Peak '#]],3)="TIC", SUBSTITUTE(SUBSTITUTE(Table1[[#This Row],[Peak '#]],".D\data.ms",""),"TIC:", ""),B405)</f>
        <v xml:space="preserve"> 20250718_Nap-0.1</v>
      </c>
      <c r="J406" t="str">
        <f>IFERROR(2*(D407-Table1[[#This Row],[Ret Time]])/(Table1[[#This Row],[Width]]+F407),"")</f>
        <v/>
      </c>
      <c r="K406" t="str">
        <f>IF(ISNUMBER(Table1[[#This Row],[Ret Time]]), ROUND(Table1[[#This Row],[Ret Time]],1),"")</f>
        <v/>
      </c>
      <c r="L406" t="str">
        <f>IFERROR(INDEX($W$8:$W$30,MATCH(K406,$V$8:$V$30,0)),"")</f>
        <v/>
      </c>
      <c r="M406" t="str">
        <f>IFERROR(INDEX($X$8:$X$30,MATCH(Table1[[#This Row],[Rounded RT]],$V$8:$V$30,0)),"")</f>
        <v/>
      </c>
      <c r="N406" t="str">
        <f>IF(Table1[[#This Row],[Analyte]]=$W$8, Table1[[#This Row],[Area]]/SUMIFS($G$6:$G1404, $M$6:$M1404,Table1[[#This Row],[Inject ID]],$B$6:$B1404,Table1[[#This Row],[File Name]]), "")</f>
        <v/>
      </c>
      <c r="O406" t="str">
        <f>IF(Table1[[#This Row],[Analyte]]=$W$25, Table1[[#This Row],[Area]]/SUMIFS($G$6:$G1404, $M$6:$M1404,Table1[[#This Row],[Inject ID]],$B$6:$B1404,Table1[[#This Row],[File Name]]), "")</f>
        <v/>
      </c>
      <c r="Q406" t="str">
        <f>IF(Table1[[#This Row],[Nap/decane]]=$W$8, Table1[[#This Row],[Area]]/SUMIFS($G$6:$G1404, $M$6:$M1404,Table1[[#This Row],[Inject ID approx]],$B$6:$B1404,Table1[[#This Row],[File Name]]), "")</f>
        <v/>
      </c>
      <c r="R406" t="str">
        <f>IF(OR(Table1[[#This Row],[Analyte]]="Phe", Table1[[#This Row],[Analyte]]= "Naphtol"),TRUE,"")</f>
        <v/>
      </c>
    </row>
    <row r="407" spans="1:18" x14ac:dyDescent="0.2">
      <c r="A407" t="str">
        <f>IFERROR(RIGHT(Table1[[#This Row],[File Name]],LEN(Table1[[#This Row],[File Name]])-FIND("-",Table1[[#This Row],[File Name]])),"")</f>
        <v>0.1</v>
      </c>
      <c r="B407" t="str">
        <f>IF(LEFT(Table1[[#This Row],[Peak '#]],3)="TIC", SUBSTITUTE(SUBSTITUTE(Table1[[#This Row],[Peak '#]],".D\data.ms",""),"TIC:", ""),B406)</f>
        <v xml:space="preserve"> 20250718_Nap-0.1</v>
      </c>
      <c r="J407" t="str">
        <f>IFERROR(2*(D408-Table1[[#This Row],[Ret Time]])/(Table1[[#This Row],[Width]]+F408),"")</f>
        <v/>
      </c>
      <c r="K407" t="str">
        <f>IF(ISNUMBER(Table1[[#This Row],[Ret Time]]), ROUND(Table1[[#This Row],[Ret Time]],1),"")</f>
        <v/>
      </c>
      <c r="L407" t="str">
        <f>IFERROR(INDEX($W$8:$W$30,MATCH(K407,$V$8:$V$30,0)),"")</f>
        <v/>
      </c>
      <c r="M407" t="str">
        <f>IFERROR(INDEX($X$8:$X$30,MATCH(Table1[[#This Row],[Rounded RT]],$V$8:$V$30,0)),"")</f>
        <v/>
      </c>
      <c r="N407" t="str">
        <f>IF(Table1[[#This Row],[Analyte]]=$W$8, Table1[[#This Row],[Area]]/SUMIFS($G$6:$G1405, $M$6:$M1405,Table1[[#This Row],[Inject ID]],$B$6:$B1405,Table1[[#This Row],[File Name]]), "")</f>
        <v/>
      </c>
      <c r="O407" t="str">
        <f>IF(Table1[[#This Row],[Analyte]]=$W$25, Table1[[#This Row],[Area]]/SUMIFS($G$6:$G1405, $M$6:$M1405,Table1[[#This Row],[Inject ID]],$B$6:$B1405,Table1[[#This Row],[File Name]]), "")</f>
        <v/>
      </c>
      <c r="Q407" t="str">
        <f>IF(Table1[[#This Row],[Nap/decane]]=$W$8, Table1[[#This Row],[Area]]/SUMIFS($G$6:$G1405, $M$6:$M1405,Table1[[#This Row],[Inject ID approx]],$B$6:$B1405,Table1[[#This Row],[File Name]]), "")</f>
        <v/>
      </c>
      <c r="R407" t="str">
        <f>IF(OR(Table1[[#This Row],[Analyte]]="Phe", Table1[[#This Row],[Analyte]]= "Naphtol"),TRUE,"")</f>
        <v/>
      </c>
    </row>
    <row r="408" spans="1:18" x14ac:dyDescent="0.2">
      <c r="A408" t="str">
        <f>IFERROR(RIGHT(Table1[[#This Row],[File Name]],LEN(Table1[[#This Row],[File Name]])-FIND("-",Table1[[#This Row],[File Name]])),"")</f>
        <v>0.1</v>
      </c>
      <c r="B408" t="str">
        <f>IF(LEFT(Table1[[#This Row],[Peak '#]],3)="TIC", SUBSTITUTE(SUBSTITUTE(Table1[[#This Row],[Peak '#]],".D\data.ms",""),"TIC:", ""),B407)</f>
        <v xml:space="preserve"> 20250718_Nap-0.1</v>
      </c>
      <c r="J408" t="str">
        <f>IFERROR(2*(D409-Table1[[#This Row],[Ret Time]])/(Table1[[#This Row],[Width]]+F409),"")</f>
        <v/>
      </c>
      <c r="K408" t="str">
        <f>IF(ISNUMBER(Table1[[#This Row],[Ret Time]]), ROUND(Table1[[#This Row],[Ret Time]],1),"")</f>
        <v/>
      </c>
      <c r="L408" t="str">
        <f>IFERROR(INDEX($W$8:$W$30,MATCH(K408,$V$8:$V$30,0)),"")</f>
        <v/>
      </c>
      <c r="M408" t="str">
        <f>IFERROR(INDEX($X$8:$X$30,MATCH(Table1[[#This Row],[Rounded RT]],$V$8:$V$30,0)),"")</f>
        <v/>
      </c>
      <c r="N408" t="str">
        <f>IF(Table1[[#This Row],[Analyte]]=$W$8, Table1[[#This Row],[Area]]/SUMIFS($G$6:$G1406, $M$6:$M1406,Table1[[#This Row],[Inject ID]],$B$6:$B1406,Table1[[#This Row],[File Name]]), "")</f>
        <v/>
      </c>
      <c r="O408" t="str">
        <f>IF(Table1[[#This Row],[Analyte]]=$W$25, Table1[[#This Row],[Area]]/SUMIFS($G$6:$G1406, $M$6:$M1406,Table1[[#This Row],[Inject ID]],$B$6:$B1406,Table1[[#This Row],[File Name]]), "")</f>
        <v/>
      </c>
      <c r="Q408" t="str">
        <f>IF(Table1[[#This Row],[Nap/decane]]=$W$8, Table1[[#This Row],[Area]]/SUMIFS($G$6:$G1406, $M$6:$M1406,Table1[[#This Row],[Inject ID approx]],$B$6:$B1406,Table1[[#This Row],[File Name]]), "")</f>
        <v/>
      </c>
      <c r="R408" t="str">
        <f>IF(OR(Table1[[#This Row],[Analyte]]="Phe", Table1[[#This Row],[Analyte]]= "Naphtol"),TRUE,"")</f>
        <v/>
      </c>
    </row>
    <row r="409" spans="1:18" x14ac:dyDescent="0.2">
      <c r="A409" t="str">
        <f>IFERROR(RIGHT(Table1[[#This Row],[File Name]],LEN(Table1[[#This Row],[File Name]])-FIND("-",Table1[[#This Row],[File Name]])),"")</f>
        <v>0.1</v>
      </c>
      <c r="B409" t="str">
        <f>IF(LEFT(Table1[[#This Row],[Peak '#]],3)="TIC", SUBSTITUTE(SUBSTITUTE(Table1[[#This Row],[Peak '#]],".D\data.ms",""),"TIC:", ""),B408)</f>
        <v xml:space="preserve"> 20250718_Nap-0.1</v>
      </c>
      <c r="J409" t="str">
        <f>IFERROR(2*(D410-Table1[[#This Row],[Ret Time]])/(Table1[[#This Row],[Width]]+F410),"")</f>
        <v/>
      </c>
      <c r="K409" t="str">
        <f>IF(ISNUMBER(Table1[[#This Row],[Ret Time]]), ROUND(Table1[[#This Row],[Ret Time]],1),"")</f>
        <v/>
      </c>
      <c r="L409" t="str">
        <f>IFERROR(INDEX($W$8:$W$30,MATCH(K409,$V$8:$V$30,0)),"")</f>
        <v/>
      </c>
      <c r="M409" t="str">
        <f>IFERROR(INDEX($X$8:$X$30,MATCH(Table1[[#This Row],[Rounded RT]],$V$8:$V$30,0)),"")</f>
        <v/>
      </c>
      <c r="N409" t="str">
        <f>IF(Table1[[#This Row],[Analyte]]=$W$8, Table1[[#This Row],[Area]]/SUMIFS($G$6:$G1407, $M$6:$M1407,Table1[[#This Row],[Inject ID]],$B$6:$B1407,Table1[[#This Row],[File Name]]), "")</f>
        <v/>
      </c>
      <c r="O409" t="str">
        <f>IF(Table1[[#This Row],[Analyte]]=$W$25, Table1[[#This Row],[Area]]/SUMIFS($G$6:$G1407, $M$6:$M1407,Table1[[#This Row],[Inject ID]],$B$6:$B1407,Table1[[#This Row],[File Name]]), "")</f>
        <v/>
      </c>
      <c r="Q409" t="str">
        <f>IF(Table1[[#This Row],[Nap/decane]]=$W$8, Table1[[#This Row],[Area]]/SUMIFS($G$6:$G1407, $M$6:$M1407,Table1[[#This Row],[Inject ID approx]],$B$6:$B1407,Table1[[#This Row],[File Name]]), "")</f>
        <v/>
      </c>
      <c r="R409" t="str">
        <f>IF(OR(Table1[[#This Row],[Analyte]]="Phe", Table1[[#This Row],[Analyte]]= "Naphtol"),TRUE,"")</f>
        <v/>
      </c>
    </row>
    <row r="410" spans="1:18" x14ac:dyDescent="0.2">
      <c r="A410" t="str">
        <f>IFERROR(RIGHT(Table1[[#This Row],[File Name]],LEN(Table1[[#This Row],[File Name]])-FIND("-",Table1[[#This Row],[File Name]])),"")</f>
        <v>0.1</v>
      </c>
      <c r="B410" t="str">
        <f>IF(LEFT(Table1[[#This Row],[Peak '#]],3)="TIC", SUBSTITUTE(SUBSTITUTE(Table1[[#This Row],[Peak '#]],".D\data.ms",""),"TIC:", ""),B409)</f>
        <v xml:space="preserve"> 20250718_Nap-0.1</v>
      </c>
      <c r="J410" t="str">
        <f>IFERROR(2*(D411-Table1[[#This Row],[Ret Time]])/(Table1[[#This Row],[Width]]+F411),"")</f>
        <v/>
      </c>
      <c r="K410" t="str">
        <f>IF(ISNUMBER(Table1[[#This Row],[Ret Time]]), ROUND(Table1[[#This Row],[Ret Time]],1),"")</f>
        <v/>
      </c>
      <c r="L410" t="str">
        <f>IFERROR(INDEX($W$8:$W$30,MATCH(K410,$V$8:$V$30,0)),"")</f>
        <v/>
      </c>
      <c r="M410" t="str">
        <f>IFERROR(INDEX($X$8:$X$30,MATCH(Table1[[#This Row],[Rounded RT]],$V$8:$V$30,0)),"")</f>
        <v/>
      </c>
      <c r="N410" t="str">
        <f>IF(Table1[[#This Row],[Analyte]]=$W$8, Table1[[#This Row],[Area]]/SUMIFS($G$6:$G1408, $M$6:$M1408,Table1[[#This Row],[Inject ID]],$B$6:$B1408,Table1[[#This Row],[File Name]]), "")</f>
        <v/>
      </c>
      <c r="O410" t="str">
        <f>IF(Table1[[#This Row],[Analyte]]=$W$25, Table1[[#This Row],[Area]]/SUMIFS($G$6:$G1408, $M$6:$M1408,Table1[[#This Row],[Inject ID]],$B$6:$B1408,Table1[[#This Row],[File Name]]), "")</f>
        <v/>
      </c>
      <c r="Q410" t="str">
        <f>IF(Table1[[#This Row],[Nap/decane]]=$W$8, Table1[[#This Row],[Area]]/SUMIFS($G$6:$G1408, $M$6:$M1408,Table1[[#This Row],[Inject ID approx]],$B$6:$B1408,Table1[[#This Row],[File Name]]), "")</f>
        <v/>
      </c>
      <c r="R410" t="str">
        <f>IF(OR(Table1[[#This Row],[Analyte]]="Phe", Table1[[#This Row],[Analyte]]= "Naphtol"),TRUE,"")</f>
        <v/>
      </c>
    </row>
    <row r="411" spans="1:18" x14ac:dyDescent="0.2">
      <c r="A411" t="str">
        <f>IFERROR(RIGHT(Table1[[#This Row],[File Name]],LEN(Table1[[#This Row],[File Name]])-FIND("-",Table1[[#This Row],[File Name]])),"")</f>
        <v>0.1</v>
      </c>
      <c r="B411" t="str">
        <f>IF(LEFT(Table1[[#This Row],[Peak '#]],3)="TIC", SUBSTITUTE(SUBSTITUTE(Table1[[#This Row],[Peak '#]],".D\data.ms",""),"TIC:", ""),B410)</f>
        <v xml:space="preserve"> 20250718_Nap-0.1</v>
      </c>
      <c r="J411" t="str">
        <f>IFERROR(2*(D412-Table1[[#This Row],[Ret Time]])/(Table1[[#This Row],[Width]]+F412),"")</f>
        <v/>
      </c>
      <c r="K411" t="str">
        <f>IF(ISNUMBER(Table1[[#This Row],[Ret Time]]), ROUND(Table1[[#This Row],[Ret Time]],1),"")</f>
        <v/>
      </c>
      <c r="L411" t="str">
        <f>IFERROR(INDEX($W$8:$W$30,MATCH(K411,$V$8:$V$30,0)),"")</f>
        <v/>
      </c>
      <c r="M411" t="str">
        <f>IFERROR(INDEX($X$8:$X$30,MATCH(Table1[[#This Row],[Rounded RT]],$V$8:$V$30,0)),"")</f>
        <v/>
      </c>
      <c r="N411" t="str">
        <f>IF(Table1[[#This Row],[Analyte]]=$W$8, Table1[[#This Row],[Area]]/SUMIFS($G$6:$G1409, $M$6:$M1409,Table1[[#This Row],[Inject ID]],$B$6:$B1409,Table1[[#This Row],[File Name]]), "")</f>
        <v/>
      </c>
      <c r="O411" t="str">
        <f>IF(Table1[[#This Row],[Analyte]]=$W$25, Table1[[#This Row],[Area]]/SUMIFS($G$6:$G1409, $M$6:$M1409,Table1[[#This Row],[Inject ID]],$B$6:$B1409,Table1[[#This Row],[File Name]]), "")</f>
        <v/>
      </c>
      <c r="Q411" t="str">
        <f>IF(Table1[[#This Row],[Nap/decane]]=$W$8, Table1[[#This Row],[Area]]/SUMIFS($G$6:$G1409, $M$6:$M1409,Table1[[#This Row],[Inject ID approx]],$B$6:$B1409,Table1[[#This Row],[File Name]]), "")</f>
        <v/>
      </c>
      <c r="R411" t="str">
        <f>IF(OR(Table1[[#This Row],[Analyte]]="Phe", Table1[[#This Row],[Analyte]]= "Naphtol"),TRUE,"")</f>
        <v/>
      </c>
    </row>
    <row r="412" spans="1:18" x14ac:dyDescent="0.2">
      <c r="A412" t="str">
        <f>IFERROR(RIGHT(Table1[[#This Row],[File Name]],LEN(Table1[[#This Row],[File Name]])-FIND("-",Table1[[#This Row],[File Name]])),"")</f>
        <v>0.1</v>
      </c>
      <c r="B412" t="str">
        <f>IF(LEFT(Table1[[#This Row],[Peak '#]],3)="TIC", SUBSTITUTE(SUBSTITUTE(Table1[[#This Row],[Peak '#]],".D\data.ms",""),"TIC:", ""),B411)</f>
        <v xml:space="preserve"> 20250718_Nap-0.1</v>
      </c>
      <c r="J412" t="str">
        <f>IFERROR(2*(D413-Table1[[#This Row],[Ret Time]])/(Table1[[#This Row],[Width]]+F413),"")</f>
        <v/>
      </c>
      <c r="K412" t="str">
        <f>IF(ISNUMBER(Table1[[#This Row],[Ret Time]]), ROUND(Table1[[#This Row],[Ret Time]],1),"")</f>
        <v/>
      </c>
      <c r="L412" t="str">
        <f>IFERROR(INDEX($W$8:$W$30,MATCH(K412,$V$8:$V$30,0)),"")</f>
        <v/>
      </c>
      <c r="M412" t="str">
        <f>IFERROR(INDEX($X$8:$X$30,MATCH(Table1[[#This Row],[Rounded RT]],$V$8:$V$30,0)),"")</f>
        <v/>
      </c>
      <c r="N412" t="str">
        <f>IF(Table1[[#This Row],[Analyte]]=$W$8, Table1[[#This Row],[Area]]/SUMIFS($G$6:$G1410, $M$6:$M1410,Table1[[#This Row],[Inject ID]],$B$6:$B1410,Table1[[#This Row],[File Name]]), "")</f>
        <v/>
      </c>
      <c r="O412" t="str">
        <f>IF(Table1[[#This Row],[Analyte]]=$W$25, Table1[[#This Row],[Area]]/SUMIFS($G$6:$G1410, $M$6:$M1410,Table1[[#This Row],[Inject ID]],$B$6:$B1410,Table1[[#This Row],[File Name]]), "")</f>
        <v/>
      </c>
      <c r="Q412" t="str">
        <f>IF(Table1[[#This Row],[Nap/decane]]=$W$8, Table1[[#This Row],[Area]]/SUMIFS($G$6:$G1410, $M$6:$M1410,Table1[[#This Row],[Inject ID approx]],$B$6:$B1410,Table1[[#This Row],[File Name]]), "")</f>
        <v/>
      </c>
      <c r="R412" t="str">
        <f>IF(OR(Table1[[#This Row],[Analyte]]="Phe", Table1[[#This Row],[Analyte]]= "Naphtol"),TRUE,"")</f>
        <v/>
      </c>
    </row>
    <row r="413" spans="1:18" x14ac:dyDescent="0.2">
      <c r="A413" t="str">
        <f>IFERROR(RIGHT(Table1[[#This Row],[File Name]],LEN(Table1[[#This Row],[File Name]])-FIND("-",Table1[[#This Row],[File Name]])),"")</f>
        <v>0.1</v>
      </c>
      <c r="B413" t="str">
        <f>IF(LEFT(Table1[[#This Row],[Peak '#]],3)="TIC", SUBSTITUTE(SUBSTITUTE(Table1[[#This Row],[Peak '#]],".D\data.ms",""),"TIC:", ""),B412)</f>
        <v xml:space="preserve"> 20250718_Nap-0.1</v>
      </c>
      <c r="J413" t="str">
        <f>IFERROR(2*(D414-Table1[[#This Row],[Ret Time]])/(Table1[[#This Row],[Width]]+F414),"")</f>
        <v/>
      </c>
      <c r="K413" t="str">
        <f>IF(ISNUMBER(Table1[[#This Row],[Ret Time]]), ROUND(Table1[[#This Row],[Ret Time]],1),"")</f>
        <v/>
      </c>
      <c r="L413" t="str">
        <f>IFERROR(INDEX($W$8:$W$30,MATCH(K413,$V$8:$V$30,0)),"")</f>
        <v/>
      </c>
      <c r="M413" t="str">
        <f>IFERROR(INDEX($X$8:$X$30,MATCH(Table1[[#This Row],[Rounded RT]],$V$8:$V$30,0)),"")</f>
        <v/>
      </c>
      <c r="N413" t="str">
        <f>IF(Table1[[#This Row],[Analyte]]=$W$8, Table1[[#This Row],[Area]]/SUMIFS($G$6:$G1411, $M$6:$M1411,Table1[[#This Row],[Inject ID]],$B$6:$B1411,Table1[[#This Row],[File Name]]), "")</f>
        <v/>
      </c>
      <c r="O413" t="str">
        <f>IF(Table1[[#This Row],[Analyte]]=$W$25, Table1[[#This Row],[Area]]/SUMIFS($G$6:$G1411, $M$6:$M1411,Table1[[#This Row],[Inject ID]],$B$6:$B1411,Table1[[#This Row],[File Name]]), "")</f>
        <v/>
      </c>
      <c r="Q413" t="str">
        <f>IF(Table1[[#This Row],[Nap/decane]]=$W$8, Table1[[#This Row],[Area]]/SUMIFS($G$6:$G1411, $M$6:$M1411,Table1[[#This Row],[Inject ID approx]],$B$6:$B1411,Table1[[#This Row],[File Name]]), "")</f>
        <v/>
      </c>
      <c r="R413" t="str">
        <f>IF(OR(Table1[[#This Row],[Analyte]]="Phe", Table1[[#This Row],[Analyte]]= "Naphtol"),TRUE,"")</f>
        <v/>
      </c>
    </row>
    <row r="414" spans="1:18" x14ac:dyDescent="0.2">
      <c r="A414" t="str">
        <f>IFERROR(RIGHT(Table1[[#This Row],[File Name]],LEN(Table1[[#This Row],[File Name]])-FIND("-",Table1[[#This Row],[File Name]])),"")</f>
        <v>0.1</v>
      </c>
      <c r="B414" t="str">
        <f>IF(LEFT(Table1[[#This Row],[Peak '#]],3)="TIC", SUBSTITUTE(SUBSTITUTE(Table1[[#This Row],[Peak '#]],".D\data.ms",""),"TIC:", ""),B413)</f>
        <v xml:space="preserve"> 20250718_Nap-0.1</v>
      </c>
      <c r="J414" t="str">
        <f>IFERROR(2*(D415-Table1[[#This Row],[Ret Time]])/(Table1[[#This Row],[Width]]+F415),"")</f>
        <v/>
      </c>
      <c r="K414" t="str">
        <f>IF(ISNUMBER(Table1[[#This Row],[Ret Time]]), ROUND(Table1[[#This Row],[Ret Time]],1),"")</f>
        <v/>
      </c>
      <c r="L414" t="str">
        <f>IFERROR(INDEX($W$8:$W$30,MATCH(K414,$V$8:$V$30,0)),"")</f>
        <v/>
      </c>
      <c r="M414" t="str">
        <f>IFERROR(INDEX($X$8:$X$30,MATCH(Table1[[#This Row],[Rounded RT]],$V$8:$V$30,0)),"")</f>
        <v/>
      </c>
      <c r="N414" t="str">
        <f>IF(Table1[[#This Row],[Analyte]]=$W$8, Table1[[#This Row],[Area]]/SUMIFS($G$6:$G1412, $M$6:$M1412,Table1[[#This Row],[Inject ID]],$B$6:$B1412,Table1[[#This Row],[File Name]]), "")</f>
        <v/>
      </c>
      <c r="O414" t="str">
        <f>IF(Table1[[#This Row],[Analyte]]=$W$25, Table1[[#This Row],[Area]]/SUMIFS($G$6:$G1412, $M$6:$M1412,Table1[[#This Row],[Inject ID]],$B$6:$B1412,Table1[[#This Row],[File Name]]), "")</f>
        <v/>
      </c>
      <c r="Q414" t="str">
        <f>IF(Table1[[#This Row],[Nap/decane]]=$W$8, Table1[[#This Row],[Area]]/SUMIFS($G$6:$G1412, $M$6:$M1412,Table1[[#This Row],[Inject ID approx]],$B$6:$B1412,Table1[[#This Row],[File Name]]), "")</f>
        <v/>
      </c>
      <c r="R414" t="str">
        <f>IF(OR(Table1[[#This Row],[Analyte]]="Phe", Table1[[#This Row],[Analyte]]= "Naphtol"),TRUE,"")</f>
        <v/>
      </c>
    </row>
    <row r="415" spans="1:18" x14ac:dyDescent="0.2">
      <c r="A415" t="str">
        <f>IFERROR(RIGHT(Table1[[#This Row],[File Name]],LEN(Table1[[#This Row],[File Name]])-FIND("-",Table1[[#This Row],[File Name]])),"")</f>
        <v>0.1</v>
      </c>
      <c r="B415" t="str">
        <f>IF(LEFT(Table1[[#This Row],[Peak '#]],3)="TIC", SUBSTITUTE(SUBSTITUTE(Table1[[#This Row],[Peak '#]],".D\data.ms",""),"TIC:", ""),B414)</f>
        <v xml:space="preserve"> 20250718_Nap-0.1</v>
      </c>
      <c r="J415" t="str">
        <f>IFERROR(2*(D416-Table1[[#This Row],[Ret Time]])/(Table1[[#This Row],[Width]]+F416),"")</f>
        <v/>
      </c>
      <c r="K415" t="str">
        <f>IF(ISNUMBER(Table1[[#This Row],[Ret Time]]), ROUND(Table1[[#This Row],[Ret Time]],1),"")</f>
        <v/>
      </c>
      <c r="L415" t="str">
        <f>IFERROR(INDEX($W$8:$W$30,MATCH(K415,$V$8:$V$30,0)),"")</f>
        <v/>
      </c>
      <c r="M415" t="str">
        <f>IFERROR(INDEX($X$8:$X$30,MATCH(Table1[[#This Row],[Rounded RT]],$V$8:$V$30,0)),"")</f>
        <v/>
      </c>
      <c r="N415" t="str">
        <f>IF(Table1[[#This Row],[Analyte]]=$W$8, Table1[[#This Row],[Area]]/SUMIFS($G$6:$G1413, $M$6:$M1413,Table1[[#This Row],[Inject ID]],$B$6:$B1413,Table1[[#This Row],[File Name]]), "")</f>
        <v/>
      </c>
      <c r="O415" t="str">
        <f>IF(Table1[[#This Row],[Analyte]]=$W$25, Table1[[#This Row],[Area]]/SUMIFS($G$6:$G1413, $M$6:$M1413,Table1[[#This Row],[Inject ID]],$B$6:$B1413,Table1[[#This Row],[File Name]]), "")</f>
        <v/>
      </c>
      <c r="Q415" t="str">
        <f>IF(Table1[[#This Row],[Nap/decane]]=$W$8, Table1[[#This Row],[Area]]/SUMIFS($G$6:$G1413, $M$6:$M1413,Table1[[#This Row],[Inject ID approx]],$B$6:$B1413,Table1[[#This Row],[File Name]]), "")</f>
        <v/>
      </c>
      <c r="R415" t="str">
        <f>IF(OR(Table1[[#This Row],[Analyte]]="Phe", Table1[[#This Row],[Analyte]]= "Naphtol"),TRUE,"")</f>
        <v/>
      </c>
    </row>
    <row r="416" spans="1:18" x14ac:dyDescent="0.2">
      <c r="A416" t="str">
        <f>IFERROR(RIGHT(Table1[[#This Row],[File Name]],LEN(Table1[[#This Row],[File Name]])-FIND("-",Table1[[#This Row],[File Name]])),"")</f>
        <v>0.1</v>
      </c>
      <c r="B416" t="str">
        <f>IF(LEFT(Table1[[#This Row],[Peak '#]],3)="TIC", SUBSTITUTE(SUBSTITUTE(Table1[[#This Row],[Peak '#]],".D\data.ms",""),"TIC:", ""),B415)</f>
        <v xml:space="preserve"> 20250718_Nap-0.1</v>
      </c>
      <c r="J416" t="str">
        <f>IFERROR(2*(D417-Table1[[#This Row],[Ret Time]])/(Table1[[#This Row],[Width]]+F417),"")</f>
        <v/>
      </c>
      <c r="K416" t="str">
        <f>IF(ISNUMBER(Table1[[#This Row],[Ret Time]]), ROUND(Table1[[#This Row],[Ret Time]],1),"")</f>
        <v/>
      </c>
      <c r="L416" t="str">
        <f>IFERROR(INDEX($W$8:$W$30,MATCH(K416,$V$8:$V$30,0)),"")</f>
        <v/>
      </c>
      <c r="M416" t="str">
        <f>IFERROR(INDEX($X$8:$X$30,MATCH(Table1[[#This Row],[Rounded RT]],$V$8:$V$30,0)),"")</f>
        <v/>
      </c>
      <c r="N416" t="str">
        <f>IF(Table1[[#This Row],[Analyte]]=$W$8, Table1[[#This Row],[Area]]/SUMIFS($G$6:$G1414, $M$6:$M1414,Table1[[#This Row],[Inject ID]],$B$6:$B1414,Table1[[#This Row],[File Name]]), "")</f>
        <v/>
      </c>
      <c r="O416" t="str">
        <f>IF(Table1[[#This Row],[Analyte]]=$W$25, Table1[[#This Row],[Area]]/SUMIFS($G$6:$G1414, $M$6:$M1414,Table1[[#This Row],[Inject ID]],$B$6:$B1414,Table1[[#This Row],[File Name]]), "")</f>
        <v/>
      </c>
      <c r="Q416" t="str">
        <f>IF(Table1[[#This Row],[Nap/decane]]=$W$8, Table1[[#This Row],[Area]]/SUMIFS($G$6:$G1414, $M$6:$M1414,Table1[[#This Row],[Inject ID approx]],$B$6:$B1414,Table1[[#This Row],[File Name]]), "")</f>
        <v/>
      </c>
      <c r="R416" t="str">
        <f>IF(OR(Table1[[#This Row],[Analyte]]="Phe", Table1[[#This Row],[Analyte]]= "Naphtol"),TRUE,"")</f>
        <v/>
      </c>
    </row>
    <row r="417" spans="1:18" x14ac:dyDescent="0.2">
      <c r="A417" t="str">
        <f>IFERROR(RIGHT(Table1[[#This Row],[File Name]],LEN(Table1[[#This Row],[File Name]])-FIND("-",Table1[[#This Row],[File Name]])),"")</f>
        <v>0.1</v>
      </c>
      <c r="B417" t="str">
        <f>IF(LEFT(Table1[[#This Row],[Peak '#]],3)="TIC", SUBSTITUTE(SUBSTITUTE(Table1[[#This Row],[Peak '#]],".D\data.ms",""),"TIC:", ""),B416)</f>
        <v xml:space="preserve"> 20250718_Nap-0.1</v>
      </c>
      <c r="J417" t="str">
        <f>IFERROR(2*(D418-Table1[[#This Row],[Ret Time]])/(Table1[[#This Row],[Width]]+F418),"")</f>
        <v/>
      </c>
      <c r="K417" t="str">
        <f>IF(ISNUMBER(Table1[[#This Row],[Ret Time]]), ROUND(Table1[[#This Row],[Ret Time]],1),"")</f>
        <v/>
      </c>
      <c r="L417" t="str">
        <f>IFERROR(INDEX($W$8:$W$30,MATCH(K417,$V$8:$V$30,0)),"")</f>
        <v/>
      </c>
      <c r="M417" t="str">
        <f>IFERROR(INDEX($X$8:$X$30,MATCH(Table1[[#This Row],[Rounded RT]],$V$8:$V$30,0)),"")</f>
        <v/>
      </c>
      <c r="N417" t="str">
        <f>IF(Table1[[#This Row],[Analyte]]=$W$8, Table1[[#This Row],[Area]]/SUMIFS($G$6:$G1415, $M$6:$M1415,Table1[[#This Row],[Inject ID]],$B$6:$B1415,Table1[[#This Row],[File Name]]), "")</f>
        <v/>
      </c>
      <c r="O417" t="str">
        <f>IF(Table1[[#This Row],[Analyte]]=$W$25, Table1[[#This Row],[Area]]/SUMIFS($G$6:$G1415, $M$6:$M1415,Table1[[#This Row],[Inject ID]],$B$6:$B1415,Table1[[#This Row],[File Name]]), "")</f>
        <v/>
      </c>
      <c r="Q417" t="str">
        <f>IF(Table1[[#This Row],[Nap/decane]]=$W$8, Table1[[#This Row],[Area]]/SUMIFS($G$6:$G1415, $M$6:$M1415,Table1[[#This Row],[Inject ID approx]],$B$6:$B1415,Table1[[#This Row],[File Name]]), "")</f>
        <v/>
      </c>
      <c r="R417" t="str">
        <f>IF(OR(Table1[[#This Row],[Analyte]]="Phe", Table1[[#This Row],[Analyte]]= "Naphtol"),TRUE,"")</f>
        <v/>
      </c>
    </row>
    <row r="418" spans="1:18" x14ac:dyDescent="0.2">
      <c r="A418" t="str">
        <f>IFERROR(RIGHT(Table1[[#This Row],[File Name]],LEN(Table1[[#This Row],[File Name]])-FIND("-",Table1[[#This Row],[File Name]])),"")</f>
        <v>0.1</v>
      </c>
      <c r="B418" t="str">
        <f>IF(LEFT(Table1[[#This Row],[Peak '#]],3)="TIC", SUBSTITUTE(SUBSTITUTE(Table1[[#This Row],[Peak '#]],".D\data.ms",""),"TIC:", ""),B417)</f>
        <v xml:space="preserve"> 20250718_Nap-0.1</v>
      </c>
      <c r="J418" t="str">
        <f>IFERROR(2*(D419-Table1[[#This Row],[Ret Time]])/(Table1[[#This Row],[Width]]+F419),"")</f>
        <v/>
      </c>
      <c r="K418" t="str">
        <f>IF(ISNUMBER(Table1[[#This Row],[Ret Time]]), ROUND(Table1[[#This Row],[Ret Time]],1),"")</f>
        <v/>
      </c>
      <c r="L418" t="str">
        <f>IFERROR(INDEX($W$8:$W$30,MATCH(K418,$V$8:$V$30,0)),"")</f>
        <v/>
      </c>
      <c r="M418" t="str">
        <f>IFERROR(INDEX($X$8:$X$30,MATCH(Table1[[#This Row],[Rounded RT]],$V$8:$V$30,0)),"")</f>
        <v/>
      </c>
      <c r="N418" t="str">
        <f>IF(Table1[[#This Row],[Analyte]]=$W$8, Table1[[#This Row],[Area]]/SUMIFS($G$6:$G1416, $M$6:$M1416,Table1[[#This Row],[Inject ID]],$B$6:$B1416,Table1[[#This Row],[File Name]]), "")</f>
        <v/>
      </c>
      <c r="O418" t="str">
        <f>IF(Table1[[#This Row],[Analyte]]=$W$25, Table1[[#This Row],[Area]]/SUMIFS($G$6:$G1416, $M$6:$M1416,Table1[[#This Row],[Inject ID]],$B$6:$B1416,Table1[[#This Row],[File Name]]), "")</f>
        <v/>
      </c>
      <c r="Q418" t="str">
        <f>IF(Table1[[#This Row],[Nap/decane]]=$W$8, Table1[[#This Row],[Area]]/SUMIFS($G$6:$G1416, $M$6:$M1416,Table1[[#This Row],[Inject ID approx]],$B$6:$B1416,Table1[[#This Row],[File Name]]), "")</f>
        <v/>
      </c>
      <c r="R418" t="str">
        <f>IF(OR(Table1[[#This Row],[Analyte]]="Phe", Table1[[#This Row],[Analyte]]= "Naphtol"),TRUE,"")</f>
        <v/>
      </c>
    </row>
    <row r="419" spans="1:18" x14ac:dyDescent="0.2">
      <c r="A419" t="str">
        <f>IFERROR(RIGHT(Table1[[#This Row],[File Name]],LEN(Table1[[#This Row],[File Name]])-FIND("-",Table1[[#This Row],[File Name]])),"")</f>
        <v>0.1</v>
      </c>
      <c r="B419" t="str">
        <f>IF(LEFT(Table1[[#This Row],[Peak '#]],3)="TIC", SUBSTITUTE(SUBSTITUTE(Table1[[#This Row],[Peak '#]],".D\data.ms",""),"TIC:", ""),B418)</f>
        <v xml:space="preserve"> 20250718_Nap-0.1</v>
      </c>
      <c r="J419" t="str">
        <f>IFERROR(2*(D420-Table1[[#This Row],[Ret Time]])/(Table1[[#This Row],[Width]]+F420),"")</f>
        <v/>
      </c>
      <c r="K419" t="str">
        <f>IF(ISNUMBER(Table1[[#This Row],[Ret Time]]), ROUND(Table1[[#This Row],[Ret Time]],1),"")</f>
        <v/>
      </c>
      <c r="L419" t="str">
        <f>IFERROR(INDEX($W$8:$W$30,MATCH(K419,$V$8:$V$30,0)),"")</f>
        <v/>
      </c>
      <c r="M419" t="str">
        <f>IFERROR(INDEX($X$8:$X$30,MATCH(Table1[[#This Row],[Rounded RT]],$V$8:$V$30,0)),"")</f>
        <v/>
      </c>
      <c r="N419" t="str">
        <f>IF(Table1[[#This Row],[Analyte]]=$W$8, Table1[[#This Row],[Area]]/SUMIFS($G$6:$G1417, $M$6:$M1417,Table1[[#This Row],[Inject ID]],$B$6:$B1417,Table1[[#This Row],[File Name]]), "")</f>
        <v/>
      </c>
      <c r="O419" t="str">
        <f>IF(Table1[[#This Row],[Analyte]]=$W$25, Table1[[#This Row],[Area]]/SUMIFS($G$6:$G1417, $M$6:$M1417,Table1[[#This Row],[Inject ID]],$B$6:$B1417,Table1[[#This Row],[File Name]]), "")</f>
        <v/>
      </c>
      <c r="Q419" t="str">
        <f>IF(Table1[[#This Row],[Nap/decane]]=$W$8, Table1[[#This Row],[Area]]/SUMIFS($G$6:$G1417, $M$6:$M1417,Table1[[#This Row],[Inject ID approx]],$B$6:$B1417,Table1[[#This Row],[File Name]]), "")</f>
        <v/>
      </c>
      <c r="R419" t="str">
        <f>IF(OR(Table1[[#This Row],[Analyte]]="Phe", Table1[[#This Row],[Analyte]]= "Naphtol"),TRUE,"")</f>
        <v/>
      </c>
    </row>
    <row r="420" spans="1:18" x14ac:dyDescent="0.2">
      <c r="A420" t="str">
        <f>IFERROR(RIGHT(Table1[[#This Row],[File Name]],LEN(Table1[[#This Row],[File Name]])-FIND("-",Table1[[#This Row],[File Name]])),"")</f>
        <v>0.1</v>
      </c>
      <c r="B420" t="str">
        <f>IF(LEFT(Table1[[#This Row],[Peak '#]],3)="TIC", SUBSTITUTE(SUBSTITUTE(Table1[[#This Row],[Peak '#]],".D\data.ms",""),"TIC:", ""),B419)</f>
        <v xml:space="preserve"> 20250718_Nap-0.1</v>
      </c>
      <c r="J420" t="str">
        <f>IFERROR(2*(D421-Table1[[#This Row],[Ret Time]])/(Table1[[#This Row],[Width]]+F421),"")</f>
        <v/>
      </c>
      <c r="K420" t="str">
        <f>IF(ISNUMBER(Table1[[#This Row],[Ret Time]]), ROUND(Table1[[#This Row],[Ret Time]],1),"")</f>
        <v/>
      </c>
      <c r="L420" t="str">
        <f>IFERROR(INDEX($W$8:$W$30,MATCH(K420,$V$8:$V$30,0)),"")</f>
        <v/>
      </c>
      <c r="M420" t="str">
        <f>IFERROR(INDEX($X$8:$X$30,MATCH(Table1[[#This Row],[Rounded RT]],$V$8:$V$30,0)),"")</f>
        <v/>
      </c>
      <c r="N420" t="str">
        <f>IF(Table1[[#This Row],[Analyte]]=$W$8, Table1[[#This Row],[Area]]/SUMIFS($G$6:$G1418, $M$6:$M1418,Table1[[#This Row],[Inject ID]],$B$6:$B1418,Table1[[#This Row],[File Name]]), "")</f>
        <v/>
      </c>
      <c r="O420" t="str">
        <f>IF(Table1[[#This Row],[Analyte]]=$W$25, Table1[[#This Row],[Area]]/SUMIFS($G$6:$G1418, $M$6:$M1418,Table1[[#This Row],[Inject ID]],$B$6:$B1418,Table1[[#This Row],[File Name]]), "")</f>
        <v/>
      </c>
      <c r="Q420" t="str">
        <f>IF(Table1[[#This Row],[Nap/decane]]=$W$8, Table1[[#This Row],[Area]]/SUMIFS($G$6:$G1418, $M$6:$M1418,Table1[[#This Row],[Inject ID approx]],$B$6:$B1418,Table1[[#This Row],[File Name]]), "")</f>
        <v/>
      </c>
      <c r="R420" t="str">
        <f>IF(OR(Table1[[#This Row],[Analyte]]="Phe", Table1[[#This Row],[Analyte]]= "Naphtol"),TRUE,"")</f>
        <v/>
      </c>
    </row>
    <row r="421" spans="1:18" x14ac:dyDescent="0.2">
      <c r="A421" t="str">
        <f>IFERROR(RIGHT(Table1[[#This Row],[File Name]],LEN(Table1[[#This Row],[File Name]])-FIND("-",Table1[[#This Row],[File Name]])),"")</f>
        <v>0.1</v>
      </c>
      <c r="B421" t="str">
        <f>IF(LEFT(Table1[[#This Row],[Peak '#]],3)="TIC", SUBSTITUTE(SUBSTITUTE(Table1[[#This Row],[Peak '#]],".D\data.ms",""),"TIC:", ""),B420)</f>
        <v xml:space="preserve"> 20250718_Nap-0.1</v>
      </c>
      <c r="J421" t="str">
        <f>IFERROR(2*(D422-Table1[[#This Row],[Ret Time]])/(Table1[[#This Row],[Width]]+F422),"")</f>
        <v/>
      </c>
      <c r="K421" t="str">
        <f>IF(ISNUMBER(Table1[[#This Row],[Ret Time]]), ROUND(Table1[[#This Row],[Ret Time]],1),"")</f>
        <v/>
      </c>
      <c r="L421" t="str">
        <f>IFERROR(INDEX($W$8:$W$30,MATCH(K421,$V$8:$V$30,0)),"")</f>
        <v/>
      </c>
      <c r="M421" t="str">
        <f>IFERROR(INDEX($X$8:$X$30,MATCH(Table1[[#This Row],[Rounded RT]],$V$8:$V$30,0)),"")</f>
        <v/>
      </c>
      <c r="N421" t="str">
        <f>IF(Table1[[#This Row],[Analyte]]=$W$8, Table1[[#This Row],[Area]]/SUMIFS($G$6:$G1419, $M$6:$M1419,Table1[[#This Row],[Inject ID]],$B$6:$B1419,Table1[[#This Row],[File Name]]), "")</f>
        <v/>
      </c>
      <c r="O421" t="str">
        <f>IF(Table1[[#This Row],[Analyte]]=$W$25, Table1[[#This Row],[Area]]/SUMIFS($G$6:$G1419, $M$6:$M1419,Table1[[#This Row],[Inject ID]],$B$6:$B1419,Table1[[#This Row],[File Name]]), "")</f>
        <v/>
      </c>
      <c r="Q421" t="str">
        <f>IF(Table1[[#This Row],[Nap/decane]]=$W$8, Table1[[#This Row],[Area]]/SUMIFS($G$6:$G1419, $M$6:$M1419,Table1[[#This Row],[Inject ID approx]],$B$6:$B1419,Table1[[#This Row],[File Name]]), "")</f>
        <v/>
      </c>
      <c r="R421" t="str">
        <f>IF(OR(Table1[[#This Row],[Analyte]]="Phe", Table1[[#This Row],[Analyte]]= "Naphtol"),TRUE,"")</f>
        <v/>
      </c>
    </row>
    <row r="422" spans="1:18" x14ac:dyDescent="0.2">
      <c r="A422" t="str">
        <f>IFERROR(RIGHT(Table1[[#This Row],[File Name]],LEN(Table1[[#This Row],[File Name]])-FIND("-",Table1[[#This Row],[File Name]])),"")</f>
        <v>0.1</v>
      </c>
      <c r="B422" t="str">
        <f>IF(LEFT(Table1[[#This Row],[Peak '#]],3)="TIC", SUBSTITUTE(SUBSTITUTE(Table1[[#This Row],[Peak '#]],".D\data.ms",""),"TIC:", ""),B421)</f>
        <v xml:space="preserve"> 20250718_Nap-0.1</v>
      </c>
      <c r="J422" t="str">
        <f>IFERROR(2*(D423-Table1[[#This Row],[Ret Time]])/(Table1[[#This Row],[Width]]+F423),"")</f>
        <v/>
      </c>
      <c r="K422" t="str">
        <f>IF(ISNUMBER(Table1[[#This Row],[Ret Time]]), ROUND(Table1[[#This Row],[Ret Time]],1),"")</f>
        <v/>
      </c>
      <c r="L422" t="str">
        <f>IFERROR(INDEX($W$8:$W$30,MATCH(K422,$V$8:$V$30,0)),"")</f>
        <v/>
      </c>
      <c r="M422" t="str">
        <f>IFERROR(INDEX($X$8:$X$30,MATCH(Table1[[#This Row],[Rounded RT]],$V$8:$V$30,0)),"")</f>
        <v/>
      </c>
      <c r="N422" t="str">
        <f>IF(Table1[[#This Row],[Analyte]]=$W$8, Table1[[#This Row],[Area]]/SUMIFS($G$6:$G1420, $M$6:$M1420,Table1[[#This Row],[Inject ID]],$B$6:$B1420,Table1[[#This Row],[File Name]]), "")</f>
        <v/>
      </c>
      <c r="O422" t="str">
        <f>IF(Table1[[#This Row],[Analyte]]=$W$25, Table1[[#This Row],[Area]]/SUMIFS($G$6:$G1420, $M$6:$M1420,Table1[[#This Row],[Inject ID]],$B$6:$B1420,Table1[[#This Row],[File Name]]), "")</f>
        <v/>
      </c>
      <c r="Q422" t="str">
        <f>IF(Table1[[#This Row],[Nap/decane]]=$W$8, Table1[[#This Row],[Area]]/SUMIFS($G$6:$G1420, $M$6:$M1420,Table1[[#This Row],[Inject ID approx]],$B$6:$B1420,Table1[[#This Row],[File Name]]), "")</f>
        <v/>
      </c>
      <c r="R422" t="str">
        <f>IF(OR(Table1[[#This Row],[Analyte]]="Phe", Table1[[#This Row],[Analyte]]= "Naphtol"),TRUE,"")</f>
        <v/>
      </c>
    </row>
    <row r="423" spans="1:18" x14ac:dyDescent="0.2">
      <c r="A423" t="str">
        <f>IFERROR(RIGHT(Table1[[#This Row],[File Name]],LEN(Table1[[#This Row],[File Name]])-FIND("-",Table1[[#This Row],[File Name]])),"")</f>
        <v>0.1</v>
      </c>
      <c r="B423" t="str">
        <f>IF(LEFT(Table1[[#This Row],[Peak '#]],3)="TIC", SUBSTITUTE(SUBSTITUTE(Table1[[#This Row],[Peak '#]],".D\data.ms",""),"TIC:", ""),B422)</f>
        <v xml:space="preserve"> 20250718_Nap-0.1</v>
      </c>
      <c r="J423" t="str">
        <f>IFERROR(2*(D424-Table1[[#This Row],[Ret Time]])/(Table1[[#This Row],[Width]]+F424),"")</f>
        <v/>
      </c>
      <c r="K423" t="str">
        <f>IF(ISNUMBER(Table1[[#This Row],[Ret Time]]), ROUND(Table1[[#This Row],[Ret Time]],1),"")</f>
        <v/>
      </c>
      <c r="L423" t="str">
        <f>IFERROR(INDEX($W$8:$W$30,MATCH(K423,$V$8:$V$30,0)),"")</f>
        <v/>
      </c>
      <c r="M423" t="str">
        <f>IFERROR(INDEX($X$8:$X$30,MATCH(Table1[[#This Row],[Rounded RT]],$V$8:$V$30,0)),"")</f>
        <v/>
      </c>
      <c r="N423" t="str">
        <f>IF(Table1[[#This Row],[Analyte]]=$W$8, Table1[[#This Row],[Area]]/SUMIFS($G$6:$G1421, $M$6:$M1421,Table1[[#This Row],[Inject ID]],$B$6:$B1421,Table1[[#This Row],[File Name]]), "")</f>
        <v/>
      </c>
      <c r="O423" t="str">
        <f>IF(Table1[[#This Row],[Analyte]]=$W$25, Table1[[#This Row],[Area]]/SUMIFS($G$6:$G1421, $M$6:$M1421,Table1[[#This Row],[Inject ID]],$B$6:$B1421,Table1[[#This Row],[File Name]]), "")</f>
        <v/>
      </c>
      <c r="Q423" t="str">
        <f>IF(Table1[[#This Row],[Nap/decane]]=$W$8, Table1[[#This Row],[Area]]/SUMIFS($G$6:$G1421, $M$6:$M1421,Table1[[#This Row],[Inject ID approx]],$B$6:$B1421,Table1[[#This Row],[File Name]]), "")</f>
        <v/>
      </c>
      <c r="R423" t="str">
        <f>IF(OR(Table1[[#This Row],[Analyte]]="Phe", Table1[[#This Row],[Analyte]]= "Naphtol"),TRUE,"")</f>
        <v/>
      </c>
    </row>
    <row r="424" spans="1:18" x14ac:dyDescent="0.2">
      <c r="A424" t="str">
        <f>IFERROR(RIGHT(Table1[[#This Row],[File Name]],LEN(Table1[[#This Row],[File Name]])-FIND("-",Table1[[#This Row],[File Name]])),"")</f>
        <v>0.1</v>
      </c>
      <c r="B424" t="str">
        <f>IF(LEFT(Table1[[#This Row],[Peak '#]],3)="TIC", SUBSTITUTE(SUBSTITUTE(Table1[[#This Row],[Peak '#]],".D\data.ms",""),"TIC:", ""),B423)</f>
        <v xml:space="preserve"> 20250718_Nap-0.1</v>
      </c>
      <c r="J424" t="str">
        <f>IFERROR(2*(D425-Table1[[#This Row],[Ret Time]])/(Table1[[#This Row],[Width]]+F425),"")</f>
        <v/>
      </c>
      <c r="K424" t="str">
        <f>IF(ISNUMBER(Table1[[#This Row],[Ret Time]]), ROUND(Table1[[#This Row],[Ret Time]],1),"")</f>
        <v/>
      </c>
      <c r="L424" t="str">
        <f>IFERROR(INDEX($W$8:$W$30,MATCH(K424,$V$8:$V$30,0)),"")</f>
        <v/>
      </c>
      <c r="M424" t="str">
        <f>IFERROR(INDEX($X$8:$X$30,MATCH(Table1[[#This Row],[Rounded RT]],$V$8:$V$30,0)),"")</f>
        <v/>
      </c>
      <c r="N424" t="str">
        <f>IF(Table1[[#This Row],[Analyte]]=$W$8, Table1[[#This Row],[Area]]/SUMIFS($G$6:$G1422, $M$6:$M1422,Table1[[#This Row],[Inject ID]],$B$6:$B1422,Table1[[#This Row],[File Name]]), "")</f>
        <v/>
      </c>
      <c r="O424" t="str">
        <f>IF(Table1[[#This Row],[Analyte]]=$W$25, Table1[[#This Row],[Area]]/SUMIFS($G$6:$G1422, $M$6:$M1422,Table1[[#This Row],[Inject ID]],$B$6:$B1422,Table1[[#This Row],[File Name]]), "")</f>
        <v/>
      </c>
      <c r="Q424" t="str">
        <f>IF(Table1[[#This Row],[Nap/decane]]=$W$8, Table1[[#This Row],[Area]]/SUMIFS($G$6:$G1422, $M$6:$M1422,Table1[[#This Row],[Inject ID approx]],$B$6:$B1422,Table1[[#This Row],[File Name]]), "")</f>
        <v/>
      </c>
      <c r="R424" t="str">
        <f>IF(OR(Table1[[#This Row],[Analyte]]="Phe", Table1[[#This Row],[Analyte]]= "Naphtol"),TRUE,"")</f>
        <v/>
      </c>
    </row>
    <row r="425" spans="1:18" x14ac:dyDescent="0.2">
      <c r="A425" t="str">
        <f>IFERROR(RIGHT(Table1[[#This Row],[File Name]],LEN(Table1[[#This Row],[File Name]])-FIND("-",Table1[[#This Row],[File Name]])),"")</f>
        <v>0.1</v>
      </c>
      <c r="B425" t="str">
        <f>IF(LEFT(Table1[[#This Row],[Peak '#]],3)="TIC", SUBSTITUTE(SUBSTITUTE(Table1[[#This Row],[Peak '#]],".D\data.ms",""),"TIC:", ""),B424)</f>
        <v xml:space="preserve"> 20250718_Nap-0.1</v>
      </c>
      <c r="J425" t="str">
        <f>IFERROR(2*(D426-Table1[[#This Row],[Ret Time]])/(Table1[[#This Row],[Width]]+F426),"")</f>
        <v/>
      </c>
      <c r="K425" t="str">
        <f>IF(ISNUMBER(Table1[[#This Row],[Ret Time]]), ROUND(Table1[[#This Row],[Ret Time]],1),"")</f>
        <v/>
      </c>
      <c r="L425" t="str">
        <f>IFERROR(INDEX($W$8:$W$30,MATCH(K425,$V$8:$V$30,0)),"")</f>
        <v/>
      </c>
      <c r="M425" t="str">
        <f>IFERROR(INDEX($X$8:$X$30,MATCH(Table1[[#This Row],[Rounded RT]],$V$8:$V$30,0)),"")</f>
        <v/>
      </c>
      <c r="N425" t="str">
        <f>IF(Table1[[#This Row],[Analyte]]=$W$8, Table1[[#This Row],[Area]]/SUMIFS($G$6:$G1423, $M$6:$M1423,Table1[[#This Row],[Inject ID]],$B$6:$B1423,Table1[[#This Row],[File Name]]), "")</f>
        <v/>
      </c>
      <c r="O425" t="str">
        <f>IF(Table1[[#This Row],[Analyte]]=$W$25, Table1[[#This Row],[Area]]/SUMIFS($G$6:$G1423, $M$6:$M1423,Table1[[#This Row],[Inject ID]],$B$6:$B1423,Table1[[#This Row],[File Name]]), "")</f>
        <v/>
      </c>
      <c r="Q425" t="str">
        <f>IF(Table1[[#This Row],[Nap/decane]]=$W$8, Table1[[#This Row],[Area]]/SUMIFS($G$6:$G1423, $M$6:$M1423,Table1[[#This Row],[Inject ID approx]],$B$6:$B1423,Table1[[#This Row],[File Name]]), "")</f>
        <v/>
      </c>
      <c r="R425" t="str">
        <f>IF(OR(Table1[[#This Row],[Analyte]]="Phe", Table1[[#This Row],[Analyte]]= "Naphtol"),TRUE,"")</f>
        <v/>
      </c>
    </row>
    <row r="426" spans="1:18" x14ac:dyDescent="0.2">
      <c r="A426" t="str">
        <f>IFERROR(RIGHT(Table1[[#This Row],[File Name]],LEN(Table1[[#This Row],[File Name]])-FIND("-",Table1[[#This Row],[File Name]])),"")</f>
        <v>0.1</v>
      </c>
      <c r="B426" t="str">
        <f>IF(LEFT(Table1[[#This Row],[Peak '#]],3)="TIC", SUBSTITUTE(SUBSTITUTE(Table1[[#This Row],[Peak '#]],".D\data.ms",""),"TIC:", ""),B425)</f>
        <v xml:space="preserve"> 20250718_Nap-0.1</v>
      </c>
      <c r="J426" t="str">
        <f>IFERROR(2*(D427-Table1[[#This Row],[Ret Time]])/(Table1[[#This Row],[Width]]+F427),"")</f>
        <v/>
      </c>
      <c r="K426" t="str">
        <f>IF(ISNUMBER(Table1[[#This Row],[Ret Time]]), ROUND(Table1[[#This Row],[Ret Time]],1),"")</f>
        <v/>
      </c>
      <c r="L426" t="str">
        <f>IFERROR(INDEX($W$8:$W$30,MATCH(K426,$V$8:$V$30,0)),"")</f>
        <v/>
      </c>
      <c r="M426" t="str">
        <f>IFERROR(INDEX($X$8:$X$30,MATCH(Table1[[#This Row],[Rounded RT]],$V$8:$V$30,0)),"")</f>
        <v/>
      </c>
      <c r="N426" t="str">
        <f>IF(Table1[[#This Row],[Analyte]]=$W$8, Table1[[#This Row],[Area]]/SUMIFS($G$6:$G1424, $M$6:$M1424,Table1[[#This Row],[Inject ID]],$B$6:$B1424,Table1[[#This Row],[File Name]]), "")</f>
        <v/>
      </c>
      <c r="O426" t="str">
        <f>IF(Table1[[#This Row],[Analyte]]=$W$25, Table1[[#This Row],[Area]]/SUMIFS($G$6:$G1424, $M$6:$M1424,Table1[[#This Row],[Inject ID]],$B$6:$B1424,Table1[[#This Row],[File Name]]), "")</f>
        <v/>
      </c>
      <c r="Q426" t="str">
        <f>IF(Table1[[#This Row],[Nap/decane]]=$W$8, Table1[[#This Row],[Area]]/SUMIFS($G$6:$G1424, $M$6:$M1424,Table1[[#This Row],[Inject ID approx]],$B$6:$B1424,Table1[[#This Row],[File Name]]), "")</f>
        <v/>
      </c>
      <c r="R426" t="str">
        <f>IF(OR(Table1[[#This Row],[Analyte]]="Phe", Table1[[#This Row],[Analyte]]= "Naphtol"),TRUE,"")</f>
        <v/>
      </c>
    </row>
    <row r="427" spans="1:18" x14ac:dyDescent="0.2">
      <c r="A427" t="str">
        <f>IFERROR(RIGHT(Table1[[#This Row],[File Name]],LEN(Table1[[#This Row],[File Name]])-FIND("-",Table1[[#This Row],[File Name]])),"")</f>
        <v>0.1</v>
      </c>
      <c r="B427" t="str">
        <f>IF(LEFT(Table1[[#This Row],[Peak '#]],3)="TIC", SUBSTITUTE(SUBSTITUTE(Table1[[#This Row],[Peak '#]],".D\data.ms",""),"TIC:", ""),B426)</f>
        <v xml:space="preserve"> 20250718_Nap-0.1</v>
      </c>
      <c r="J427" t="str">
        <f>IFERROR(2*(D428-Table1[[#This Row],[Ret Time]])/(Table1[[#This Row],[Width]]+F428),"")</f>
        <v/>
      </c>
      <c r="K427" t="str">
        <f>IF(ISNUMBER(Table1[[#This Row],[Ret Time]]), ROUND(Table1[[#This Row],[Ret Time]],1),"")</f>
        <v/>
      </c>
      <c r="L427" t="str">
        <f>IFERROR(INDEX($W$8:$W$30,MATCH(K427,$V$8:$V$30,0)),"")</f>
        <v/>
      </c>
      <c r="M427" t="str">
        <f>IFERROR(INDEX($X$8:$X$30,MATCH(Table1[[#This Row],[Rounded RT]],$V$8:$V$30,0)),"")</f>
        <v/>
      </c>
      <c r="N427" t="str">
        <f>IF(Table1[[#This Row],[Analyte]]=$W$8, Table1[[#This Row],[Area]]/SUMIFS($G$6:$G1425, $M$6:$M1425,Table1[[#This Row],[Inject ID]],$B$6:$B1425,Table1[[#This Row],[File Name]]), "")</f>
        <v/>
      </c>
      <c r="O427" t="str">
        <f>IF(Table1[[#This Row],[Analyte]]=$W$25, Table1[[#This Row],[Area]]/SUMIFS($G$6:$G1425, $M$6:$M1425,Table1[[#This Row],[Inject ID]],$B$6:$B1425,Table1[[#This Row],[File Name]]), "")</f>
        <v/>
      </c>
      <c r="Q427" t="str">
        <f>IF(Table1[[#This Row],[Nap/decane]]=$W$8, Table1[[#This Row],[Area]]/SUMIFS($G$6:$G1425, $M$6:$M1425,Table1[[#This Row],[Inject ID approx]],$B$6:$B1425,Table1[[#This Row],[File Name]]), "")</f>
        <v/>
      </c>
      <c r="R427" t="str">
        <f>IF(OR(Table1[[#This Row],[Analyte]]="Phe", Table1[[#This Row],[Analyte]]= "Naphtol"),TRUE,"")</f>
        <v/>
      </c>
    </row>
    <row r="428" spans="1:18" x14ac:dyDescent="0.2">
      <c r="A428" t="str">
        <f>IFERROR(RIGHT(Table1[[#This Row],[File Name]],LEN(Table1[[#This Row],[File Name]])-FIND("-",Table1[[#This Row],[File Name]])),"")</f>
        <v>0.1</v>
      </c>
      <c r="B428" t="str">
        <f>IF(LEFT(Table1[[#This Row],[Peak '#]],3)="TIC", SUBSTITUTE(SUBSTITUTE(Table1[[#This Row],[Peak '#]],".D\data.ms",""),"TIC:", ""),B427)</f>
        <v xml:space="preserve"> 20250718_Nap-0.1</v>
      </c>
      <c r="J428" t="str">
        <f>IFERROR(2*(D429-Table1[[#This Row],[Ret Time]])/(Table1[[#This Row],[Width]]+F429),"")</f>
        <v/>
      </c>
      <c r="K428" t="str">
        <f>IF(ISNUMBER(Table1[[#This Row],[Ret Time]]), ROUND(Table1[[#This Row],[Ret Time]],1),"")</f>
        <v/>
      </c>
      <c r="L428" t="str">
        <f>IFERROR(INDEX($W$8:$W$30,MATCH(K428,$V$8:$V$30,0)),"")</f>
        <v/>
      </c>
      <c r="M428" t="str">
        <f>IFERROR(INDEX($X$8:$X$30,MATCH(Table1[[#This Row],[Rounded RT]],$V$8:$V$30,0)),"")</f>
        <v/>
      </c>
      <c r="N428" t="str">
        <f>IF(Table1[[#This Row],[Analyte]]=$W$8, Table1[[#This Row],[Area]]/SUMIFS($G$6:$G1426, $M$6:$M1426,Table1[[#This Row],[Inject ID]],$B$6:$B1426,Table1[[#This Row],[File Name]]), "")</f>
        <v/>
      </c>
      <c r="O428" t="str">
        <f>IF(Table1[[#This Row],[Analyte]]=$W$25, Table1[[#This Row],[Area]]/SUMIFS($G$6:$G1426, $M$6:$M1426,Table1[[#This Row],[Inject ID]],$B$6:$B1426,Table1[[#This Row],[File Name]]), "")</f>
        <v/>
      </c>
      <c r="Q428" t="str">
        <f>IF(Table1[[#This Row],[Nap/decane]]=$W$8, Table1[[#This Row],[Area]]/SUMIFS($G$6:$G1426, $M$6:$M1426,Table1[[#This Row],[Inject ID approx]],$B$6:$B1426,Table1[[#This Row],[File Name]]), "")</f>
        <v/>
      </c>
      <c r="R428" t="str">
        <f>IF(OR(Table1[[#This Row],[Analyte]]="Phe", Table1[[#This Row],[Analyte]]= "Naphtol"),TRUE,"")</f>
        <v/>
      </c>
    </row>
    <row r="429" spans="1:18" x14ac:dyDescent="0.2">
      <c r="A429" t="str">
        <f>IFERROR(RIGHT(Table1[[#This Row],[File Name]],LEN(Table1[[#This Row],[File Name]])-FIND("-",Table1[[#This Row],[File Name]])),"")</f>
        <v>0.1</v>
      </c>
      <c r="B429" t="str">
        <f>IF(LEFT(Table1[[#This Row],[Peak '#]],3)="TIC", SUBSTITUTE(SUBSTITUTE(Table1[[#This Row],[Peak '#]],".D\data.ms",""),"TIC:", ""),B428)</f>
        <v xml:space="preserve"> 20250718_Nap-0.1</v>
      </c>
      <c r="J429" t="str">
        <f>IFERROR(2*(D430-Table1[[#This Row],[Ret Time]])/(Table1[[#This Row],[Width]]+F430),"")</f>
        <v/>
      </c>
      <c r="K429" t="str">
        <f>IF(ISNUMBER(Table1[[#This Row],[Ret Time]]), ROUND(Table1[[#This Row],[Ret Time]],1),"")</f>
        <v/>
      </c>
      <c r="L429" t="str">
        <f>IFERROR(INDEX($W$8:$W$30,MATCH(K429,$V$8:$V$30,0)),"")</f>
        <v/>
      </c>
      <c r="M429" t="str">
        <f>IFERROR(INDEX($X$8:$X$30,MATCH(Table1[[#This Row],[Rounded RT]],$V$8:$V$30,0)),"")</f>
        <v/>
      </c>
      <c r="N429" t="str">
        <f>IF(Table1[[#This Row],[Analyte]]=$W$8, Table1[[#This Row],[Area]]/SUMIFS($G$6:$G1427, $M$6:$M1427,Table1[[#This Row],[Inject ID]],$B$6:$B1427,Table1[[#This Row],[File Name]]), "")</f>
        <v/>
      </c>
      <c r="O429" t="str">
        <f>IF(Table1[[#This Row],[Analyte]]=$W$25, Table1[[#This Row],[Area]]/SUMIFS($G$6:$G1427, $M$6:$M1427,Table1[[#This Row],[Inject ID]],$B$6:$B1427,Table1[[#This Row],[File Name]]), "")</f>
        <v/>
      </c>
      <c r="Q429" t="str">
        <f>IF(Table1[[#This Row],[Nap/decane]]=$W$8, Table1[[#This Row],[Area]]/SUMIFS($G$6:$G1427, $M$6:$M1427,Table1[[#This Row],[Inject ID approx]],$B$6:$B1427,Table1[[#This Row],[File Name]]), "")</f>
        <v/>
      </c>
      <c r="R429" t="str">
        <f>IF(OR(Table1[[#This Row],[Analyte]]="Phe", Table1[[#This Row],[Analyte]]= "Naphtol"),TRUE,"")</f>
        <v/>
      </c>
    </row>
    <row r="430" spans="1:18" x14ac:dyDescent="0.2">
      <c r="A430" t="str">
        <f>IFERROR(RIGHT(Table1[[#This Row],[File Name]],LEN(Table1[[#This Row],[File Name]])-FIND("-",Table1[[#This Row],[File Name]])),"")</f>
        <v>0.1</v>
      </c>
      <c r="B430" t="str">
        <f>IF(LEFT(Table1[[#This Row],[Peak '#]],3)="TIC", SUBSTITUTE(SUBSTITUTE(Table1[[#This Row],[Peak '#]],".D\data.ms",""),"TIC:", ""),B429)</f>
        <v xml:space="preserve"> 20250718_Nap-0.1</v>
      </c>
      <c r="J430" t="str">
        <f>IFERROR(2*(D431-Table1[[#This Row],[Ret Time]])/(Table1[[#This Row],[Width]]+F431),"")</f>
        <v/>
      </c>
      <c r="K430" t="str">
        <f>IF(ISNUMBER(Table1[[#This Row],[Ret Time]]), ROUND(Table1[[#This Row],[Ret Time]],1),"")</f>
        <v/>
      </c>
      <c r="L430" t="str">
        <f>IFERROR(INDEX($W$8:$W$30,MATCH(K430,$V$8:$V$30,0)),"")</f>
        <v/>
      </c>
      <c r="M430" t="str">
        <f>IFERROR(INDEX($X$8:$X$30,MATCH(Table1[[#This Row],[Rounded RT]],$V$8:$V$30,0)),"")</f>
        <v/>
      </c>
      <c r="N430" t="str">
        <f>IF(Table1[[#This Row],[Analyte]]=$W$8, Table1[[#This Row],[Area]]/SUMIFS($G$6:$G1428, $M$6:$M1428,Table1[[#This Row],[Inject ID]],$B$6:$B1428,Table1[[#This Row],[File Name]]), "")</f>
        <v/>
      </c>
      <c r="O430" t="str">
        <f>IF(Table1[[#This Row],[Analyte]]=$W$25, Table1[[#This Row],[Area]]/SUMIFS($G$6:$G1428, $M$6:$M1428,Table1[[#This Row],[Inject ID]],$B$6:$B1428,Table1[[#This Row],[File Name]]), "")</f>
        <v/>
      </c>
      <c r="Q430" t="str">
        <f>IF(Table1[[#This Row],[Nap/decane]]=$W$8, Table1[[#This Row],[Area]]/SUMIFS($G$6:$G1428, $M$6:$M1428,Table1[[#This Row],[Inject ID approx]],$B$6:$B1428,Table1[[#This Row],[File Name]]), "")</f>
        <v/>
      </c>
      <c r="R430" t="str">
        <f>IF(OR(Table1[[#This Row],[Analyte]]="Phe", Table1[[#This Row],[Analyte]]= "Naphtol"),TRUE,"")</f>
        <v/>
      </c>
    </row>
    <row r="431" spans="1:18" x14ac:dyDescent="0.2">
      <c r="A431" t="str">
        <f>IFERROR(RIGHT(Table1[[#This Row],[File Name]],LEN(Table1[[#This Row],[File Name]])-FIND("-",Table1[[#This Row],[File Name]])),"")</f>
        <v>0.1</v>
      </c>
      <c r="B431" t="str">
        <f>IF(LEFT(Table1[[#This Row],[Peak '#]],3)="TIC", SUBSTITUTE(SUBSTITUTE(Table1[[#This Row],[Peak '#]],".D\data.ms",""),"TIC:", ""),B430)</f>
        <v xml:space="preserve"> 20250718_Nap-0.1</v>
      </c>
      <c r="J431" t="str">
        <f>IFERROR(2*(D432-Table1[[#This Row],[Ret Time]])/(Table1[[#This Row],[Width]]+F432),"")</f>
        <v/>
      </c>
      <c r="K431" t="str">
        <f>IF(ISNUMBER(Table1[[#This Row],[Ret Time]]), ROUND(Table1[[#This Row],[Ret Time]],1),"")</f>
        <v/>
      </c>
      <c r="L431" t="str">
        <f>IFERROR(INDEX($W$8:$W$30,MATCH(K431,$V$8:$V$30,0)),"")</f>
        <v/>
      </c>
      <c r="M431" t="str">
        <f>IFERROR(INDEX($X$8:$X$30,MATCH(Table1[[#This Row],[Rounded RT]],$V$8:$V$30,0)),"")</f>
        <v/>
      </c>
      <c r="N431" t="str">
        <f>IF(Table1[[#This Row],[Analyte]]=$W$8, Table1[[#This Row],[Area]]/SUMIFS($G$6:$G1429, $M$6:$M1429,Table1[[#This Row],[Inject ID]],$B$6:$B1429,Table1[[#This Row],[File Name]]), "")</f>
        <v/>
      </c>
      <c r="O431" t="str">
        <f>IF(Table1[[#This Row],[Analyte]]=$W$25, Table1[[#This Row],[Area]]/SUMIFS($G$6:$G1429, $M$6:$M1429,Table1[[#This Row],[Inject ID]],$B$6:$B1429,Table1[[#This Row],[File Name]]), "")</f>
        <v/>
      </c>
      <c r="Q431" t="str">
        <f>IF(Table1[[#This Row],[Nap/decane]]=$W$8, Table1[[#This Row],[Area]]/SUMIFS($G$6:$G1429, $M$6:$M1429,Table1[[#This Row],[Inject ID approx]],$B$6:$B1429,Table1[[#This Row],[File Name]]), "")</f>
        <v/>
      </c>
      <c r="R431" t="str">
        <f>IF(OR(Table1[[#This Row],[Analyte]]="Phe", Table1[[#This Row],[Analyte]]= "Naphtol"),TRUE,"")</f>
        <v/>
      </c>
    </row>
    <row r="432" spans="1:18" x14ac:dyDescent="0.2">
      <c r="A432" t="str">
        <f>IFERROR(RIGHT(Table1[[#This Row],[File Name]],LEN(Table1[[#This Row],[File Name]])-FIND("-",Table1[[#This Row],[File Name]])),"")</f>
        <v>0.1</v>
      </c>
      <c r="B432" t="str">
        <f>IF(LEFT(Table1[[#This Row],[Peak '#]],3)="TIC", SUBSTITUTE(SUBSTITUTE(Table1[[#This Row],[Peak '#]],".D\data.ms",""),"TIC:", ""),B431)</f>
        <v xml:space="preserve"> 20250718_Nap-0.1</v>
      </c>
      <c r="J432" t="str">
        <f>IFERROR(2*(D433-Table1[[#This Row],[Ret Time]])/(Table1[[#This Row],[Width]]+F433),"")</f>
        <v/>
      </c>
      <c r="K432" t="str">
        <f>IF(ISNUMBER(Table1[[#This Row],[Ret Time]]), ROUND(Table1[[#This Row],[Ret Time]],1),"")</f>
        <v/>
      </c>
      <c r="L432" t="str">
        <f>IFERROR(INDEX($W$8:$W$30,MATCH(K432,$V$8:$V$30,0)),"")</f>
        <v/>
      </c>
      <c r="M432" t="str">
        <f>IFERROR(INDEX($X$8:$X$30,MATCH(Table1[[#This Row],[Rounded RT]],$V$8:$V$30,0)),"")</f>
        <v/>
      </c>
      <c r="N432" t="str">
        <f>IF(Table1[[#This Row],[Analyte]]=$W$8, Table1[[#This Row],[Area]]/SUMIFS($G$6:$G1430, $M$6:$M1430,Table1[[#This Row],[Inject ID]],$B$6:$B1430,Table1[[#This Row],[File Name]]), "")</f>
        <v/>
      </c>
      <c r="O432" t="str">
        <f>IF(Table1[[#This Row],[Analyte]]=$W$25, Table1[[#This Row],[Area]]/SUMIFS($G$6:$G1430, $M$6:$M1430,Table1[[#This Row],[Inject ID]],$B$6:$B1430,Table1[[#This Row],[File Name]]), "")</f>
        <v/>
      </c>
      <c r="Q432" t="str">
        <f>IF(Table1[[#This Row],[Nap/decane]]=$W$8, Table1[[#This Row],[Area]]/SUMIFS($G$6:$G1430, $M$6:$M1430,Table1[[#This Row],[Inject ID approx]],$B$6:$B1430,Table1[[#This Row],[File Name]]), "")</f>
        <v/>
      </c>
      <c r="R432" t="str">
        <f>IF(OR(Table1[[#This Row],[Analyte]]="Phe", Table1[[#This Row],[Analyte]]= "Naphtol"),TRUE,"")</f>
        <v/>
      </c>
    </row>
    <row r="433" spans="1:18" x14ac:dyDescent="0.2">
      <c r="A433" t="str">
        <f>IFERROR(RIGHT(Table1[[#This Row],[File Name]],LEN(Table1[[#This Row],[File Name]])-FIND("-",Table1[[#This Row],[File Name]])),"")</f>
        <v>0.1</v>
      </c>
      <c r="B433" t="str">
        <f>IF(LEFT(Table1[[#This Row],[Peak '#]],3)="TIC", SUBSTITUTE(SUBSTITUTE(Table1[[#This Row],[Peak '#]],".D\data.ms",""),"TIC:", ""),B432)</f>
        <v xml:space="preserve"> 20250718_Nap-0.1</v>
      </c>
      <c r="J433" t="str">
        <f>IFERROR(2*(D434-Table1[[#This Row],[Ret Time]])/(Table1[[#This Row],[Width]]+F434),"")</f>
        <v/>
      </c>
      <c r="K433" t="str">
        <f>IF(ISNUMBER(Table1[[#This Row],[Ret Time]]), ROUND(Table1[[#This Row],[Ret Time]],1),"")</f>
        <v/>
      </c>
      <c r="L433" t="str">
        <f>IFERROR(INDEX($W$8:$W$30,MATCH(K433,$V$8:$V$30,0)),"")</f>
        <v/>
      </c>
      <c r="M433" t="str">
        <f>IFERROR(INDEX($X$8:$X$30,MATCH(Table1[[#This Row],[Rounded RT]],$V$8:$V$30,0)),"")</f>
        <v/>
      </c>
      <c r="N433" t="str">
        <f>IF(Table1[[#This Row],[Analyte]]=$W$8, Table1[[#This Row],[Area]]/SUMIFS($G$6:$G1431, $M$6:$M1431,Table1[[#This Row],[Inject ID]],$B$6:$B1431,Table1[[#This Row],[File Name]]), "")</f>
        <v/>
      </c>
      <c r="O433" t="str">
        <f>IF(Table1[[#This Row],[Analyte]]=$W$25, Table1[[#This Row],[Area]]/SUMIFS($G$6:$G1431, $M$6:$M1431,Table1[[#This Row],[Inject ID]],$B$6:$B1431,Table1[[#This Row],[File Name]]), "")</f>
        <v/>
      </c>
      <c r="Q433" t="str">
        <f>IF(Table1[[#This Row],[Nap/decane]]=$W$8, Table1[[#This Row],[Area]]/SUMIFS($G$6:$G1431, $M$6:$M1431,Table1[[#This Row],[Inject ID approx]],$B$6:$B1431,Table1[[#This Row],[File Name]]), "")</f>
        <v/>
      </c>
      <c r="R433" t="str">
        <f>IF(OR(Table1[[#This Row],[Analyte]]="Phe", Table1[[#This Row],[Analyte]]= "Naphtol"),TRUE,"")</f>
        <v/>
      </c>
    </row>
    <row r="434" spans="1:18" x14ac:dyDescent="0.2">
      <c r="A434" t="str">
        <f>IFERROR(RIGHT(Table1[[#This Row],[File Name]],LEN(Table1[[#This Row],[File Name]])-FIND("-",Table1[[#This Row],[File Name]])),"")</f>
        <v>0.1</v>
      </c>
      <c r="B434" t="str">
        <f>IF(LEFT(Table1[[#This Row],[Peak '#]],3)="TIC", SUBSTITUTE(SUBSTITUTE(Table1[[#This Row],[Peak '#]],".D\data.ms",""),"TIC:", ""),B433)</f>
        <v xml:space="preserve"> 20250718_Nap-0.1</v>
      </c>
      <c r="J434" t="str">
        <f>IFERROR(2*(D435-Table1[[#This Row],[Ret Time]])/(Table1[[#This Row],[Width]]+F435),"")</f>
        <v/>
      </c>
      <c r="K434" t="str">
        <f>IF(ISNUMBER(Table1[[#This Row],[Ret Time]]), ROUND(Table1[[#This Row],[Ret Time]],1),"")</f>
        <v/>
      </c>
      <c r="L434" t="str">
        <f>IFERROR(INDEX($W$8:$W$30,MATCH(K434,$V$8:$V$30,0)),"")</f>
        <v/>
      </c>
      <c r="M434" t="str">
        <f>IFERROR(INDEX($X$8:$X$30,MATCH(Table1[[#This Row],[Rounded RT]],$V$8:$V$30,0)),"")</f>
        <v/>
      </c>
      <c r="N434" t="str">
        <f>IF(Table1[[#This Row],[Analyte]]=$W$8, Table1[[#This Row],[Area]]/SUMIFS($G$6:$G1432, $M$6:$M1432,Table1[[#This Row],[Inject ID]],$B$6:$B1432,Table1[[#This Row],[File Name]]), "")</f>
        <v/>
      </c>
      <c r="O434" t="str">
        <f>IF(Table1[[#This Row],[Analyte]]=$W$25, Table1[[#This Row],[Area]]/SUMIFS($G$6:$G1432, $M$6:$M1432,Table1[[#This Row],[Inject ID]],$B$6:$B1432,Table1[[#This Row],[File Name]]), "")</f>
        <v/>
      </c>
      <c r="Q434" t="str">
        <f>IF(Table1[[#This Row],[Nap/decane]]=$W$8, Table1[[#This Row],[Area]]/SUMIFS($G$6:$G1432, $M$6:$M1432,Table1[[#This Row],[Inject ID approx]],$B$6:$B1432,Table1[[#This Row],[File Name]]), "")</f>
        <v/>
      </c>
      <c r="R434" t="str">
        <f>IF(OR(Table1[[#This Row],[Analyte]]="Phe", Table1[[#This Row],[Analyte]]= "Naphtol"),TRUE,"")</f>
        <v/>
      </c>
    </row>
    <row r="435" spans="1:18" x14ac:dyDescent="0.2">
      <c r="A435" t="str">
        <f>IFERROR(RIGHT(Table1[[#This Row],[File Name]],LEN(Table1[[#This Row],[File Name]])-FIND("-",Table1[[#This Row],[File Name]])),"")</f>
        <v>0.1</v>
      </c>
      <c r="B435" t="str">
        <f>IF(LEFT(Table1[[#This Row],[Peak '#]],3)="TIC", SUBSTITUTE(SUBSTITUTE(Table1[[#This Row],[Peak '#]],".D\data.ms",""),"TIC:", ""),B434)</f>
        <v xml:space="preserve"> 20250718_Nap-0.1</v>
      </c>
      <c r="J435" t="str">
        <f>IFERROR(2*(D436-Table1[[#This Row],[Ret Time]])/(Table1[[#This Row],[Width]]+F436),"")</f>
        <v/>
      </c>
      <c r="K435" t="str">
        <f>IF(ISNUMBER(Table1[[#This Row],[Ret Time]]), ROUND(Table1[[#This Row],[Ret Time]],1),"")</f>
        <v/>
      </c>
      <c r="L435" t="str">
        <f>IFERROR(INDEX($W$8:$W$30,MATCH(K435,$V$8:$V$30,0)),"")</f>
        <v/>
      </c>
      <c r="M435" t="str">
        <f>IFERROR(INDEX($X$8:$X$30,MATCH(Table1[[#This Row],[Rounded RT]],$V$8:$V$30,0)),"")</f>
        <v/>
      </c>
      <c r="N435" t="str">
        <f>IF(Table1[[#This Row],[Analyte]]=$W$8, Table1[[#This Row],[Area]]/SUMIFS($G$6:$G1433, $M$6:$M1433,Table1[[#This Row],[Inject ID]],$B$6:$B1433,Table1[[#This Row],[File Name]]), "")</f>
        <v/>
      </c>
      <c r="O435" t="str">
        <f>IF(Table1[[#This Row],[Analyte]]=$W$25, Table1[[#This Row],[Area]]/SUMIFS($G$6:$G1433, $M$6:$M1433,Table1[[#This Row],[Inject ID]],$B$6:$B1433,Table1[[#This Row],[File Name]]), "")</f>
        <v/>
      </c>
      <c r="Q435" t="str">
        <f>IF(Table1[[#This Row],[Nap/decane]]=$W$8, Table1[[#This Row],[Area]]/SUMIFS($G$6:$G1433, $M$6:$M1433,Table1[[#This Row],[Inject ID approx]],$B$6:$B1433,Table1[[#This Row],[File Name]]), "")</f>
        <v/>
      </c>
      <c r="R435" t="str">
        <f>IF(OR(Table1[[#This Row],[Analyte]]="Phe", Table1[[#This Row],[Analyte]]= "Naphtol"),TRUE,"")</f>
        <v/>
      </c>
    </row>
    <row r="436" spans="1:18" x14ac:dyDescent="0.2">
      <c r="A436" t="str">
        <f>IFERROR(RIGHT(Table1[[#This Row],[File Name]],LEN(Table1[[#This Row],[File Name]])-FIND("-",Table1[[#This Row],[File Name]])),"")</f>
        <v>0.1</v>
      </c>
      <c r="B436" t="str">
        <f>IF(LEFT(Table1[[#This Row],[Peak '#]],3)="TIC", SUBSTITUTE(SUBSTITUTE(Table1[[#This Row],[Peak '#]],".D\data.ms",""),"TIC:", ""),B435)</f>
        <v xml:space="preserve"> 20250718_Nap-0.1</v>
      </c>
      <c r="J436" t="str">
        <f>IFERROR(2*(D437-Table1[[#This Row],[Ret Time]])/(Table1[[#This Row],[Width]]+F437),"")</f>
        <v/>
      </c>
      <c r="K436" t="str">
        <f>IF(ISNUMBER(Table1[[#This Row],[Ret Time]]), ROUND(Table1[[#This Row],[Ret Time]],1),"")</f>
        <v/>
      </c>
      <c r="L436" t="str">
        <f>IFERROR(INDEX($W$8:$W$30,MATCH(K436,$V$8:$V$30,0)),"")</f>
        <v/>
      </c>
      <c r="M436" t="str">
        <f>IFERROR(INDEX($X$8:$X$30,MATCH(Table1[[#This Row],[Rounded RT]],$V$8:$V$30,0)),"")</f>
        <v/>
      </c>
      <c r="N436" t="str">
        <f>IF(Table1[[#This Row],[Analyte]]=$W$8, Table1[[#This Row],[Area]]/SUMIFS($G$6:$G1434, $M$6:$M1434,Table1[[#This Row],[Inject ID]],$B$6:$B1434,Table1[[#This Row],[File Name]]), "")</f>
        <v/>
      </c>
      <c r="O436" t="str">
        <f>IF(Table1[[#This Row],[Analyte]]=$W$25, Table1[[#This Row],[Area]]/SUMIFS($G$6:$G1434, $M$6:$M1434,Table1[[#This Row],[Inject ID]],$B$6:$B1434,Table1[[#This Row],[File Name]]), "")</f>
        <v/>
      </c>
      <c r="Q436" t="str">
        <f>IF(Table1[[#This Row],[Nap/decane]]=$W$8, Table1[[#This Row],[Area]]/SUMIFS($G$6:$G1434, $M$6:$M1434,Table1[[#This Row],[Inject ID approx]],$B$6:$B1434,Table1[[#This Row],[File Name]]), "")</f>
        <v/>
      </c>
      <c r="R436" t="str">
        <f>IF(OR(Table1[[#This Row],[Analyte]]="Phe", Table1[[#This Row],[Analyte]]= "Naphtol"),TRUE,"")</f>
        <v/>
      </c>
    </row>
    <row r="437" spans="1:18" x14ac:dyDescent="0.2">
      <c r="A437" t="str">
        <f>IFERROR(RIGHT(Table1[[#This Row],[File Name]],LEN(Table1[[#This Row],[File Name]])-FIND("-",Table1[[#This Row],[File Name]])),"")</f>
        <v>0.1</v>
      </c>
      <c r="B437" t="str">
        <f>IF(LEFT(Table1[[#This Row],[Peak '#]],3)="TIC", SUBSTITUTE(SUBSTITUTE(Table1[[#This Row],[Peak '#]],".D\data.ms",""),"TIC:", ""),B436)</f>
        <v xml:space="preserve"> 20250718_Nap-0.1</v>
      </c>
      <c r="J437" t="str">
        <f>IFERROR(2*(D438-Table1[[#This Row],[Ret Time]])/(Table1[[#This Row],[Width]]+F438),"")</f>
        <v/>
      </c>
      <c r="K437" t="str">
        <f>IF(ISNUMBER(Table1[[#This Row],[Ret Time]]), ROUND(Table1[[#This Row],[Ret Time]],1),"")</f>
        <v/>
      </c>
      <c r="L437" t="str">
        <f>IFERROR(INDEX($W$8:$W$30,MATCH(K437,$V$8:$V$30,0)),"")</f>
        <v/>
      </c>
      <c r="M437" t="str">
        <f>IFERROR(INDEX($X$8:$X$30,MATCH(Table1[[#This Row],[Rounded RT]],$V$8:$V$30,0)),"")</f>
        <v/>
      </c>
      <c r="N437" t="str">
        <f>IF(Table1[[#This Row],[Analyte]]=$W$8, Table1[[#This Row],[Area]]/SUMIFS($G$6:$G1435, $M$6:$M1435,Table1[[#This Row],[Inject ID]],$B$6:$B1435,Table1[[#This Row],[File Name]]), "")</f>
        <v/>
      </c>
      <c r="O437" t="str">
        <f>IF(Table1[[#This Row],[Analyte]]=$W$25, Table1[[#This Row],[Area]]/SUMIFS($G$6:$G1435, $M$6:$M1435,Table1[[#This Row],[Inject ID]],$B$6:$B1435,Table1[[#This Row],[File Name]]), "")</f>
        <v/>
      </c>
      <c r="Q437" t="str">
        <f>IF(Table1[[#This Row],[Nap/decane]]=$W$8, Table1[[#This Row],[Area]]/SUMIFS($G$6:$G1435, $M$6:$M1435,Table1[[#This Row],[Inject ID approx]],$B$6:$B1435,Table1[[#This Row],[File Name]]), "")</f>
        <v/>
      </c>
      <c r="R437" t="str">
        <f>IF(OR(Table1[[#This Row],[Analyte]]="Phe", Table1[[#This Row],[Analyte]]= "Naphtol"),TRUE,"")</f>
        <v/>
      </c>
    </row>
    <row r="438" spans="1:18" x14ac:dyDescent="0.2">
      <c r="A438" t="str">
        <f>IFERROR(RIGHT(Table1[[#This Row],[File Name]],LEN(Table1[[#This Row],[File Name]])-FIND("-",Table1[[#This Row],[File Name]])),"")</f>
        <v>0.1</v>
      </c>
      <c r="B438" t="str">
        <f>IF(LEFT(Table1[[#This Row],[Peak '#]],3)="TIC", SUBSTITUTE(SUBSTITUTE(Table1[[#This Row],[Peak '#]],".D\data.ms",""),"TIC:", ""),B437)</f>
        <v xml:space="preserve"> 20250718_Nap-0.1</v>
      </c>
      <c r="J438" t="str">
        <f>IFERROR(2*(D439-Table1[[#This Row],[Ret Time]])/(Table1[[#This Row],[Width]]+F439),"")</f>
        <v/>
      </c>
      <c r="K438" t="str">
        <f>IF(ISNUMBER(Table1[[#This Row],[Ret Time]]), ROUND(Table1[[#This Row],[Ret Time]],1),"")</f>
        <v/>
      </c>
      <c r="L438" t="str">
        <f>IFERROR(INDEX($W$8:$W$30,MATCH(K438,$V$8:$V$30,0)),"")</f>
        <v/>
      </c>
      <c r="M438" t="str">
        <f>IFERROR(INDEX($X$8:$X$30,MATCH(Table1[[#This Row],[Rounded RT]],$V$8:$V$30,0)),"")</f>
        <v/>
      </c>
      <c r="N438" t="str">
        <f>IF(Table1[[#This Row],[Analyte]]=$W$8, Table1[[#This Row],[Area]]/SUMIFS($G$6:$G1436, $M$6:$M1436,Table1[[#This Row],[Inject ID]],$B$6:$B1436,Table1[[#This Row],[File Name]]), "")</f>
        <v/>
      </c>
      <c r="O438" t="str">
        <f>IF(Table1[[#This Row],[Analyte]]=$W$25, Table1[[#This Row],[Area]]/SUMIFS($G$6:$G1436, $M$6:$M1436,Table1[[#This Row],[Inject ID]],$B$6:$B1436,Table1[[#This Row],[File Name]]), "")</f>
        <v/>
      </c>
      <c r="Q438" t="str">
        <f>IF(Table1[[#This Row],[Nap/decane]]=$W$8, Table1[[#This Row],[Area]]/SUMIFS($G$6:$G1436, $M$6:$M1436,Table1[[#This Row],[Inject ID approx]],$B$6:$B1436,Table1[[#This Row],[File Name]]), "")</f>
        <v/>
      </c>
      <c r="R438" t="str">
        <f>IF(OR(Table1[[#This Row],[Analyte]]="Phe", Table1[[#This Row],[Analyte]]= "Naphtol"),TRUE,"")</f>
        <v/>
      </c>
    </row>
    <row r="439" spans="1:18" x14ac:dyDescent="0.2">
      <c r="A439" t="str">
        <f>IFERROR(RIGHT(Table1[[#This Row],[File Name]],LEN(Table1[[#This Row],[File Name]])-FIND("-",Table1[[#This Row],[File Name]])),"")</f>
        <v>0.1</v>
      </c>
      <c r="B439" t="str">
        <f>IF(LEFT(Table1[[#This Row],[Peak '#]],3)="TIC", SUBSTITUTE(SUBSTITUTE(Table1[[#This Row],[Peak '#]],".D\data.ms",""),"TIC:", ""),B438)</f>
        <v xml:space="preserve"> 20250718_Nap-0.1</v>
      </c>
      <c r="J439" t="str">
        <f>IFERROR(2*(D440-Table1[[#This Row],[Ret Time]])/(Table1[[#This Row],[Width]]+F440),"")</f>
        <v/>
      </c>
      <c r="K439" t="str">
        <f>IF(ISNUMBER(Table1[[#This Row],[Ret Time]]), ROUND(Table1[[#This Row],[Ret Time]],1),"")</f>
        <v/>
      </c>
      <c r="L439" t="str">
        <f>IFERROR(INDEX($W$8:$W$30,MATCH(K439,$V$8:$V$30,0)),"")</f>
        <v/>
      </c>
      <c r="M439" t="str">
        <f>IFERROR(INDEX($X$8:$X$30,MATCH(Table1[[#This Row],[Rounded RT]],$V$8:$V$30,0)),"")</f>
        <v/>
      </c>
      <c r="N439" t="str">
        <f>IF(Table1[[#This Row],[Analyte]]=$W$8, Table1[[#This Row],[Area]]/SUMIFS($G$6:$G1437, $M$6:$M1437,Table1[[#This Row],[Inject ID]],$B$6:$B1437,Table1[[#This Row],[File Name]]), "")</f>
        <v/>
      </c>
      <c r="O439" t="str">
        <f>IF(Table1[[#This Row],[Analyte]]=$W$25, Table1[[#This Row],[Area]]/SUMIFS($G$6:$G1437, $M$6:$M1437,Table1[[#This Row],[Inject ID]],$B$6:$B1437,Table1[[#This Row],[File Name]]), "")</f>
        <v/>
      </c>
      <c r="Q439" t="str">
        <f>IF(Table1[[#This Row],[Nap/decane]]=$W$8, Table1[[#This Row],[Area]]/SUMIFS($G$6:$G1437, $M$6:$M1437,Table1[[#This Row],[Inject ID approx]],$B$6:$B1437,Table1[[#This Row],[File Name]]), "")</f>
        <v/>
      </c>
      <c r="R439" t="str">
        <f>IF(OR(Table1[[#This Row],[Analyte]]="Phe", Table1[[#This Row],[Analyte]]= "Naphtol"),TRUE,"")</f>
        <v/>
      </c>
    </row>
    <row r="440" spans="1:18" x14ac:dyDescent="0.2">
      <c r="A440" t="str">
        <f>IFERROR(RIGHT(Table1[[#This Row],[File Name]],LEN(Table1[[#This Row],[File Name]])-FIND("-",Table1[[#This Row],[File Name]])),"")</f>
        <v>0.1</v>
      </c>
      <c r="B440" t="str">
        <f>IF(LEFT(Table1[[#This Row],[Peak '#]],3)="TIC", SUBSTITUTE(SUBSTITUTE(Table1[[#This Row],[Peak '#]],".D\data.ms",""),"TIC:", ""),B439)</f>
        <v xml:space="preserve"> 20250718_Nap-0.1</v>
      </c>
      <c r="J440" t="str">
        <f>IFERROR(2*(D441-Table1[[#This Row],[Ret Time]])/(Table1[[#This Row],[Width]]+F441),"")</f>
        <v/>
      </c>
      <c r="K440" t="str">
        <f>IF(ISNUMBER(Table1[[#This Row],[Ret Time]]), ROUND(Table1[[#This Row],[Ret Time]],1),"")</f>
        <v/>
      </c>
      <c r="L440" t="str">
        <f>IFERROR(INDEX($W$8:$W$30,MATCH(K440,$V$8:$V$30,0)),"")</f>
        <v/>
      </c>
      <c r="M440" t="str">
        <f>IFERROR(INDEX($X$8:$X$30,MATCH(Table1[[#This Row],[Rounded RT]],$V$8:$V$30,0)),"")</f>
        <v/>
      </c>
      <c r="N440" t="str">
        <f>IF(Table1[[#This Row],[Analyte]]=$W$8, Table1[[#This Row],[Area]]/SUMIFS($G$6:$G1438, $M$6:$M1438,Table1[[#This Row],[Inject ID]],$B$6:$B1438,Table1[[#This Row],[File Name]]), "")</f>
        <v/>
      </c>
      <c r="O440" t="str">
        <f>IF(Table1[[#This Row],[Analyte]]=$W$25, Table1[[#This Row],[Area]]/SUMIFS($G$6:$G1438, $M$6:$M1438,Table1[[#This Row],[Inject ID]],$B$6:$B1438,Table1[[#This Row],[File Name]]), "")</f>
        <v/>
      </c>
      <c r="Q440" t="str">
        <f>IF(Table1[[#This Row],[Nap/decane]]=$W$8, Table1[[#This Row],[Area]]/SUMIFS($G$6:$G1438, $M$6:$M1438,Table1[[#This Row],[Inject ID approx]],$B$6:$B1438,Table1[[#This Row],[File Name]]), "")</f>
        <v/>
      </c>
      <c r="R440" t="str">
        <f>IF(OR(Table1[[#This Row],[Analyte]]="Phe", Table1[[#This Row],[Analyte]]= "Naphtol"),TRUE,"")</f>
        <v/>
      </c>
    </row>
    <row r="441" spans="1:18" x14ac:dyDescent="0.2">
      <c r="A441" t="str">
        <f>IFERROR(RIGHT(Table1[[#This Row],[File Name]],LEN(Table1[[#This Row],[File Name]])-FIND("-",Table1[[#This Row],[File Name]])),"")</f>
        <v>0.1</v>
      </c>
      <c r="B441" t="str">
        <f>IF(LEFT(Table1[[#This Row],[Peak '#]],3)="TIC", SUBSTITUTE(SUBSTITUTE(Table1[[#This Row],[Peak '#]],".D\data.ms",""),"TIC:", ""),B440)</f>
        <v xml:space="preserve"> 20250718_Nap-0.1</v>
      </c>
      <c r="J441" t="str">
        <f>IFERROR(2*(D442-Table1[[#This Row],[Ret Time]])/(Table1[[#This Row],[Width]]+F442),"")</f>
        <v/>
      </c>
      <c r="K441" t="str">
        <f>IF(ISNUMBER(Table1[[#This Row],[Ret Time]]), ROUND(Table1[[#This Row],[Ret Time]],1),"")</f>
        <v/>
      </c>
      <c r="L441" t="str">
        <f>IFERROR(INDEX($W$8:$W$30,MATCH(K441,$V$8:$V$30,0)),"")</f>
        <v/>
      </c>
      <c r="M441" t="str">
        <f>IFERROR(INDEX($X$8:$X$30,MATCH(Table1[[#This Row],[Rounded RT]],$V$8:$V$30,0)),"")</f>
        <v/>
      </c>
      <c r="N441" t="str">
        <f>IF(Table1[[#This Row],[Analyte]]=$W$8, Table1[[#This Row],[Area]]/SUMIFS($G$6:$G1439, $M$6:$M1439,Table1[[#This Row],[Inject ID]],$B$6:$B1439,Table1[[#This Row],[File Name]]), "")</f>
        <v/>
      </c>
      <c r="O441" t="str">
        <f>IF(Table1[[#This Row],[Analyte]]=$W$25, Table1[[#This Row],[Area]]/SUMIFS($G$6:$G1439, $M$6:$M1439,Table1[[#This Row],[Inject ID]],$B$6:$B1439,Table1[[#This Row],[File Name]]), "")</f>
        <v/>
      </c>
      <c r="Q441" t="str">
        <f>IF(Table1[[#This Row],[Nap/decane]]=$W$8, Table1[[#This Row],[Area]]/SUMIFS($G$6:$G1439, $M$6:$M1439,Table1[[#This Row],[Inject ID approx]],$B$6:$B1439,Table1[[#This Row],[File Name]]), "")</f>
        <v/>
      </c>
      <c r="R441" t="str">
        <f>IF(OR(Table1[[#This Row],[Analyte]]="Phe", Table1[[#This Row],[Analyte]]= "Naphtol"),TRUE,"")</f>
        <v/>
      </c>
    </row>
    <row r="442" spans="1:18" x14ac:dyDescent="0.2">
      <c r="A442" t="str">
        <f>IFERROR(RIGHT(Table1[[#This Row],[File Name]],LEN(Table1[[#This Row],[File Name]])-FIND("-",Table1[[#This Row],[File Name]])),"")</f>
        <v>0.1</v>
      </c>
      <c r="B442" t="str">
        <f>IF(LEFT(Table1[[#This Row],[Peak '#]],3)="TIC", SUBSTITUTE(SUBSTITUTE(Table1[[#This Row],[Peak '#]],".D\data.ms",""),"TIC:", ""),B441)</f>
        <v xml:space="preserve"> 20250718_Nap-0.1</v>
      </c>
      <c r="J442" t="str">
        <f>IFERROR(2*(D443-Table1[[#This Row],[Ret Time]])/(Table1[[#This Row],[Width]]+F443),"")</f>
        <v/>
      </c>
      <c r="K442" t="str">
        <f>IF(ISNUMBER(Table1[[#This Row],[Ret Time]]), ROUND(Table1[[#This Row],[Ret Time]],1),"")</f>
        <v/>
      </c>
      <c r="L442" t="str">
        <f>IFERROR(INDEX($W$8:$W$30,MATCH(K442,$V$8:$V$30,0)),"")</f>
        <v/>
      </c>
      <c r="M442" t="str">
        <f>IFERROR(INDEX($X$8:$X$30,MATCH(Table1[[#This Row],[Rounded RT]],$V$8:$V$30,0)),"")</f>
        <v/>
      </c>
      <c r="N442" t="str">
        <f>IF(Table1[[#This Row],[Analyte]]=$W$8, Table1[[#This Row],[Area]]/SUMIFS($G$6:$G1440, $M$6:$M1440,Table1[[#This Row],[Inject ID]],$B$6:$B1440,Table1[[#This Row],[File Name]]), "")</f>
        <v/>
      </c>
      <c r="O442" t="str">
        <f>IF(Table1[[#This Row],[Analyte]]=$W$25, Table1[[#This Row],[Area]]/SUMIFS($G$6:$G1440, $M$6:$M1440,Table1[[#This Row],[Inject ID]],$B$6:$B1440,Table1[[#This Row],[File Name]]), "")</f>
        <v/>
      </c>
      <c r="Q442" t="str">
        <f>IF(Table1[[#This Row],[Nap/decane]]=$W$8, Table1[[#This Row],[Area]]/SUMIFS($G$6:$G1440, $M$6:$M1440,Table1[[#This Row],[Inject ID approx]],$B$6:$B1440,Table1[[#This Row],[File Name]]), "")</f>
        <v/>
      </c>
      <c r="R442" t="str">
        <f>IF(OR(Table1[[#This Row],[Analyte]]="Phe", Table1[[#This Row],[Analyte]]= "Naphtol"),TRUE,"")</f>
        <v/>
      </c>
    </row>
    <row r="443" spans="1:18" x14ac:dyDescent="0.2">
      <c r="A443" t="str">
        <f>IFERROR(RIGHT(Table1[[#This Row],[File Name]],LEN(Table1[[#This Row],[File Name]])-FIND("-",Table1[[#This Row],[File Name]])),"")</f>
        <v>0.1</v>
      </c>
      <c r="B443" t="str">
        <f>IF(LEFT(Table1[[#This Row],[Peak '#]],3)="TIC", SUBSTITUTE(SUBSTITUTE(Table1[[#This Row],[Peak '#]],".D\data.ms",""),"TIC:", ""),B442)</f>
        <v xml:space="preserve"> 20250718_Nap-0.1</v>
      </c>
      <c r="J443" t="str">
        <f>IFERROR(2*(D444-Table1[[#This Row],[Ret Time]])/(Table1[[#This Row],[Width]]+F444),"")</f>
        <v/>
      </c>
      <c r="K443" t="str">
        <f>IF(ISNUMBER(Table1[[#This Row],[Ret Time]]), ROUND(Table1[[#This Row],[Ret Time]],1),"")</f>
        <v/>
      </c>
      <c r="L443" t="str">
        <f>IFERROR(INDEX($W$8:$W$30,MATCH(K443,$V$8:$V$30,0)),"")</f>
        <v/>
      </c>
      <c r="M443" t="str">
        <f>IFERROR(INDEX($X$8:$X$30,MATCH(Table1[[#This Row],[Rounded RT]],$V$8:$V$30,0)),"")</f>
        <v/>
      </c>
      <c r="N443" t="str">
        <f>IF(Table1[[#This Row],[Analyte]]=$W$8, Table1[[#This Row],[Area]]/SUMIFS($G$6:$G1441, $M$6:$M1441,Table1[[#This Row],[Inject ID]],$B$6:$B1441,Table1[[#This Row],[File Name]]), "")</f>
        <v/>
      </c>
      <c r="O443" t="str">
        <f>IF(Table1[[#This Row],[Analyte]]=$W$25, Table1[[#This Row],[Area]]/SUMIFS($G$6:$G1441, $M$6:$M1441,Table1[[#This Row],[Inject ID]],$B$6:$B1441,Table1[[#This Row],[File Name]]), "")</f>
        <v/>
      </c>
      <c r="Q443" t="str">
        <f>IF(Table1[[#This Row],[Nap/decane]]=$W$8, Table1[[#This Row],[Area]]/SUMIFS($G$6:$G1441, $M$6:$M1441,Table1[[#This Row],[Inject ID approx]],$B$6:$B1441,Table1[[#This Row],[File Name]]), "")</f>
        <v/>
      </c>
      <c r="R443" t="str">
        <f>IF(OR(Table1[[#This Row],[Analyte]]="Phe", Table1[[#This Row],[Analyte]]= "Naphtol"),TRUE,"")</f>
        <v/>
      </c>
    </row>
    <row r="444" spans="1:18" x14ac:dyDescent="0.2">
      <c r="A444" t="str">
        <f>IFERROR(RIGHT(Table1[[#This Row],[File Name]],LEN(Table1[[#This Row],[File Name]])-FIND("-",Table1[[#This Row],[File Name]])),"")</f>
        <v>0.1</v>
      </c>
      <c r="B444" t="str">
        <f>IF(LEFT(Table1[[#This Row],[Peak '#]],3)="TIC", SUBSTITUTE(SUBSTITUTE(Table1[[#This Row],[Peak '#]],".D\data.ms",""),"TIC:", ""),B443)</f>
        <v xml:space="preserve"> 20250718_Nap-0.1</v>
      </c>
      <c r="C444"/>
      <c r="J444" t="str">
        <f>IFERROR(2*(D445-Table1[[#This Row],[Ret Time]])/(Table1[[#This Row],[Width]]+F445),"")</f>
        <v/>
      </c>
      <c r="K444" t="str">
        <f>IF(ISNUMBER(Table1[[#This Row],[Ret Time]]), ROUND(Table1[[#This Row],[Ret Time]],1),"")</f>
        <v/>
      </c>
      <c r="L444" t="str">
        <f>IFERROR(INDEX($W$8:$W$30,MATCH(K444,$V$8:$V$30,0)),"")</f>
        <v/>
      </c>
      <c r="M444" t="str">
        <f>IFERROR(INDEX($X$8:$X$30,MATCH(Table1[[#This Row],[Rounded RT]],$V$8:$V$30,0)),"")</f>
        <v/>
      </c>
      <c r="N444" t="str">
        <f>IF(Table1[[#This Row],[Analyte]]=$W$8, Table1[[#This Row],[Area]]/SUMIFS($G$6:$G1442, $M$6:$M1442,Table1[[#This Row],[Inject ID]],$B$6:$B1442,Table1[[#This Row],[File Name]]), "")</f>
        <v/>
      </c>
      <c r="O444" t="str">
        <f>IF(Table1[[#This Row],[Analyte]]=$W$25, Table1[[#This Row],[Area]]/SUMIFS($G$6:$G1442, $M$6:$M1442,Table1[[#This Row],[Inject ID]],$B$6:$B1442,Table1[[#This Row],[File Name]]), "")</f>
        <v/>
      </c>
      <c r="Q444" t="str">
        <f>IF(Table1[[#This Row],[Nap/decane]]=$W$8, Table1[[#This Row],[Area]]/SUMIFS($G$6:$G1442, $M$6:$M1442,Table1[[#This Row],[Inject ID approx]],$B$6:$B1442,Table1[[#This Row],[File Name]]), "")</f>
        <v/>
      </c>
      <c r="R444" t="str">
        <f>IF(OR(Table1[[#This Row],[Analyte]]="Phe", Table1[[#This Row],[Analyte]]= "Naphtol"),TRUE,"")</f>
        <v/>
      </c>
    </row>
    <row r="445" spans="1:18" x14ac:dyDescent="0.2">
      <c r="A445" t="str">
        <f>IFERROR(RIGHT(Table1[[#This Row],[File Name]],LEN(Table1[[#This Row],[File Name]])-FIND("-",Table1[[#This Row],[File Name]])),"")</f>
        <v>0.1</v>
      </c>
      <c r="B445" t="str">
        <f>IF(LEFT(Table1[[#This Row],[Peak '#]],3)="TIC", SUBSTITUTE(SUBSTITUTE(Table1[[#This Row],[Peak '#]],".D\data.ms",""),"TIC:", ""),B444)</f>
        <v xml:space="preserve"> 20250718_Nap-0.1</v>
      </c>
      <c r="J445" t="str">
        <f>IFERROR(2*(D446-Table1[[#This Row],[Ret Time]])/(Table1[[#This Row],[Width]]+F446),"")</f>
        <v/>
      </c>
      <c r="K445" t="str">
        <f>IF(ISNUMBER(Table1[[#This Row],[Ret Time]]), ROUND(Table1[[#This Row],[Ret Time]],1),"")</f>
        <v/>
      </c>
      <c r="L445" t="str">
        <f>IFERROR(INDEX($W$8:$W$30,MATCH(K445,$V$8:$V$30,0)),"")</f>
        <v/>
      </c>
      <c r="M445" t="str">
        <f>IFERROR(INDEX($X$8:$X$30,MATCH(Table1[[#This Row],[Rounded RT]],$V$8:$V$30,0)),"")</f>
        <v/>
      </c>
      <c r="N445" t="str">
        <f>IF(Table1[[#This Row],[Analyte]]=$W$8, Table1[[#This Row],[Area]]/SUMIFS($G$6:$G1443, $M$6:$M1443,Table1[[#This Row],[Inject ID]],$B$6:$B1443,Table1[[#This Row],[File Name]]), "")</f>
        <v/>
      </c>
      <c r="O445" t="str">
        <f>IF(Table1[[#This Row],[Analyte]]=$W$25, Table1[[#This Row],[Area]]/SUMIFS($G$6:$G1443, $M$6:$M1443,Table1[[#This Row],[Inject ID]],$B$6:$B1443,Table1[[#This Row],[File Name]]), "")</f>
        <v/>
      </c>
      <c r="Q445" t="str">
        <f>IF(Table1[[#This Row],[Nap/decane]]=$W$8, Table1[[#This Row],[Area]]/SUMIFS($G$6:$G1443, $M$6:$M1443,Table1[[#This Row],[Inject ID approx]],$B$6:$B1443,Table1[[#This Row],[File Name]]), "")</f>
        <v/>
      </c>
      <c r="R445" t="str">
        <f>IF(OR(Table1[[#This Row],[Analyte]]="Phe", Table1[[#This Row],[Analyte]]= "Naphtol"),TRUE,"")</f>
        <v/>
      </c>
    </row>
    <row r="446" spans="1:18" x14ac:dyDescent="0.2">
      <c r="A446" t="str">
        <f>IFERROR(RIGHT(Table1[[#This Row],[File Name]],LEN(Table1[[#This Row],[File Name]])-FIND("-",Table1[[#This Row],[File Name]])),"")</f>
        <v>0.1</v>
      </c>
      <c r="B446" t="str">
        <f>IF(LEFT(Table1[[#This Row],[Peak '#]],3)="TIC", SUBSTITUTE(SUBSTITUTE(Table1[[#This Row],[Peak '#]],".D\data.ms",""),"TIC:", ""),B445)</f>
        <v xml:space="preserve"> 20250718_Nap-0.1</v>
      </c>
      <c r="J446" t="str">
        <f>IFERROR(2*(D447-Table1[[#This Row],[Ret Time]])/(Table1[[#This Row],[Width]]+F447),"")</f>
        <v/>
      </c>
      <c r="K446" t="str">
        <f>IF(ISNUMBER(Table1[[#This Row],[Ret Time]]), ROUND(Table1[[#This Row],[Ret Time]],1),"")</f>
        <v/>
      </c>
      <c r="L446" t="str">
        <f>IFERROR(INDEX($W$8:$W$30,MATCH(K446,$V$8:$V$30,0)),"")</f>
        <v/>
      </c>
      <c r="M446" t="str">
        <f>IFERROR(INDEX($X$8:$X$30,MATCH(Table1[[#This Row],[Rounded RT]],$V$8:$V$30,0)),"")</f>
        <v/>
      </c>
      <c r="N446" t="str">
        <f>IF(Table1[[#This Row],[Analyte]]=$W$8, Table1[[#This Row],[Area]]/SUMIFS($G$6:$G1444, $M$6:$M1444,Table1[[#This Row],[Inject ID]],$B$6:$B1444,Table1[[#This Row],[File Name]]), "")</f>
        <v/>
      </c>
      <c r="O446" t="str">
        <f>IF(Table1[[#This Row],[Analyte]]=$W$25, Table1[[#This Row],[Area]]/SUMIFS($G$6:$G1444, $M$6:$M1444,Table1[[#This Row],[Inject ID]],$B$6:$B1444,Table1[[#This Row],[File Name]]), "")</f>
        <v/>
      </c>
      <c r="Q446" t="str">
        <f>IF(Table1[[#This Row],[Nap/decane]]=$W$8, Table1[[#This Row],[Area]]/SUMIFS($G$6:$G1444, $M$6:$M1444,Table1[[#This Row],[Inject ID approx]],$B$6:$B1444,Table1[[#This Row],[File Name]]), "")</f>
        <v/>
      </c>
      <c r="R446" t="str">
        <f>IF(OR(Table1[[#This Row],[Analyte]]="Phe", Table1[[#This Row],[Analyte]]= "Naphtol"),TRUE,"")</f>
        <v/>
      </c>
    </row>
    <row r="447" spans="1:18" x14ac:dyDescent="0.2">
      <c r="A447" t="str">
        <f>IFERROR(RIGHT(Table1[[#This Row],[File Name]],LEN(Table1[[#This Row],[File Name]])-FIND("-",Table1[[#This Row],[File Name]])),"")</f>
        <v>0.1</v>
      </c>
      <c r="B447" t="str">
        <f>IF(LEFT(Table1[[#This Row],[Peak '#]],3)="TIC", SUBSTITUTE(SUBSTITUTE(Table1[[#This Row],[Peak '#]],".D\data.ms",""),"TIC:", ""),B446)</f>
        <v xml:space="preserve"> 20250718_Nap-0.1</v>
      </c>
      <c r="J447" t="str">
        <f>IFERROR(2*(D448-Table1[[#This Row],[Ret Time]])/(Table1[[#This Row],[Width]]+F448),"")</f>
        <v/>
      </c>
      <c r="K447" t="str">
        <f>IF(ISNUMBER(Table1[[#This Row],[Ret Time]]), ROUND(Table1[[#This Row],[Ret Time]],1),"")</f>
        <v/>
      </c>
      <c r="L447" t="str">
        <f>IFERROR(INDEX($W$8:$W$30,MATCH(K447,$V$8:$V$30,0)),"")</f>
        <v/>
      </c>
      <c r="M447" t="str">
        <f>IFERROR(INDEX($X$8:$X$30,MATCH(Table1[[#This Row],[Rounded RT]],$V$8:$V$30,0)),"")</f>
        <v/>
      </c>
      <c r="N447" t="str">
        <f>IF(Table1[[#This Row],[Analyte]]=$W$8, Table1[[#This Row],[Area]]/SUMIFS($G$6:$G1445, $M$6:$M1445,Table1[[#This Row],[Inject ID]],$B$6:$B1445,Table1[[#This Row],[File Name]]), "")</f>
        <v/>
      </c>
      <c r="O447" t="str">
        <f>IF(Table1[[#This Row],[Analyte]]=$W$25, Table1[[#This Row],[Area]]/SUMIFS($G$6:$G1445, $M$6:$M1445,Table1[[#This Row],[Inject ID]],$B$6:$B1445,Table1[[#This Row],[File Name]]), "")</f>
        <v/>
      </c>
      <c r="Q447" t="str">
        <f>IF(Table1[[#This Row],[Nap/decane]]=$W$8, Table1[[#This Row],[Area]]/SUMIFS($G$6:$G1445, $M$6:$M1445,Table1[[#This Row],[Inject ID approx]],$B$6:$B1445,Table1[[#This Row],[File Name]]), "")</f>
        <v/>
      </c>
      <c r="R447" t="str">
        <f>IF(OR(Table1[[#This Row],[Analyte]]="Phe", Table1[[#This Row],[Analyte]]= "Naphtol"),TRUE,"")</f>
        <v/>
      </c>
    </row>
    <row r="448" spans="1:18" x14ac:dyDescent="0.2">
      <c r="A448" t="str">
        <f>IFERROR(RIGHT(Table1[[#This Row],[File Name]],LEN(Table1[[#This Row],[File Name]])-FIND("-",Table1[[#This Row],[File Name]])),"")</f>
        <v>0.1</v>
      </c>
      <c r="B448" t="str">
        <f>IF(LEFT(Table1[[#This Row],[Peak '#]],3)="TIC", SUBSTITUTE(SUBSTITUTE(Table1[[#This Row],[Peak '#]],".D\data.ms",""),"TIC:", ""),B447)</f>
        <v xml:space="preserve"> 20250718_Nap-0.1</v>
      </c>
      <c r="J448" t="str">
        <f>IFERROR(2*(D449-Table1[[#This Row],[Ret Time]])/(Table1[[#This Row],[Width]]+F449),"")</f>
        <v/>
      </c>
      <c r="K448" t="str">
        <f>IF(ISNUMBER(Table1[[#This Row],[Ret Time]]), ROUND(Table1[[#This Row],[Ret Time]],1),"")</f>
        <v/>
      </c>
      <c r="L448" t="str">
        <f>IFERROR(INDEX($W$8:$W$30,MATCH(K448,$V$8:$V$30,0)),"")</f>
        <v/>
      </c>
      <c r="M448" t="str">
        <f>IFERROR(INDEX($X$8:$X$30,MATCH(Table1[[#This Row],[Rounded RT]],$V$8:$V$30,0)),"")</f>
        <v/>
      </c>
      <c r="N448" t="str">
        <f>IF(Table1[[#This Row],[Analyte]]=$W$8, Table1[[#This Row],[Area]]/SUMIFS($G$6:$G1446, $M$6:$M1446,Table1[[#This Row],[Inject ID]],$B$6:$B1446,Table1[[#This Row],[File Name]]), "")</f>
        <v/>
      </c>
      <c r="O448" t="str">
        <f>IF(Table1[[#This Row],[Analyte]]=$W$25, Table1[[#This Row],[Area]]/SUMIFS($G$6:$G1446, $M$6:$M1446,Table1[[#This Row],[Inject ID]],$B$6:$B1446,Table1[[#This Row],[File Name]]), "")</f>
        <v/>
      </c>
      <c r="Q448" t="str">
        <f>IF(Table1[[#This Row],[Nap/decane]]=$W$8, Table1[[#This Row],[Area]]/SUMIFS($G$6:$G1446, $M$6:$M1446,Table1[[#This Row],[Inject ID approx]],$B$6:$B1446,Table1[[#This Row],[File Name]]), "")</f>
        <v/>
      </c>
      <c r="R448" t="str">
        <f>IF(OR(Table1[[#This Row],[Analyte]]="Phe", Table1[[#This Row],[Analyte]]= "Naphtol"),TRUE,"")</f>
        <v/>
      </c>
    </row>
    <row r="449" spans="1:18" x14ac:dyDescent="0.2">
      <c r="A449" t="str">
        <f>IFERROR(RIGHT(Table1[[#This Row],[File Name]],LEN(Table1[[#This Row],[File Name]])-FIND("-",Table1[[#This Row],[File Name]])),"")</f>
        <v>0.1</v>
      </c>
      <c r="B449" t="str">
        <f>IF(LEFT(Table1[[#This Row],[Peak '#]],3)="TIC", SUBSTITUTE(SUBSTITUTE(Table1[[#This Row],[Peak '#]],".D\data.ms",""),"TIC:", ""),B448)</f>
        <v xml:space="preserve"> 20250718_Nap-0.1</v>
      </c>
      <c r="J449" t="str">
        <f>IFERROR(2*(D450-Table1[[#This Row],[Ret Time]])/(Table1[[#This Row],[Width]]+F450),"")</f>
        <v/>
      </c>
      <c r="K449" t="str">
        <f>IF(ISNUMBER(Table1[[#This Row],[Ret Time]]), ROUND(Table1[[#This Row],[Ret Time]],1),"")</f>
        <v/>
      </c>
      <c r="L449" t="str">
        <f>IFERROR(INDEX($W$8:$W$30,MATCH(K449,$V$8:$V$30,0)),"")</f>
        <v/>
      </c>
      <c r="M449" t="str">
        <f>IFERROR(INDEX($X$8:$X$30,MATCH(Table1[[#This Row],[Rounded RT]],$V$8:$V$30,0)),"")</f>
        <v/>
      </c>
      <c r="N449" t="str">
        <f>IF(Table1[[#This Row],[Analyte]]=$W$8, Table1[[#This Row],[Area]]/SUMIFS($G$6:$G1447, $M$6:$M1447,Table1[[#This Row],[Inject ID]],$B$6:$B1447,Table1[[#This Row],[File Name]]), "")</f>
        <v/>
      </c>
      <c r="O449" t="str">
        <f>IF(Table1[[#This Row],[Analyte]]=$W$25, Table1[[#This Row],[Area]]/SUMIFS($G$6:$G1447, $M$6:$M1447,Table1[[#This Row],[Inject ID]],$B$6:$B1447,Table1[[#This Row],[File Name]]), "")</f>
        <v/>
      </c>
      <c r="Q449" t="str">
        <f>IF(Table1[[#This Row],[Nap/decane]]=$W$8, Table1[[#This Row],[Area]]/SUMIFS($G$6:$G1447, $M$6:$M1447,Table1[[#This Row],[Inject ID approx]],$B$6:$B1447,Table1[[#This Row],[File Name]]), "")</f>
        <v/>
      </c>
      <c r="R449" t="str">
        <f>IF(OR(Table1[[#This Row],[Analyte]]="Phe", Table1[[#This Row],[Analyte]]= "Naphtol"),TRUE,"")</f>
        <v/>
      </c>
    </row>
    <row r="450" spans="1:18" x14ac:dyDescent="0.2">
      <c r="A450" t="str">
        <f>IFERROR(RIGHT(Table1[[#This Row],[File Name]],LEN(Table1[[#This Row],[File Name]])-FIND("-",Table1[[#This Row],[File Name]])),"")</f>
        <v>0.1</v>
      </c>
      <c r="B450" t="str">
        <f>IF(LEFT(Table1[[#This Row],[Peak '#]],3)="TIC", SUBSTITUTE(SUBSTITUTE(Table1[[#This Row],[Peak '#]],".D\data.ms",""),"TIC:", ""),B449)</f>
        <v xml:space="preserve"> 20250718_Nap-0.1</v>
      </c>
      <c r="J450" t="str">
        <f>IFERROR(2*(D451-Table1[[#This Row],[Ret Time]])/(Table1[[#This Row],[Width]]+F451),"")</f>
        <v/>
      </c>
      <c r="K450" t="str">
        <f>IF(ISNUMBER(Table1[[#This Row],[Ret Time]]), ROUND(Table1[[#This Row],[Ret Time]],1),"")</f>
        <v/>
      </c>
      <c r="L450" t="str">
        <f>IFERROR(INDEX($W$8:$W$30,MATCH(K450,$V$8:$V$30,0)),"")</f>
        <v/>
      </c>
      <c r="M450" t="str">
        <f>IFERROR(INDEX($X$8:$X$30,MATCH(Table1[[#This Row],[Rounded RT]],$V$8:$V$30,0)),"")</f>
        <v/>
      </c>
      <c r="N450" t="str">
        <f>IF(Table1[[#This Row],[Analyte]]=$W$8, Table1[[#This Row],[Area]]/SUMIFS($G$6:$G1448, $M$6:$M1448,Table1[[#This Row],[Inject ID]],$B$6:$B1448,Table1[[#This Row],[File Name]]), "")</f>
        <v/>
      </c>
      <c r="O450" t="str">
        <f>IF(Table1[[#This Row],[Analyte]]=$W$25, Table1[[#This Row],[Area]]/SUMIFS($G$6:$G1448, $M$6:$M1448,Table1[[#This Row],[Inject ID]],$B$6:$B1448,Table1[[#This Row],[File Name]]), "")</f>
        <v/>
      </c>
      <c r="Q450" t="str">
        <f>IF(Table1[[#This Row],[Nap/decane]]=$W$8, Table1[[#This Row],[Area]]/SUMIFS($G$6:$G1448, $M$6:$M1448,Table1[[#This Row],[Inject ID approx]],$B$6:$B1448,Table1[[#This Row],[File Name]]), "")</f>
        <v/>
      </c>
      <c r="R450" t="str">
        <f>IF(OR(Table1[[#This Row],[Analyte]]="Phe", Table1[[#This Row],[Analyte]]= "Naphtol"),TRUE,"")</f>
        <v/>
      </c>
    </row>
    <row r="451" spans="1:18" x14ac:dyDescent="0.2">
      <c r="A451" t="str">
        <f>IFERROR(RIGHT(Table1[[#This Row],[File Name]],LEN(Table1[[#This Row],[File Name]])-FIND("-",Table1[[#This Row],[File Name]])),"")</f>
        <v>0.1</v>
      </c>
      <c r="B451" t="str">
        <f>IF(LEFT(Table1[[#This Row],[Peak '#]],3)="TIC", SUBSTITUTE(SUBSTITUTE(Table1[[#This Row],[Peak '#]],".D\data.ms",""),"TIC:", ""),B450)</f>
        <v xml:space="preserve"> 20250718_Nap-0.1</v>
      </c>
      <c r="J451" t="str">
        <f>IFERROR(2*(D452-Table1[[#This Row],[Ret Time]])/(Table1[[#This Row],[Width]]+F452),"")</f>
        <v/>
      </c>
      <c r="K451" t="str">
        <f>IF(ISNUMBER(Table1[[#This Row],[Ret Time]]), ROUND(Table1[[#This Row],[Ret Time]],1),"")</f>
        <v/>
      </c>
      <c r="L451" t="str">
        <f>IFERROR(INDEX($W$8:$W$30,MATCH(K451,$V$8:$V$30,0)),"")</f>
        <v/>
      </c>
      <c r="M451" t="str">
        <f>IFERROR(INDEX($X$8:$X$30,MATCH(Table1[[#This Row],[Rounded RT]],$V$8:$V$30,0)),"")</f>
        <v/>
      </c>
      <c r="N451" t="str">
        <f>IF(Table1[[#This Row],[Analyte]]=$W$8, Table1[[#This Row],[Area]]/SUMIFS($G$6:$G1449, $M$6:$M1449,Table1[[#This Row],[Inject ID]],$B$6:$B1449,Table1[[#This Row],[File Name]]), "")</f>
        <v/>
      </c>
      <c r="O451" t="str">
        <f>IF(Table1[[#This Row],[Analyte]]=$W$25, Table1[[#This Row],[Area]]/SUMIFS($G$6:$G1449, $M$6:$M1449,Table1[[#This Row],[Inject ID]],$B$6:$B1449,Table1[[#This Row],[File Name]]), "")</f>
        <v/>
      </c>
      <c r="Q451" t="str">
        <f>IF(Table1[[#This Row],[Nap/decane]]=$W$8, Table1[[#This Row],[Area]]/SUMIFS($G$6:$G1449, $M$6:$M1449,Table1[[#This Row],[Inject ID approx]],$B$6:$B1449,Table1[[#This Row],[File Name]]), "")</f>
        <v/>
      </c>
      <c r="R451" t="str">
        <f>IF(OR(Table1[[#This Row],[Analyte]]="Phe", Table1[[#This Row],[Analyte]]= "Naphtol"),TRUE,"")</f>
        <v/>
      </c>
    </row>
    <row r="452" spans="1:18" x14ac:dyDescent="0.2">
      <c r="A452" t="str">
        <f>IFERROR(RIGHT(Table1[[#This Row],[File Name]],LEN(Table1[[#This Row],[File Name]])-FIND("-",Table1[[#This Row],[File Name]])),"")</f>
        <v>0.1</v>
      </c>
      <c r="B452" t="str">
        <f>IF(LEFT(Table1[[#This Row],[Peak '#]],3)="TIC", SUBSTITUTE(SUBSTITUTE(Table1[[#This Row],[Peak '#]],".D\data.ms",""),"TIC:", ""),B451)</f>
        <v xml:space="preserve"> 20250718_Nap-0.1</v>
      </c>
      <c r="J452" t="str">
        <f>IFERROR(2*(D453-Table1[[#This Row],[Ret Time]])/(Table1[[#This Row],[Width]]+F453),"")</f>
        <v/>
      </c>
      <c r="K452" t="str">
        <f>IF(ISNUMBER(Table1[[#This Row],[Ret Time]]), ROUND(Table1[[#This Row],[Ret Time]],1),"")</f>
        <v/>
      </c>
      <c r="L452" t="str">
        <f>IFERROR(INDEX($W$8:$W$30,MATCH(K452,$V$8:$V$30,0)),"")</f>
        <v/>
      </c>
      <c r="M452" t="str">
        <f>IFERROR(INDEX($X$8:$X$30,MATCH(Table1[[#This Row],[Rounded RT]],$V$8:$V$30,0)),"")</f>
        <v/>
      </c>
      <c r="N452" t="str">
        <f>IF(Table1[[#This Row],[Analyte]]=$W$8, Table1[[#This Row],[Area]]/SUMIFS($G$6:$G1450, $M$6:$M1450,Table1[[#This Row],[Inject ID]],$B$6:$B1450,Table1[[#This Row],[File Name]]), "")</f>
        <v/>
      </c>
      <c r="O452" t="str">
        <f>IF(Table1[[#This Row],[Analyte]]=$W$25, Table1[[#This Row],[Area]]/SUMIFS($G$6:$G1450, $M$6:$M1450,Table1[[#This Row],[Inject ID]],$B$6:$B1450,Table1[[#This Row],[File Name]]), "")</f>
        <v/>
      </c>
      <c r="Q452" t="str">
        <f>IF(Table1[[#This Row],[Nap/decane]]=$W$8, Table1[[#This Row],[Area]]/SUMIFS($G$6:$G1450, $M$6:$M1450,Table1[[#This Row],[Inject ID approx]],$B$6:$B1450,Table1[[#This Row],[File Name]]), "")</f>
        <v/>
      </c>
      <c r="R452" t="str">
        <f>IF(OR(Table1[[#This Row],[Analyte]]="Phe", Table1[[#This Row],[Analyte]]= "Naphtol"),TRUE,"")</f>
        <v/>
      </c>
    </row>
    <row r="453" spans="1:18" x14ac:dyDescent="0.2">
      <c r="A453" t="str">
        <f>IFERROR(RIGHT(Table1[[#This Row],[File Name]],LEN(Table1[[#This Row],[File Name]])-FIND("-",Table1[[#This Row],[File Name]])),"")</f>
        <v>0.1</v>
      </c>
      <c r="B453" t="str">
        <f>IF(LEFT(Table1[[#This Row],[Peak '#]],3)="TIC", SUBSTITUTE(SUBSTITUTE(Table1[[#This Row],[Peak '#]],".D\data.ms",""),"TIC:", ""),B452)</f>
        <v xml:space="preserve"> 20250718_Nap-0.1</v>
      </c>
      <c r="J453" t="str">
        <f>IFERROR(2*(D454-Table1[[#This Row],[Ret Time]])/(Table1[[#This Row],[Width]]+F454),"")</f>
        <v/>
      </c>
      <c r="K453" t="str">
        <f>IF(ISNUMBER(Table1[[#This Row],[Ret Time]]), ROUND(Table1[[#This Row],[Ret Time]],1),"")</f>
        <v/>
      </c>
      <c r="L453" t="str">
        <f>IFERROR(INDEX($W$8:$W$30,MATCH(K453,$V$8:$V$30,0)),"")</f>
        <v/>
      </c>
      <c r="M453" t="str">
        <f>IFERROR(INDEX($X$8:$X$30,MATCH(Table1[[#This Row],[Rounded RT]],$V$8:$V$30,0)),"")</f>
        <v/>
      </c>
      <c r="N453" t="str">
        <f>IF(Table1[[#This Row],[Analyte]]=$W$8, Table1[[#This Row],[Area]]/SUMIFS($G$6:$G1451, $M$6:$M1451,Table1[[#This Row],[Inject ID]],$B$6:$B1451,Table1[[#This Row],[File Name]]), "")</f>
        <v/>
      </c>
      <c r="O453" t="str">
        <f>IF(Table1[[#This Row],[Analyte]]=$W$25, Table1[[#This Row],[Area]]/SUMIFS($G$6:$G1451, $M$6:$M1451,Table1[[#This Row],[Inject ID]],$B$6:$B1451,Table1[[#This Row],[File Name]]), "")</f>
        <v/>
      </c>
      <c r="Q453" t="str">
        <f>IF(Table1[[#This Row],[Nap/decane]]=$W$8, Table1[[#This Row],[Area]]/SUMIFS($G$6:$G1451, $M$6:$M1451,Table1[[#This Row],[Inject ID approx]],$B$6:$B1451,Table1[[#This Row],[File Name]]), "")</f>
        <v/>
      </c>
      <c r="R453" t="str">
        <f>IF(OR(Table1[[#This Row],[Analyte]]="Phe", Table1[[#This Row],[Analyte]]= "Naphtol"),TRUE,"")</f>
        <v/>
      </c>
    </row>
    <row r="454" spans="1:18" x14ac:dyDescent="0.2">
      <c r="A454" t="str">
        <f>IFERROR(RIGHT(Table1[[#This Row],[File Name]],LEN(Table1[[#This Row],[File Name]])-FIND("-",Table1[[#This Row],[File Name]])),"")</f>
        <v>0.1</v>
      </c>
      <c r="B454" t="str">
        <f>IF(LEFT(Table1[[#This Row],[Peak '#]],3)="TIC", SUBSTITUTE(SUBSTITUTE(Table1[[#This Row],[Peak '#]],".D\data.ms",""),"TIC:", ""),B453)</f>
        <v xml:space="preserve"> 20250718_Nap-0.1</v>
      </c>
      <c r="J454" t="str">
        <f>IFERROR(2*(D455-Table1[[#This Row],[Ret Time]])/(Table1[[#This Row],[Width]]+F455),"")</f>
        <v/>
      </c>
      <c r="K454" t="str">
        <f>IF(ISNUMBER(Table1[[#This Row],[Ret Time]]), ROUND(Table1[[#This Row],[Ret Time]],1),"")</f>
        <v/>
      </c>
      <c r="L454" t="str">
        <f>IFERROR(INDEX($W$8:$W$30,MATCH(K454,$V$8:$V$30,0)),"")</f>
        <v/>
      </c>
      <c r="M454" t="str">
        <f>IFERROR(INDEX($X$8:$X$30,MATCH(Table1[[#This Row],[Rounded RT]],$V$8:$V$30,0)),"")</f>
        <v/>
      </c>
      <c r="N454" t="str">
        <f>IF(Table1[[#This Row],[Analyte]]=$W$8, Table1[[#This Row],[Area]]/SUMIFS($G$6:$G1452, $M$6:$M1452,Table1[[#This Row],[Inject ID]],$B$6:$B1452,Table1[[#This Row],[File Name]]), "")</f>
        <v/>
      </c>
      <c r="O454" t="str">
        <f>IF(Table1[[#This Row],[Analyte]]=$W$25, Table1[[#This Row],[Area]]/SUMIFS($G$6:$G1452, $M$6:$M1452,Table1[[#This Row],[Inject ID]],$B$6:$B1452,Table1[[#This Row],[File Name]]), "")</f>
        <v/>
      </c>
      <c r="Q454" t="str">
        <f>IF(Table1[[#This Row],[Nap/decane]]=$W$8, Table1[[#This Row],[Area]]/SUMIFS($G$6:$G1452, $M$6:$M1452,Table1[[#This Row],[Inject ID approx]],$B$6:$B1452,Table1[[#This Row],[File Name]]), "")</f>
        <v/>
      </c>
      <c r="R454" t="str">
        <f>IF(OR(Table1[[#This Row],[Analyte]]="Phe", Table1[[#This Row],[Analyte]]= "Naphtol"),TRUE,"")</f>
        <v/>
      </c>
    </row>
    <row r="455" spans="1:18" x14ac:dyDescent="0.2">
      <c r="A455" t="str">
        <f>IFERROR(RIGHT(Table1[[#This Row],[File Name]],LEN(Table1[[#This Row],[File Name]])-FIND("-",Table1[[#This Row],[File Name]])),"")</f>
        <v>0.1</v>
      </c>
      <c r="B455" t="str">
        <f>IF(LEFT(Table1[[#This Row],[Peak '#]],3)="TIC", SUBSTITUTE(SUBSTITUTE(Table1[[#This Row],[Peak '#]],".D\data.ms",""),"TIC:", ""),B454)</f>
        <v xml:space="preserve"> 20250718_Nap-0.1</v>
      </c>
      <c r="J455" t="str">
        <f>IFERROR(2*(D456-Table1[[#This Row],[Ret Time]])/(Table1[[#This Row],[Width]]+F456),"")</f>
        <v/>
      </c>
      <c r="K455" t="str">
        <f>IF(ISNUMBER(Table1[[#This Row],[Ret Time]]), ROUND(Table1[[#This Row],[Ret Time]],1),"")</f>
        <v/>
      </c>
      <c r="L455" t="str">
        <f>IFERROR(INDEX($W$8:$W$30,MATCH(K455,$V$8:$V$30,0)),"")</f>
        <v/>
      </c>
      <c r="M455" t="str">
        <f>IFERROR(INDEX($X$8:$X$30,MATCH(Table1[[#This Row],[Rounded RT]],$V$8:$V$30,0)),"")</f>
        <v/>
      </c>
      <c r="N455" t="str">
        <f>IF(Table1[[#This Row],[Analyte]]=$W$8, Table1[[#This Row],[Area]]/SUMIFS($G$6:$G1453, $M$6:$M1453,Table1[[#This Row],[Inject ID]],$B$6:$B1453,Table1[[#This Row],[File Name]]), "")</f>
        <v/>
      </c>
      <c r="O455" t="str">
        <f>IF(Table1[[#This Row],[Analyte]]=$W$25, Table1[[#This Row],[Area]]/SUMIFS($G$6:$G1453, $M$6:$M1453,Table1[[#This Row],[Inject ID]],$B$6:$B1453,Table1[[#This Row],[File Name]]), "")</f>
        <v/>
      </c>
      <c r="Q455" t="str">
        <f>IF(Table1[[#This Row],[Nap/decane]]=$W$8, Table1[[#This Row],[Area]]/SUMIFS($G$6:$G1453, $M$6:$M1453,Table1[[#This Row],[Inject ID approx]],$B$6:$B1453,Table1[[#This Row],[File Name]]), "")</f>
        <v/>
      </c>
      <c r="R455" t="str">
        <f>IF(OR(Table1[[#This Row],[Analyte]]="Phe", Table1[[#This Row],[Analyte]]= "Naphtol"),TRUE,"")</f>
        <v/>
      </c>
    </row>
    <row r="456" spans="1:18" x14ac:dyDescent="0.2">
      <c r="A456" t="str">
        <f>IFERROR(RIGHT(Table1[[#This Row],[File Name]],LEN(Table1[[#This Row],[File Name]])-FIND("-",Table1[[#This Row],[File Name]])),"")</f>
        <v>0.1</v>
      </c>
      <c r="B456" t="str">
        <f>IF(LEFT(Table1[[#This Row],[Peak '#]],3)="TIC", SUBSTITUTE(SUBSTITUTE(Table1[[#This Row],[Peak '#]],".D\data.ms",""),"TIC:", ""),B455)</f>
        <v xml:space="preserve"> 20250718_Nap-0.1</v>
      </c>
      <c r="J456" t="str">
        <f>IFERROR(2*(D457-Table1[[#This Row],[Ret Time]])/(Table1[[#This Row],[Width]]+F457),"")</f>
        <v/>
      </c>
      <c r="K456" t="str">
        <f>IF(ISNUMBER(Table1[[#This Row],[Ret Time]]), ROUND(Table1[[#This Row],[Ret Time]],1),"")</f>
        <v/>
      </c>
      <c r="L456" t="str">
        <f>IFERROR(INDEX($W$8:$W$30,MATCH(K456,$V$8:$V$30,0)),"")</f>
        <v/>
      </c>
      <c r="M456" t="str">
        <f>IFERROR(INDEX($X$8:$X$30,MATCH(Table1[[#This Row],[Rounded RT]],$V$8:$V$30,0)),"")</f>
        <v/>
      </c>
      <c r="N456" t="str">
        <f>IF(Table1[[#This Row],[Analyte]]=$W$8, Table1[[#This Row],[Area]]/SUMIFS($G$6:$G1454, $M$6:$M1454,Table1[[#This Row],[Inject ID]],$B$6:$B1454,Table1[[#This Row],[File Name]]), "")</f>
        <v/>
      </c>
      <c r="O456" t="str">
        <f>IF(Table1[[#This Row],[Analyte]]=$W$25, Table1[[#This Row],[Area]]/SUMIFS($G$6:$G1454, $M$6:$M1454,Table1[[#This Row],[Inject ID]],$B$6:$B1454,Table1[[#This Row],[File Name]]), "")</f>
        <v/>
      </c>
      <c r="Q456" t="str">
        <f>IF(Table1[[#This Row],[Nap/decane]]=$W$8, Table1[[#This Row],[Area]]/SUMIFS($G$6:$G1454, $M$6:$M1454,Table1[[#This Row],[Inject ID approx]],$B$6:$B1454,Table1[[#This Row],[File Name]]), "")</f>
        <v/>
      </c>
      <c r="R456" t="str">
        <f>IF(OR(Table1[[#This Row],[Analyte]]="Phe", Table1[[#This Row],[Analyte]]= "Naphtol"),TRUE,"")</f>
        <v/>
      </c>
    </row>
    <row r="457" spans="1:18" x14ac:dyDescent="0.2">
      <c r="A457" t="str">
        <f>IFERROR(RIGHT(Table1[[#This Row],[File Name]],LEN(Table1[[#This Row],[File Name]])-FIND("-",Table1[[#This Row],[File Name]])),"")</f>
        <v>0.1</v>
      </c>
      <c r="B457" t="str">
        <f>IF(LEFT(Table1[[#This Row],[Peak '#]],3)="TIC", SUBSTITUTE(SUBSTITUTE(Table1[[#This Row],[Peak '#]],".D\data.ms",""),"TIC:", ""),B456)</f>
        <v xml:space="preserve"> 20250718_Nap-0.1</v>
      </c>
      <c r="J457" t="str">
        <f>IFERROR(2*(D458-Table1[[#This Row],[Ret Time]])/(Table1[[#This Row],[Width]]+F458),"")</f>
        <v/>
      </c>
      <c r="K457" t="str">
        <f>IF(ISNUMBER(Table1[[#This Row],[Ret Time]]), ROUND(Table1[[#This Row],[Ret Time]],1),"")</f>
        <v/>
      </c>
      <c r="L457" t="str">
        <f>IFERROR(INDEX($W$8:$W$30,MATCH(K457,$V$8:$V$30,0)),"")</f>
        <v/>
      </c>
      <c r="M457" t="str">
        <f>IFERROR(INDEX($X$8:$X$30,MATCH(Table1[[#This Row],[Rounded RT]],$V$8:$V$30,0)),"")</f>
        <v/>
      </c>
      <c r="N457" t="str">
        <f>IF(Table1[[#This Row],[Analyte]]=$W$8, Table1[[#This Row],[Area]]/SUMIFS($G$6:$G1455, $M$6:$M1455,Table1[[#This Row],[Inject ID]],$B$6:$B1455,Table1[[#This Row],[File Name]]), "")</f>
        <v/>
      </c>
      <c r="O457" t="str">
        <f>IF(Table1[[#This Row],[Analyte]]=$W$25, Table1[[#This Row],[Area]]/SUMIFS($G$6:$G1455, $M$6:$M1455,Table1[[#This Row],[Inject ID]],$B$6:$B1455,Table1[[#This Row],[File Name]]), "")</f>
        <v/>
      </c>
      <c r="Q457" t="str">
        <f>IF(Table1[[#This Row],[Nap/decane]]=$W$8, Table1[[#This Row],[Area]]/SUMIFS($G$6:$G1455, $M$6:$M1455,Table1[[#This Row],[Inject ID approx]],$B$6:$B1455,Table1[[#This Row],[File Name]]), "")</f>
        <v/>
      </c>
      <c r="R457" t="str">
        <f>IF(OR(Table1[[#This Row],[Analyte]]="Phe", Table1[[#This Row],[Analyte]]= "Naphtol"),TRUE,"")</f>
        <v/>
      </c>
    </row>
    <row r="458" spans="1:18" x14ac:dyDescent="0.2">
      <c r="A458" t="str">
        <f>IFERROR(RIGHT(Table1[[#This Row],[File Name]],LEN(Table1[[#This Row],[File Name]])-FIND("-",Table1[[#This Row],[File Name]])),"")</f>
        <v>0.1</v>
      </c>
      <c r="B458" t="str">
        <f>IF(LEFT(Table1[[#This Row],[Peak '#]],3)="TIC", SUBSTITUTE(SUBSTITUTE(Table1[[#This Row],[Peak '#]],".D\data.ms",""),"TIC:", ""),B457)</f>
        <v xml:space="preserve"> 20250718_Nap-0.1</v>
      </c>
      <c r="J458" t="str">
        <f>IFERROR(2*(D459-Table1[[#This Row],[Ret Time]])/(Table1[[#This Row],[Width]]+F459),"")</f>
        <v/>
      </c>
      <c r="K458" t="str">
        <f>IF(ISNUMBER(Table1[[#This Row],[Ret Time]]), ROUND(Table1[[#This Row],[Ret Time]],1),"")</f>
        <v/>
      </c>
      <c r="L458" t="str">
        <f>IFERROR(INDEX($W$8:$W$30,MATCH(K458,$V$8:$V$30,0)),"")</f>
        <v/>
      </c>
      <c r="M458" t="str">
        <f>IFERROR(INDEX($X$8:$X$30,MATCH(Table1[[#This Row],[Rounded RT]],$V$8:$V$30,0)),"")</f>
        <v/>
      </c>
      <c r="N458" t="str">
        <f>IF(Table1[[#This Row],[Analyte]]=$W$8, Table1[[#This Row],[Area]]/SUMIFS($G$6:$G1456, $M$6:$M1456,Table1[[#This Row],[Inject ID]],$B$6:$B1456,Table1[[#This Row],[File Name]]), "")</f>
        <v/>
      </c>
      <c r="O458" t="str">
        <f>IF(Table1[[#This Row],[Analyte]]=$W$25, Table1[[#This Row],[Area]]/SUMIFS($G$6:$G1456, $M$6:$M1456,Table1[[#This Row],[Inject ID]],$B$6:$B1456,Table1[[#This Row],[File Name]]), "")</f>
        <v/>
      </c>
      <c r="Q458" t="str">
        <f>IF(Table1[[#This Row],[Nap/decane]]=$W$8, Table1[[#This Row],[Area]]/SUMIFS($G$6:$G1456, $M$6:$M1456,Table1[[#This Row],[Inject ID approx]],$B$6:$B1456,Table1[[#This Row],[File Name]]), "")</f>
        <v/>
      </c>
      <c r="R458" t="str">
        <f>IF(OR(Table1[[#This Row],[Analyte]]="Phe", Table1[[#This Row],[Analyte]]= "Naphtol"),TRUE,"")</f>
        <v/>
      </c>
    </row>
    <row r="459" spans="1:18" x14ac:dyDescent="0.2">
      <c r="A459" t="str">
        <f>IFERROR(RIGHT(Table1[[#This Row],[File Name]],LEN(Table1[[#This Row],[File Name]])-FIND("-",Table1[[#This Row],[File Name]])),"")</f>
        <v>0.1</v>
      </c>
      <c r="B459" t="str">
        <f>IF(LEFT(Table1[[#This Row],[Peak '#]],3)="TIC", SUBSTITUTE(SUBSTITUTE(Table1[[#This Row],[Peak '#]],".D\data.ms",""),"TIC:", ""),B458)</f>
        <v xml:space="preserve"> 20250718_Nap-0.1</v>
      </c>
      <c r="J459" t="str">
        <f>IFERROR(2*(D460-Table1[[#This Row],[Ret Time]])/(Table1[[#This Row],[Width]]+F460),"")</f>
        <v/>
      </c>
      <c r="K459" t="str">
        <f>IF(ISNUMBER(Table1[[#This Row],[Ret Time]]), ROUND(Table1[[#This Row],[Ret Time]],1),"")</f>
        <v/>
      </c>
      <c r="L459" t="str">
        <f>IFERROR(INDEX($W$8:$W$30,MATCH(K459,$V$8:$V$30,0)),"")</f>
        <v/>
      </c>
      <c r="M459" t="str">
        <f>IFERROR(INDEX($X$8:$X$30,MATCH(Table1[[#This Row],[Rounded RT]],$V$8:$V$30,0)),"")</f>
        <v/>
      </c>
      <c r="N459" t="str">
        <f>IF(Table1[[#This Row],[Analyte]]=$W$8, Table1[[#This Row],[Area]]/SUMIFS($G$6:$G1457, $M$6:$M1457,Table1[[#This Row],[Inject ID]],$B$6:$B1457,Table1[[#This Row],[File Name]]), "")</f>
        <v/>
      </c>
      <c r="O459" t="str">
        <f>IF(Table1[[#This Row],[Analyte]]=$W$25, Table1[[#This Row],[Area]]/SUMIFS($G$6:$G1457, $M$6:$M1457,Table1[[#This Row],[Inject ID]],$B$6:$B1457,Table1[[#This Row],[File Name]]), "")</f>
        <v/>
      </c>
      <c r="Q459" t="str">
        <f>IF(Table1[[#This Row],[Nap/decane]]=$W$8, Table1[[#This Row],[Area]]/SUMIFS($G$6:$G1457, $M$6:$M1457,Table1[[#This Row],[Inject ID approx]],$B$6:$B1457,Table1[[#This Row],[File Name]]), "")</f>
        <v/>
      </c>
      <c r="R459" t="str">
        <f>IF(OR(Table1[[#This Row],[Analyte]]="Phe", Table1[[#This Row],[Analyte]]= "Naphtol"),TRUE,"")</f>
        <v/>
      </c>
    </row>
    <row r="460" spans="1:18" x14ac:dyDescent="0.2">
      <c r="A460" t="str">
        <f>IFERROR(RIGHT(Table1[[#This Row],[File Name]],LEN(Table1[[#This Row],[File Name]])-FIND("-",Table1[[#This Row],[File Name]])),"")</f>
        <v>0.1</v>
      </c>
      <c r="B460" t="str">
        <f>IF(LEFT(Table1[[#This Row],[Peak '#]],3)="TIC", SUBSTITUTE(SUBSTITUTE(Table1[[#This Row],[Peak '#]],".D\data.ms",""),"TIC:", ""),B459)</f>
        <v xml:space="preserve"> 20250718_Nap-0.1</v>
      </c>
      <c r="J460" t="str">
        <f>IFERROR(2*(D461-Table1[[#This Row],[Ret Time]])/(Table1[[#This Row],[Width]]+F461),"")</f>
        <v/>
      </c>
      <c r="K460" t="str">
        <f>IF(ISNUMBER(Table1[[#This Row],[Ret Time]]), ROUND(Table1[[#This Row],[Ret Time]],1),"")</f>
        <v/>
      </c>
      <c r="L460" t="str">
        <f>IFERROR(INDEX($W$8:$W$30,MATCH(K460,$V$8:$V$30,0)),"")</f>
        <v/>
      </c>
      <c r="M460" t="str">
        <f>IFERROR(INDEX($X$8:$X$30,MATCH(Table1[[#This Row],[Rounded RT]],$V$8:$V$30,0)),"")</f>
        <v/>
      </c>
      <c r="N460" t="str">
        <f>IF(Table1[[#This Row],[Analyte]]=$W$8, Table1[[#This Row],[Area]]/SUMIFS($G$6:$G1458, $M$6:$M1458,Table1[[#This Row],[Inject ID]],$B$6:$B1458,Table1[[#This Row],[File Name]]), "")</f>
        <v/>
      </c>
      <c r="O460" t="str">
        <f>IF(Table1[[#This Row],[Analyte]]=$W$25, Table1[[#This Row],[Area]]/SUMIFS($G$6:$G1458, $M$6:$M1458,Table1[[#This Row],[Inject ID]],$B$6:$B1458,Table1[[#This Row],[File Name]]), "")</f>
        <v/>
      </c>
      <c r="Q460" t="str">
        <f>IF(Table1[[#This Row],[Nap/decane]]=$W$8, Table1[[#This Row],[Area]]/SUMIFS($G$6:$G1458, $M$6:$M1458,Table1[[#This Row],[Inject ID approx]],$B$6:$B1458,Table1[[#This Row],[File Name]]), "")</f>
        <v/>
      </c>
      <c r="R460" t="str">
        <f>IF(OR(Table1[[#This Row],[Analyte]]="Phe", Table1[[#This Row],[Analyte]]= "Naphtol"),TRUE,"")</f>
        <v/>
      </c>
    </row>
    <row r="461" spans="1:18" x14ac:dyDescent="0.2">
      <c r="A461" t="str">
        <f>IFERROR(RIGHT(Table1[[#This Row],[File Name]],LEN(Table1[[#This Row],[File Name]])-FIND("-",Table1[[#This Row],[File Name]])),"")</f>
        <v>0.1</v>
      </c>
      <c r="B461" t="str">
        <f>IF(LEFT(Table1[[#This Row],[Peak '#]],3)="TIC", SUBSTITUTE(SUBSTITUTE(Table1[[#This Row],[Peak '#]],".D\data.ms",""),"TIC:", ""),B460)</f>
        <v xml:space="preserve"> 20250718_Nap-0.1</v>
      </c>
      <c r="J461" t="str">
        <f>IFERROR(2*(D462-Table1[[#This Row],[Ret Time]])/(Table1[[#This Row],[Width]]+F462),"")</f>
        <v/>
      </c>
      <c r="K461" t="str">
        <f>IF(ISNUMBER(Table1[[#This Row],[Ret Time]]), ROUND(Table1[[#This Row],[Ret Time]],1),"")</f>
        <v/>
      </c>
      <c r="L461" t="str">
        <f>IFERROR(INDEX($W$8:$W$30,MATCH(K461,$V$8:$V$30,0)),"")</f>
        <v/>
      </c>
      <c r="M461" t="str">
        <f>IFERROR(INDEX($X$8:$X$30,MATCH(Table1[[#This Row],[Rounded RT]],$V$8:$V$30,0)),"")</f>
        <v/>
      </c>
      <c r="N461" t="str">
        <f>IF(Table1[[#This Row],[Analyte]]=$W$8, Table1[[#This Row],[Area]]/SUMIFS($G$6:$G1459, $M$6:$M1459,Table1[[#This Row],[Inject ID]],$B$6:$B1459,Table1[[#This Row],[File Name]]), "")</f>
        <v/>
      </c>
      <c r="O461" t="str">
        <f>IF(Table1[[#This Row],[Analyte]]=$W$25, Table1[[#This Row],[Area]]/SUMIFS($G$6:$G1459, $M$6:$M1459,Table1[[#This Row],[Inject ID]],$B$6:$B1459,Table1[[#This Row],[File Name]]), "")</f>
        <v/>
      </c>
      <c r="Q461" t="str">
        <f>IF(Table1[[#This Row],[Nap/decane]]=$W$8, Table1[[#This Row],[Area]]/SUMIFS($G$6:$G1459, $M$6:$M1459,Table1[[#This Row],[Inject ID approx]],$B$6:$B1459,Table1[[#This Row],[File Name]]), "")</f>
        <v/>
      </c>
      <c r="R461" t="str">
        <f>IF(OR(Table1[[#This Row],[Analyte]]="Phe", Table1[[#This Row],[Analyte]]= "Naphtol"),TRUE,"")</f>
        <v/>
      </c>
    </row>
    <row r="462" spans="1:18" x14ac:dyDescent="0.2">
      <c r="A462" t="str">
        <f>IFERROR(RIGHT(Table1[[#This Row],[File Name]],LEN(Table1[[#This Row],[File Name]])-FIND("-",Table1[[#This Row],[File Name]])),"")</f>
        <v>0.1</v>
      </c>
      <c r="B462" t="str">
        <f>IF(LEFT(Table1[[#This Row],[Peak '#]],3)="TIC", SUBSTITUTE(SUBSTITUTE(Table1[[#This Row],[Peak '#]],".D\data.ms",""),"TIC:", ""),B461)</f>
        <v xml:space="preserve"> 20250718_Nap-0.1</v>
      </c>
      <c r="J462" t="str">
        <f>IFERROR(2*(D463-Table1[[#This Row],[Ret Time]])/(Table1[[#This Row],[Width]]+F463),"")</f>
        <v/>
      </c>
      <c r="K462" t="str">
        <f>IF(ISNUMBER(Table1[[#This Row],[Ret Time]]), ROUND(Table1[[#This Row],[Ret Time]],1),"")</f>
        <v/>
      </c>
      <c r="L462" t="str">
        <f>IFERROR(INDEX($W$8:$W$30,MATCH(K462,$V$8:$V$30,0)),"")</f>
        <v/>
      </c>
      <c r="M462" t="str">
        <f>IFERROR(INDEX($X$8:$X$30,MATCH(Table1[[#This Row],[Rounded RT]],$V$8:$V$30,0)),"")</f>
        <v/>
      </c>
      <c r="N462" t="str">
        <f>IF(Table1[[#This Row],[Analyte]]=$W$8, Table1[[#This Row],[Area]]/SUMIFS($G$6:$G1460, $M$6:$M1460,Table1[[#This Row],[Inject ID]],$B$6:$B1460,Table1[[#This Row],[File Name]]), "")</f>
        <v/>
      </c>
      <c r="O462" t="str">
        <f>IF(Table1[[#This Row],[Analyte]]=$W$25, Table1[[#This Row],[Area]]/SUMIFS($G$6:$G1460, $M$6:$M1460,Table1[[#This Row],[Inject ID]],$B$6:$B1460,Table1[[#This Row],[File Name]]), "")</f>
        <v/>
      </c>
      <c r="Q462" t="str">
        <f>IF(Table1[[#This Row],[Nap/decane]]=$W$8, Table1[[#This Row],[Area]]/SUMIFS($G$6:$G1460, $M$6:$M1460,Table1[[#This Row],[Inject ID approx]],$B$6:$B1460,Table1[[#This Row],[File Name]]), "")</f>
        <v/>
      </c>
      <c r="R462" t="str">
        <f>IF(OR(Table1[[#This Row],[Analyte]]="Phe", Table1[[#This Row],[Analyte]]= "Naphtol"),TRUE,"")</f>
        <v/>
      </c>
    </row>
    <row r="463" spans="1:18" x14ac:dyDescent="0.2">
      <c r="A463" t="str">
        <f>IFERROR(RIGHT(Table1[[#This Row],[File Name]],LEN(Table1[[#This Row],[File Name]])-FIND("-",Table1[[#This Row],[File Name]])),"")</f>
        <v>0.1</v>
      </c>
      <c r="B463" t="str">
        <f>IF(LEFT(Table1[[#This Row],[Peak '#]],3)="TIC", SUBSTITUTE(SUBSTITUTE(Table1[[#This Row],[Peak '#]],".D\data.ms",""),"TIC:", ""),B462)</f>
        <v xml:space="preserve"> 20250718_Nap-0.1</v>
      </c>
      <c r="J463" t="str">
        <f>IFERROR(2*(D464-Table1[[#This Row],[Ret Time]])/(Table1[[#This Row],[Width]]+F464),"")</f>
        <v/>
      </c>
      <c r="K463" t="str">
        <f>IF(ISNUMBER(Table1[[#This Row],[Ret Time]]), ROUND(Table1[[#This Row],[Ret Time]],1),"")</f>
        <v/>
      </c>
      <c r="L463" t="str">
        <f>IFERROR(INDEX($W$8:$W$30,MATCH(K463,$V$8:$V$30,0)),"")</f>
        <v/>
      </c>
      <c r="M463" t="str">
        <f>IFERROR(INDEX($X$8:$X$30,MATCH(Table1[[#This Row],[Rounded RT]],$V$8:$V$30,0)),"")</f>
        <v/>
      </c>
      <c r="N463" t="str">
        <f>IF(Table1[[#This Row],[Analyte]]=$W$8, Table1[[#This Row],[Area]]/SUMIFS($G$6:$G1461, $M$6:$M1461,Table1[[#This Row],[Inject ID]],$B$6:$B1461,Table1[[#This Row],[File Name]]), "")</f>
        <v/>
      </c>
      <c r="O463" t="str">
        <f>IF(Table1[[#This Row],[Analyte]]=$W$25, Table1[[#This Row],[Area]]/SUMIFS($G$6:$G1461, $M$6:$M1461,Table1[[#This Row],[Inject ID]],$B$6:$B1461,Table1[[#This Row],[File Name]]), "")</f>
        <v/>
      </c>
      <c r="Q463" t="str">
        <f>IF(Table1[[#This Row],[Nap/decane]]=$W$8, Table1[[#This Row],[Area]]/SUMIFS($G$6:$G1461, $M$6:$M1461,Table1[[#This Row],[Inject ID approx]],$B$6:$B1461,Table1[[#This Row],[File Name]]), "")</f>
        <v/>
      </c>
      <c r="R463" t="str">
        <f>IF(OR(Table1[[#This Row],[Analyte]]="Phe", Table1[[#This Row],[Analyte]]= "Naphtol"),TRUE,"")</f>
        <v/>
      </c>
    </row>
    <row r="464" spans="1:18" x14ac:dyDescent="0.2">
      <c r="A464" t="str">
        <f>IFERROR(RIGHT(Table1[[#This Row],[File Name]],LEN(Table1[[#This Row],[File Name]])-FIND("-",Table1[[#This Row],[File Name]])),"")</f>
        <v>0.1</v>
      </c>
      <c r="B464" t="str">
        <f>IF(LEFT(Table1[[#This Row],[Peak '#]],3)="TIC", SUBSTITUTE(SUBSTITUTE(Table1[[#This Row],[Peak '#]],".D\data.ms",""),"TIC:", ""),B463)</f>
        <v xml:space="preserve"> 20250718_Nap-0.1</v>
      </c>
      <c r="J464" t="str">
        <f>IFERROR(2*(D465-Table1[[#This Row],[Ret Time]])/(Table1[[#This Row],[Width]]+F465),"")</f>
        <v/>
      </c>
      <c r="K464" t="str">
        <f>IF(ISNUMBER(Table1[[#This Row],[Ret Time]]), ROUND(Table1[[#This Row],[Ret Time]],1),"")</f>
        <v/>
      </c>
      <c r="L464" t="str">
        <f>IFERROR(INDEX($W$8:$W$30,MATCH(K464,$V$8:$V$30,0)),"")</f>
        <v/>
      </c>
      <c r="M464" t="str">
        <f>IFERROR(INDEX($X$8:$X$30,MATCH(Table1[[#This Row],[Rounded RT]],$V$8:$V$30,0)),"")</f>
        <v/>
      </c>
      <c r="N464" t="str">
        <f>IF(Table1[[#This Row],[Analyte]]=$W$8, Table1[[#This Row],[Area]]/SUMIFS($G$6:$G1462, $M$6:$M1462,Table1[[#This Row],[Inject ID]],$B$6:$B1462,Table1[[#This Row],[File Name]]), "")</f>
        <v/>
      </c>
      <c r="O464" t="str">
        <f>IF(Table1[[#This Row],[Analyte]]=$W$25, Table1[[#This Row],[Area]]/SUMIFS($G$6:$G1462, $M$6:$M1462,Table1[[#This Row],[Inject ID]],$B$6:$B1462,Table1[[#This Row],[File Name]]), "")</f>
        <v/>
      </c>
      <c r="Q464" t="str">
        <f>IF(Table1[[#This Row],[Nap/decane]]=$W$8, Table1[[#This Row],[Area]]/SUMIFS($G$6:$G1462, $M$6:$M1462,Table1[[#This Row],[Inject ID approx]],$B$6:$B1462,Table1[[#This Row],[File Name]]), "")</f>
        <v/>
      </c>
      <c r="R464" t="str">
        <f>IF(OR(Table1[[#This Row],[Analyte]]="Phe", Table1[[#This Row],[Analyte]]= "Naphtol"),TRUE,"")</f>
        <v/>
      </c>
    </row>
    <row r="465" spans="1:18" x14ac:dyDescent="0.2">
      <c r="A465" t="str">
        <f>IFERROR(RIGHT(Table1[[#This Row],[File Name]],LEN(Table1[[#This Row],[File Name]])-FIND("-",Table1[[#This Row],[File Name]])),"")</f>
        <v>0.1</v>
      </c>
      <c r="B465" t="str">
        <f>IF(LEFT(Table1[[#This Row],[Peak '#]],3)="TIC", SUBSTITUTE(SUBSTITUTE(Table1[[#This Row],[Peak '#]],".D\data.ms",""),"TIC:", ""),B464)</f>
        <v xml:space="preserve"> 20250718_Nap-0.1</v>
      </c>
      <c r="J465" t="str">
        <f>IFERROR(2*(D466-Table1[[#This Row],[Ret Time]])/(Table1[[#This Row],[Width]]+F466),"")</f>
        <v/>
      </c>
      <c r="K465" t="str">
        <f>IF(ISNUMBER(Table1[[#This Row],[Ret Time]]), ROUND(Table1[[#This Row],[Ret Time]],1),"")</f>
        <v/>
      </c>
      <c r="L465" t="str">
        <f>IFERROR(INDEX($W$8:$W$30,MATCH(K465,$V$8:$V$30,0)),"")</f>
        <v/>
      </c>
      <c r="M465" t="str">
        <f>IFERROR(INDEX($X$8:$X$30,MATCH(Table1[[#This Row],[Rounded RT]],$V$8:$V$30,0)),"")</f>
        <v/>
      </c>
      <c r="N465" t="str">
        <f>IF(Table1[[#This Row],[Analyte]]=$W$8, Table1[[#This Row],[Area]]/SUMIFS($G$6:$G1463, $M$6:$M1463,Table1[[#This Row],[Inject ID]],$B$6:$B1463,Table1[[#This Row],[File Name]]), "")</f>
        <v/>
      </c>
      <c r="O465" t="str">
        <f>IF(Table1[[#This Row],[Analyte]]=$W$25, Table1[[#This Row],[Area]]/SUMIFS($G$6:$G1463, $M$6:$M1463,Table1[[#This Row],[Inject ID]],$B$6:$B1463,Table1[[#This Row],[File Name]]), "")</f>
        <v/>
      </c>
      <c r="Q465" t="str">
        <f>IF(Table1[[#This Row],[Nap/decane]]=$W$8, Table1[[#This Row],[Area]]/SUMIFS($G$6:$G1463, $M$6:$M1463,Table1[[#This Row],[Inject ID approx]],$B$6:$B1463,Table1[[#This Row],[File Name]]), "")</f>
        <v/>
      </c>
      <c r="R465" t="str">
        <f>IF(OR(Table1[[#This Row],[Analyte]]="Phe", Table1[[#This Row],[Analyte]]= "Naphtol"),TRUE,"")</f>
        <v/>
      </c>
    </row>
    <row r="466" spans="1:18" x14ac:dyDescent="0.2">
      <c r="A466" t="str">
        <f>IFERROR(RIGHT(Table1[[#This Row],[File Name]],LEN(Table1[[#This Row],[File Name]])-FIND("-",Table1[[#This Row],[File Name]])),"")</f>
        <v>0.1</v>
      </c>
      <c r="B466" t="str">
        <f>IF(LEFT(Table1[[#This Row],[Peak '#]],3)="TIC", SUBSTITUTE(SUBSTITUTE(Table1[[#This Row],[Peak '#]],".D\data.ms",""),"TIC:", ""),B465)</f>
        <v xml:space="preserve"> 20250718_Nap-0.1</v>
      </c>
      <c r="J466" t="str">
        <f>IFERROR(2*(D467-Table1[[#This Row],[Ret Time]])/(Table1[[#This Row],[Width]]+F467),"")</f>
        <v/>
      </c>
      <c r="K466" t="str">
        <f>IF(ISNUMBER(Table1[[#This Row],[Ret Time]]), ROUND(Table1[[#This Row],[Ret Time]],1),"")</f>
        <v/>
      </c>
      <c r="L466" t="str">
        <f>IFERROR(INDEX($W$8:$W$30,MATCH(K466,$V$8:$V$30,0)),"")</f>
        <v/>
      </c>
      <c r="M466" t="str">
        <f>IFERROR(INDEX($X$8:$X$30,MATCH(Table1[[#This Row],[Rounded RT]],$V$8:$V$30,0)),"")</f>
        <v/>
      </c>
      <c r="N466" t="str">
        <f>IF(Table1[[#This Row],[Analyte]]=$W$8, Table1[[#This Row],[Area]]/SUMIFS($G$6:$G1464, $M$6:$M1464,Table1[[#This Row],[Inject ID]],$B$6:$B1464,Table1[[#This Row],[File Name]]), "")</f>
        <v/>
      </c>
      <c r="O466" t="str">
        <f>IF(Table1[[#This Row],[Analyte]]=$W$25, Table1[[#This Row],[Area]]/SUMIFS($G$6:$G1464, $M$6:$M1464,Table1[[#This Row],[Inject ID]],$B$6:$B1464,Table1[[#This Row],[File Name]]), "")</f>
        <v/>
      </c>
      <c r="Q466" t="str">
        <f>IF(Table1[[#This Row],[Nap/decane]]=$W$8, Table1[[#This Row],[Area]]/SUMIFS($G$6:$G1464, $M$6:$M1464,Table1[[#This Row],[Inject ID approx]],$B$6:$B1464,Table1[[#This Row],[File Name]]), "")</f>
        <v/>
      </c>
      <c r="R466" t="str">
        <f>IF(OR(Table1[[#This Row],[Analyte]]="Phe", Table1[[#This Row],[Analyte]]= "Naphtol"),TRUE,"")</f>
        <v/>
      </c>
    </row>
    <row r="467" spans="1:18" x14ac:dyDescent="0.2">
      <c r="A467" t="str">
        <f>IFERROR(RIGHT(Table1[[#This Row],[File Name]],LEN(Table1[[#This Row],[File Name]])-FIND("-",Table1[[#This Row],[File Name]])),"")</f>
        <v>0.1</v>
      </c>
      <c r="B467" t="str">
        <f>IF(LEFT(Table1[[#This Row],[Peak '#]],3)="TIC", SUBSTITUTE(SUBSTITUTE(Table1[[#This Row],[Peak '#]],".D\data.ms",""),"TIC:", ""),B466)</f>
        <v xml:space="preserve"> 20250718_Nap-0.1</v>
      </c>
      <c r="J467" t="str">
        <f>IFERROR(2*(D468-Table1[[#This Row],[Ret Time]])/(Table1[[#This Row],[Width]]+F468),"")</f>
        <v/>
      </c>
      <c r="K467" t="str">
        <f>IF(ISNUMBER(Table1[[#This Row],[Ret Time]]), ROUND(Table1[[#This Row],[Ret Time]],1),"")</f>
        <v/>
      </c>
      <c r="L467" t="str">
        <f>IFERROR(INDEX($W$8:$W$30,MATCH(K467,$V$8:$V$30,0)),"")</f>
        <v/>
      </c>
      <c r="M467" t="str">
        <f>IFERROR(INDEX($X$8:$X$30,MATCH(Table1[[#This Row],[Rounded RT]],$V$8:$V$30,0)),"")</f>
        <v/>
      </c>
      <c r="N467" t="str">
        <f>IF(Table1[[#This Row],[Analyte]]=$W$8, Table1[[#This Row],[Area]]/SUMIFS($G$6:$G1465, $M$6:$M1465,Table1[[#This Row],[Inject ID]],$B$6:$B1465,Table1[[#This Row],[File Name]]), "")</f>
        <v/>
      </c>
      <c r="O467" t="str">
        <f>IF(Table1[[#This Row],[Analyte]]=$W$25, Table1[[#This Row],[Area]]/SUMIFS($G$6:$G1465, $M$6:$M1465,Table1[[#This Row],[Inject ID]],$B$6:$B1465,Table1[[#This Row],[File Name]]), "")</f>
        <v/>
      </c>
      <c r="Q467" t="str">
        <f>IF(Table1[[#This Row],[Nap/decane]]=$W$8, Table1[[#This Row],[Area]]/SUMIFS($G$6:$G1465, $M$6:$M1465,Table1[[#This Row],[Inject ID approx]],$B$6:$B1465,Table1[[#This Row],[File Name]]), "")</f>
        <v/>
      </c>
      <c r="R467" t="str">
        <f>IF(OR(Table1[[#This Row],[Analyte]]="Phe", Table1[[#This Row],[Analyte]]= "Naphtol"),TRUE,"")</f>
        <v/>
      </c>
    </row>
    <row r="468" spans="1:18" x14ac:dyDescent="0.2">
      <c r="A468" t="str">
        <f>IFERROR(RIGHT(Table1[[#This Row],[File Name]],LEN(Table1[[#This Row],[File Name]])-FIND("-",Table1[[#This Row],[File Name]])),"")</f>
        <v>0.1</v>
      </c>
      <c r="B468" t="str">
        <f>IF(LEFT(Table1[[#This Row],[Peak '#]],3)="TIC", SUBSTITUTE(SUBSTITUTE(Table1[[#This Row],[Peak '#]],".D\data.ms",""),"TIC:", ""),B467)</f>
        <v xml:space="preserve"> 20250718_Nap-0.1</v>
      </c>
      <c r="J468" t="str">
        <f>IFERROR(2*(D469-Table1[[#This Row],[Ret Time]])/(Table1[[#This Row],[Width]]+F469),"")</f>
        <v/>
      </c>
      <c r="K468" t="str">
        <f>IF(ISNUMBER(Table1[[#This Row],[Ret Time]]), ROUND(Table1[[#This Row],[Ret Time]],1),"")</f>
        <v/>
      </c>
      <c r="L468" t="str">
        <f>IFERROR(INDEX($W$8:$W$30,MATCH(K468,$V$8:$V$30,0)),"")</f>
        <v/>
      </c>
      <c r="M468" t="str">
        <f>IFERROR(INDEX($X$8:$X$30,MATCH(Table1[[#This Row],[Rounded RT]],$V$8:$V$30,0)),"")</f>
        <v/>
      </c>
      <c r="N468" t="str">
        <f>IF(Table1[[#This Row],[Analyte]]=$W$8, Table1[[#This Row],[Area]]/SUMIFS($G$6:$G1466, $M$6:$M1466,Table1[[#This Row],[Inject ID]],$B$6:$B1466,Table1[[#This Row],[File Name]]), "")</f>
        <v/>
      </c>
      <c r="O468" t="str">
        <f>IF(Table1[[#This Row],[Analyte]]=$W$25, Table1[[#This Row],[Area]]/SUMIFS($G$6:$G1466, $M$6:$M1466,Table1[[#This Row],[Inject ID]],$B$6:$B1466,Table1[[#This Row],[File Name]]), "")</f>
        <v/>
      </c>
      <c r="Q468" t="str">
        <f>IF(Table1[[#This Row],[Nap/decane]]=$W$8, Table1[[#This Row],[Area]]/SUMIFS($G$6:$G1466, $M$6:$M1466,Table1[[#This Row],[Inject ID approx]],$B$6:$B1466,Table1[[#This Row],[File Name]]), "")</f>
        <v/>
      </c>
      <c r="R468" t="str">
        <f>IF(OR(Table1[[#This Row],[Analyte]]="Phe", Table1[[#This Row],[Analyte]]= "Naphtol"),TRUE,"")</f>
        <v/>
      </c>
    </row>
    <row r="469" spans="1:18" x14ac:dyDescent="0.2">
      <c r="A469" t="str">
        <f>IFERROR(RIGHT(Table1[[#This Row],[File Name]],LEN(Table1[[#This Row],[File Name]])-FIND("-",Table1[[#This Row],[File Name]])),"")</f>
        <v>0.1</v>
      </c>
      <c r="B469" t="str">
        <f>IF(LEFT(Table1[[#This Row],[Peak '#]],3)="TIC", SUBSTITUTE(SUBSTITUTE(Table1[[#This Row],[Peak '#]],".D\data.ms",""),"TIC:", ""),B468)</f>
        <v xml:space="preserve"> 20250718_Nap-0.1</v>
      </c>
      <c r="J469" t="str">
        <f>IFERROR(2*(D470-Table1[[#This Row],[Ret Time]])/(Table1[[#This Row],[Width]]+F470),"")</f>
        <v/>
      </c>
      <c r="K469" t="str">
        <f>IF(ISNUMBER(Table1[[#This Row],[Ret Time]]), ROUND(Table1[[#This Row],[Ret Time]],1),"")</f>
        <v/>
      </c>
      <c r="L469" t="str">
        <f>IFERROR(INDEX($W$8:$W$30,MATCH(K469,$V$8:$V$30,0)),"")</f>
        <v/>
      </c>
      <c r="M469" t="str">
        <f>IFERROR(INDEX($X$8:$X$30,MATCH(Table1[[#This Row],[Rounded RT]],$V$8:$V$30,0)),"")</f>
        <v/>
      </c>
      <c r="N469" t="str">
        <f>IF(Table1[[#This Row],[Analyte]]=$W$8, Table1[[#This Row],[Area]]/SUMIFS($G$6:$G1467, $M$6:$M1467,Table1[[#This Row],[Inject ID]],$B$6:$B1467,Table1[[#This Row],[File Name]]), "")</f>
        <v/>
      </c>
      <c r="O469" t="str">
        <f>IF(Table1[[#This Row],[Analyte]]=$W$25, Table1[[#This Row],[Area]]/SUMIFS($G$6:$G1467, $M$6:$M1467,Table1[[#This Row],[Inject ID]],$B$6:$B1467,Table1[[#This Row],[File Name]]), "")</f>
        <v/>
      </c>
      <c r="Q469" t="str">
        <f>IF(Table1[[#This Row],[Nap/decane]]=$W$8, Table1[[#This Row],[Area]]/SUMIFS($G$6:$G1467, $M$6:$M1467,Table1[[#This Row],[Inject ID approx]],$B$6:$B1467,Table1[[#This Row],[File Name]]), "")</f>
        <v/>
      </c>
      <c r="R469" t="str">
        <f>IF(OR(Table1[[#This Row],[Analyte]]="Phe", Table1[[#This Row],[Analyte]]= "Naphtol"),TRUE,"")</f>
        <v/>
      </c>
    </row>
    <row r="470" spans="1:18" x14ac:dyDescent="0.2">
      <c r="A470" t="str">
        <f>IFERROR(RIGHT(Table1[[#This Row],[File Name]],LEN(Table1[[#This Row],[File Name]])-FIND("-",Table1[[#This Row],[File Name]])),"")</f>
        <v>0.1</v>
      </c>
      <c r="B470" t="str">
        <f>IF(LEFT(Table1[[#This Row],[Peak '#]],3)="TIC", SUBSTITUTE(SUBSTITUTE(Table1[[#This Row],[Peak '#]],".D\data.ms",""),"TIC:", ""),B469)</f>
        <v xml:space="preserve"> 20250718_Nap-0.1</v>
      </c>
      <c r="J470" t="str">
        <f>IFERROR(2*(D471-Table1[[#This Row],[Ret Time]])/(Table1[[#This Row],[Width]]+F471),"")</f>
        <v/>
      </c>
      <c r="K470" t="str">
        <f>IF(ISNUMBER(Table1[[#This Row],[Ret Time]]), ROUND(Table1[[#This Row],[Ret Time]],1),"")</f>
        <v/>
      </c>
      <c r="L470" t="str">
        <f>IFERROR(INDEX($W$8:$W$30,MATCH(K470,$V$8:$V$30,0)),"")</f>
        <v/>
      </c>
      <c r="M470" t="str">
        <f>IFERROR(INDEX($X$8:$X$30,MATCH(Table1[[#This Row],[Rounded RT]],$V$8:$V$30,0)),"")</f>
        <v/>
      </c>
      <c r="N470" t="str">
        <f>IF(Table1[[#This Row],[Analyte]]=$W$8, Table1[[#This Row],[Area]]/SUMIFS($G$6:$G1468, $M$6:$M1468,Table1[[#This Row],[Inject ID]],$B$6:$B1468,Table1[[#This Row],[File Name]]), "")</f>
        <v/>
      </c>
      <c r="O470" t="str">
        <f>IF(Table1[[#This Row],[Analyte]]=$W$25, Table1[[#This Row],[Area]]/SUMIFS($G$6:$G1468, $M$6:$M1468,Table1[[#This Row],[Inject ID]],$B$6:$B1468,Table1[[#This Row],[File Name]]), "")</f>
        <v/>
      </c>
      <c r="Q470" t="str">
        <f>IF(Table1[[#This Row],[Nap/decane]]=$W$8, Table1[[#This Row],[Area]]/SUMIFS($G$6:$G1468, $M$6:$M1468,Table1[[#This Row],[Inject ID approx]],$B$6:$B1468,Table1[[#This Row],[File Name]]), "")</f>
        <v/>
      </c>
      <c r="R470" t="str">
        <f>IF(OR(Table1[[#This Row],[Analyte]]="Phe", Table1[[#This Row],[Analyte]]= "Naphtol"),TRUE,"")</f>
        <v/>
      </c>
    </row>
    <row r="471" spans="1:18" x14ac:dyDescent="0.2">
      <c r="A471" t="str">
        <f>IFERROR(RIGHT(Table1[[#This Row],[File Name]],LEN(Table1[[#This Row],[File Name]])-FIND("-",Table1[[#This Row],[File Name]])),"")</f>
        <v>0.1</v>
      </c>
      <c r="B471" t="str">
        <f>IF(LEFT(Table1[[#This Row],[Peak '#]],3)="TIC", SUBSTITUTE(SUBSTITUTE(Table1[[#This Row],[Peak '#]],".D\data.ms",""),"TIC:", ""),B470)</f>
        <v xml:space="preserve"> 20250718_Nap-0.1</v>
      </c>
      <c r="J471" t="str">
        <f>IFERROR(2*(D472-Table1[[#This Row],[Ret Time]])/(Table1[[#This Row],[Width]]+F472),"")</f>
        <v/>
      </c>
      <c r="K471" t="str">
        <f>IF(ISNUMBER(Table1[[#This Row],[Ret Time]]), ROUND(Table1[[#This Row],[Ret Time]],1),"")</f>
        <v/>
      </c>
      <c r="L471" t="str">
        <f>IFERROR(INDEX($W$8:$W$30,MATCH(K471,$V$8:$V$30,0)),"")</f>
        <v/>
      </c>
      <c r="M471" t="str">
        <f>IFERROR(INDEX($X$8:$X$30,MATCH(Table1[[#This Row],[Rounded RT]],$V$8:$V$30,0)),"")</f>
        <v/>
      </c>
      <c r="N471" t="str">
        <f>IF(Table1[[#This Row],[Analyte]]=$W$8, Table1[[#This Row],[Area]]/SUMIFS($G$6:$G1469, $M$6:$M1469,Table1[[#This Row],[Inject ID]],$B$6:$B1469,Table1[[#This Row],[File Name]]), "")</f>
        <v/>
      </c>
      <c r="O471" t="str">
        <f>IF(Table1[[#This Row],[Analyte]]=$W$25, Table1[[#This Row],[Area]]/SUMIFS($G$6:$G1469, $M$6:$M1469,Table1[[#This Row],[Inject ID]],$B$6:$B1469,Table1[[#This Row],[File Name]]), "")</f>
        <v/>
      </c>
      <c r="Q471" t="str">
        <f>IF(Table1[[#This Row],[Nap/decane]]=$W$8, Table1[[#This Row],[Area]]/SUMIFS($G$6:$G1469, $M$6:$M1469,Table1[[#This Row],[Inject ID approx]],$B$6:$B1469,Table1[[#This Row],[File Name]]), "")</f>
        <v/>
      </c>
      <c r="R471" t="str">
        <f>IF(OR(Table1[[#This Row],[Analyte]]="Phe", Table1[[#This Row],[Analyte]]= "Naphtol"),TRUE,"")</f>
        <v/>
      </c>
    </row>
    <row r="472" spans="1:18" x14ac:dyDescent="0.2">
      <c r="A472" t="str">
        <f>IFERROR(RIGHT(Table1[[#This Row],[File Name]],LEN(Table1[[#This Row],[File Name]])-FIND("-",Table1[[#This Row],[File Name]])),"")</f>
        <v>0.1</v>
      </c>
      <c r="B472" t="str">
        <f>IF(LEFT(Table1[[#This Row],[Peak '#]],3)="TIC", SUBSTITUTE(SUBSTITUTE(Table1[[#This Row],[Peak '#]],".D\data.ms",""),"TIC:", ""),B471)</f>
        <v xml:space="preserve"> 20250718_Nap-0.1</v>
      </c>
      <c r="J472" t="str">
        <f>IFERROR(2*(D473-Table1[[#This Row],[Ret Time]])/(Table1[[#This Row],[Width]]+F473),"")</f>
        <v/>
      </c>
      <c r="K472" t="str">
        <f>IF(ISNUMBER(Table1[[#This Row],[Ret Time]]), ROUND(Table1[[#This Row],[Ret Time]],1),"")</f>
        <v/>
      </c>
      <c r="L472" t="str">
        <f>IFERROR(INDEX($W$8:$W$30,MATCH(K472,$V$8:$V$30,0)),"")</f>
        <v/>
      </c>
      <c r="M472" t="str">
        <f>IFERROR(INDEX($X$8:$X$30,MATCH(Table1[[#This Row],[Rounded RT]],$V$8:$V$30,0)),"")</f>
        <v/>
      </c>
      <c r="N472" t="str">
        <f>IF(Table1[[#This Row],[Analyte]]=$W$8, Table1[[#This Row],[Area]]/SUMIFS($G$6:$G1470, $M$6:$M1470,Table1[[#This Row],[Inject ID]],$B$6:$B1470,Table1[[#This Row],[File Name]]), "")</f>
        <v/>
      </c>
      <c r="O472" t="str">
        <f>IF(Table1[[#This Row],[Analyte]]=$W$25, Table1[[#This Row],[Area]]/SUMIFS($G$6:$G1470, $M$6:$M1470,Table1[[#This Row],[Inject ID]],$B$6:$B1470,Table1[[#This Row],[File Name]]), "")</f>
        <v/>
      </c>
      <c r="Q472" t="str">
        <f>IF(Table1[[#This Row],[Nap/decane]]=$W$8, Table1[[#This Row],[Area]]/SUMIFS($G$6:$G1470, $M$6:$M1470,Table1[[#This Row],[Inject ID approx]],$B$6:$B1470,Table1[[#This Row],[File Name]]), "")</f>
        <v/>
      </c>
      <c r="R472" t="str">
        <f>IF(OR(Table1[[#This Row],[Analyte]]="Phe", Table1[[#This Row],[Analyte]]= "Naphtol"),TRUE,"")</f>
        <v/>
      </c>
    </row>
    <row r="473" spans="1:18" x14ac:dyDescent="0.2">
      <c r="A473" t="str">
        <f>IFERROR(RIGHT(Table1[[#This Row],[File Name]],LEN(Table1[[#This Row],[File Name]])-FIND("-",Table1[[#This Row],[File Name]])),"")</f>
        <v>0.1</v>
      </c>
      <c r="B473" t="str">
        <f>IF(LEFT(Table1[[#This Row],[Peak '#]],3)="TIC", SUBSTITUTE(SUBSTITUTE(Table1[[#This Row],[Peak '#]],".D\data.ms",""),"TIC:", ""),B472)</f>
        <v xml:space="preserve"> 20250718_Nap-0.1</v>
      </c>
      <c r="J473" t="str">
        <f>IFERROR(2*(D474-Table1[[#This Row],[Ret Time]])/(Table1[[#This Row],[Width]]+F474),"")</f>
        <v/>
      </c>
      <c r="K473" t="str">
        <f>IF(ISNUMBER(Table1[[#This Row],[Ret Time]]), ROUND(Table1[[#This Row],[Ret Time]],1),"")</f>
        <v/>
      </c>
      <c r="L473" t="str">
        <f>IFERROR(INDEX($W$8:$W$30,MATCH(K473,$V$8:$V$30,0)),"")</f>
        <v/>
      </c>
      <c r="M473" t="str">
        <f>IFERROR(INDEX($X$8:$X$30,MATCH(Table1[[#This Row],[Rounded RT]],$V$8:$V$30,0)),"")</f>
        <v/>
      </c>
      <c r="N473" t="str">
        <f>IF(Table1[[#This Row],[Analyte]]=$W$8, Table1[[#This Row],[Area]]/SUMIFS($G$6:$G1471, $M$6:$M1471,Table1[[#This Row],[Inject ID]],$B$6:$B1471,Table1[[#This Row],[File Name]]), "")</f>
        <v/>
      </c>
      <c r="O473" t="str">
        <f>IF(Table1[[#This Row],[Analyte]]=$W$25, Table1[[#This Row],[Area]]/SUMIFS($G$6:$G1471, $M$6:$M1471,Table1[[#This Row],[Inject ID]],$B$6:$B1471,Table1[[#This Row],[File Name]]), "")</f>
        <v/>
      </c>
      <c r="Q473" t="str">
        <f>IF(Table1[[#This Row],[Nap/decane]]=$W$8, Table1[[#This Row],[Area]]/SUMIFS($G$6:$G1471, $M$6:$M1471,Table1[[#This Row],[Inject ID approx]],$B$6:$B1471,Table1[[#This Row],[File Name]]), "")</f>
        <v/>
      </c>
      <c r="R473" t="str">
        <f>IF(OR(Table1[[#This Row],[Analyte]]="Phe", Table1[[#This Row],[Analyte]]= "Naphtol"),TRUE,"")</f>
        <v/>
      </c>
    </row>
    <row r="474" spans="1:18" x14ac:dyDescent="0.2">
      <c r="A474" t="str">
        <f>IFERROR(RIGHT(Table1[[#This Row],[File Name]],LEN(Table1[[#This Row],[File Name]])-FIND("-",Table1[[#This Row],[File Name]])),"")</f>
        <v>0.1</v>
      </c>
      <c r="B474" t="str">
        <f>IF(LEFT(Table1[[#This Row],[Peak '#]],3)="TIC", SUBSTITUTE(SUBSTITUTE(Table1[[#This Row],[Peak '#]],".D\data.ms",""),"TIC:", ""),B473)</f>
        <v xml:space="preserve"> 20250718_Nap-0.1</v>
      </c>
      <c r="J474" t="str">
        <f>IFERROR(2*(D475-Table1[[#This Row],[Ret Time]])/(Table1[[#This Row],[Width]]+F475),"")</f>
        <v/>
      </c>
      <c r="K474" t="str">
        <f>IF(ISNUMBER(Table1[[#This Row],[Ret Time]]), ROUND(Table1[[#This Row],[Ret Time]],1),"")</f>
        <v/>
      </c>
      <c r="L474" t="str">
        <f>IFERROR(INDEX($W$8:$W$30,MATCH(K474,$V$8:$V$30,0)),"")</f>
        <v/>
      </c>
      <c r="M474" t="str">
        <f>IFERROR(INDEX($X$8:$X$30,MATCH(Table1[[#This Row],[Rounded RT]],$V$8:$V$30,0)),"")</f>
        <v/>
      </c>
      <c r="N474" t="str">
        <f>IF(Table1[[#This Row],[Analyte]]=$W$8, Table1[[#This Row],[Area]]/SUMIFS($G$6:$G1472, $M$6:$M1472,Table1[[#This Row],[Inject ID]],$B$6:$B1472,Table1[[#This Row],[File Name]]), "")</f>
        <v/>
      </c>
      <c r="O474" t="str">
        <f>IF(Table1[[#This Row],[Analyte]]=$W$25, Table1[[#This Row],[Area]]/SUMIFS($G$6:$G1472, $M$6:$M1472,Table1[[#This Row],[Inject ID]],$B$6:$B1472,Table1[[#This Row],[File Name]]), "")</f>
        <v/>
      </c>
      <c r="Q474" t="str">
        <f>IF(Table1[[#This Row],[Nap/decane]]=$W$8, Table1[[#This Row],[Area]]/SUMIFS($G$6:$G1472, $M$6:$M1472,Table1[[#This Row],[Inject ID approx]],$B$6:$B1472,Table1[[#This Row],[File Name]]), "")</f>
        <v/>
      </c>
      <c r="R474" t="str">
        <f>IF(OR(Table1[[#This Row],[Analyte]]="Phe", Table1[[#This Row],[Analyte]]= "Naphtol"),TRUE,"")</f>
        <v/>
      </c>
    </row>
    <row r="475" spans="1:18" x14ac:dyDescent="0.2">
      <c r="A475" t="str">
        <f>IFERROR(RIGHT(Table1[[#This Row],[File Name]],LEN(Table1[[#This Row],[File Name]])-FIND("-",Table1[[#This Row],[File Name]])),"")</f>
        <v>0.1</v>
      </c>
      <c r="B475" t="str">
        <f>IF(LEFT(Table1[[#This Row],[Peak '#]],3)="TIC", SUBSTITUTE(SUBSTITUTE(Table1[[#This Row],[Peak '#]],".D\data.ms",""),"TIC:", ""),B474)</f>
        <v xml:space="preserve"> 20250718_Nap-0.1</v>
      </c>
      <c r="J475" t="str">
        <f>IFERROR(2*(D476-Table1[[#This Row],[Ret Time]])/(Table1[[#This Row],[Width]]+F476),"")</f>
        <v/>
      </c>
      <c r="K475" t="str">
        <f>IF(ISNUMBER(Table1[[#This Row],[Ret Time]]), ROUND(Table1[[#This Row],[Ret Time]],1),"")</f>
        <v/>
      </c>
      <c r="L475" t="str">
        <f>IFERROR(INDEX($W$8:$W$30,MATCH(K475,$V$8:$V$30,0)),"")</f>
        <v/>
      </c>
      <c r="M475" t="str">
        <f>IFERROR(INDEX($X$8:$X$30,MATCH(Table1[[#This Row],[Rounded RT]],$V$8:$V$30,0)),"")</f>
        <v/>
      </c>
      <c r="N475" t="str">
        <f>IF(Table1[[#This Row],[Analyte]]=$W$8, Table1[[#This Row],[Area]]/SUMIFS($G$6:$G1473, $M$6:$M1473,Table1[[#This Row],[Inject ID]],$B$6:$B1473,Table1[[#This Row],[File Name]]), "")</f>
        <v/>
      </c>
      <c r="O475" t="str">
        <f>IF(Table1[[#This Row],[Analyte]]=$W$25, Table1[[#This Row],[Area]]/SUMIFS($G$6:$G1473, $M$6:$M1473,Table1[[#This Row],[Inject ID]],$B$6:$B1473,Table1[[#This Row],[File Name]]), "")</f>
        <v/>
      </c>
      <c r="Q475" t="str">
        <f>IF(Table1[[#This Row],[Nap/decane]]=$W$8, Table1[[#This Row],[Area]]/SUMIFS($G$6:$G1473, $M$6:$M1473,Table1[[#This Row],[Inject ID approx]],$B$6:$B1473,Table1[[#This Row],[File Name]]), "")</f>
        <v/>
      </c>
      <c r="R475" t="str">
        <f>IF(OR(Table1[[#This Row],[Analyte]]="Phe", Table1[[#This Row],[Analyte]]= "Naphtol"),TRUE,"")</f>
        <v/>
      </c>
    </row>
    <row r="476" spans="1:18" x14ac:dyDescent="0.2">
      <c r="A476" t="str">
        <f>IFERROR(RIGHT(Table1[[#This Row],[File Name]],LEN(Table1[[#This Row],[File Name]])-FIND("-",Table1[[#This Row],[File Name]])),"")</f>
        <v>0.1</v>
      </c>
      <c r="B476" t="str">
        <f>IF(LEFT(Table1[[#This Row],[Peak '#]],3)="TIC", SUBSTITUTE(SUBSTITUTE(Table1[[#This Row],[Peak '#]],".D\data.ms",""),"TIC:", ""),B475)</f>
        <v xml:space="preserve"> 20250718_Nap-0.1</v>
      </c>
      <c r="J476" t="str">
        <f>IFERROR(2*(D477-Table1[[#This Row],[Ret Time]])/(Table1[[#This Row],[Width]]+F477),"")</f>
        <v/>
      </c>
      <c r="K476" t="str">
        <f>IF(ISNUMBER(Table1[[#This Row],[Ret Time]]), ROUND(Table1[[#This Row],[Ret Time]],1),"")</f>
        <v/>
      </c>
      <c r="L476" t="str">
        <f>IFERROR(INDEX($W$8:$W$30,MATCH(K476,$V$8:$V$30,0)),"")</f>
        <v/>
      </c>
      <c r="M476" t="str">
        <f>IFERROR(INDEX($X$8:$X$30,MATCH(Table1[[#This Row],[Rounded RT]],$V$8:$V$30,0)),"")</f>
        <v/>
      </c>
      <c r="N476" t="str">
        <f>IF(Table1[[#This Row],[Analyte]]=$W$8, Table1[[#This Row],[Area]]/SUMIFS($G$6:$G1474, $M$6:$M1474,Table1[[#This Row],[Inject ID]],$B$6:$B1474,Table1[[#This Row],[File Name]]), "")</f>
        <v/>
      </c>
      <c r="O476" t="str">
        <f>IF(Table1[[#This Row],[Analyte]]=$W$25, Table1[[#This Row],[Area]]/SUMIFS($G$6:$G1474, $M$6:$M1474,Table1[[#This Row],[Inject ID]],$B$6:$B1474,Table1[[#This Row],[File Name]]), "")</f>
        <v/>
      </c>
      <c r="Q476" t="str">
        <f>IF(Table1[[#This Row],[Nap/decane]]=$W$8, Table1[[#This Row],[Area]]/SUMIFS($G$6:$G1474, $M$6:$M1474,Table1[[#This Row],[Inject ID approx]],$B$6:$B1474,Table1[[#This Row],[File Name]]), "")</f>
        <v/>
      </c>
      <c r="R476" t="str">
        <f>IF(OR(Table1[[#This Row],[Analyte]]="Phe", Table1[[#This Row],[Analyte]]= "Naphtol"),TRUE,"")</f>
        <v/>
      </c>
    </row>
    <row r="477" spans="1:18" x14ac:dyDescent="0.2">
      <c r="A477" t="str">
        <f>IFERROR(RIGHT(Table1[[#This Row],[File Name]],LEN(Table1[[#This Row],[File Name]])-FIND("-",Table1[[#This Row],[File Name]])),"")</f>
        <v>0.1</v>
      </c>
      <c r="B477" t="str">
        <f>IF(LEFT(Table1[[#This Row],[Peak '#]],3)="TIC", SUBSTITUTE(SUBSTITUTE(Table1[[#This Row],[Peak '#]],".D\data.ms",""),"TIC:", ""),B476)</f>
        <v xml:space="preserve"> 20250718_Nap-0.1</v>
      </c>
      <c r="J477" t="str">
        <f>IFERROR(2*(D478-Table1[[#This Row],[Ret Time]])/(Table1[[#This Row],[Width]]+F478),"")</f>
        <v/>
      </c>
      <c r="K477" t="str">
        <f>IF(ISNUMBER(Table1[[#This Row],[Ret Time]]), ROUND(Table1[[#This Row],[Ret Time]],1),"")</f>
        <v/>
      </c>
      <c r="L477" t="str">
        <f>IFERROR(INDEX($W$8:$W$30,MATCH(K477,$V$8:$V$30,0)),"")</f>
        <v/>
      </c>
      <c r="M477" t="str">
        <f>IFERROR(INDEX($X$8:$X$30,MATCH(Table1[[#This Row],[Rounded RT]],$V$8:$V$30,0)),"")</f>
        <v/>
      </c>
      <c r="N477" t="str">
        <f>IF(Table1[[#This Row],[Analyte]]=$W$8, Table1[[#This Row],[Area]]/SUMIFS($G$6:$G1475, $M$6:$M1475,Table1[[#This Row],[Inject ID]],$B$6:$B1475,Table1[[#This Row],[File Name]]), "")</f>
        <v/>
      </c>
      <c r="O477" t="str">
        <f>IF(Table1[[#This Row],[Analyte]]=$W$25, Table1[[#This Row],[Area]]/SUMIFS($G$6:$G1475, $M$6:$M1475,Table1[[#This Row],[Inject ID]],$B$6:$B1475,Table1[[#This Row],[File Name]]), "")</f>
        <v/>
      </c>
      <c r="Q477" t="str">
        <f>IF(Table1[[#This Row],[Nap/decane]]=$W$8, Table1[[#This Row],[Area]]/SUMIFS($G$6:$G1475, $M$6:$M1475,Table1[[#This Row],[Inject ID approx]],$B$6:$B1475,Table1[[#This Row],[File Name]]), "")</f>
        <v/>
      </c>
      <c r="R477" t="str">
        <f>IF(OR(Table1[[#This Row],[Analyte]]="Phe", Table1[[#This Row],[Analyte]]= "Naphtol"),TRUE,"")</f>
        <v/>
      </c>
    </row>
    <row r="478" spans="1:18" x14ac:dyDescent="0.2">
      <c r="A478" t="str">
        <f>IFERROR(RIGHT(Table1[[#This Row],[File Name]],LEN(Table1[[#This Row],[File Name]])-FIND("-",Table1[[#This Row],[File Name]])),"")</f>
        <v>0.1</v>
      </c>
      <c r="B478" t="str">
        <f>IF(LEFT(Table1[[#This Row],[Peak '#]],3)="TIC", SUBSTITUTE(SUBSTITUTE(Table1[[#This Row],[Peak '#]],".D\data.ms",""),"TIC:", ""),B477)</f>
        <v xml:space="preserve"> 20250718_Nap-0.1</v>
      </c>
      <c r="J478" t="str">
        <f>IFERROR(2*(D479-Table1[[#This Row],[Ret Time]])/(Table1[[#This Row],[Width]]+F479),"")</f>
        <v/>
      </c>
      <c r="K478" t="str">
        <f>IF(ISNUMBER(Table1[[#This Row],[Ret Time]]), ROUND(Table1[[#This Row],[Ret Time]],1),"")</f>
        <v/>
      </c>
      <c r="L478" t="str">
        <f>IFERROR(INDEX($W$8:$W$30,MATCH(K478,$V$8:$V$30,0)),"")</f>
        <v/>
      </c>
      <c r="M478" t="str">
        <f>IFERROR(INDEX($X$8:$X$30,MATCH(Table1[[#This Row],[Rounded RT]],$V$8:$V$30,0)),"")</f>
        <v/>
      </c>
      <c r="N478" t="str">
        <f>IF(Table1[[#This Row],[Analyte]]=$W$8, Table1[[#This Row],[Area]]/SUMIFS($G$6:$G1476, $M$6:$M1476,Table1[[#This Row],[Inject ID]],$B$6:$B1476,Table1[[#This Row],[File Name]]), "")</f>
        <v/>
      </c>
      <c r="O478" t="str">
        <f>IF(Table1[[#This Row],[Analyte]]=$W$25, Table1[[#This Row],[Area]]/SUMIFS($G$6:$G1476, $M$6:$M1476,Table1[[#This Row],[Inject ID]],$B$6:$B1476,Table1[[#This Row],[File Name]]), "")</f>
        <v/>
      </c>
      <c r="Q478" t="str">
        <f>IF(Table1[[#This Row],[Nap/decane]]=$W$8, Table1[[#This Row],[Area]]/SUMIFS($G$6:$G1476, $M$6:$M1476,Table1[[#This Row],[Inject ID approx]],$B$6:$B1476,Table1[[#This Row],[File Name]]), "")</f>
        <v/>
      </c>
      <c r="R478" t="str">
        <f>IF(OR(Table1[[#This Row],[Analyte]]="Phe", Table1[[#This Row],[Analyte]]= "Naphtol"),TRUE,"")</f>
        <v/>
      </c>
    </row>
    <row r="479" spans="1:18" x14ac:dyDescent="0.2">
      <c r="A479" t="str">
        <f>IFERROR(RIGHT(Table1[[#This Row],[File Name]],LEN(Table1[[#This Row],[File Name]])-FIND("-",Table1[[#This Row],[File Name]])),"")</f>
        <v>0.1</v>
      </c>
      <c r="B479" t="str">
        <f>IF(LEFT(Table1[[#This Row],[Peak '#]],3)="TIC", SUBSTITUTE(SUBSTITUTE(Table1[[#This Row],[Peak '#]],".D\data.ms",""),"TIC:", ""),B478)</f>
        <v xml:space="preserve"> 20250718_Nap-0.1</v>
      </c>
      <c r="J479" t="str">
        <f>IFERROR(2*(D480-Table1[[#This Row],[Ret Time]])/(Table1[[#This Row],[Width]]+F480),"")</f>
        <v/>
      </c>
      <c r="K479" t="str">
        <f>IF(ISNUMBER(Table1[[#This Row],[Ret Time]]), ROUND(Table1[[#This Row],[Ret Time]],1),"")</f>
        <v/>
      </c>
      <c r="L479" t="str">
        <f>IFERROR(INDEX($W$8:$W$30,MATCH(K479,$V$8:$V$30,0)),"")</f>
        <v/>
      </c>
      <c r="M479" t="str">
        <f>IFERROR(INDEX($X$8:$X$30,MATCH(Table1[[#This Row],[Rounded RT]],$V$8:$V$30,0)),"")</f>
        <v/>
      </c>
      <c r="N479" t="str">
        <f>IF(Table1[[#This Row],[Analyte]]=$W$8, Table1[[#This Row],[Area]]/SUMIFS($G$6:$G1477, $M$6:$M1477,Table1[[#This Row],[Inject ID]],$B$6:$B1477,Table1[[#This Row],[File Name]]), "")</f>
        <v/>
      </c>
      <c r="O479" t="str">
        <f>IF(Table1[[#This Row],[Analyte]]=$W$25, Table1[[#This Row],[Area]]/SUMIFS($G$6:$G1477, $M$6:$M1477,Table1[[#This Row],[Inject ID]],$B$6:$B1477,Table1[[#This Row],[File Name]]), "")</f>
        <v/>
      </c>
      <c r="Q479" t="str">
        <f>IF(Table1[[#This Row],[Nap/decane]]=$W$8, Table1[[#This Row],[Area]]/SUMIFS($G$6:$G1477, $M$6:$M1477,Table1[[#This Row],[Inject ID approx]],$B$6:$B1477,Table1[[#This Row],[File Name]]), "")</f>
        <v/>
      </c>
      <c r="R479" t="str">
        <f>IF(OR(Table1[[#This Row],[Analyte]]="Phe", Table1[[#This Row],[Analyte]]= "Naphtol"),TRUE,"")</f>
        <v/>
      </c>
    </row>
    <row r="480" spans="1:18" x14ac:dyDescent="0.2">
      <c r="A480" t="str">
        <f>IFERROR(RIGHT(Table1[[#This Row],[File Name]],LEN(Table1[[#This Row],[File Name]])-FIND("-",Table1[[#This Row],[File Name]])),"")</f>
        <v>0.1</v>
      </c>
      <c r="B480" t="str">
        <f>IF(LEFT(Table1[[#This Row],[Peak '#]],3)="TIC", SUBSTITUTE(SUBSTITUTE(Table1[[#This Row],[Peak '#]],".D\data.ms",""),"TIC:", ""),B479)</f>
        <v xml:space="preserve"> 20250718_Nap-0.1</v>
      </c>
      <c r="J480" t="str">
        <f>IFERROR(2*(D481-Table1[[#This Row],[Ret Time]])/(Table1[[#This Row],[Width]]+F481),"")</f>
        <v/>
      </c>
      <c r="K480" t="str">
        <f>IF(ISNUMBER(Table1[[#This Row],[Ret Time]]), ROUND(Table1[[#This Row],[Ret Time]],1),"")</f>
        <v/>
      </c>
      <c r="L480" t="str">
        <f>IFERROR(INDEX($W$8:$W$30,MATCH(K480,$V$8:$V$30,0)),"")</f>
        <v/>
      </c>
      <c r="M480" t="str">
        <f>IFERROR(INDEX($X$8:$X$30,MATCH(Table1[[#This Row],[Rounded RT]],$V$8:$V$30,0)),"")</f>
        <v/>
      </c>
      <c r="N480" t="str">
        <f>IF(Table1[[#This Row],[Analyte]]=$W$8, Table1[[#This Row],[Area]]/SUMIFS($G$6:$G1478, $M$6:$M1478,Table1[[#This Row],[Inject ID]],$B$6:$B1478,Table1[[#This Row],[File Name]]), "")</f>
        <v/>
      </c>
      <c r="O480" t="str">
        <f>IF(Table1[[#This Row],[Analyte]]=$W$25, Table1[[#This Row],[Area]]/SUMIFS($G$6:$G1478, $M$6:$M1478,Table1[[#This Row],[Inject ID]],$B$6:$B1478,Table1[[#This Row],[File Name]]), "")</f>
        <v/>
      </c>
      <c r="Q480" t="str">
        <f>IF(Table1[[#This Row],[Nap/decane]]=$W$8, Table1[[#This Row],[Area]]/SUMIFS($G$6:$G1478, $M$6:$M1478,Table1[[#This Row],[Inject ID approx]],$B$6:$B1478,Table1[[#This Row],[File Name]]), "")</f>
        <v/>
      </c>
      <c r="R480" t="str">
        <f>IF(OR(Table1[[#This Row],[Analyte]]="Phe", Table1[[#This Row],[Analyte]]= "Naphtol"),TRUE,"")</f>
        <v/>
      </c>
    </row>
    <row r="481" spans="1:18" x14ac:dyDescent="0.2">
      <c r="A481" t="str">
        <f>IFERROR(RIGHT(Table1[[#This Row],[File Name]],LEN(Table1[[#This Row],[File Name]])-FIND("-",Table1[[#This Row],[File Name]])),"")</f>
        <v>0.1</v>
      </c>
      <c r="B481" t="str">
        <f>IF(LEFT(Table1[[#This Row],[Peak '#]],3)="TIC", SUBSTITUTE(SUBSTITUTE(Table1[[#This Row],[Peak '#]],".D\data.ms",""),"TIC:", ""),B480)</f>
        <v xml:space="preserve"> 20250718_Nap-0.1</v>
      </c>
      <c r="J481" t="str">
        <f>IFERROR(2*(D482-Table1[[#This Row],[Ret Time]])/(Table1[[#This Row],[Width]]+F482),"")</f>
        <v/>
      </c>
      <c r="K481" t="str">
        <f>IF(ISNUMBER(Table1[[#This Row],[Ret Time]]), ROUND(Table1[[#This Row],[Ret Time]],1),"")</f>
        <v/>
      </c>
      <c r="L481" t="str">
        <f>IFERROR(INDEX($W$8:$W$30,MATCH(K481,$V$8:$V$30,0)),"")</f>
        <v/>
      </c>
      <c r="M481" t="str">
        <f>IFERROR(INDEX($X$8:$X$30,MATCH(Table1[[#This Row],[Rounded RT]],$V$8:$V$30,0)),"")</f>
        <v/>
      </c>
      <c r="N481" t="str">
        <f>IF(Table1[[#This Row],[Analyte]]=$W$8, Table1[[#This Row],[Area]]/SUMIFS($G$6:$G1479, $M$6:$M1479,Table1[[#This Row],[Inject ID]],$B$6:$B1479,Table1[[#This Row],[File Name]]), "")</f>
        <v/>
      </c>
      <c r="O481" t="str">
        <f>IF(Table1[[#This Row],[Analyte]]=$W$25, Table1[[#This Row],[Area]]/SUMIFS($G$6:$G1479, $M$6:$M1479,Table1[[#This Row],[Inject ID]],$B$6:$B1479,Table1[[#This Row],[File Name]]), "")</f>
        <v/>
      </c>
      <c r="Q481" t="str">
        <f>IF(Table1[[#This Row],[Nap/decane]]=$W$8, Table1[[#This Row],[Area]]/SUMIFS($G$6:$G1479, $M$6:$M1479,Table1[[#This Row],[Inject ID approx]],$B$6:$B1479,Table1[[#This Row],[File Name]]), "")</f>
        <v/>
      </c>
      <c r="R481" t="str">
        <f>IF(OR(Table1[[#This Row],[Analyte]]="Phe", Table1[[#This Row],[Analyte]]= "Naphtol"),TRUE,"")</f>
        <v/>
      </c>
    </row>
    <row r="482" spans="1:18" x14ac:dyDescent="0.2">
      <c r="A482" t="str">
        <f>IFERROR(RIGHT(Table1[[#This Row],[File Name]],LEN(Table1[[#This Row],[File Name]])-FIND("-",Table1[[#This Row],[File Name]])),"")</f>
        <v>0.1</v>
      </c>
      <c r="B482" t="str">
        <f>IF(LEFT(Table1[[#This Row],[Peak '#]],3)="TIC", SUBSTITUTE(SUBSTITUTE(Table1[[#This Row],[Peak '#]],".D\data.ms",""),"TIC:", ""),B481)</f>
        <v xml:space="preserve"> 20250718_Nap-0.1</v>
      </c>
      <c r="J482" t="str">
        <f>IFERROR(2*(D483-Table1[[#This Row],[Ret Time]])/(Table1[[#This Row],[Width]]+F483),"")</f>
        <v/>
      </c>
      <c r="K482" t="str">
        <f>IF(ISNUMBER(Table1[[#This Row],[Ret Time]]), ROUND(Table1[[#This Row],[Ret Time]],1),"")</f>
        <v/>
      </c>
      <c r="L482" t="str">
        <f>IFERROR(INDEX($W$8:$W$30,MATCH(K482,$V$8:$V$30,0)),"")</f>
        <v/>
      </c>
      <c r="M482" t="str">
        <f>IFERROR(INDEX($X$8:$X$30,MATCH(Table1[[#This Row],[Rounded RT]],$V$8:$V$30,0)),"")</f>
        <v/>
      </c>
      <c r="N482" t="str">
        <f>IF(Table1[[#This Row],[Analyte]]=$W$8, Table1[[#This Row],[Area]]/SUMIFS($G$6:$G1480, $M$6:$M1480,Table1[[#This Row],[Inject ID]],$B$6:$B1480,Table1[[#This Row],[File Name]]), "")</f>
        <v/>
      </c>
      <c r="O482" t="str">
        <f>IF(Table1[[#This Row],[Analyte]]=$W$25, Table1[[#This Row],[Area]]/SUMIFS($G$6:$G1480, $M$6:$M1480,Table1[[#This Row],[Inject ID]],$B$6:$B1480,Table1[[#This Row],[File Name]]), "")</f>
        <v/>
      </c>
      <c r="Q482" t="str">
        <f>IF(Table1[[#This Row],[Nap/decane]]=$W$8, Table1[[#This Row],[Area]]/SUMIFS($G$6:$G1480, $M$6:$M1480,Table1[[#This Row],[Inject ID approx]],$B$6:$B1480,Table1[[#This Row],[File Name]]), "")</f>
        <v/>
      </c>
      <c r="R482" t="str">
        <f>IF(OR(Table1[[#This Row],[Analyte]]="Phe", Table1[[#This Row],[Analyte]]= "Naphtol"),TRUE,"")</f>
        <v/>
      </c>
    </row>
    <row r="483" spans="1:18" x14ac:dyDescent="0.2">
      <c r="A483" t="str">
        <f>IFERROR(RIGHT(Table1[[#This Row],[File Name]],LEN(Table1[[#This Row],[File Name]])-FIND("-",Table1[[#This Row],[File Name]])),"")</f>
        <v>0.1</v>
      </c>
      <c r="B483" t="str">
        <f>IF(LEFT(Table1[[#This Row],[Peak '#]],3)="TIC", SUBSTITUTE(SUBSTITUTE(Table1[[#This Row],[Peak '#]],".D\data.ms",""),"TIC:", ""),B482)</f>
        <v xml:space="preserve"> 20250718_Nap-0.1</v>
      </c>
      <c r="J483" t="str">
        <f>IFERROR(2*(D484-Table1[[#This Row],[Ret Time]])/(Table1[[#This Row],[Width]]+F484),"")</f>
        <v/>
      </c>
      <c r="K483" t="str">
        <f>IF(ISNUMBER(Table1[[#This Row],[Ret Time]]), ROUND(Table1[[#This Row],[Ret Time]],1),"")</f>
        <v/>
      </c>
      <c r="L483" t="str">
        <f>IFERROR(INDEX($W$8:$W$30,MATCH(K483,$V$8:$V$30,0)),"")</f>
        <v/>
      </c>
      <c r="M483" t="str">
        <f>IFERROR(INDEX($X$8:$X$30,MATCH(Table1[[#This Row],[Rounded RT]],$V$8:$V$30,0)),"")</f>
        <v/>
      </c>
      <c r="N483" t="str">
        <f>IF(Table1[[#This Row],[Analyte]]=$W$8, Table1[[#This Row],[Area]]/SUMIFS($G$6:$G1481, $M$6:$M1481,Table1[[#This Row],[Inject ID]],$B$6:$B1481,Table1[[#This Row],[File Name]]), "")</f>
        <v/>
      </c>
      <c r="O483" t="str">
        <f>IF(Table1[[#This Row],[Analyte]]=$W$25, Table1[[#This Row],[Area]]/SUMIFS($G$6:$G1481, $M$6:$M1481,Table1[[#This Row],[Inject ID]],$B$6:$B1481,Table1[[#This Row],[File Name]]), "")</f>
        <v/>
      </c>
      <c r="Q483" t="str">
        <f>IF(Table1[[#This Row],[Nap/decane]]=$W$8, Table1[[#This Row],[Area]]/SUMIFS($G$6:$G1481, $M$6:$M1481,Table1[[#This Row],[Inject ID approx]],$B$6:$B1481,Table1[[#This Row],[File Name]]), "")</f>
        <v/>
      </c>
      <c r="R483" t="str">
        <f>IF(OR(Table1[[#This Row],[Analyte]]="Phe", Table1[[#This Row],[Analyte]]= "Naphtol"),TRUE,"")</f>
        <v/>
      </c>
    </row>
    <row r="484" spans="1:18" x14ac:dyDescent="0.2">
      <c r="A484" t="str">
        <f>IFERROR(RIGHT(Table1[[#This Row],[File Name]],LEN(Table1[[#This Row],[File Name]])-FIND("-",Table1[[#This Row],[File Name]])),"")</f>
        <v>0.1</v>
      </c>
      <c r="B484" t="str">
        <f>IF(LEFT(Table1[[#This Row],[Peak '#]],3)="TIC", SUBSTITUTE(SUBSTITUTE(Table1[[#This Row],[Peak '#]],".D\data.ms",""),"TIC:", ""),B483)</f>
        <v xml:space="preserve"> 20250718_Nap-0.1</v>
      </c>
      <c r="J484" t="str">
        <f>IFERROR(2*(D485-Table1[[#This Row],[Ret Time]])/(Table1[[#This Row],[Width]]+F485),"")</f>
        <v/>
      </c>
      <c r="K484" t="str">
        <f>IF(ISNUMBER(Table1[[#This Row],[Ret Time]]), ROUND(Table1[[#This Row],[Ret Time]],1),"")</f>
        <v/>
      </c>
      <c r="L484" t="str">
        <f>IFERROR(INDEX($W$8:$W$30,MATCH(K484,$V$8:$V$30,0)),"")</f>
        <v/>
      </c>
      <c r="M484" t="str">
        <f>IFERROR(INDEX($X$8:$X$30,MATCH(Table1[[#This Row],[Rounded RT]],$V$8:$V$30,0)),"")</f>
        <v/>
      </c>
      <c r="N484" t="str">
        <f>IF(Table1[[#This Row],[Analyte]]=$W$8, Table1[[#This Row],[Area]]/SUMIFS($G$6:$G1482, $M$6:$M1482,Table1[[#This Row],[Inject ID]],$B$6:$B1482,Table1[[#This Row],[File Name]]), "")</f>
        <v/>
      </c>
      <c r="O484" t="str">
        <f>IF(Table1[[#This Row],[Analyte]]=$W$25, Table1[[#This Row],[Area]]/SUMIFS($G$6:$G1482, $M$6:$M1482,Table1[[#This Row],[Inject ID]],$B$6:$B1482,Table1[[#This Row],[File Name]]), "")</f>
        <v/>
      </c>
      <c r="Q484" t="str">
        <f>IF(Table1[[#This Row],[Nap/decane]]=$W$8, Table1[[#This Row],[Area]]/SUMIFS($G$6:$G1482, $M$6:$M1482,Table1[[#This Row],[Inject ID approx]],$B$6:$B1482,Table1[[#This Row],[File Name]]), "")</f>
        <v/>
      </c>
      <c r="R484" t="str">
        <f>IF(OR(Table1[[#This Row],[Analyte]]="Phe", Table1[[#This Row],[Analyte]]= "Naphtol"),TRUE,"")</f>
        <v/>
      </c>
    </row>
    <row r="485" spans="1:18" x14ac:dyDescent="0.2">
      <c r="A485" t="str">
        <f>IFERROR(RIGHT(Table1[[#This Row],[File Name]],LEN(Table1[[#This Row],[File Name]])-FIND("-",Table1[[#This Row],[File Name]])),"")</f>
        <v>0.1</v>
      </c>
      <c r="B485" t="str">
        <f>IF(LEFT(Table1[[#This Row],[Peak '#]],3)="TIC", SUBSTITUTE(SUBSTITUTE(Table1[[#This Row],[Peak '#]],".D\data.ms",""),"TIC:", ""),B484)</f>
        <v xml:space="preserve"> 20250718_Nap-0.1</v>
      </c>
      <c r="J485" t="str">
        <f>IFERROR(2*(D486-Table1[[#This Row],[Ret Time]])/(Table1[[#This Row],[Width]]+F486),"")</f>
        <v/>
      </c>
      <c r="K485" t="str">
        <f>IF(ISNUMBER(Table1[[#This Row],[Ret Time]]), ROUND(Table1[[#This Row],[Ret Time]],1),"")</f>
        <v/>
      </c>
      <c r="L485" t="str">
        <f>IFERROR(INDEX($W$8:$W$30,MATCH(K485,$V$8:$V$30,0)),"")</f>
        <v/>
      </c>
      <c r="M485" t="str">
        <f>IFERROR(INDEX($X$8:$X$30,MATCH(Table1[[#This Row],[Rounded RT]],$V$8:$V$30,0)),"")</f>
        <v/>
      </c>
      <c r="N485" t="str">
        <f>IF(Table1[[#This Row],[Analyte]]=$W$8, Table1[[#This Row],[Area]]/SUMIFS($G$6:$G1483, $M$6:$M1483,Table1[[#This Row],[Inject ID]],$B$6:$B1483,Table1[[#This Row],[File Name]]), "")</f>
        <v/>
      </c>
      <c r="O485" t="str">
        <f>IF(Table1[[#This Row],[Analyte]]=$W$25, Table1[[#This Row],[Area]]/SUMIFS($G$6:$G1483, $M$6:$M1483,Table1[[#This Row],[Inject ID]],$B$6:$B1483,Table1[[#This Row],[File Name]]), "")</f>
        <v/>
      </c>
      <c r="Q485" t="str">
        <f>IF(Table1[[#This Row],[Nap/decane]]=$W$8, Table1[[#This Row],[Area]]/SUMIFS($G$6:$G1483, $M$6:$M1483,Table1[[#This Row],[Inject ID approx]],$B$6:$B1483,Table1[[#This Row],[File Name]]), "")</f>
        <v/>
      </c>
      <c r="R485" t="str">
        <f>IF(OR(Table1[[#This Row],[Analyte]]="Phe", Table1[[#This Row],[Analyte]]= "Naphtol"),TRUE,"")</f>
        <v/>
      </c>
    </row>
    <row r="486" spans="1:18" x14ac:dyDescent="0.2">
      <c r="A486" t="str">
        <f>IFERROR(RIGHT(Table1[[#This Row],[File Name]],LEN(Table1[[#This Row],[File Name]])-FIND("-",Table1[[#This Row],[File Name]])),"")</f>
        <v>0.1</v>
      </c>
      <c r="B486" t="str">
        <f>IF(LEFT(Table1[[#This Row],[Peak '#]],3)="TIC", SUBSTITUTE(SUBSTITUTE(Table1[[#This Row],[Peak '#]],".D\data.ms",""),"TIC:", ""),B485)</f>
        <v xml:space="preserve"> 20250718_Nap-0.1</v>
      </c>
      <c r="J486" t="str">
        <f>IFERROR(2*(D487-Table1[[#This Row],[Ret Time]])/(Table1[[#This Row],[Width]]+F487),"")</f>
        <v/>
      </c>
      <c r="K486" t="str">
        <f>IF(ISNUMBER(Table1[[#This Row],[Ret Time]]), ROUND(Table1[[#This Row],[Ret Time]],1),"")</f>
        <v/>
      </c>
      <c r="L486" t="str">
        <f>IFERROR(INDEX($W$8:$W$30,MATCH(K486,$V$8:$V$30,0)),"")</f>
        <v/>
      </c>
      <c r="M486" t="str">
        <f>IFERROR(INDEX($X$8:$X$30,MATCH(Table1[[#This Row],[Rounded RT]],$V$8:$V$30,0)),"")</f>
        <v/>
      </c>
      <c r="N486" t="str">
        <f>IF(Table1[[#This Row],[Analyte]]=$W$8, Table1[[#This Row],[Area]]/SUMIFS($G$6:$G1484, $M$6:$M1484,Table1[[#This Row],[Inject ID]],$B$6:$B1484,Table1[[#This Row],[File Name]]), "")</f>
        <v/>
      </c>
      <c r="O486" t="str">
        <f>IF(Table1[[#This Row],[Analyte]]=$W$25, Table1[[#This Row],[Area]]/SUMIFS($G$6:$G1484, $M$6:$M1484,Table1[[#This Row],[Inject ID]],$B$6:$B1484,Table1[[#This Row],[File Name]]), "")</f>
        <v/>
      </c>
      <c r="Q486" t="str">
        <f>IF(Table1[[#This Row],[Nap/decane]]=$W$8, Table1[[#This Row],[Area]]/SUMIFS($G$6:$G1484, $M$6:$M1484,Table1[[#This Row],[Inject ID approx]],$B$6:$B1484,Table1[[#This Row],[File Name]]), "")</f>
        <v/>
      </c>
      <c r="R486" t="str">
        <f>IF(OR(Table1[[#This Row],[Analyte]]="Phe", Table1[[#This Row],[Analyte]]= "Naphtol"),TRUE,"")</f>
        <v/>
      </c>
    </row>
    <row r="487" spans="1:18" x14ac:dyDescent="0.2">
      <c r="A487" t="str">
        <f>IFERROR(RIGHT(Table1[[#This Row],[File Name]],LEN(Table1[[#This Row],[File Name]])-FIND("-",Table1[[#This Row],[File Name]])),"")</f>
        <v>0.1</v>
      </c>
      <c r="B487" t="str">
        <f>IF(LEFT(Table1[[#This Row],[Peak '#]],3)="TIC", SUBSTITUTE(SUBSTITUTE(Table1[[#This Row],[Peak '#]],".D\data.ms",""),"TIC:", ""),B486)</f>
        <v xml:space="preserve"> 20250718_Nap-0.1</v>
      </c>
      <c r="J487" t="str">
        <f>IFERROR(2*(D488-Table1[[#This Row],[Ret Time]])/(Table1[[#This Row],[Width]]+F488),"")</f>
        <v/>
      </c>
      <c r="K487" t="str">
        <f>IF(ISNUMBER(Table1[[#This Row],[Ret Time]]), ROUND(Table1[[#This Row],[Ret Time]],1),"")</f>
        <v/>
      </c>
      <c r="L487" t="str">
        <f>IFERROR(INDEX($W$8:$W$30,MATCH(K487,$V$8:$V$30,0)),"")</f>
        <v/>
      </c>
      <c r="M487" t="str">
        <f>IFERROR(INDEX($X$8:$X$30,MATCH(Table1[[#This Row],[Rounded RT]],$V$8:$V$30,0)),"")</f>
        <v/>
      </c>
      <c r="N487" t="str">
        <f>IF(Table1[[#This Row],[Analyte]]=$W$8, Table1[[#This Row],[Area]]/SUMIFS($G$6:$G1485, $M$6:$M1485,Table1[[#This Row],[Inject ID]],$B$6:$B1485,Table1[[#This Row],[File Name]]), "")</f>
        <v/>
      </c>
      <c r="O487" t="str">
        <f>IF(Table1[[#This Row],[Analyte]]=$W$25, Table1[[#This Row],[Area]]/SUMIFS($G$6:$G1485, $M$6:$M1485,Table1[[#This Row],[Inject ID]],$B$6:$B1485,Table1[[#This Row],[File Name]]), "")</f>
        <v/>
      </c>
      <c r="Q487" t="str">
        <f>IF(Table1[[#This Row],[Nap/decane]]=$W$8, Table1[[#This Row],[Area]]/SUMIFS($G$6:$G1485, $M$6:$M1485,Table1[[#This Row],[Inject ID approx]],$B$6:$B1485,Table1[[#This Row],[File Name]]), "")</f>
        <v/>
      </c>
      <c r="R487" t="str">
        <f>IF(OR(Table1[[#This Row],[Analyte]]="Phe", Table1[[#This Row],[Analyte]]= "Naphtol"),TRUE,"")</f>
        <v/>
      </c>
    </row>
    <row r="488" spans="1:18" x14ac:dyDescent="0.2">
      <c r="A488" t="str">
        <f>IFERROR(RIGHT(Table1[[#This Row],[File Name]],LEN(Table1[[#This Row],[File Name]])-FIND("-",Table1[[#This Row],[File Name]])),"")</f>
        <v>0.1</v>
      </c>
      <c r="B488" t="str">
        <f>IF(LEFT(Table1[[#This Row],[Peak '#]],3)="TIC", SUBSTITUTE(SUBSTITUTE(Table1[[#This Row],[Peak '#]],".D\data.ms",""),"TIC:", ""),B487)</f>
        <v xml:space="preserve"> 20250718_Nap-0.1</v>
      </c>
      <c r="J488" t="str">
        <f>IFERROR(2*(D489-Table1[[#This Row],[Ret Time]])/(Table1[[#This Row],[Width]]+F489),"")</f>
        <v/>
      </c>
      <c r="K488" t="str">
        <f>IF(ISNUMBER(Table1[[#This Row],[Ret Time]]), ROUND(Table1[[#This Row],[Ret Time]],1),"")</f>
        <v/>
      </c>
      <c r="L488" t="str">
        <f>IFERROR(INDEX($W$8:$W$30,MATCH(K488,$V$8:$V$30,0)),"")</f>
        <v/>
      </c>
      <c r="M488" t="str">
        <f>IFERROR(INDEX($X$8:$X$30,MATCH(Table1[[#This Row],[Rounded RT]],$V$8:$V$30,0)),"")</f>
        <v/>
      </c>
      <c r="N488" t="str">
        <f>IF(Table1[[#This Row],[Analyte]]=$W$8, Table1[[#This Row],[Area]]/SUMIFS($G$6:$G1486, $M$6:$M1486,Table1[[#This Row],[Inject ID]],$B$6:$B1486,Table1[[#This Row],[File Name]]), "")</f>
        <v/>
      </c>
      <c r="O488" t="str">
        <f>IF(Table1[[#This Row],[Analyte]]=$W$25, Table1[[#This Row],[Area]]/SUMIFS($G$6:$G1486, $M$6:$M1486,Table1[[#This Row],[Inject ID]],$B$6:$B1486,Table1[[#This Row],[File Name]]), "")</f>
        <v/>
      </c>
      <c r="Q488" t="str">
        <f>IF(Table1[[#This Row],[Nap/decane]]=$W$8, Table1[[#This Row],[Area]]/SUMIFS($G$6:$G1486, $M$6:$M1486,Table1[[#This Row],[Inject ID approx]],$B$6:$B1486,Table1[[#This Row],[File Name]]), "")</f>
        <v/>
      </c>
      <c r="R488" t="str">
        <f>IF(OR(Table1[[#This Row],[Analyte]]="Phe", Table1[[#This Row],[Analyte]]= "Naphtol"),TRUE,"")</f>
        <v/>
      </c>
    </row>
    <row r="489" spans="1:18" x14ac:dyDescent="0.2">
      <c r="A489" t="str">
        <f>IFERROR(RIGHT(Table1[[#This Row],[File Name]],LEN(Table1[[#This Row],[File Name]])-FIND("-",Table1[[#This Row],[File Name]])),"")</f>
        <v>0.1</v>
      </c>
      <c r="B489" t="str">
        <f>IF(LEFT(Table1[[#This Row],[Peak '#]],3)="TIC", SUBSTITUTE(SUBSTITUTE(Table1[[#This Row],[Peak '#]],".D\data.ms",""),"TIC:", ""),B488)</f>
        <v xml:space="preserve"> 20250718_Nap-0.1</v>
      </c>
      <c r="J489" t="str">
        <f>IFERROR(2*(D490-Table1[[#This Row],[Ret Time]])/(Table1[[#This Row],[Width]]+F490),"")</f>
        <v/>
      </c>
      <c r="K489" t="str">
        <f>IF(ISNUMBER(Table1[[#This Row],[Ret Time]]), ROUND(Table1[[#This Row],[Ret Time]],1),"")</f>
        <v/>
      </c>
      <c r="L489" t="str">
        <f>IFERROR(INDEX($W$8:$W$30,MATCH(K489,$V$8:$V$30,0)),"")</f>
        <v/>
      </c>
      <c r="M489" t="str">
        <f>IFERROR(INDEX($X$8:$X$30,MATCH(Table1[[#This Row],[Rounded RT]],$V$8:$V$30,0)),"")</f>
        <v/>
      </c>
      <c r="N489" t="str">
        <f>IF(Table1[[#This Row],[Analyte]]=$W$8, Table1[[#This Row],[Area]]/SUMIFS($G$6:$G1487, $M$6:$M1487,Table1[[#This Row],[Inject ID]],$B$6:$B1487,Table1[[#This Row],[File Name]]), "")</f>
        <v/>
      </c>
      <c r="O489" t="str">
        <f>IF(Table1[[#This Row],[Analyte]]=$W$25, Table1[[#This Row],[Area]]/SUMIFS($G$6:$G1487, $M$6:$M1487,Table1[[#This Row],[Inject ID]],$B$6:$B1487,Table1[[#This Row],[File Name]]), "")</f>
        <v/>
      </c>
      <c r="Q489" t="str">
        <f>IF(Table1[[#This Row],[Nap/decane]]=$W$8, Table1[[#This Row],[Area]]/SUMIFS($G$6:$G1487, $M$6:$M1487,Table1[[#This Row],[Inject ID approx]],$B$6:$B1487,Table1[[#This Row],[File Name]]), "")</f>
        <v/>
      </c>
      <c r="R489" t="str">
        <f>IF(OR(Table1[[#This Row],[Analyte]]="Phe", Table1[[#This Row],[Analyte]]= "Naphtol"),TRUE,"")</f>
        <v/>
      </c>
    </row>
    <row r="490" spans="1:18" x14ac:dyDescent="0.2">
      <c r="A490" t="str">
        <f>IFERROR(RIGHT(Table1[[#This Row],[File Name]],LEN(Table1[[#This Row],[File Name]])-FIND("-",Table1[[#This Row],[File Name]])),"")</f>
        <v>0.1</v>
      </c>
      <c r="B490" t="str">
        <f>IF(LEFT(Table1[[#This Row],[Peak '#]],3)="TIC", SUBSTITUTE(SUBSTITUTE(Table1[[#This Row],[Peak '#]],".D\data.ms",""),"TIC:", ""),B489)</f>
        <v xml:space="preserve"> 20250718_Nap-0.1</v>
      </c>
      <c r="J490" t="str">
        <f>IFERROR(2*(D491-Table1[[#This Row],[Ret Time]])/(Table1[[#This Row],[Width]]+F491),"")</f>
        <v/>
      </c>
      <c r="K490" t="str">
        <f>IF(ISNUMBER(Table1[[#This Row],[Ret Time]]), ROUND(Table1[[#This Row],[Ret Time]],1),"")</f>
        <v/>
      </c>
      <c r="L490" t="str">
        <f>IFERROR(INDEX($W$8:$W$30,MATCH(K490,$V$8:$V$30,0)),"")</f>
        <v/>
      </c>
      <c r="M490" t="str">
        <f>IFERROR(INDEX($X$8:$X$30,MATCH(Table1[[#This Row],[Rounded RT]],$V$8:$V$30,0)),"")</f>
        <v/>
      </c>
      <c r="N490" t="str">
        <f>IF(Table1[[#This Row],[Analyte]]=$W$8, Table1[[#This Row],[Area]]/SUMIFS($G$6:$G1488, $M$6:$M1488,Table1[[#This Row],[Inject ID]],$B$6:$B1488,Table1[[#This Row],[File Name]]), "")</f>
        <v/>
      </c>
      <c r="O490" t="str">
        <f>IF(Table1[[#This Row],[Analyte]]=$W$25, Table1[[#This Row],[Area]]/SUMIFS($G$6:$G1488, $M$6:$M1488,Table1[[#This Row],[Inject ID]],$B$6:$B1488,Table1[[#This Row],[File Name]]), "")</f>
        <v/>
      </c>
      <c r="Q490" t="str">
        <f>IF(Table1[[#This Row],[Nap/decane]]=$W$8, Table1[[#This Row],[Area]]/SUMIFS($G$6:$G1488, $M$6:$M1488,Table1[[#This Row],[Inject ID approx]],$B$6:$B1488,Table1[[#This Row],[File Name]]), "")</f>
        <v/>
      </c>
      <c r="R490" t="str">
        <f>IF(OR(Table1[[#This Row],[Analyte]]="Phe", Table1[[#This Row],[Analyte]]= "Naphtol"),TRUE,"")</f>
        <v/>
      </c>
    </row>
    <row r="491" spans="1:18" x14ac:dyDescent="0.2">
      <c r="A491" t="str">
        <f>IFERROR(RIGHT(Table1[[#This Row],[File Name]],LEN(Table1[[#This Row],[File Name]])-FIND("-",Table1[[#This Row],[File Name]])),"")</f>
        <v>0.1</v>
      </c>
      <c r="B491" t="str">
        <f>IF(LEFT(Table1[[#This Row],[Peak '#]],3)="TIC", SUBSTITUTE(SUBSTITUTE(Table1[[#This Row],[Peak '#]],".D\data.ms",""),"TIC:", ""),B490)</f>
        <v xml:space="preserve"> 20250718_Nap-0.1</v>
      </c>
      <c r="J491" t="str">
        <f>IFERROR(2*(D492-Table1[[#This Row],[Ret Time]])/(Table1[[#This Row],[Width]]+F492),"")</f>
        <v/>
      </c>
      <c r="K491" t="str">
        <f>IF(ISNUMBER(Table1[[#This Row],[Ret Time]]), ROUND(Table1[[#This Row],[Ret Time]],1),"")</f>
        <v/>
      </c>
      <c r="L491" t="str">
        <f>IFERROR(INDEX($W$8:$W$30,MATCH(K491,$V$8:$V$30,0)),"")</f>
        <v/>
      </c>
      <c r="M491" t="str">
        <f>IFERROR(INDEX($X$8:$X$30,MATCH(Table1[[#This Row],[Rounded RT]],$V$8:$V$30,0)),"")</f>
        <v/>
      </c>
      <c r="N491" t="str">
        <f>IF(Table1[[#This Row],[Analyte]]=$W$8, Table1[[#This Row],[Area]]/SUMIFS($G$6:$G1489, $M$6:$M1489,Table1[[#This Row],[Inject ID]],$B$6:$B1489,Table1[[#This Row],[File Name]]), "")</f>
        <v/>
      </c>
      <c r="O491" t="str">
        <f>IF(Table1[[#This Row],[Analyte]]=$W$25, Table1[[#This Row],[Area]]/SUMIFS($G$6:$G1489, $M$6:$M1489,Table1[[#This Row],[Inject ID]],$B$6:$B1489,Table1[[#This Row],[File Name]]), "")</f>
        <v/>
      </c>
      <c r="Q491" t="str">
        <f>IF(Table1[[#This Row],[Nap/decane]]=$W$8, Table1[[#This Row],[Area]]/SUMIFS($G$6:$G1489, $M$6:$M1489,Table1[[#This Row],[Inject ID approx]],$B$6:$B1489,Table1[[#This Row],[File Name]]), "")</f>
        <v/>
      </c>
      <c r="R491" t="str">
        <f>IF(OR(Table1[[#This Row],[Analyte]]="Phe", Table1[[#This Row],[Analyte]]= "Naphtol"),TRUE,"")</f>
        <v/>
      </c>
    </row>
    <row r="492" spans="1:18" x14ac:dyDescent="0.2">
      <c r="A492" t="str">
        <f>IFERROR(RIGHT(Table1[[#This Row],[File Name]],LEN(Table1[[#This Row],[File Name]])-FIND("-",Table1[[#This Row],[File Name]])),"")</f>
        <v>0.1</v>
      </c>
      <c r="B492" t="str">
        <f>IF(LEFT(Table1[[#This Row],[Peak '#]],3)="TIC", SUBSTITUTE(SUBSTITUTE(Table1[[#This Row],[Peak '#]],".D\data.ms",""),"TIC:", ""),B491)</f>
        <v xml:space="preserve"> 20250718_Nap-0.1</v>
      </c>
      <c r="J492" t="str">
        <f>IFERROR(2*(D493-Table1[[#This Row],[Ret Time]])/(Table1[[#This Row],[Width]]+F493),"")</f>
        <v/>
      </c>
      <c r="K492" t="str">
        <f>IF(ISNUMBER(Table1[[#This Row],[Ret Time]]), ROUND(Table1[[#This Row],[Ret Time]],1),"")</f>
        <v/>
      </c>
      <c r="L492" t="str">
        <f>IFERROR(INDEX($W$8:$W$30,MATCH(K492,$V$8:$V$30,0)),"")</f>
        <v/>
      </c>
      <c r="M492" t="str">
        <f>IFERROR(INDEX($X$8:$X$30,MATCH(Table1[[#This Row],[Rounded RT]],$V$8:$V$30,0)),"")</f>
        <v/>
      </c>
      <c r="N492" t="str">
        <f>IF(Table1[[#This Row],[Analyte]]=$W$8, Table1[[#This Row],[Area]]/SUMIFS($G$6:$G1490, $M$6:$M1490,Table1[[#This Row],[Inject ID]],$B$6:$B1490,Table1[[#This Row],[File Name]]), "")</f>
        <v/>
      </c>
      <c r="O492" t="str">
        <f>IF(Table1[[#This Row],[Analyte]]=$W$25, Table1[[#This Row],[Area]]/SUMIFS($G$6:$G1490, $M$6:$M1490,Table1[[#This Row],[Inject ID]],$B$6:$B1490,Table1[[#This Row],[File Name]]), "")</f>
        <v/>
      </c>
      <c r="Q492" t="str">
        <f>IF(Table1[[#This Row],[Nap/decane]]=$W$8, Table1[[#This Row],[Area]]/SUMIFS($G$6:$G1490, $M$6:$M1490,Table1[[#This Row],[Inject ID approx]],$B$6:$B1490,Table1[[#This Row],[File Name]]), "")</f>
        <v/>
      </c>
      <c r="R492" t="str">
        <f>IF(OR(Table1[[#This Row],[Analyte]]="Phe", Table1[[#This Row],[Analyte]]= "Naphtol"),TRUE,"")</f>
        <v/>
      </c>
    </row>
    <row r="493" spans="1:18" x14ac:dyDescent="0.2">
      <c r="A493" t="str">
        <f>IFERROR(RIGHT(Table1[[#This Row],[File Name]],LEN(Table1[[#This Row],[File Name]])-FIND("-",Table1[[#This Row],[File Name]])),"")</f>
        <v>0.1</v>
      </c>
      <c r="B493" t="str">
        <f>IF(LEFT(Table1[[#This Row],[Peak '#]],3)="TIC", SUBSTITUTE(SUBSTITUTE(Table1[[#This Row],[Peak '#]],".D\data.ms",""),"TIC:", ""),B492)</f>
        <v xml:space="preserve"> 20250718_Nap-0.1</v>
      </c>
      <c r="J493" t="str">
        <f>IFERROR(2*(D494-Table1[[#This Row],[Ret Time]])/(Table1[[#This Row],[Width]]+F494),"")</f>
        <v/>
      </c>
      <c r="K493" t="str">
        <f>IF(ISNUMBER(Table1[[#This Row],[Ret Time]]), ROUND(Table1[[#This Row],[Ret Time]],1),"")</f>
        <v/>
      </c>
      <c r="L493" t="str">
        <f>IFERROR(INDEX($W$8:$W$30,MATCH(K493,$V$8:$V$30,0)),"")</f>
        <v/>
      </c>
      <c r="M493" t="str">
        <f>IFERROR(INDEX($X$8:$X$30,MATCH(Table1[[#This Row],[Rounded RT]],$V$8:$V$30,0)),"")</f>
        <v/>
      </c>
      <c r="N493" t="str">
        <f>IF(Table1[[#This Row],[Analyte]]=$W$8, Table1[[#This Row],[Area]]/SUMIFS($G$6:$G1491, $M$6:$M1491,Table1[[#This Row],[Inject ID]],$B$6:$B1491,Table1[[#This Row],[File Name]]), "")</f>
        <v/>
      </c>
      <c r="O493" t="str">
        <f>IF(Table1[[#This Row],[Analyte]]=$W$25, Table1[[#This Row],[Area]]/SUMIFS($G$6:$G1491, $M$6:$M1491,Table1[[#This Row],[Inject ID]],$B$6:$B1491,Table1[[#This Row],[File Name]]), "")</f>
        <v/>
      </c>
      <c r="Q493" t="str">
        <f>IF(Table1[[#This Row],[Nap/decane]]=$W$8, Table1[[#This Row],[Area]]/SUMIFS($G$6:$G1491, $M$6:$M1491,Table1[[#This Row],[Inject ID approx]],$B$6:$B1491,Table1[[#This Row],[File Name]]), "")</f>
        <v/>
      </c>
      <c r="R493" t="str">
        <f>IF(OR(Table1[[#This Row],[Analyte]]="Phe", Table1[[#This Row],[Analyte]]= "Naphtol"),TRUE,"")</f>
        <v/>
      </c>
    </row>
    <row r="494" spans="1:18" x14ac:dyDescent="0.2">
      <c r="A494" t="str">
        <f>IFERROR(RIGHT(Table1[[#This Row],[File Name]],LEN(Table1[[#This Row],[File Name]])-FIND("-",Table1[[#This Row],[File Name]])),"")</f>
        <v>0.1</v>
      </c>
      <c r="B494" t="str">
        <f>IF(LEFT(Table1[[#This Row],[Peak '#]],3)="TIC", SUBSTITUTE(SUBSTITUTE(Table1[[#This Row],[Peak '#]],".D\data.ms",""),"TIC:", ""),B493)</f>
        <v xml:space="preserve"> 20250718_Nap-0.1</v>
      </c>
      <c r="J494" t="str">
        <f>IFERROR(2*(D495-Table1[[#This Row],[Ret Time]])/(Table1[[#This Row],[Width]]+F495),"")</f>
        <v/>
      </c>
      <c r="K494" t="str">
        <f>IF(ISNUMBER(Table1[[#This Row],[Ret Time]]), ROUND(Table1[[#This Row],[Ret Time]],1),"")</f>
        <v/>
      </c>
      <c r="L494" t="str">
        <f>IFERROR(INDEX($W$8:$W$30,MATCH(K494,$V$8:$V$30,0)),"")</f>
        <v/>
      </c>
      <c r="M494" t="str">
        <f>IFERROR(INDEX($X$8:$X$30,MATCH(Table1[[#This Row],[Rounded RT]],$V$8:$V$30,0)),"")</f>
        <v/>
      </c>
      <c r="N494" t="str">
        <f>IF(Table1[[#This Row],[Analyte]]=$W$8, Table1[[#This Row],[Area]]/SUMIFS($G$6:$G1492, $M$6:$M1492,Table1[[#This Row],[Inject ID]],$B$6:$B1492,Table1[[#This Row],[File Name]]), "")</f>
        <v/>
      </c>
      <c r="O494" t="str">
        <f>IF(Table1[[#This Row],[Analyte]]=$W$25, Table1[[#This Row],[Area]]/SUMIFS($G$6:$G1492, $M$6:$M1492,Table1[[#This Row],[Inject ID]],$B$6:$B1492,Table1[[#This Row],[File Name]]), "")</f>
        <v/>
      </c>
      <c r="Q494" t="str">
        <f>IF(Table1[[#This Row],[Nap/decane]]=$W$8, Table1[[#This Row],[Area]]/SUMIFS($G$6:$G1492, $M$6:$M1492,Table1[[#This Row],[Inject ID approx]],$B$6:$B1492,Table1[[#This Row],[File Name]]), "")</f>
        <v/>
      </c>
      <c r="R494" t="str">
        <f>IF(OR(Table1[[#This Row],[Analyte]]="Phe", Table1[[#This Row],[Analyte]]= "Naphtol"),TRUE,"")</f>
        <v/>
      </c>
    </row>
    <row r="495" spans="1:18" x14ac:dyDescent="0.2">
      <c r="A495" t="str">
        <f>IFERROR(RIGHT(Table1[[#This Row],[File Name]],LEN(Table1[[#This Row],[File Name]])-FIND("-",Table1[[#This Row],[File Name]])),"")</f>
        <v>0.1</v>
      </c>
      <c r="B495" t="str">
        <f>IF(LEFT(Table1[[#This Row],[Peak '#]],3)="TIC", SUBSTITUTE(SUBSTITUTE(Table1[[#This Row],[Peak '#]],".D\data.ms",""),"TIC:", ""),B494)</f>
        <v xml:space="preserve"> 20250718_Nap-0.1</v>
      </c>
      <c r="J495" t="str">
        <f>IFERROR(2*(D496-Table1[[#This Row],[Ret Time]])/(Table1[[#This Row],[Width]]+F496),"")</f>
        <v/>
      </c>
      <c r="K495" t="str">
        <f>IF(ISNUMBER(Table1[[#This Row],[Ret Time]]), ROUND(Table1[[#This Row],[Ret Time]],1),"")</f>
        <v/>
      </c>
      <c r="L495" t="str">
        <f>IFERROR(INDEX($W$8:$W$30,MATCH(K495,$V$8:$V$30,0)),"")</f>
        <v/>
      </c>
      <c r="M495" t="str">
        <f>IFERROR(INDEX($X$8:$X$30,MATCH(Table1[[#This Row],[Rounded RT]],$V$8:$V$30,0)),"")</f>
        <v/>
      </c>
      <c r="N495" t="str">
        <f>IF(Table1[[#This Row],[Analyte]]=$W$8, Table1[[#This Row],[Area]]/SUMIFS($G$6:$G1493, $M$6:$M1493,Table1[[#This Row],[Inject ID]],$B$6:$B1493,Table1[[#This Row],[File Name]]), "")</f>
        <v/>
      </c>
      <c r="O495" t="str">
        <f>IF(Table1[[#This Row],[Analyte]]=$W$25, Table1[[#This Row],[Area]]/SUMIFS($G$6:$G1493, $M$6:$M1493,Table1[[#This Row],[Inject ID]],$B$6:$B1493,Table1[[#This Row],[File Name]]), "")</f>
        <v/>
      </c>
      <c r="Q495" t="str">
        <f>IF(Table1[[#This Row],[Nap/decane]]=$W$8, Table1[[#This Row],[Area]]/SUMIFS($G$6:$G1493, $M$6:$M1493,Table1[[#This Row],[Inject ID approx]],$B$6:$B1493,Table1[[#This Row],[File Name]]), "")</f>
        <v/>
      </c>
      <c r="R495" t="str">
        <f>IF(OR(Table1[[#This Row],[Analyte]]="Phe", Table1[[#This Row],[Analyte]]= "Naphtol"),TRUE,"")</f>
        <v/>
      </c>
    </row>
    <row r="496" spans="1:18" x14ac:dyDescent="0.2">
      <c r="A496" t="str">
        <f>IFERROR(RIGHT(Table1[[#This Row],[File Name]],LEN(Table1[[#This Row],[File Name]])-FIND("-",Table1[[#This Row],[File Name]])),"")</f>
        <v>0.1</v>
      </c>
      <c r="B496" t="str">
        <f>IF(LEFT(Table1[[#This Row],[Peak '#]],3)="TIC", SUBSTITUTE(SUBSTITUTE(Table1[[#This Row],[Peak '#]],".D\data.ms",""),"TIC:", ""),B495)</f>
        <v xml:space="preserve"> 20250718_Nap-0.1</v>
      </c>
      <c r="J496" t="str">
        <f>IFERROR(2*(D497-Table1[[#This Row],[Ret Time]])/(Table1[[#This Row],[Width]]+F497),"")</f>
        <v/>
      </c>
      <c r="K496" t="str">
        <f>IF(ISNUMBER(Table1[[#This Row],[Ret Time]]), ROUND(Table1[[#This Row],[Ret Time]],1),"")</f>
        <v/>
      </c>
      <c r="L496" t="str">
        <f>IFERROR(INDEX($W$8:$W$30,MATCH(K496,$V$8:$V$30,0)),"")</f>
        <v/>
      </c>
      <c r="M496" t="str">
        <f>IFERROR(INDEX($X$8:$X$30,MATCH(Table1[[#This Row],[Rounded RT]],$V$8:$V$30,0)),"")</f>
        <v/>
      </c>
      <c r="N496" t="str">
        <f>IF(Table1[[#This Row],[Analyte]]=$W$8, Table1[[#This Row],[Area]]/SUMIFS($G$6:$G1494, $M$6:$M1494,Table1[[#This Row],[Inject ID]],$B$6:$B1494,Table1[[#This Row],[File Name]]), "")</f>
        <v/>
      </c>
      <c r="O496" t="str">
        <f>IF(Table1[[#This Row],[Analyte]]=$W$25, Table1[[#This Row],[Area]]/SUMIFS($G$6:$G1494, $M$6:$M1494,Table1[[#This Row],[Inject ID]],$B$6:$B1494,Table1[[#This Row],[File Name]]), "")</f>
        <v/>
      </c>
      <c r="Q496" t="str">
        <f>IF(Table1[[#This Row],[Nap/decane]]=$W$8, Table1[[#This Row],[Area]]/SUMIFS($G$6:$G1494, $M$6:$M1494,Table1[[#This Row],[Inject ID approx]],$B$6:$B1494,Table1[[#This Row],[File Name]]), "")</f>
        <v/>
      </c>
      <c r="R496" t="str">
        <f>IF(OR(Table1[[#This Row],[Analyte]]="Phe", Table1[[#This Row],[Analyte]]= "Naphtol"),TRUE,"")</f>
        <v/>
      </c>
    </row>
    <row r="497" spans="1:18" x14ac:dyDescent="0.2">
      <c r="A497" t="str">
        <f>IFERROR(RIGHT(Table1[[#This Row],[File Name]],LEN(Table1[[#This Row],[File Name]])-FIND("-",Table1[[#This Row],[File Name]])),"")</f>
        <v>0.1</v>
      </c>
      <c r="B497" t="str">
        <f>IF(LEFT(Table1[[#This Row],[Peak '#]],3)="TIC", SUBSTITUTE(SUBSTITUTE(Table1[[#This Row],[Peak '#]],".D\data.ms",""),"TIC:", ""),B496)</f>
        <v xml:space="preserve"> 20250718_Nap-0.1</v>
      </c>
      <c r="J497" t="str">
        <f>IFERROR(2*(D498-Table1[[#This Row],[Ret Time]])/(Table1[[#This Row],[Width]]+F498),"")</f>
        <v/>
      </c>
      <c r="K497" t="str">
        <f>IF(ISNUMBER(Table1[[#This Row],[Ret Time]]), ROUND(Table1[[#This Row],[Ret Time]],1),"")</f>
        <v/>
      </c>
      <c r="L497" t="str">
        <f>IFERROR(INDEX($W$8:$W$30,MATCH(K497,$V$8:$V$30,0)),"")</f>
        <v/>
      </c>
      <c r="M497" t="str">
        <f>IFERROR(INDEX($X$8:$X$30,MATCH(Table1[[#This Row],[Rounded RT]],$V$8:$V$30,0)),"")</f>
        <v/>
      </c>
      <c r="N497" t="str">
        <f>IF(Table1[[#This Row],[Analyte]]=$W$8, Table1[[#This Row],[Area]]/SUMIFS($G$6:$G1495, $M$6:$M1495,Table1[[#This Row],[Inject ID]],$B$6:$B1495,Table1[[#This Row],[File Name]]), "")</f>
        <v/>
      </c>
      <c r="O497" t="str">
        <f>IF(Table1[[#This Row],[Analyte]]=$W$25, Table1[[#This Row],[Area]]/SUMIFS($G$6:$G1495, $M$6:$M1495,Table1[[#This Row],[Inject ID]],$B$6:$B1495,Table1[[#This Row],[File Name]]), "")</f>
        <v/>
      </c>
      <c r="Q497" t="str">
        <f>IF(Table1[[#This Row],[Nap/decane]]=$W$8, Table1[[#This Row],[Area]]/SUMIFS($G$6:$G1495, $M$6:$M1495,Table1[[#This Row],[Inject ID approx]],$B$6:$B1495,Table1[[#This Row],[File Name]]), "")</f>
        <v/>
      </c>
      <c r="R497" t="str">
        <f>IF(OR(Table1[[#This Row],[Analyte]]="Phe", Table1[[#This Row],[Analyte]]= "Naphtol"),TRUE,"")</f>
        <v/>
      </c>
    </row>
    <row r="498" spans="1:18" x14ac:dyDescent="0.2">
      <c r="A498" t="str">
        <f>IFERROR(RIGHT(Table1[[#This Row],[File Name]],LEN(Table1[[#This Row],[File Name]])-FIND("-",Table1[[#This Row],[File Name]])),"")</f>
        <v>0.1</v>
      </c>
      <c r="B498" t="str">
        <f>IF(LEFT(Table1[[#This Row],[Peak '#]],3)="TIC", SUBSTITUTE(SUBSTITUTE(Table1[[#This Row],[Peak '#]],".D\data.ms",""),"TIC:", ""),B497)</f>
        <v xml:space="preserve"> 20250718_Nap-0.1</v>
      </c>
      <c r="J498" t="str">
        <f>IFERROR(2*(D499-Table1[[#This Row],[Ret Time]])/(Table1[[#This Row],[Width]]+F499),"")</f>
        <v/>
      </c>
      <c r="K498" t="str">
        <f>IF(ISNUMBER(Table1[[#This Row],[Ret Time]]), ROUND(Table1[[#This Row],[Ret Time]],1),"")</f>
        <v/>
      </c>
      <c r="L498" t="str">
        <f>IFERROR(INDEX($W$8:$W$30,MATCH(K498,$V$8:$V$30,0)),"")</f>
        <v/>
      </c>
      <c r="M498" t="str">
        <f>IFERROR(INDEX($X$8:$X$30,MATCH(Table1[[#This Row],[Rounded RT]],$V$8:$V$30,0)),"")</f>
        <v/>
      </c>
      <c r="N498" t="str">
        <f>IF(Table1[[#This Row],[Analyte]]=$W$8, Table1[[#This Row],[Area]]/SUMIFS($G$6:$G1496, $M$6:$M1496,Table1[[#This Row],[Inject ID]],$B$6:$B1496,Table1[[#This Row],[File Name]]), "")</f>
        <v/>
      </c>
      <c r="O498" t="str">
        <f>IF(Table1[[#This Row],[Analyte]]=$W$25, Table1[[#This Row],[Area]]/SUMIFS($G$6:$G1496, $M$6:$M1496,Table1[[#This Row],[Inject ID]],$B$6:$B1496,Table1[[#This Row],[File Name]]), "")</f>
        <v/>
      </c>
      <c r="Q498" t="str">
        <f>IF(Table1[[#This Row],[Nap/decane]]=$W$8, Table1[[#This Row],[Area]]/SUMIFS($G$6:$G1496, $M$6:$M1496,Table1[[#This Row],[Inject ID approx]],$B$6:$B1496,Table1[[#This Row],[File Name]]), "")</f>
        <v/>
      </c>
      <c r="R498" t="str">
        <f>IF(OR(Table1[[#This Row],[Analyte]]="Phe", Table1[[#This Row],[Analyte]]= "Naphtol"),TRUE,"")</f>
        <v/>
      </c>
    </row>
    <row r="499" spans="1:18" x14ac:dyDescent="0.2">
      <c r="A499" t="str">
        <f>IFERROR(RIGHT(Table1[[#This Row],[File Name]],LEN(Table1[[#This Row],[File Name]])-FIND("-",Table1[[#This Row],[File Name]])),"")</f>
        <v>0.1</v>
      </c>
      <c r="B499" t="str">
        <f>IF(LEFT(Table1[[#This Row],[Peak '#]],3)="TIC", SUBSTITUTE(SUBSTITUTE(Table1[[#This Row],[Peak '#]],".D\data.ms",""),"TIC:", ""),B498)</f>
        <v xml:space="preserve"> 20250718_Nap-0.1</v>
      </c>
      <c r="C499"/>
      <c r="J499" t="str">
        <f>IFERROR(2*(D500-Table1[[#This Row],[Ret Time]])/(Table1[[#This Row],[Width]]+F500),"")</f>
        <v/>
      </c>
      <c r="K499" t="str">
        <f>IF(ISNUMBER(Table1[[#This Row],[Ret Time]]), ROUND(Table1[[#This Row],[Ret Time]],1),"")</f>
        <v/>
      </c>
      <c r="L499" t="str">
        <f>IFERROR(INDEX($W$8:$W$30,MATCH(K499,$V$8:$V$30,0)),"")</f>
        <v/>
      </c>
      <c r="M499" t="str">
        <f>IFERROR(INDEX($X$8:$X$30,MATCH(Table1[[#This Row],[Rounded RT]],$V$8:$V$30,0)),"")</f>
        <v/>
      </c>
      <c r="N499" t="str">
        <f>IF(Table1[[#This Row],[Analyte]]=$W$8, Table1[[#This Row],[Area]]/SUMIFS($G$6:$G1497, $M$6:$M1497,Table1[[#This Row],[Inject ID]],$B$6:$B1497,Table1[[#This Row],[File Name]]), "")</f>
        <v/>
      </c>
      <c r="O499" t="str">
        <f>IF(Table1[[#This Row],[Analyte]]=$W$25, Table1[[#This Row],[Area]]/SUMIFS($G$6:$G1497, $M$6:$M1497,Table1[[#This Row],[Inject ID]],$B$6:$B1497,Table1[[#This Row],[File Name]]), "")</f>
        <v/>
      </c>
      <c r="Q499" t="str">
        <f>IF(Table1[[#This Row],[Nap/decane]]=$W$8, Table1[[#This Row],[Area]]/SUMIFS($G$6:$G1497, $M$6:$M1497,Table1[[#This Row],[Inject ID approx]],$B$6:$B1497,Table1[[#This Row],[File Name]]), "")</f>
        <v/>
      </c>
      <c r="R499" t="str">
        <f>IF(OR(Table1[[#This Row],[Analyte]]="Phe", Table1[[#This Row],[Analyte]]= "Naphtol"),TRUE,"")</f>
        <v/>
      </c>
    </row>
    <row r="500" spans="1:18" x14ac:dyDescent="0.2">
      <c r="A500" t="str">
        <f>IFERROR(RIGHT(Table1[[#This Row],[File Name]],LEN(Table1[[#This Row],[File Name]])-FIND("-",Table1[[#This Row],[File Name]])),"")</f>
        <v>0.1</v>
      </c>
      <c r="B500" t="str">
        <f>IF(LEFT(Table1[[#This Row],[Peak '#]],3)="TIC", SUBSTITUTE(SUBSTITUTE(Table1[[#This Row],[Peak '#]],".D\data.ms",""),"TIC:", ""),B499)</f>
        <v xml:space="preserve"> 20250718_Nap-0.1</v>
      </c>
      <c r="J500" t="str">
        <f>IFERROR(2*(D501-Table1[[#This Row],[Ret Time]])/(Table1[[#This Row],[Width]]+F501),"")</f>
        <v/>
      </c>
      <c r="K500" t="str">
        <f>IF(ISNUMBER(Table1[[#This Row],[Ret Time]]), ROUND(Table1[[#This Row],[Ret Time]],1),"")</f>
        <v/>
      </c>
      <c r="L500" t="str">
        <f>IFERROR(INDEX($W$8:$W$30,MATCH(K500,$V$8:$V$30,0)),"")</f>
        <v/>
      </c>
      <c r="M500" t="str">
        <f>IFERROR(INDEX($X$8:$X$30,MATCH(Table1[[#This Row],[Rounded RT]],$V$8:$V$30,0)),"")</f>
        <v/>
      </c>
      <c r="N500" t="str">
        <f>IF(Table1[[#This Row],[Analyte]]=$W$8, Table1[[#This Row],[Area]]/SUMIFS($G$6:$G1498, $M$6:$M1498,Table1[[#This Row],[Inject ID]],$B$6:$B1498,Table1[[#This Row],[File Name]]), "")</f>
        <v/>
      </c>
      <c r="O500" t="str">
        <f>IF(Table1[[#This Row],[Analyte]]=$W$25, Table1[[#This Row],[Area]]/SUMIFS($G$6:$G1498, $M$6:$M1498,Table1[[#This Row],[Inject ID]],$B$6:$B1498,Table1[[#This Row],[File Name]]), "")</f>
        <v/>
      </c>
      <c r="Q500" t="str">
        <f>IF(Table1[[#This Row],[Nap/decane]]=$W$8, Table1[[#This Row],[Area]]/SUMIFS($G$6:$G1498, $M$6:$M1498,Table1[[#This Row],[Inject ID approx]],$B$6:$B1498,Table1[[#This Row],[File Name]]), "")</f>
        <v/>
      </c>
      <c r="R500" t="str">
        <f>IF(OR(Table1[[#This Row],[Analyte]]="Phe", Table1[[#This Row],[Analyte]]= "Naphtol"),TRUE,"")</f>
        <v/>
      </c>
    </row>
    <row r="501" spans="1:18" x14ac:dyDescent="0.2">
      <c r="A501" t="str">
        <f>IFERROR(RIGHT(Table1[[#This Row],[File Name]],LEN(Table1[[#This Row],[File Name]])-FIND("-",Table1[[#This Row],[File Name]])),"")</f>
        <v>0.1</v>
      </c>
      <c r="B501" t="str">
        <f>IF(LEFT(Table1[[#This Row],[Peak '#]],3)="TIC", SUBSTITUTE(SUBSTITUTE(Table1[[#This Row],[Peak '#]],".D\data.ms",""),"TIC:", ""),B500)</f>
        <v xml:space="preserve"> 20250718_Nap-0.1</v>
      </c>
      <c r="J501" t="str">
        <f>IFERROR(2*(D502-Table1[[#This Row],[Ret Time]])/(Table1[[#This Row],[Width]]+F502),"")</f>
        <v/>
      </c>
      <c r="K501" t="str">
        <f>IF(ISNUMBER(Table1[[#This Row],[Ret Time]]), ROUND(Table1[[#This Row],[Ret Time]],1),"")</f>
        <v/>
      </c>
      <c r="L501" t="str">
        <f>IFERROR(INDEX($W$8:$W$30,MATCH(K501,$V$8:$V$30,0)),"")</f>
        <v/>
      </c>
      <c r="M501" t="str">
        <f>IFERROR(INDEX($X$8:$X$30,MATCH(Table1[[#This Row],[Rounded RT]],$V$8:$V$30,0)),"")</f>
        <v/>
      </c>
      <c r="N501" t="str">
        <f>IF(Table1[[#This Row],[Analyte]]=$W$8, Table1[[#This Row],[Area]]/SUMIFS($G$6:$G1499, $M$6:$M1499,Table1[[#This Row],[Inject ID]],$B$6:$B1499,Table1[[#This Row],[File Name]]), "")</f>
        <v/>
      </c>
      <c r="O501" t="str">
        <f>IF(Table1[[#This Row],[Analyte]]=$W$25, Table1[[#This Row],[Area]]/SUMIFS($G$6:$G1499, $M$6:$M1499,Table1[[#This Row],[Inject ID]],$B$6:$B1499,Table1[[#This Row],[File Name]]), "")</f>
        <v/>
      </c>
      <c r="Q501" t="str">
        <f>IF(Table1[[#This Row],[Nap/decane]]=$W$8, Table1[[#This Row],[Area]]/SUMIFS($G$6:$G1499, $M$6:$M1499,Table1[[#This Row],[Inject ID approx]],$B$6:$B1499,Table1[[#This Row],[File Name]]), "")</f>
        <v/>
      </c>
      <c r="R501" t="str">
        <f>IF(OR(Table1[[#This Row],[Analyte]]="Phe", Table1[[#This Row],[Analyte]]= "Naphtol"),TRUE,"")</f>
        <v/>
      </c>
    </row>
    <row r="502" spans="1:18" x14ac:dyDescent="0.2">
      <c r="A502" t="str">
        <f>IFERROR(RIGHT(Table1[[#This Row],[File Name]],LEN(Table1[[#This Row],[File Name]])-FIND("-",Table1[[#This Row],[File Name]])),"")</f>
        <v>0.1</v>
      </c>
      <c r="B502" t="str">
        <f>IF(LEFT(Table1[[#This Row],[Peak '#]],3)="TIC", SUBSTITUTE(SUBSTITUTE(Table1[[#This Row],[Peak '#]],".D\data.ms",""),"TIC:", ""),B501)</f>
        <v xml:space="preserve"> 20250718_Nap-0.1</v>
      </c>
      <c r="J502" t="str">
        <f>IFERROR(2*(D503-Table1[[#This Row],[Ret Time]])/(Table1[[#This Row],[Width]]+F503),"")</f>
        <v/>
      </c>
      <c r="K502" t="str">
        <f>IF(ISNUMBER(Table1[[#This Row],[Ret Time]]), ROUND(Table1[[#This Row],[Ret Time]],1),"")</f>
        <v/>
      </c>
      <c r="L502" t="str">
        <f>IFERROR(INDEX($W$8:$W$30,MATCH(K502,$V$8:$V$30,0)),"")</f>
        <v/>
      </c>
      <c r="M502" t="str">
        <f>IFERROR(INDEX($X$8:$X$30,MATCH(Table1[[#This Row],[Rounded RT]],$V$8:$V$30,0)),"")</f>
        <v/>
      </c>
      <c r="N502" t="str">
        <f>IF(Table1[[#This Row],[Analyte]]=$W$8, Table1[[#This Row],[Area]]/SUMIFS($G$6:$G1500, $M$6:$M1500,Table1[[#This Row],[Inject ID]],$B$6:$B1500,Table1[[#This Row],[File Name]]), "")</f>
        <v/>
      </c>
      <c r="O502" t="str">
        <f>IF(Table1[[#This Row],[Analyte]]=$W$25, Table1[[#This Row],[Area]]/SUMIFS($G$6:$G1500, $M$6:$M1500,Table1[[#This Row],[Inject ID]],$B$6:$B1500,Table1[[#This Row],[File Name]]), "")</f>
        <v/>
      </c>
      <c r="Q502" t="str">
        <f>IF(Table1[[#This Row],[Nap/decane]]=$W$8, Table1[[#This Row],[Area]]/SUMIFS($G$6:$G1500, $M$6:$M1500,Table1[[#This Row],[Inject ID approx]],$B$6:$B1500,Table1[[#This Row],[File Name]]), "")</f>
        <v/>
      </c>
      <c r="R502" t="str">
        <f>IF(OR(Table1[[#This Row],[Analyte]]="Phe", Table1[[#This Row],[Analyte]]= "Naphtol"),TRUE,"")</f>
        <v/>
      </c>
    </row>
    <row r="503" spans="1:18" x14ac:dyDescent="0.2">
      <c r="A503" t="str">
        <f>IFERROR(RIGHT(Table1[[#This Row],[File Name]],LEN(Table1[[#This Row],[File Name]])-FIND("-",Table1[[#This Row],[File Name]])),"")</f>
        <v>0.1</v>
      </c>
      <c r="B503" t="str">
        <f>IF(LEFT(Table1[[#This Row],[Peak '#]],3)="TIC", SUBSTITUTE(SUBSTITUTE(Table1[[#This Row],[Peak '#]],".D\data.ms",""),"TIC:", ""),B502)</f>
        <v xml:space="preserve"> 20250718_Nap-0.1</v>
      </c>
      <c r="J503" t="str">
        <f>IFERROR(2*(D504-Table1[[#This Row],[Ret Time]])/(Table1[[#This Row],[Width]]+F504),"")</f>
        <v/>
      </c>
      <c r="K503" t="str">
        <f>IF(ISNUMBER(Table1[[#This Row],[Ret Time]]), ROUND(Table1[[#This Row],[Ret Time]],1),"")</f>
        <v/>
      </c>
      <c r="L503" t="str">
        <f>IFERROR(INDEX($W$8:$W$30,MATCH(K503,$V$8:$V$30,0)),"")</f>
        <v/>
      </c>
      <c r="M503" t="str">
        <f>IFERROR(INDEX($X$8:$X$30,MATCH(Table1[[#This Row],[Rounded RT]],$V$8:$V$30,0)),"")</f>
        <v/>
      </c>
      <c r="N503" t="str">
        <f>IF(Table1[[#This Row],[Analyte]]=$W$8, Table1[[#This Row],[Area]]/SUMIFS($G$6:$G1501, $M$6:$M1501,Table1[[#This Row],[Inject ID]],$B$6:$B1501,Table1[[#This Row],[File Name]]), "")</f>
        <v/>
      </c>
      <c r="O503" t="str">
        <f>IF(Table1[[#This Row],[Analyte]]=$W$25, Table1[[#This Row],[Area]]/SUMIFS($G$6:$G1501, $M$6:$M1501,Table1[[#This Row],[Inject ID]],$B$6:$B1501,Table1[[#This Row],[File Name]]), "")</f>
        <v/>
      </c>
      <c r="Q503" t="str">
        <f>IF(Table1[[#This Row],[Nap/decane]]=$W$8, Table1[[#This Row],[Area]]/SUMIFS($G$6:$G1501, $M$6:$M1501,Table1[[#This Row],[Inject ID approx]],$B$6:$B1501,Table1[[#This Row],[File Name]]), "")</f>
        <v/>
      </c>
      <c r="R503" t="str">
        <f>IF(OR(Table1[[#This Row],[Analyte]]="Phe", Table1[[#This Row],[Analyte]]= "Naphtol"),TRUE,"")</f>
        <v/>
      </c>
    </row>
    <row r="504" spans="1:18" x14ac:dyDescent="0.2">
      <c r="A504" t="str">
        <f>IFERROR(RIGHT(Table1[[#This Row],[File Name]],LEN(Table1[[#This Row],[File Name]])-FIND("-",Table1[[#This Row],[File Name]])),"")</f>
        <v>0.1</v>
      </c>
      <c r="B504" t="str">
        <f>IF(LEFT(Table1[[#This Row],[Peak '#]],3)="TIC", SUBSTITUTE(SUBSTITUTE(Table1[[#This Row],[Peak '#]],".D\data.ms",""),"TIC:", ""),B503)</f>
        <v xml:space="preserve"> 20250718_Nap-0.1</v>
      </c>
      <c r="J504" t="str">
        <f>IFERROR(2*(D505-Table1[[#This Row],[Ret Time]])/(Table1[[#This Row],[Width]]+F505),"")</f>
        <v/>
      </c>
      <c r="K504" t="str">
        <f>IF(ISNUMBER(Table1[[#This Row],[Ret Time]]), ROUND(Table1[[#This Row],[Ret Time]],1),"")</f>
        <v/>
      </c>
      <c r="L504" t="str">
        <f>IFERROR(INDEX($W$8:$W$30,MATCH(K504,$V$8:$V$30,0)),"")</f>
        <v/>
      </c>
      <c r="M504" t="str">
        <f>IFERROR(INDEX($X$8:$X$30,MATCH(Table1[[#This Row],[Rounded RT]],$V$8:$V$30,0)),"")</f>
        <v/>
      </c>
      <c r="N504" t="str">
        <f>IF(Table1[[#This Row],[Analyte]]=$W$8, Table1[[#This Row],[Area]]/SUMIFS($G$6:$G1502, $M$6:$M1502,Table1[[#This Row],[Inject ID]],$B$6:$B1502,Table1[[#This Row],[File Name]]), "")</f>
        <v/>
      </c>
      <c r="O504" t="str">
        <f>IF(Table1[[#This Row],[Analyte]]=$W$25, Table1[[#This Row],[Area]]/SUMIFS($G$6:$G1502, $M$6:$M1502,Table1[[#This Row],[Inject ID]],$B$6:$B1502,Table1[[#This Row],[File Name]]), "")</f>
        <v/>
      </c>
      <c r="Q504" t="str">
        <f>IF(Table1[[#This Row],[Nap/decane]]=$W$8, Table1[[#This Row],[Area]]/SUMIFS($G$6:$G1502, $M$6:$M1502,Table1[[#This Row],[Inject ID approx]],$B$6:$B1502,Table1[[#This Row],[File Name]]), "")</f>
        <v/>
      </c>
      <c r="R504" t="str">
        <f>IF(OR(Table1[[#This Row],[Analyte]]="Phe", Table1[[#This Row],[Analyte]]= "Naphtol"),TRUE,"")</f>
        <v/>
      </c>
    </row>
    <row r="505" spans="1:18" x14ac:dyDescent="0.2">
      <c r="A505" t="str">
        <f>IFERROR(RIGHT(Table1[[#This Row],[File Name]],LEN(Table1[[#This Row],[File Name]])-FIND("-",Table1[[#This Row],[File Name]])),"")</f>
        <v>0.1</v>
      </c>
      <c r="B505" t="str">
        <f>IF(LEFT(Table1[[#This Row],[Peak '#]],3)="TIC", SUBSTITUTE(SUBSTITUTE(Table1[[#This Row],[Peak '#]],".D\data.ms",""),"TIC:", ""),B504)</f>
        <v xml:space="preserve"> 20250718_Nap-0.1</v>
      </c>
      <c r="J505" t="str">
        <f>IFERROR(2*(D506-Table1[[#This Row],[Ret Time]])/(Table1[[#This Row],[Width]]+F506),"")</f>
        <v/>
      </c>
      <c r="K505" t="str">
        <f>IF(ISNUMBER(Table1[[#This Row],[Ret Time]]), ROUND(Table1[[#This Row],[Ret Time]],1),"")</f>
        <v/>
      </c>
      <c r="L505" t="str">
        <f>IFERROR(INDEX($W$8:$W$30,MATCH(K505,$V$8:$V$30,0)),"")</f>
        <v/>
      </c>
      <c r="M505" t="str">
        <f>IFERROR(INDEX($X$8:$X$30,MATCH(Table1[[#This Row],[Rounded RT]],$V$8:$V$30,0)),"")</f>
        <v/>
      </c>
      <c r="N505" t="str">
        <f>IF(Table1[[#This Row],[Analyte]]=$W$8, Table1[[#This Row],[Area]]/SUMIFS($G$6:$G1503, $M$6:$M1503,Table1[[#This Row],[Inject ID]],$B$6:$B1503,Table1[[#This Row],[File Name]]), "")</f>
        <v/>
      </c>
      <c r="O505" t="str">
        <f>IF(Table1[[#This Row],[Analyte]]=$W$25, Table1[[#This Row],[Area]]/SUMIFS($G$6:$G1503, $M$6:$M1503,Table1[[#This Row],[Inject ID]],$B$6:$B1503,Table1[[#This Row],[File Name]]), "")</f>
        <v/>
      </c>
      <c r="Q505" t="str">
        <f>IF(Table1[[#This Row],[Nap/decane]]=$W$8, Table1[[#This Row],[Area]]/SUMIFS($G$6:$G1503, $M$6:$M1503,Table1[[#This Row],[Inject ID approx]],$B$6:$B1503,Table1[[#This Row],[File Name]]), "")</f>
        <v/>
      </c>
      <c r="R505" t="str">
        <f>IF(OR(Table1[[#This Row],[Analyte]]="Phe", Table1[[#This Row],[Analyte]]= "Naphtol"),TRUE,"")</f>
        <v/>
      </c>
    </row>
    <row r="506" spans="1:18" x14ac:dyDescent="0.2">
      <c r="A506" t="str">
        <f>IFERROR(RIGHT(Table1[[#This Row],[File Name]],LEN(Table1[[#This Row],[File Name]])-FIND("-",Table1[[#This Row],[File Name]])),"")</f>
        <v>0.1</v>
      </c>
      <c r="B506" t="str">
        <f>IF(LEFT(Table1[[#This Row],[Peak '#]],3)="TIC", SUBSTITUTE(SUBSTITUTE(Table1[[#This Row],[Peak '#]],".D\data.ms",""),"TIC:", ""),B505)</f>
        <v xml:space="preserve"> 20250718_Nap-0.1</v>
      </c>
      <c r="J506" t="str">
        <f>IFERROR(2*(D507-Table1[[#This Row],[Ret Time]])/(Table1[[#This Row],[Width]]+F507),"")</f>
        <v/>
      </c>
      <c r="K506" t="str">
        <f>IF(ISNUMBER(Table1[[#This Row],[Ret Time]]), ROUND(Table1[[#This Row],[Ret Time]],1),"")</f>
        <v/>
      </c>
      <c r="L506" t="str">
        <f>IFERROR(INDEX($W$8:$W$30,MATCH(K506,$V$8:$V$30,0)),"")</f>
        <v/>
      </c>
      <c r="M506" t="str">
        <f>IFERROR(INDEX($X$8:$X$30,MATCH(Table1[[#This Row],[Rounded RT]],$V$8:$V$30,0)),"")</f>
        <v/>
      </c>
      <c r="N506" t="str">
        <f>IF(Table1[[#This Row],[Analyte]]=$W$8, Table1[[#This Row],[Area]]/SUMIFS($G$6:$G1504, $M$6:$M1504,Table1[[#This Row],[Inject ID]],$B$6:$B1504,Table1[[#This Row],[File Name]]), "")</f>
        <v/>
      </c>
      <c r="O506" t="str">
        <f>IF(Table1[[#This Row],[Analyte]]=$W$25, Table1[[#This Row],[Area]]/SUMIFS($G$6:$G1504, $M$6:$M1504,Table1[[#This Row],[Inject ID]],$B$6:$B1504,Table1[[#This Row],[File Name]]), "")</f>
        <v/>
      </c>
      <c r="Q506" t="str">
        <f>IF(Table1[[#This Row],[Nap/decane]]=$W$8, Table1[[#This Row],[Area]]/SUMIFS($G$6:$G1504, $M$6:$M1504,Table1[[#This Row],[Inject ID approx]],$B$6:$B1504,Table1[[#This Row],[File Name]]), "")</f>
        <v/>
      </c>
      <c r="R506" t="str">
        <f>IF(OR(Table1[[#This Row],[Analyte]]="Phe", Table1[[#This Row],[Analyte]]= "Naphtol"),TRUE,"")</f>
        <v/>
      </c>
    </row>
    <row r="507" spans="1:18" x14ac:dyDescent="0.2">
      <c r="A507" t="str">
        <f>IFERROR(RIGHT(Table1[[#This Row],[File Name]],LEN(Table1[[#This Row],[File Name]])-FIND("-",Table1[[#This Row],[File Name]])),"")</f>
        <v>0.1</v>
      </c>
      <c r="B507" t="str">
        <f>IF(LEFT(Table1[[#This Row],[Peak '#]],3)="TIC", SUBSTITUTE(SUBSTITUTE(Table1[[#This Row],[Peak '#]],".D\data.ms",""),"TIC:", ""),B506)</f>
        <v xml:space="preserve"> 20250718_Nap-0.1</v>
      </c>
      <c r="J507" t="str">
        <f>IFERROR(2*(D508-Table1[[#This Row],[Ret Time]])/(Table1[[#This Row],[Width]]+F508),"")</f>
        <v/>
      </c>
      <c r="K507" t="str">
        <f>IF(ISNUMBER(Table1[[#This Row],[Ret Time]]), ROUND(Table1[[#This Row],[Ret Time]],1),"")</f>
        <v/>
      </c>
      <c r="L507" t="str">
        <f>IFERROR(INDEX($W$8:$W$30,MATCH(K507,$V$8:$V$30,0)),"")</f>
        <v/>
      </c>
      <c r="M507" t="str">
        <f>IFERROR(INDEX($X$8:$X$30,MATCH(Table1[[#This Row],[Rounded RT]],$V$8:$V$30,0)),"")</f>
        <v/>
      </c>
      <c r="N507" t="str">
        <f>IF(Table1[[#This Row],[Analyte]]=$W$8, Table1[[#This Row],[Area]]/SUMIFS($G$6:$G1505, $M$6:$M1505,Table1[[#This Row],[Inject ID]],$B$6:$B1505,Table1[[#This Row],[File Name]]), "")</f>
        <v/>
      </c>
      <c r="O507" t="str">
        <f>IF(Table1[[#This Row],[Analyte]]=$W$25, Table1[[#This Row],[Area]]/SUMIFS($G$6:$G1505, $M$6:$M1505,Table1[[#This Row],[Inject ID]],$B$6:$B1505,Table1[[#This Row],[File Name]]), "")</f>
        <v/>
      </c>
      <c r="Q507" t="str">
        <f>IF(Table1[[#This Row],[Nap/decane]]=$W$8, Table1[[#This Row],[Area]]/SUMIFS($G$6:$G1505, $M$6:$M1505,Table1[[#This Row],[Inject ID approx]],$B$6:$B1505,Table1[[#This Row],[File Name]]), "")</f>
        <v/>
      </c>
      <c r="R507" t="str">
        <f>IF(OR(Table1[[#This Row],[Analyte]]="Phe", Table1[[#This Row],[Analyte]]= "Naphtol"),TRUE,"")</f>
        <v/>
      </c>
    </row>
    <row r="508" spans="1:18" x14ac:dyDescent="0.2">
      <c r="A508" t="str">
        <f>IFERROR(RIGHT(Table1[[#This Row],[File Name]],LEN(Table1[[#This Row],[File Name]])-FIND("-",Table1[[#This Row],[File Name]])),"")</f>
        <v>0.1</v>
      </c>
      <c r="B508" t="str">
        <f>IF(LEFT(Table1[[#This Row],[Peak '#]],3)="TIC", SUBSTITUTE(SUBSTITUTE(Table1[[#This Row],[Peak '#]],".D\data.ms",""),"TIC:", ""),B507)</f>
        <v xml:space="preserve"> 20250718_Nap-0.1</v>
      </c>
      <c r="J508" t="str">
        <f>IFERROR(2*(D509-Table1[[#This Row],[Ret Time]])/(Table1[[#This Row],[Width]]+F509),"")</f>
        <v/>
      </c>
      <c r="K508" t="str">
        <f>IF(ISNUMBER(Table1[[#This Row],[Ret Time]]), ROUND(Table1[[#This Row],[Ret Time]],1),"")</f>
        <v/>
      </c>
      <c r="L508" t="str">
        <f>IFERROR(INDEX($W$8:$W$30,MATCH(K508,$V$8:$V$30,0)),"")</f>
        <v/>
      </c>
      <c r="M508" t="str">
        <f>IFERROR(INDEX($X$8:$X$30,MATCH(Table1[[#This Row],[Rounded RT]],$V$8:$V$30,0)),"")</f>
        <v/>
      </c>
      <c r="N508" t="str">
        <f>IF(Table1[[#This Row],[Analyte]]=$W$8, Table1[[#This Row],[Area]]/SUMIFS($G$6:$G1506, $M$6:$M1506,Table1[[#This Row],[Inject ID]],$B$6:$B1506,Table1[[#This Row],[File Name]]), "")</f>
        <v/>
      </c>
      <c r="O508" t="str">
        <f>IF(Table1[[#This Row],[Analyte]]=$W$25, Table1[[#This Row],[Area]]/SUMIFS($G$6:$G1506, $M$6:$M1506,Table1[[#This Row],[Inject ID]],$B$6:$B1506,Table1[[#This Row],[File Name]]), "")</f>
        <v/>
      </c>
      <c r="Q508" t="str">
        <f>IF(Table1[[#This Row],[Nap/decane]]=$W$8, Table1[[#This Row],[Area]]/SUMIFS($G$6:$G1506, $M$6:$M1506,Table1[[#This Row],[Inject ID approx]],$B$6:$B1506,Table1[[#This Row],[File Name]]), "")</f>
        <v/>
      </c>
      <c r="R508" t="str">
        <f>IF(OR(Table1[[#This Row],[Analyte]]="Phe", Table1[[#This Row],[Analyte]]= "Naphtol"),TRUE,"")</f>
        <v/>
      </c>
    </row>
    <row r="509" spans="1:18" x14ac:dyDescent="0.2">
      <c r="A509" t="str">
        <f>IFERROR(RIGHT(Table1[[#This Row],[File Name]],LEN(Table1[[#This Row],[File Name]])-FIND("-",Table1[[#This Row],[File Name]])),"")</f>
        <v>0.1</v>
      </c>
      <c r="B509" t="str">
        <f>IF(LEFT(Table1[[#This Row],[Peak '#]],3)="TIC", SUBSTITUTE(SUBSTITUTE(Table1[[#This Row],[Peak '#]],".D\data.ms",""),"TIC:", ""),B508)</f>
        <v xml:space="preserve"> 20250718_Nap-0.1</v>
      </c>
      <c r="J509" t="str">
        <f>IFERROR(2*(D510-Table1[[#This Row],[Ret Time]])/(Table1[[#This Row],[Width]]+F510),"")</f>
        <v/>
      </c>
      <c r="K509" t="str">
        <f>IF(ISNUMBER(Table1[[#This Row],[Ret Time]]), ROUND(Table1[[#This Row],[Ret Time]],1),"")</f>
        <v/>
      </c>
      <c r="L509" t="str">
        <f>IFERROR(INDEX($W$8:$W$30,MATCH(K509,$V$8:$V$30,0)),"")</f>
        <v/>
      </c>
      <c r="M509" t="str">
        <f>IFERROR(INDEX($X$8:$X$30,MATCH(Table1[[#This Row],[Rounded RT]],$V$8:$V$30,0)),"")</f>
        <v/>
      </c>
      <c r="N509" t="str">
        <f>IF(Table1[[#This Row],[Analyte]]=$W$8, Table1[[#This Row],[Area]]/SUMIFS($G$6:$G1507, $M$6:$M1507,Table1[[#This Row],[Inject ID]],$B$6:$B1507,Table1[[#This Row],[File Name]]), "")</f>
        <v/>
      </c>
      <c r="O509" t="str">
        <f>IF(Table1[[#This Row],[Analyte]]=$W$25, Table1[[#This Row],[Area]]/SUMIFS($G$6:$G1507, $M$6:$M1507,Table1[[#This Row],[Inject ID]],$B$6:$B1507,Table1[[#This Row],[File Name]]), "")</f>
        <v/>
      </c>
      <c r="Q509" t="str">
        <f>IF(Table1[[#This Row],[Nap/decane]]=$W$8, Table1[[#This Row],[Area]]/SUMIFS($G$6:$G1507, $M$6:$M1507,Table1[[#This Row],[Inject ID approx]],$B$6:$B1507,Table1[[#This Row],[File Name]]), "")</f>
        <v/>
      </c>
      <c r="R509" t="str">
        <f>IF(OR(Table1[[#This Row],[Analyte]]="Phe", Table1[[#This Row],[Analyte]]= "Naphtol"),TRUE,"")</f>
        <v/>
      </c>
    </row>
    <row r="510" spans="1:18" x14ac:dyDescent="0.2">
      <c r="A510" t="str">
        <f>IFERROR(RIGHT(Table1[[#This Row],[File Name]],LEN(Table1[[#This Row],[File Name]])-FIND("-",Table1[[#This Row],[File Name]])),"")</f>
        <v>0.1</v>
      </c>
      <c r="B510" t="str">
        <f>IF(LEFT(Table1[[#This Row],[Peak '#]],3)="TIC", SUBSTITUTE(SUBSTITUTE(Table1[[#This Row],[Peak '#]],".D\data.ms",""),"TIC:", ""),B509)</f>
        <v xml:space="preserve"> 20250718_Nap-0.1</v>
      </c>
      <c r="J510" t="str">
        <f>IFERROR(2*(D511-Table1[[#This Row],[Ret Time]])/(Table1[[#This Row],[Width]]+F511),"")</f>
        <v/>
      </c>
      <c r="K510" t="str">
        <f>IF(ISNUMBER(Table1[[#This Row],[Ret Time]]), ROUND(Table1[[#This Row],[Ret Time]],1),"")</f>
        <v/>
      </c>
      <c r="L510" t="str">
        <f>IFERROR(INDEX($W$8:$W$30,MATCH(K510,$V$8:$V$30,0)),"")</f>
        <v/>
      </c>
      <c r="M510" t="str">
        <f>IFERROR(INDEX($X$8:$X$30,MATCH(Table1[[#This Row],[Rounded RT]],$V$8:$V$30,0)),"")</f>
        <v/>
      </c>
      <c r="N510" t="str">
        <f>IF(Table1[[#This Row],[Analyte]]=$W$8, Table1[[#This Row],[Area]]/SUMIFS($G$6:$G1508, $M$6:$M1508,Table1[[#This Row],[Inject ID]],$B$6:$B1508,Table1[[#This Row],[File Name]]), "")</f>
        <v/>
      </c>
      <c r="O510" t="str">
        <f>IF(Table1[[#This Row],[Analyte]]=$W$25, Table1[[#This Row],[Area]]/SUMIFS($G$6:$G1508, $M$6:$M1508,Table1[[#This Row],[Inject ID]],$B$6:$B1508,Table1[[#This Row],[File Name]]), "")</f>
        <v/>
      </c>
      <c r="Q510" t="str">
        <f>IF(Table1[[#This Row],[Nap/decane]]=$W$8, Table1[[#This Row],[Area]]/SUMIFS($G$6:$G1508, $M$6:$M1508,Table1[[#This Row],[Inject ID approx]],$B$6:$B1508,Table1[[#This Row],[File Name]]), "")</f>
        <v/>
      </c>
      <c r="R510" t="str">
        <f>IF(OR(Table1[[#This Row],[Analyte]]="Phe", Table1[[#This Row],[Analyte]]= "Naphtol"),TRUE,"")</f>
        <v/>
      </c>
    </row>
    <row r="511" spans="1:18" x14ac:dyDescent="0.2">
      <c r="A511" t="str">
        <f>IFERROR(RIGHT(Table1[[#This Row],[File Name]],LEN(Table1[[#This Row],[File Name]])-FIND("-",Table1[[#This Row],[File Name]])),"")</f>
        <v>0.1</v>
      </c>
      <c r="B511" t="str">
        <f>IF(LEFT(Table1[[#This Row],[Peak '#]],3)="TIC", SUBSTITUTE(SUBSTITUTE(Table1[[#This Row],[Peak '#]],".D\data.ms",""),"TIC:", ""),B510)</f>
        <v xml:space="preserve"> 20250718_Nap-0.1</v>
      </c>
      <c r="J511" t="str">
        <f>IFERROR(2*(D512-Table1[[#This Row],[Ret Time]])/(Table1[[#This Row],[Width]]+F512),"")</f>
        <v/>
      </c>
      <c r="K511" t="str">
        <f>IF(ISNUMBER(Table1[[#This Row],[Ret Time]]), ROUND(Table1[[#This Row],[Ret Time]],1),"")</f>
        <v/>
      </c>
      <c r="L511" t="str">
        <f>IFERROR(INDEX($W$8:$W$30,MATCH(K511,$V$8:$V$30,0)),"")</f>
        <v/>
      </c>
      <c r="M511" t="str">
        <f>IFERROR(INDEX($X$8:$X$30,MATCH(Table1[[#This Row],[Rounded RT]],$V$8:$V$30,0)),"")</f>
        <v/>
      </c>
      <c r="N511" t="str">
        <f>IF(Table1[[#This Row],[Analyte]]=$W$8, Table1[[#This Row],[Area]]/SUMIFS($G$6:$G1509, $M$6:$M1509,Table1[[#This Row],[Inject ID]],$B$6:$B1509,Table1[[#This Row],[File Name]]), "")</f>
        <v/>
      </c>
      <c r="O511" t="str">
        <f>IF(Table1[[#This Row],[Analyte]]=$W$25, Table1[[#This Row],[Area]]/SUMIFS($G$6:$G1509, $M$6:$M1509,Table1[[#This Row],[Inject ID]],$B$6:$B1509,Table1[[#This Row],[File Name]]), "")</f>
        <v/>
      </c>
      <c r="Q511" t="str">
        <f>IF(Table1[[#This Row],[Nap/decane]]=$W$8, Table1[[#This Row],[Area]]/SUMIFS($G$6:$G1509, $M$6:$M1509,Table1[[#This Row],[Inject ID approx]],$B$6:$B1509,Table1[[#This Row],[File Name]]), "")</f>
        <v/>
      </c>
      <c r="R511" t="str">
        <f>IF(OR(Table1[[#This Row],[Analyte]]="Phe", Table1[[#This Row],[Analyte]]= "Naphtol"),TRUE,"")</f>
        <v/>
      </c>
    </row>
    <row r="512" spans="1:18" x14ac:dyDescent="0.2">
      <c r="A512" t="str">
        <f>IFERROR(RIGHT(Table1[[#This Row],[File Name]],LEN(Table1[[#This Row],[File Name]])-FIND("-",Table1[[#This Row],[File Name]])),"")</f>
        <v>0.1</v>
      </c>
      <c r="B512" t="str">
        <f>IF(LEFT(Table1[[#This Row],[Peak '#]],3)="TIC", SUBSTITUTE(SUBSTITUTE(Table1[[#This Row],[Peak '#]],".D\data.ms",""),"TIC:", ""),B511)</f>
        <v xml:space="preserve"> 20250718_Nap-0.1</v>
      </c>
      <c r="J512" t="str">
        <f>IFERROR(2*(D513-Table1[[#This Row],[Ret Time]])/(Table1[[#This Row],[Width]]+F513),"")</f>
        <v/>
      </c>
      <c r="K512" t="str">
        <f>IF(ISNUMBER(Table1[[#This Row],[Ret Time]]), ROUND(Table1[[#This Row],[Ret Time]],1),"")</f>
        <v/>
      </c>
      <c r="L512" t="str">
        <f>IFERROR(INDEX($W$8:$W$30,MATCH(K512,$V$8:$V$30,0)),"")</f>
        <v/>
      </c>
      <c r="M512" t="str">
        <f>IFERROR(INDEX($X$8:$X$30,MATCH(Table1[[#This Row],[Rounded RT]],$V$8:$V$30,0)),"")</f>
        <v/>
      </c>
      <c r="N512" t="str">
        <f>IF(Table1[[#This Row],[Analyte]]=$W$8, Table1[[#This Row],[Area]]/SUMIFS($G$6:$G1510, $M$6:$M1510,Table1[[#This Row],[Inject ID]],$B$6:$B1510,Table1[[#This Row],[File Name]]), "")</f>
        <v/>
      </c>
      <c r="O512" t="str">
        <f>IF(Table1[[#This Row],[Analyte]]=$W$25, Table1[[#This Row],[Area]]/SUMIFS($G$6:$G1510, $M$6:$M1510,Table1[[#This Row],[Inject ID]],$B$6:$B1510,Table1[[#This Row],[File Name]]), "")</f>
        <v/>
      </c>
      <c r="Q512" t="str">
        <f>IF(Table1[[#This Row],[Nap/decane]]=$W$8, Table1[[#This Row],[Area]]/SUMIFS($G$6:$G1510, $M$6:$M1510,Table1[[#This Row],[Inject ID approx]],$B$6:$B1510,Table1[[#This Row],[File Name]]), "")</f>
        <v/>
      </c>
      <c r="R512" t="str">
        <f>IF(OR(Table1[[#This Row],[Analyte]]="Phe", Table1[[#This Row],[Analyte]]= "Naphtol"),TRUE,"")</f>
        <v/>
      </c>
    </row>
    <row r="513" spans="1:18" x14ac:dyDescent="0.2">
      <c r="A513" t="str">
        <f>IFERROR(RIGHT(Table1[[#This Row],[File Name]],LEN(Table1[[#This Row],[File Name]])-FIND("-",Table1[[#This Row],[File Name]])),"")</f>
        <v>0.1</v>
      </c>
      <c r="B513" t="str">
        <f>IF(LEFT(Table1[[#This Row],[Peak '#]],3)="TIC", SUBSTITUTE(SUBSTITUTE(Table1[[#This Row],[Peak '#]],".D\data.ms",""),"TIC:", ""),B512)</f>
        <v xml:space="preserve"> 20250718_Nap-0.1</v>
      </c>
      <c r="J513" t="str">
        <f>IFERROR(2*(D514-Table1[[#This Row],[Ret Time]])/(Table1[[#This Row],[Width]]+F514),"")</f>
        <v/>
      </c>
      <c r="K513" t="str">
        <f>IF(ISNUMBER(Table1[[#This Row],[Ret Time]]), ROUND(Table1[[#This Row],[Ret Time]],1),"")</f>
        <v/>
      </c>
      <c r="L513" t="str">
        <f>IFERROR(INDEX($W$8:$W$30,MATCH(K513,$V$8:$V$30,0)),"")</f>
        <v/>
      </c>
      <c r="M513" t="str">
        <f>IFERROR(INDEX($X$8:$X$30,MATCH(Table1[[#This Row],[Rounded RT]],$V$8:$V$30,0)),"")</f>
        <v/>
      </c>
      <c r="N513" t="str">
        <f>IF(Table1[[#This Row],[Analyte]]=$W$8, Table1[[#This Row],[Area]]/SUMIFS($G$6:$G1511, $M$6:$M1511,Table1[[#This Row],[Inject ID]],$B$6:$B1511,Table1[[#This Row],[File Name]]), "")</f>
        <v/>
      </c>
      <c r="O513" t="str">
        <f>IF(Table1[[#This Row],[Analyte]]=$W$25, Table1[[#This Row],[Area]]/SUMIFS($G$6:$G1511, $M$6:$M1511,Table1[[#This Row],[Inject ID]],$B$6:$B1511,Table1[[#This Row],[File Name]]), "")</f>
        <v/>
      </c>
      <c r="Q513" t="str">
        <f>IF(Table1[[#This Row],[Nap/decane]]=$W$8, Table1[[#This Row],[Area]]/SUMIFS($G$6:$G1511, $M$6:$M1511,Table1[[#This Row],[Inject ID approx]],$B$6:$B1511,Table1[[#This Row],[File Name]]), "")</f>
        <v/>
      </c>
      <c r="R513" t="str">
        <f>IF(OR(Table1[[#This Row],[Analyte]]="Phe", Table1[[#This Row],[Analyte]]= "Naphtol"),TRUE,"")</f>
        <v/>
      </c>
    </row>
    <row r="514" spans="1:18" x14ac:dyDescent="0.2">
      <c r="A514" t="str">
        <f>IFERROR(RIGHT(Table1[[#This Row],[File Name]],LEN(Table1[[#This Row],[File Name]])-FIND("-",Table1[[#This Row],[File Name]])),"")</f>
        <v>0.1</v>
      </c>
      <c r="B514" t="str">
        <f>IF(LEFT(Table1[[#This Row],[Peak '#]],3)="TIC", SUBSTITUTE(SUBSTITUTE(Table1[[#This Row],[Peak '#]],".D\data.ms",""),"TIC:", ""),B513)</f>
        <v xml:space="preserve"> 20250718_Nap-0.1</v>
      </c>
      <c r="J514" t="str">
        <f>IFERROR(2*(D515-Table1[[#This Row],[Ret Time]])/(Table1[[#This Row],[Width]]+F515),"")</f>
        <v/>
      </c>
      <c r="K514" t="str">
        <f>IF(ISNUMBER(Table1[[#This Row],[Ret Time]]), ROUND(Table1[[#This Row],[Ret Time]],1),"")</f>
        <v/>
      </c>
      <c r="L514" t="str">
        <f>IFERROR(INDEX($W$8:$W$30,MATCH(K514,$V$8:$V$30,0)),"")</f>
        <v/>
      </c>
      <c r="M514" t="str">
        <f>IFERROR(INDEX($X$8:$X$30,MATCH(Table1[[#This Row],[Rounded RT]],$V$8:$V$30,0)),"")</f>
        <v/>
      </c>
      <c r="N514" t="str">
        <f>IF(Table1[[#This Row],[Analyte]]=$W$8, Table1[[#This Row],[Area]]/SUMIFS($G$6:$G1512, $M$6:$M1512,Table1[[#This Row],[Inject ID]],$B$6:$B1512,Table1[[#This Row],[File Name]]), "")</f>
        <v/>
      </c>
      <c r="O514" t="str">
        <f>IF(Table1[[#This Row],[Analyte]]=$W$25, Table1[[#This Row],[Area]]/SUMIFS($G$6:$G1512, $M$6:$M1512,Table1[[#This Row],[Inject ID]],$B$6:$B1512,Table1[[#This Row],[File Name]]), "")</f>
        <v/>
      </c>
      <c r="Q514" t="str">
        <f>IF(Table1[[#This Row],[Nap/decane]]=$W$8, Table1[[#This Row],[Area]]/SUMIFS($G$6:$G1512, $M$6:$M1512,Table1[[#This Row],[Inject ID approx]],$B$6:$B1512,Table1[[#This Row],[File Name]]), "")</f>
        <v/>
      </c>
      <c r="R514" t="str">
        <f>IF(OR(Table1[[#This Row],[Analyte]]="Phe", Table1[[#This Row],[Analyte]]= "Naphtol"),TRUE,"")</f>
        <v/>
      </c>
    </row>
    <row r="515" spans="1:18" x14ac:dyDescent="0.2">
      <c r="A515" t="str">
        <f>IFERROR(RIGHT(Table1[[#This Row],[File Name]],LEN(Table1[[#This Row],[File Name]])-FIND("-",Table1[[#This Row],[File Name]])),"")</f>
        <v>0.1</v>
      </c>
      <c r="B515" t="str">
        <f>IF(LEFT(Table1[[#This Row],[Peak '#]],3)="TIC", SUBSTITUTE(SUBSTITUTE(Table1[[#This Row],[Peak '#]],".D\data.ms",""),"TIC:", ""),B514)</f>
        <v xml:space="preserve"> 20250718_Nap-0.1</v>
      </c>
      <c r="J515" t="str">
        <f>IFERROR(2*(D516-Table1[[#This Row],[Ret Time]])/(Table1[[#This Row],[Width]]+F516),"")</f>
        <v/>
      </c>
      <c r="K515" t="str">
        <f>IF(ISNUMBER(Table1[[#This Row],[Ret Time]]), ROUND(Table1[[#This Row],[Ret Time]],1),"")</f>
        <v/>
      </c>
      <c r="L515" t="str">
        <f>IFERROR(INDEX($W$8:$W$30,MATCH(K515,$V$8:$V$30,0)),"")</f>
        <v/>
      </c>
      <c r="M515" t="str">
        <f>IFERROR(INDEX($X$8:$X$30,MATCH(Table1[[#This Row],[Rounded RT]],$V$8:$V$30,0)),"")</f>
        <v/>
      </c>
      <c r="N515" t="str">
        <f>IF(Table1[[#This Row],[Analyte]]=$W$8, Table1[[#This Row],[Area]]/SUMIFS($G$6:$G1513, $M$6:$M1513,Table1[[#This Row],[Inject ID]],$B$6:$B1513,Table1[[#This Row],[File Name]]), "")</f>
        <v/>
      </c>
      <c r="O515" t="str">
        <f>IF(Table1[[#This Row],[Analyte]]=$W$25, Table1[[#This Row],[Area]]/SUMIFS($G$6:$G1513, $M$6:$M1513,Table1[[#This Row],[Inject ID]],$B$6:$B1513,Table1[[#This Row],[File Name]]), "")</f>
        <v/>
      </c>
      <c r="Q515" t="str">
        <f>IF(Table1[[#This Row],[Nap/decane]]=$W$8, Table1[[#This Row],[Area]]/SUMIFS($G$6:$G1513, $M$6:$M1513,Table1[[#This Row],[Inject ID approx]],$B$6:$B1513,Table1[[#This Row],[File Name]]), "")</f>
        <v/>
      </c>
      <c r="R515" t="str">
        <f>IF(OR(Table1[[#This Row],[Analyte]]="Phe", Table1[[#This Row],[Analyte]]= "Naphtol"),TRUE,"")</f>
        <v/>
      </c>
    </row>
    <row r="516" spans="1:18" x14ac:dyDescent="0.2">
      <c r="A516" t="str">
        <f>IFERROR(RIGHT(Table1[[#This Row],[File Name]],LEN(Table1[[#This Row],[File Name]])-FIND("-",Table1[[#This Row],[File Name]])),"")</f>
        <v>0.1</v>
      </c>
      <c r="B516" t="str">
        <f>IF(LEFT(Table1[[#This Row],[Peak '#]],3)="TIC", SUBSTITUTE(SUBSTITUTE(Table1[[#This Row],[Peak '#]],".D\data.ms",""),"TIC:", ""),B515)</f>
        <v xml:space="preserve"> 20250718_Nap-0.1</v>
      </c>
      <c r="J516" t="str">
        <f>IFERROR(2*(D517-Table1[[#This Row],[Ret Time]])/(Table1[[#This Row],[Width]]+F517),"")</f>
        <v/>
      </c>
      <c r="K516" t="str">
        <f>IF(ISNUMBER(Table1[[#This Row],[Ret Time]]), ROUND(Table1[[#This Row],[Ret Time]],1),"")</f>
        <v/>
      </c>
      <c r="L516" t="str">
        <f>IFERROR(INDEX($W$8:$W$30,MATCH(K516,$V$8:$V$30,0)),"")</f>
        <v/>
      </c>
      <c r="M516" t="str">
        <f>IFERROR(INDEX($X$8:$X$30,MATCH(Table1[[#This Row],[Rounded RT]],$V$8:$V$30,0)),"")</f>
        <v/>
      </c>
      <c r="N516" t="str">
        <f>IF(Table1[[#This Row],[Analyte]]=$W$8, Table1[[#This Row],[Area]]/SUMIFS($G$6:$G1514, $M$6:$M1514,Table1[[#This Row],[Inject ID]],$B$6:$B1514,Table1[[#This Row],[File Name]]), "")</f>
        <v/>
      </c>
      <c r="O516" t="str">
        <f>IF(Table1[[#This Row],[Analyte]]=$W$25, Table1[[#This Row],[Area]]/SUMIFS($G$6:$G1514, $M$6:$M1514,Table1[[#This Row],[Inject ID]],$B$6:$B1514,Table1[[#This Row],[File Name]]), "")</f>
        <v/>
      </c>
      <c r="Q516" t="str">
        <f>IF(Table1[[#This Row],[Nap/decane]]=$W$8, Table1[[#This Row],[Area]]/SUMIFS($G$6:$G1514, $M$6:$M1514,Table1[[#This Row],[Inject ID approx]],$B$6:$B1514,Table1[[#This Row],[File Name]]), "")</f>
        <v/>
      </c>
      <c r="R516" t="str">
        <f>IF(OR(Table1[[#This Row],[Analyte]]="Phe", Table1[[#This Row],[Analyte]]= "Naphtol"),TRUE,"")</f>
        <v/>
      </c>
    </row>
    <row r="517" spans="1:18" x14ac:dyDescent="0.2">
      <c r="A517" t="str">
        <f>IFERROR(RIGHT(Table1[[#This Row],[File Name]],LEN(Table1[[#This Row],[File Name]])-FIND("-",Table1[[#This Row],[File Name]])),"")</f>
        <v>0.1</v>
      </c>
      <c r="B517" t="str">
        <f>IF(LEFT(Table1[[#This Row],[Peak '#]],3)="TIC", SUBSTITUTE(SUBSTITUTE(Table1[[#This Row],[Peak '#]],".D\data.ms",""),"TIC:", ""),B516)</f>
        <v xml:space="preserve"> 20250718_Nap-0.1</v>
      </c>
      <c r="J517" t="str">
        <f>IFERROR(2*(D518-Table1[[#This Row],[Ret Time]])/(Table1[[#This Row],[Width]]+F518),"")</f>
        <v/>
      </c>
      <c r="K517" t="str">
        <f>IF(ISNUMBER(Table1[[#This Row],[Ret Time]]), ROUND(Table1[[#This Row],[Ret Time]],1),"")</f>
        <v/>
      </c>
      <c r="L517" t="str">
        <f>IFERROR(INDEX($W$8:$W$30,MATCH(K517,$V$8:$V$30,0)),"")</f>
        <v/>
      </c>
      <c r="M517" t="str">
        <f>IFERROR(INDEX($X$8:$X$30,MATCH(Table1[[#This Row],[Rounded RT]],$V$8:$V$30,0)),"")</f>
        <v/>
      </c>
      <c r="N517" t="str">
        <f>IF(Table1[[#This Row],[Analyte]]=$W$8, Table1[[#This Row],[Area]]/SUMIFS($G$6:$G1515, $M$6:$M1515,Table1[[#This Row],[Inject ID]],$B$6:$B1515,Table1[[#This Row],[File Name]]), "")</f>
        <v/>
      </c>
      <c r="O517" t="str">
        <f>IF(Table1[[#This Row],[Analyte]]=$W$25, Table1[[#This Row],[Area]]/SUMIFS($G$6:$G1515, $M$6:$M1515,Table1[[#This Row],[Inject ID]],$B$6:$B1515,Table1[[#This Row],[File Name]]), "")</f>
        <v/>
      </c>
      <c r="Q517" t="str">
        <f>IF(Table1[[#This Row],[Nap/decane]]=$W$8, Table1[[#This Row],[Area]]/SUMIFS($G$6:$G1515, $M$6:$M1515,Table1[[#This Row],[Inject ID approx]],$B$6:$B1515,Table1[[#This Row],[File Name]]), "")</f>
        <v/>
      </c>
      <c r="R517" t="str">
        <f>IF(OR(Table1[[#This Row],[Analyte]]="Phe", Table1[[#This Row],[Analyte]]= "Naphtol"),TRUE,"")</f>
        <v/>
      </c>
    </row>
    <row r="518" spans="1:18" x14ac:dyDescent="0.2">
      <c r="A518" t="str">
        <f>IFERROR(RIGHT(Table1[[#This Row],[File Name]],LEN(Table1[[#This Row],[File Name]])-FIND("-",Table1[[#This Row],[File Name]])),"")</f>
        <v>0.1</v>
      </c>
      <c r="B518" t="str">
        <f>IF(LEFT(Table1[[#This Row],[Peak '#]],3)="TIC", SUBSTITUTE(SUBSTITUTE(Table1[[#This Row],[Peak '#]],".D\data.ms",""),"TIC:", ""),B517)</f>
        <v xml:space="preserve"> 20250718_Nap-0.1</v>
      </c>
      <c r="J518" t="str">
        <f>IFERROR(2*(D519-Table1[[#This Row],[Ret Time]])/(Table1[[#This Row],[Width]]+F519),"")</f>
        <v/>
      </c>
      <c r="K518" t="str">
        <f>IF(ISNUMBER(Table1[[#This Row],[Ret Time]]), ROUND(Table1[[#This Row],[Ret Time]],1),"")</f>
        <v/>
      </c>
      <c r="L518" t="str">
        <f>IFERROR(INDEX($W$8:$W$30,MATCH(K518,$V$8:$V$30,0)),"")</f>
        <v/>
      </c>
      <c r="M518" t="str">
        <f>IFERROR(INDEX($X$8:$X$30,MATCH(Table1[[#This Row],[Rounded RT]],$V$8:$V$30,0)),"")</f>
        <v/>
      </c>
      <c r="N518" t="str">
        <f>IF(Table1[[#This Row],[Analyte]]=$W$8, Table1[[#This Row],[Area]]/SUMIFS($G$6:$G1516, $M$6:$M1516,Table1[[#This Row],[Inject ID]],$B$6:$B1516,Table1[[#This Row],[File Name]]), "")</f>
        <v/>
      </c>
      <c r="O518" t="str">
        <f>IF(Table1[[#This Row],[Analyte]]=$W$25, Table1[[#This Row],[Area]]/SUMIFS($G$6:$G1516, $M$6:$M1516,Table1[[#This Row],[Inject ID]],$B$6:$B1516,Table1[[#This Row],[File Name]]), "")</f>
        <v/>
      </c>
      <c r="Q518" t="str">
        <f>IF(Table1[[#This Row],[Nap/decane]]=$W$8, Table1[[#This Row],[Area]]/SUMIFS($G$6:$G1516, $M$6:$M1516,Table1[[#This Row],[Inject ID approx]],$B$6:$B1516,Table1[[#This Row],[File Name]]), "")</f>
        <v/>
      </c>
      <c r="R518" t="str">
        <f>IF(OR(Table1[[#This Row],[Analyte]]="Phe", Table1[[#This Row],[Analyte]]= "Naphtol"),TRUE,"")</f>
        <v/>
      </c>
    </row>
    <row r="519" spans="1:18" x14ac:dyDescent="0.2">
      <c r="A519" t="str">
        <f>IFERROR(RIGHT(Table1[[#This Row],[File Name]],LEN(Table1[[#This Row],[File Name]])-FIND("-",Table1[[#This Row],[File Name]])),"")</f>
        <v>0.1</v>
      </c>
      <c r="B519" t="str">
        <f>IF(LEFT(Table1[[#This Row],[Peak '#]],3)="TIC", SUBSTITUTE(SUBSTITUTE(Table1[[#This Row],[Peak '#]],".D\data.ms",""),"TIC:", ""),B518)</f>
        <v xml:space="preserve"> 20250718_Nap-0.1</v>
      </c>
      <c r="J519" t="str">
        <f>IFERROR(2*(D520-Table1[[#This Row],[Ret Time]])/(Table1[[#This Row],[Width]]+F520),"")</f>
        <v/>
      </c>
      <c r="K519" t="str">
        <f>IF(ISNUMBER(Table1[[#This Row],[Ret Time]]), ROUND(Table1[[#This Row],[Ret Time]],1),"")</f>
        <v/>
      </c>
      <c r="L519" t="str">
        <f>IFERROR(INDEX($W$8:$W$30,MATCH(K519,$V$8:$V$30,0)),"")</f>
        <v/>
      </c>
      <c r="M519" t="str">
        <f>IFERROR(INDEX($X$8:$X$30,MATCH(Table1[[#This Row],[Rounded RT]],$V$8:$V$30,0)),"")</f>
        <v/>
      </c>
      <c r="N519" t="str">
        <f>IF(Table1[[#This Row],[Analyte]]=$W$8, Table1[[#This Row],[Area]]/SUMIFS($G$6:$G1517, $M$6:$M1517,Table1[[#This Row],[Inject ID]],$B$6:$B1517,Table1[[#This Row],[File Name]]), "")</f>
        <v/>
      </c>
      <c r="O519" t="str">
        <f>IF(Table1[[#This Row],[Analyte]]=$W$25, Table1[[#This Row],[Area]]/SUMIFS($G$6:$G1517, $M$6:$M1517,Table1[[#This Row],[Inject ID]],$B$6:$B1517,Table1[[#This Row],[File Name]]), "")</f>
        <v/>
      </c>
      <c r="Q519" t="str">
        <f>IF(Table1[[#This Row],[Nap/decane]]=$W$8, Table1[[#This Row],[Area]]/SUMIFS($G$6:$G1517, $M$6:$M1517,Table1[[#This Row],[Inject ID approx]],$B$6:$B1517,Table1[[#This Row],[File Name]]), "")</f>
        <v/>
      </c>
      <c r="R519" t="str">
        <f>IF(OR(Table1[[#This Row],[Analyte]]="Phe", Table1[[#This Row],[Analyte]]= "Naphtol"),TRUE,"")</f>
        <v/>
      </c>
    </row>
    <row r="520" spans="1:18" x14ac:dyDescent="0.2">
      <c r="A520" t="str">
        <f>IFERROR(RIGHT(Table1[[#This Row],[File Name]],LEN(Table1[[#This Row],[File Name]])-FIND("-",Table1[[#This Row],[File Name]])),"")</f>
        <v>0.1</v>
      </c>
      <c r="B520" t="str">
        <f>IF(LEFT(Table1[[#This Row],[Peak '#]],3)="TIC", SUBSTITUTE(SUBSTITUTE(Table1[[#This Row],[Peak '#]],".D\data.ms",""),"TIC:", ""),B519)</f>
        <v xml:space="preserve"> 20250718_Nap-0.1</v>
      </c>
      <c r="J520" t="str">
        <f>IFERROR(2*(D521-Table1[[#This Row],[Ret Time]])/(Table1[[#This Row],[Width]]+F521),"")</f>
        <v/>
      </c>
      <c r="K520" t="str">
        <f>IF(ISNUMBER(Table1[[#This Row],[Ret Time]]), ROUND(Table1[[#This Row],[Ret Time]],1),"")</f>
        <v/>
      </c>
      <c r="L520" t="str">
        <f>IFERROR(INDEX($W$8:$W$30,MATCH(K520,$V$8:$V$30,0)),"")</f>
        <v/>
      </c>
      <c r="M520" t="str">
        <f>IFERROR(INDEX($X$8:$X$30,MATCH(Table1[[#This Row],[Rounded RT]],$V$8:$V$30,0)),"")</f>
        <v/>
      </c>
      <c r="N520" t="str">
        <f>IF(Table1[[#This Row],[Analyte]]=$W$8, Table1[[#This Row],[Area]]/SUMIFS($G$6:$G1518, $M$6:$M1518,Table1[[#This Row],[Inject ID]],$B$6:$B1518,Table1[[#This Row],[File Name]]), "")</f>
        <v/>
      </c>
      <c r="O520" t="str">
        <f>IF(Table1[[#This Row],[Analyte]]=$W$25, Table1[[#This Row],[Area]]/SUMIFS($G$6:$G1518, $M$6:$M1518,Table1[[#This Row],[Inject ID]],$B$6:$B1518,Table1[[#This Row],[File Name]]), "")</f>
        <v/>
      </c>
      <c r="Q520" t="str">
        <f>IF(Table1[[#This Row],[Nap/decane]]=$W$8, Table1[[#This Row],[Area]]/SUMIFS($G$6:$G1518, $M$6:$M1518,Table1[[#This Row],[Inject ID approx]],$B$6:$B1518,Table1[[#This Row],[File Name]]), "")</f>
        <v/>
      </c>
      <c r="R520" t="str">
        <f>IF(OR(Table1[[#This Row],[Analyte]]="Phe", Table1[[#This Row],[Analyte]]= "Naphtol"),TRUE,"")</f>
        <v/>
      </c>
    </row>
    <row r="521" spans="1:18" x14ac:dyDescent="0.2">
      <c r="A521" t="str">
        <f>IFERROR(RIGHT(Table1[[#This Row],[File Name]],LEN(Table1[[#This Row],[File Name]])-FIND("-",Table1[[#This Row],[File Name]])),"")</f>
        <v>0.1</v>
      </c>
      <c r="B521" t="str">
        <f>IF(LEFT(Table1[[#This Row],[Peak '#]],3)="TIC", SUBSTITUTE(SUBSTITUTE(Table1[[#This Row],[Peak '#]],".D\data.ms",""),"TIC:", ""),B520)</f>
        <v xml:space="preserve"> 20250718_Nap-0.1</v>
      </c>
      <c r="J521" t="str">
        <f>IFERROR(2*(D522-Table1[[#This Row],[Ret Time]])/(Table1[[#This Row],[Width]]+F522),"")</f>
        <v/>
      </c>
      <c r="K521" t="str">
        <f>IF(ISNUMBER(Table1[[#This Row],[Ret Time]]), ROUND(Table1[[#This Row],[Ret Time]],1),"")</f>
        <v/>
      </c>
      <c r="L521" t="str">
        <f>IFERROR(INDEX($W$8:$W$30,MATCH(K521,$V$8:$V$30,0)),"")</f>
        <v/>
      </c>
      <c r="M521" t="str">
        <f>IFERROR(INDEX($X$8:$X$30,MATCH(Table1[[#This Row],[Rounded RT]],$V$8:$V$30,0)),"")</f>
        <v/>
      </c>
      <c r="N521" t="str">
        <f>IF(Table1[[#This Row],[Analyte]]=$W$8, Table1[[#This Row],[Area]]/SUMIFS($G$6:$G1519, $M$6:$M1519,Table1[[#This Row],[Inject ID]],$B$6:$B1519,Table1[[#This Row],[File Name]]), "")</f>
        <v/>
      </c>
      <c r="O521" t="str">
        <f>IF(Table1[[#This Row],[Analyte]]=$W$25, Table1[[#This Row],[Area]]/SUMIFS($G$6:$G1519, $M$6:$M1519,Table1[[#This Row],[Inject ID]],$B$6:$B1519,Table1[[#This Row],[File Name]]), "")</f>
        <v/>
      </c>
      <c r="Q521" t="str">
        <f>IF(Table1[[#This Row],[Nap/decane]]=$W$8, Table1[[#This Row],[Area]]/SUMIFS($G$6:$G1519, $M$6:$M1519,Table1[[#This Row],[Inject ID approx]],$B$6:$B1519,Table1[[#This Row],[File Name]]), "")</f>
        <v/>
      </c>
      <c r="R521" t="str">
        <f>IF(OR(Table1[[#This Row],[Analyte]]="Phe", Table1[[#This Row],[Analyte]]= "Naphtol"),TRUE,"")</f>
        <v/>
      </c>
    </row>
    <row r="522" spans="1:18" x14ac:dyDescent="0.2">
      <c r="A522" t="str">
        <f>IFERROR(RIGHT(Table1[[#This Row],[File Name]],LEN(Table1[[#This Row],[File Name]])-FIND("-",Table1[[#This Row],[File Name]])),"")</f>
        <v>0.1</v>
      </c>
      <c r="B522" t="str">
        <f>IF(LEFT(Table1[[#This Row],[Peak '#]],3)="TIC", SUBSTITUTE(SUBSTITUTE(Table1[[#This Row],[Peak '#]],".D\data.ms",""),"TIC:", ""),B521)</f>
        <v xml:space="preserve"> 20250718_Nap-0.1</v>
      </c>
      <c r="J522" t="str">
        <f>IFERROR(2*(D523-Table1[[#This Row],[Ret Time]])/(Table1[[#This Row],[Width]]+F523),"")</f>
        <v/>
      </c>
      <c r="K522" t="str">
        <f>IF(ISNUMBER(Table1[[#This Row],[Ret Time]]), ROUND(Table1[[#This Row],[Ret Time]],1),"")</f>
        <v/>
      </c>
      <c r="L522" t="str">
        <f>IFERROR(INDEX($W$8:$W$30,MATCH(K522,$V$8:$V$30,0)),"")</f>
        <v/>
      </c>
      <c r="M522" t="str">
        <f>IFERROR(INDEX($X$8:$X$30,MATCH(Table1[[#This Row],[Rounded RT]],$V$8:$V$30,0)),"")</f>
        <v/>
      </c>
      <c r="N522" t="str">
        <f>IF(Table1[[#This Row],[Analyte]]=$W$8, Table1[[#This Row],[Area]]/SUMIFS($G$6:$G1520, $M$6:$M1520,Table1[[#This Row],[Inject ID]],$B$6:$B1520,Table1[[#This Row],[File Name]]), "")</f>
        <v/>
      </c>
      <c r="O522" t="str">
        <f>IF(Table1[[#This Row],[Analyte]]=$W$25, Table1[[#This Row],[Area]]/SUMIFS($G$6:$G1520, $M$6:$M1520,Table1[[#This Row],[Inject ID]],$B$6:$B1520,Table1[[#This Row],[File Name]]), "")</f>
        <v/>
      </c>
      <c r="Q522" t="str">
        <f>IF(Table1[[#This Row],[Nap/decane]]=$W$8, Table1[[#This Row],[Area]]/SUMIFS($G$6:$G1520, $M$6:$M1520,Table1[[#This Row],[Inject ID approx]],$B$6:$B1520,Table1[[#This Row],[File Name]]), "")</f>
        <v/>
      </c>
      <c r="R522" t="str">
        <f>IF(OR(Table1[[#This Row],[Analyte]]="Phe", Table1[[#This Row],[Analyte]]= "Naphtol"),TRUE,"")</f>
        <v/>
      </c>
    </row>
    <row r="523" spans="1:18" x14ac:dyDescent="0.2">
      <c r="A523" t="str">
        <f>IFERROR(RIGHT(Table1[[#This Row],[File Name]],LEN(Table1[[#This Row],[File Name]])-FIND("-",Table1[[#This Row],[File Name]])),"")</f>
        <v>0.1</v>
      </c>
      <c r="B523" t="str">
        <f>IF(LEFT(Table1[[#This Row],[Peak '#]],3)="TIC", SUBSTITUTE(SUBSTITUTE(Table1[[#This Row],[Peak '#]],".D\data.ms",""),"TIC:", ""),B522)</f>
        <v xml:space="preserve"> 20250718_Nap-0.1</v>
      </c>
      <c r="J523" t="str">
        <f>IFERROR(2*(D524-Table1[[#This Row],[Ret Time]])/(Table1[[#This Row],[Width]]+F524),"")</f>
        <v/>
      </c>
      <c r="K523" t="str">
        <f>IF(ISNUMBER(Table1[[#This Row],[Ret Time]]), ROUND(Table1[[#This Row],[Ret Time]],1),"")</f>
        <v/>
      </c>
      <c r="L523" t="str">
        <f>IFERROR(INDEX($W$8:$W$30,MATCH(K523,$V$8:$V$30,0)),"")</f>
        <v/>
      </c>
      <c r="M523" t="str">
        <f>IFERROR(INDEX($X$8:$X$30,MATCH(Table1[[#This Row],[Rounded RT]],$V$8:$V$30,0)),"")</f>
        <v/>
      </c>
      <c r="N523" t="str">
        <f>IF(Table1[[#This Row],[Analyte]]=$W$8, Table1[[#This Row],[Area]]/SUMIFS($G$6:$G1521, $M$6:$M1521,Table1[[#This Row],[Inject ID]],$B$6:$B1521,Table1[[#This Row],[File Name]]), "")</f>
        <v/>
      </c>
      <c r="O523" t="str">
        <f>IF(Table1[[#This Row],[Analyte]]=$W$25, Table1[[#This Row],[Area]]/SUMIFS($G$6:$G1521, $M$6:$M1521,Table1[[#This Row],[Inject ID]],$B$6:$B1521,Table1[[#This Row],[File Name]]), "")</f>
        <v/>
      </c>
      <c r="Q523" t="str">
        <f>IF(Table1[[#This Row],[Nap/decane]]=$W$8, Table1[[#This Row],[Area]]/SUMIFS($G$6:$G1521, $M$6:$M1521,Table1[[#This Row],[Inject ID approx]],$B$6:$B1521,Table1[[#This Row],[File Name]]), "")</f>
        <v/>
      </c>
      <c r="R523" t="str">
        <f>IF(OR(Table1[[#This Row],[Analyte]]="Phe", Table1[[#This Row],[Analyte]]= "Naphtol"),TRUE,"")</f>
        <v/>
      </c>
    </row>
    <row r="524" spans="1:18" x14ac:dyDescent="0.2">
      <c r="A524" t="str">
        <f>IFERROR(RIGHT(Table1[[#This Row],[File Name]],LEN(Table1[[#This Row],[File Name]])-FIND("-",Table1[[#This Row],[File Name]])),"")</f>
        <v>0.1</v>
      </c>
      <c r="B524" t="str">
        <f>IF(LEFT(Table1[[#This Row],[Peak '#]],3)="TIC", SUBSTITUTE(SUBSTITUTE(Table1[[#This Row],[Peak '#]],".D\data.ms",""),"TIC:", ""),B523)</f>
        <v xml:space="preserve"> 20250718_Nap-0.1</v>
      </c>
      <c r="J524" t="str">
        <f>IFERROR(2*(D525-Table1[[#This Row],[Ret Time]])/(Table1[[#This Row],[Width]]+F525),"")</f>
        <v/>
      </c>
      <c r="K524" t="str">
        <f>IF(ISNUMBER(Table1[[#This Row],[Ret Time]]), ROUND(Table1[[#This Row],[Ret Time]],1),"")</f>
        <v/>
      </c>
      <c r="L524" t="str">
        <f>IFERROR(INDEX($W$8:$W$30,MATCH(K524,$V$8:$V$30,0)),"")</f>
        <v/>
      </c>
      <c r="M524" t="str">
        <f>IFERROR(INDEX($X$8:$X$30,MATCH(Table1[[#This Row],[Rounded RT]],$V$8:$V$30,0)),"")</f>
        <v/>
      </c>
      <c r="N524" t="str">
        <f>IF(Table1[[#This Row],[Analyte]]=$W$8, Table1[[#This Row],[Area]]/SUMIFS($G$6:$G1522, $M$6:$M1522,Table1[[#This Row],[Inject ID]],$B$6:$B1522,Table1[[#This Row],[File Name]]), "")</f>
        <v/>
      </c>
      <c r="O524" t="str">
        <f>IF(Table1[[#This Row],[Analyte]]=$W$25, Table1[[#This Row],[Area]]/SUMIFS($G$6:$G1522, $M$6:$M1522,Table1[[#This Row],[Inject ID]],$B$6:$B1522,Table1[[#This Row],[File Name]]), "")</f>
        <v/>
      </c>
      <c r="Q524" t="str">
        <f>IF(Table1[[#This Row],[Nap/decane]]=$W$8, Table1[[#This Row],[Area]]/SUMIFS($G$6:$G1522, $M$6:$M1522,Table1[[#This Row],[Inject ID approx]],$B$6:$B1522,Table1[[#This Row],[File Name]]), "")</f>
        <v/>
      </c>
      <c r="R524" t="str">
        <f>IF(OR(Table1[[#This Row],[Analyte]]="Phe", Table1[[#This Row],[Analyte]]= "Naphtol"),TRUE,"")</f>
        <v/>
      </c>
    </row>
    <row r="525" spans="1:18" x14ac:dyDescent="0.2">
      <c r="A525" t="str">
        <f>IFERROR(RIGHT(Table1[[#This Row],[File Name]],LEN(Table1[[#This Row],[File Name]])-FIND("-",Table1[[#This Row],[File Name]])),"")</f>
        <v>0.1</v>
      </c>
      <c r="B525" t="str">
        <f>IF(LEFT(Table1[[#This Row],[Peak '#]],3)="TIC", SUBSTITUTE(SUBSTITUTE(Table1[[#This Row],[Peak '#]],".D\data.ms",""),"TIC:", ""),B524)</f>
        <v xml:space="preserve"> 20250718_Nap-0.1</v>
      </c>
      <c r="J525" t="str">
        <f>IFERROR(2*(D526-Table1[[#This Row],[Ret Time]])/(Table1[[#This Row],[Width]]+F526),"")</f>
        <v/>
      </c>
      <c r="K525" t="str">
        <f>IF(ISNUMBER(Table1[[#This Row],[Ret Time]]), ROUND(Table1[[#This Row],[Ret Time]],1),"")</f>
        <v/>
      </c>
      <c r="L525" t="str">
        <f>IFERROR(INDEX($W$8:$W$30,MATCH(K525,$V$8:$V$30,0)),"")</f>
        <v/>
      </c>
      <c r="M525" t="str">
        <f>IFERROR(INDEX($X$8:$X$30,MATCH(Table1[[#This Row],[Rounded RT]],$V$8:$V$30,0)),"")</f>
        <v/>
      </c>
      <c r="N525" t="str">
        <f>IF(Table1[[#This Row],[Analyte]]=$W$8, Table1[[#This Row],[Area]]/SUMIFS($G$6:$G1523, $M$6:$M1523,Table1[[#This Row],[Inject ID]],$B$6:$B1523,Table1[[#This Row],[File Name]]), "")</f>
        <v/>
      </c>
      <c r="O525" t="str">
        <f>IF(Table1[[#This Row],[Analyte]]=$W$25, Table1[[#This Row],[Area]]/SUMIFS($G$6:$G1523, $M$6:$M1523,Table1[[#This Row],[Inject ID]],$B$6:$B1523,Table1[[#This Row],[File Name]]), "")</f>
        <v/>
      </c>
      <c r="Q525" t="str">
        <f>IF(Table1[[#This Row],[Nap/decane]]=$W$8, Table1[[#This Row],[Area]]/SUMIFS($G$6:$G1523, $M$6:$M1523,Table1[[#This Row],[Inject ID approx]],$B$6:$B1523,Table1[[#This Row],[File Name]]), "")</f>
        <v/>
      </c>
      <c r="R525" t="str">
        <f>IF(OR(Table1[[#This Row],[Analyte]]="Phe", Table1[[#This Row],[Analyte]]= "Naphtol"),TRUE,"")</f>
        <v/>
      </c>
    </row>
    <row r="526" spans="1:18" x14ac:dyDescent="0.2">
      <c r="A526" t="str">
        <f>IFERROR(RIGHT(Table1[[#This Row],[File Name]],LEN(Table1[[#This Row],[File Name]])-FIND("-",Table1[[#This Row],[File Name]])),"")</f>
        <v>0.1</v>
      </c>
      <c r="B526" t="str">
        <f>IF(LEFT(Table1[[#This Row],[Peak '#]],3)="TIC", SUBSTITUTE(SUBSTITUTE(Table1[[#This Row],[Peak '#]],".D\data.ms",""),"TIC:", ""),B525)</f>
        <v xml:space="preserve"> 20250718_Nap-0.1</v>
      </c>
      <c r="J526" t="str">
        <f>IFERROR(2*(D527-Table1[[#This Row],[Ret Time]])/(Table1[[#This Row],[Width]]+F527),"")</f>
        <v/>
      </c>
      <c r="K526" t="str">
        <f>IF(ISNUMBER(Table1[[#This Row],[Ret Time]]), ROUND(Table1[[#This Row],[Ret Time]],1),"")</f>
        <v/>
      </c>
      <c r="L526" t="str">
        <f>IFERROR(INDEX($W$8:$W$30,MATCH(K526,$V$8:$V$30,0)),"")</f>
        <v/>
      </c>
      <c r="M526" t="str">
        <f>IFERROR(INDEX($X$8:$X$30,MATCH(Table1[[#This Row],[Rounded RT]],$V$8:$V$30,0)),"")</f>
        <v/>
      </c>
      <c r="N526" t="str">
        <f>IF(Table1[[#This Row],[Analyte]]=$W$8, Table1[[#This Row],[Area]]/SUMIFS($G$6:$G1524, $M$6:$M1524,Table1[[#This Row],[Inject ID]],$B$6:$B1524,Table1[[#This Row],[File Name]]), "")</f>
        <v/>
      </c>
      <c r="O526" t="str">
        <f>IF(Table1[[#This Row],[Analyte]]=$W$25, Table1[[#This Row],[Area]]/SUMIFS($G$6:$G1524, $M$6:$M1524,Table1[[#This Row],[Inject ID]],$B$6:$B1524,Table1[[#This Row],[File Name]]), "")</f>
        <v/>
      </c>
      <c r="Q526" t="str">
        <f>IF(Table1[[#This Row],[Nap/decane]]=$W$8, Table1[[#This Row],[Area]]/SUMIFS($G$6:$G1524, $M$6:$M1524,Table1[[#This Row],[Inject ID approx]],$B$6:$B1524,Table1[[#This Row],[File Name]]), "")</f>
        <v/>
      </c>
      <c r="R526" t="str">
        <f>IF(OR(Table1[[#This Row],[Analyte]]="Phe", Table1[[#This Row],[Analyte]]= "Naphtol"),TRUE,"")</f>
        <v/>
      </c>
    </row>
    <row r="527" spans="1:18" x14ac:dyDescent="0.2">
      <c r="A527" t="str">
        <f>IFERROR(RIGHT(Table1[[#This Row],[File Name]],LEN(Table1[[#This Row],[File Name]])-FIND("-",Table1[[#This Row],[File Name]])),"")</f>
        <v>0.1</v>
      </c>
      <c r="B527" t="str">
        <f>IF(LEFT(Table1[[#This Row],[Peak '#]],3)="TIC", SUBSTITUTE(SUBSTITUTE(Table1[[#This Row],[Peak '#]],".D\data.ms",""),"TIC:", ""),B526)</f>
        <v xml:space="preserve"> 20250718_Nap-0.1</v>
      </c>
      <c r="J527" t="str">
        <f>IFERROR(2*(D528-Table1[[#This Row],[Ret Time]])/(Table1[[#This Row],[Width]]+F528),"")</f>
        <v/>
      </c>
      <c r="K527" t="str">
        <f>IF(ISNUMBER(Table1[[#This Row],[Ret Time]]), ROUND(Table1[[#This Row],[Ret Time]],1),"")</f>
        <v/>
      </c>
      <c r="L527" t="str">
        <f>IFERROR(INDEX($W$8:$W$30,MATCH(K527,$V$8:$V$30,0)),"")</f>
        <v/>
      </c>
      <c r="M527" t="str">
        <f>IFERROR(INDEX($X$8:$X$30,MATCH(Table1[[#This Row],[Rounded RT]],$V$8:$V$30,0)),"")</f>
        <v/>
      </c>
      <c r="N527" t="str">
        <f>IF(Table1[[#This Row],[Analyte]]=$W$8, Table1[[#This Row],[Area]]/SUMIFS($G$6:$G1525, $M$6:$M1525,Table1[[#This Row],[Inject ID]],$B$6:$B1525,Table1[[#This Row],[File Name]]), "")</f>
        <v/>
      </c>
      <c r="O527" t="str">
        <f>IF(Table1[[#This Row],[Analyte]]=$W$25, Table1[[#This Row],[Area]]/SUMIFS($G$6:$G1525, $M$6:$M1525,Table1[[#This Row],[Inject ID]],$B$6:$B1525,Table1[[#This Row],[File Name]]), "")</f>
        <v/>
      </c>
      <c r="Q527" t="str">
        <f>IF(Table1[[#This Row],[Nap/decane]]=$W$8, Table1[[#This Row],[Area]]/SUMIFS($G$6:$G1525, $M$6:$M1525,Table1[[#This Row],[Inject ID approx]],$B$6:$B1525,Table1[[#This Row],[File Name]]), "")</f>
        <v/>
      </c>
      <c r="R527" t="str">
        <f>IF(OR(Table1[[#This Row],[Analyte]]="Phe", Table1[[#This Row],[Analyte]]= "Naphtol"),TRUE,"")</f>
        <v/>
      </c>
    </row>
    <row r="528" spans="1:18" x14ac:dyDescent="0.2">
      <c r="A528" t="str">
        <f>IFERROR(RIGHT(Table1[[#This Row],[File Name]],LEN(Table1[[#This Row],[File Name]])-FIND("-",Table1[[#This Row],[File Name]])),"")</f>
        <v>0.1</v>
      </c>
      <c r="B528" t="str">
        <f>IF(LEFT(Table1[[#This Row],[Peak '#]],3)="TIC", SUBSTITUTE(SUBSTITUTE(Table1[[#This Row],[Peak '#]],".D\data.ms",""),"TIC:", ""),B527)</f>
        <v xml:space="preserve"> 20250718_Nap-0.1</v>
      </c>
      <c r="J528" t="str">
        <f>IFERROR(2*(D529-Table1[[#This Row],[Ret Time]])/(Table1[[#This Row],[Width]]+F529),"")</f>
        <v/>
      </c>
      <c r="K528" t="str">
        <f>IF(ISNUMBER(Table1[[#This Row],[Ret Time]]), ROUND(Table1[[#This Row],[Ret Time]],1),"")</f>
        <v/>
      </c>
      <c r="L528" t="str">
        <f>IFERROR(INDEX($W$8:$W$30,MATCH(K528,$V$8:$V$30,0)),"")</f>
        <v/>
      </c>
      <c r="M528" t="str">
        <f>IFERROR(INDEX($X$8:$X$30,MATCH(Table1[[#This Row],[Rounded RT]],$V$8:$V$30,0)),"")</f>
        <v/>
      </c>
      <c r="N528" t="str">
        <f>IF(Table1[[#This Row],[Analyte]]=$W$8, Table1[[#This Row],[Area]]/SUMIFS($G$6:$G1526, $M$6:$M1526,Table1[[#This Row],[Inject ID]],$B$6:$B1526,Table1[[#This Row],[File Name]]), "")</f>
        <v/>
      </c>
      <c r="O528" t="str">
        <f>IF(Table1[[#This Row],[Analyte]]=$W$25, Table1[[#This Row],[Area]]/SUMIFS($G$6:$G1526, $M$6:$M1526,Table1[[#This Row],[Inject ID]],$B$6:$B1526,Table1[[#This Row],[File Name]]), "")</f>
        <v/>
      </c>
      <c r="Q528" t="str">
        <f>IF(Table1[[#This Row],[Nap/decane]]=$W$8, Table1[[#This Row],[Area]]/SUMIFS($G$6:$G1526, $M$6:$M1526,Table1[[#This Row],[Inject ID approx]],$B$6:$B1526,Table1[[#This Row],[File Name]]), "")</f>
        <v/>
      </c>
      <c r="R528" t="str">
        <f>IF(OR(Table1[[#This Row],[Analyte]]="Phe", Table1[[#This Row],[Analyte]]= "Naphtol"),TRUE,"")</f>
        <v/>
      </c>
    </row>
    <row r="529" spans="1:18" x14ac:dyDescent="0.2">
      <c r="A529" t="str">
        <f>IFERROR(RIGHT(Table1[[#This Row],[File Name]],LEN(Table1[[#This Row],[File Name]])-FIND("-",Table1[[#This Row],[File Name]])),"")</f>
        <v>0.1</v>
      </c>
      <c r="B529" t="str">
        <f>IF(LEFT(Table1[[#This Row],[Peak '#]],3)="TIC", SUBSTITUTE(SUBSTITUTE(Table1[[#This Row],[Peak '#]],".D\data.ms",""),"TIC:", ""),B528)</f>
        <v xml:space="preserve"> 20250718_Nap-0.1</v>
      </c>
      <c r="J529" t="str">
        <f>IFERROR(2*(D530-Table1[[#This Row],[Ret Time]])/(Table1[[#This Row],[Width]]+F530),"")</f>
        <v/>
      </c>
      <c r="K529" t="str">
        <f>IF(ISNUMBER(Table1[[#This Row],[Ret Time]]), ROUND(Table1[[#This Row],[Ret Time]],1),"")</f>
        <v/>
      </c>
      <c r="L529" t="str">
        <f>IFERROR(INDEX($W$8:$W$30,MATCH(K529,$V$8:$V$30,0)),"")</f>
        <v/>
      </c>
      <c r="M529" t="str">
        <f>IFERROR(INDEX($X$8:$X$30,MATCH(Table1[[#This Row],[Rounded RT]],$V$8:$V$30,0)),"")</f>
        <v/>
      </c>
      <c r="N529" t="str">
        <f>IF(Table1[[#This Row],[Analyte]]=$W$8, Table1[[#This Row],[Area]]/SUMIFS($G$6:$G1527, $M$6:$M1527,Table1[[#This Row],[Inject ID]],$B$6:$B1527,Table1[[#This Row],[File Name]]), "")</f>
        <v/>
      </c>
      <c r="O529" t="str">
        <f>IF(Table1[[#This Row],[Analyte]]=$W$25, Table1[[#This Row],[Area]]/SUMIFS($G$6:$G1527, $M$6:$M1527,Table1[[#This Row],[Inject ID]],$B$6:$B1527,Table1[[#This Row],[File Name]]), "")</f>
        <v/>
      </c>
      <c r="Q529" t="str">
        <f>IF(Table1[[#This Row],[Nap/decane]]=$W$8, Table1[[#This Row],[Area]]/SUMIFS($G$6:$G1527, $M$6:$M1527,Table1[[#This Row],[Inject ID approx]],$B$6:$B1527,Table1[[#This Row],[File Name]]), "")</f>
        <v/>
      </c>
      <c r="R529" t="str">
        <f>IF(OR(Table1[[#This Row],[Analyte]]="Phe", Table1[[#This Row],[Analyte]]= "Naphtol"),TRUE,"")</f>
        <v/>
      </c>
    </row>
    <row r="530" spans="1:18" x14ac:dyDescent="0.2">
      <c r="A530" t="str">
        <f>IFERROR(RIGHT(Table1[[#This Row],[File Name]],LEN(Table1[[#This Row],[File Name]])-FIND("-",Table1[[#This Row],[File Name]])),"")</f>
        <v>0.1</v>
      </c>
      <c r="B530" t="str">
        <f>IF(LEFT(Table1[[#This Row],[Peak '#]],3)="TIC", SUBSTITUTE(SUBSTITUTE(Table1[[#This Row],[Peak '#]],".D\data.ms",""),"TIC:", ""),B529)</f>
        <v xml:space="preserve"> 20250718_Nap-0.1</v>
      </c>
      <c r="J530" t="str">
        <f>IFERROR(2*(D531-Table1[[#This Row],[Ret Time]])/(Table1[[#This Row],[Width]]+F531),"")</f>
        <v/>
      </c>
      <c r="K530" t="str">
        <f>IF(ISNUMBER(Table1[[#This Row],[Ret Time]]), ROUND(Table1[[#This Row],[Ret Time]],1),"")</f>
        <v/>
      </c>
      <c r="L530" t="str">
        <f>IFERROR(INDEX($W$8:$W$30,MATCH(K530,$V$8:$V$30,0)),"")</f>
        <v/>
      </c>
      <c r="M530" t="str">
        <f>IFERROR(INDEX($X$8:$X$30,MATCH(Table1[[#This Row],[Rounded RT]],$V$8:$V$30,0)),"")</f>
        <v/>
      </c>
      <c r="N530" t="str">
        <f>IF(Table1[[#This Row],[Analyte]]=$W$8, Table1[[#This Row],[Area]]/SUMIFS($G$6:$G1528, $M$6:$M1528,Table1[[#This Row],[Inject ID]],$B$6:$B1528,Table1[[#This Row],[File Name]]), "")</f>
        <v/>
      </c>
      <c r="O530" t="str">
        <f>IF(Table1[[#This Row],[Analyte]]=$W$25, Table1[[#This Row],[Area]]/SUMIFS($G$6:$G1528, $M$6:$M1528,Table1[[#This Row],[Inject ID]],$B$6:$B1528,Table1[[#This Row],[File Name]]), "")</f>
        <v/>
      </c>
      <c r="Q530" t="str">
        <f>IF(Table1[[#This Row],[Nap/decane]]=$W$8, Table1[[#This Row],[Area]]/SUMIFS($G$6:$G1528, $M$6:$M1528,Table1[[#This Row],[Inject ID approx]],$B$6:$B1528,Table1[[#This Row],[File Name]]), "")</f>
        <v/>
      </c>
      <c r="R530" t="str">
        <f>IF(OR(Table1[[#This Row],[Analyte]]="Phe", Table1[[#This Row],[Analyte]]= "Naphtol"),TRUE,"")</f>
        <v/>
      </c>
    </row>
    <row r="531" spans="1:18" x14ac:dyDescent="0.2">
      <c r="A531" t="str">
        <f>IFERROR(RIGHT(Table1[[#This Row],[File Name]],LEN(Table1[[#This Row],[File Name]])-FIND("-",Table1[[#This Row],[File Name]])),"")</f>
        <v>0.1</v>
      </c>
      <c r="B531" t="str">
        <f>IF(LEFT(Table1[[#This Row],[Peak '#]],3)="TIC", SUBSTITUTE(SUBSTITUTE(Table1[[#This Row],[Peak '#]],".D\data.ms",""),"TIC:", ""),B530)</f>
        <v xml:space="preserve"> 20250718_Nap-0.1</v>
      </c>
      <c r="J531" t="str">
        <f>IFERROR(2*(D532-Table1[[#This Row],[Ret Time]])/(Table1[[#This Row],[Width]]+F532),"")</f>
        <v/>
      </c>
      <c r="K531" t="str">
        <f>IF(ISNUMBER(Table1[[#This Row],[Ret Time]]), ROUND(Table1[[#This Row],[Ret Time]],1),"")</f>
        <v/>
      </c>
      <c r="L531" t="str">
        <f>IFERROR(INDEX($W$8:$W$30,MATCH(K531,$V$8:$V$30,0)),"")</f>
        <v/>
      </c>
      <c r="M531" t="str">
        <f>IFERROR(INDEX($X$8:$X$30,MATCH(Table1[[#This Row],[Rounded RT]],$V$8:$V$30,0)),"")</f>
        <v/>
      </c>
      <c r="N531" t="str">
        <f>IF(Table1[[#This Row],[Analyte]]=$W$8, Table1[[#This Row],[Area]]/SUMIFS($G$6:$G1529, $M$6:$M1529,Table1[[#This Row],[Inject ID]],$B$6:$B1529,Table1[[#This Row],[File Name]]), "")</f>
        <v/>
      </c>
      <c r="O531" t="str">
        <f>IF(Table1[[#This Row],[Analyte]]=$W$25, Table1[[#This Row],[Area]]/SUMIFS($G$6:$G1529, $M$6:$M1529,Table1[[#This Row],[Inject ID]],$B$6:$B1529,Table1[[#This Row],[File Name]]), "")</f>
        <v/>
      </c>
      <c r="Q531" t="str">
        <f>IF(Table1[[#This Row],[Nap/decane]]=$W$8, Table1[[#This Row],[Area]]/SUMIFS($G$6:$G1529, $M$6:$M1529,Table1[[#This Row],[Inject ID approx]],$B$6:$B1529,Table1[[#This Row],[File Name]]), "")</f>
        <v/>
      </c>
      <c r="R531" t="str">
        <f>IF(OR(Table1[[#This Row],[Analyte]]="Phe", Table1[[#This Row],[Analyte]]= "Naphtol"),TRUE,"")</f>
        <v/>
      </c>
    </row>
    <row r="532" spans="1:18" x14ac:dyDescent="0.2">
      <c r="A532" t="str">
        <f>IFERROR(RIGHT(Table1[[#This Row],[File Name]],LEN(Table1[[#This Row],[File Name]])-FIND("-",Table1[[#This Row],[File Name]])),"")</f>
        <v>0.1</v>
      </c>
      <c r="B532" t="str">
        <f>IF(LEFT(Table1[[#This Row],[Peak '#]],3)="TIC", SUBSTITUTE(SUBSTITUTE(Table1[[#This Row],[Peak '#]],".D\data.ms",""),"TIC:", ""),B531)</f>
        <v xml:space="preserve"> 20250718_Nap-0.1</v>
      </c>
      <c r="J532" t="str">
        <f>IFERROR(2*(D533-Table1[[#This Row],[Ret Time]])/(Table1[[#This Row],[Width]]+F533),"")</f>
        <v/>
      </c>
      <c r="K532" t="str">
        <f>IF(ISNUMBER(Table1[[#This Row],[Ret Time]]), ROUND(Table1[[#This Row],[Ret Time]],1),"")</f>
        <v/>
      </c>
      <c r="L532" t="str">
        <f>IFERROR(INDEX($W$8:$W$30,MATCH(K532,$V$8:$V$30,0)),"")</f>
        <v/>
      </c>
      <c r="M532" t="str">
        <f>IFERROR(INDEX($X$8:$X$30,MATCH(Table1[[#This Row],[Rounded RT]],$V$8:$V$30,0)),"")</f>
        <v/>
      </c>
      <c r="N532" t="str">
        <f>IF(Table1[[#This Row],[Analyte]]=$W$8, Table1[[#This Row],[Area]]/SUMIFS($G$6:$G1530, $M$6:$M1530,Table1[[#This Row],[Inject ID]],$B$6:$B1530,Table1[[#This Row],[File Name]]), "")</f>
        <v/>
      </c>
      <c r="O532" t="str">
        <f>IF(Table1[[#This Row],[Analyte]]=$W$25, Table1[[#This Row],[Area]]/SUMIFS($G$6:$G1530, $M$6:$M1530,Table1[[#This Row],[Inject ID]],$B$6:$B1530,Table1[[#This Row],[File Name]]), "")</f>
        <v/>
      </c>
      <c r="Q532" t="str">
        <f>IF(Table1[[#This Row],[Nap/decane]]=$W$8, Table1[[#This Row],[Area]]/SUMIFS($G$6:$G1530, $M$6:$M1530,Table1[[#This Row],[Inject ID approx]],$B$6:$B1530,Table1[[#This Row],[File Name]]), "")</f>
        <v/>
      </c>
      <c r="R532" t="str">
        <f>IF(OR(Table1[[#This Row],[Analyte]]="Phe", Table1[[#This Row],[Analyte]]= "Naphtol"),TRUE,"")</f>
        <v/>
      </c>
    </row>
    <row r="533" spans="1:18" x14ac:dyDescent="0.2">
      <c r="A533" t="str">
        <f>IFERROR(RIGHT(Table1[[#This Row],[File Name]],LEN(Table1[[#This Row],[File Name]])-FIND("-",Table1[[#This Row],[File Name]])),"")</f>
        <v>0.1</v>
      </c>
      <c r="B533" t="str">
        <f>IF(LEFT(Table1[[#This Row],[Peak '#]],3)="TIC", SUBSTITUTE(SUBSTITUTE(Table1[[#This Row],[Peak '#]],".D\data.ms",""),"TIC:", ""),B532)</f>
        <v xml:space="preserve"> 20250718_Nap-0.1</v>
      </c>
      <c r="J533" t="str">
        <f>IFERROR(2*(D534-Table1[[#This Row],[Ret Time]])/(Table1[[#This Row],[Width]]+F534),"")</f>
        <v/>
      </c>
      <c r="K533" t="str">
        <f>IF(ISNUMBER(Table1[[#This Row],[Ret Time]]), ROUND(Table1[[#This Row],[Ret Time]],1),"")</f>
        <v/>
      </c>
      <c r="L533" t="str">
        <f>IFERROR(INDEX($W$8:$W$30,MATCH(K533,$V$8:$V$30,0)),"")</f>
        <v/>
      </c>
      <c r="M533" t="str">
        <f>IFERROR(INDEX($X$8:$X$30,MATCH(Table1[[#This Row],[Rounded RT]],$V$8:$V$30,0)),"")</f>
        <v/>
      </c>
      <c r="N533" t="str">
        <f>IF(Table1[[#This Row],[Analyte]]=$W$8, Table1[[#This Row],[Area]]/SUMIFS($G$6:$G1531, $M$6:$M1531,Table1[[#This Row],[Inject ID]],$B$6:$B1531,Table1[[#This Row],[File Name]]), "")</f>
        <v/>
      </c>
      <c r="O533" t="str">
        <f>IF(Table1[[#This Row],[Analyte]]=$W$25, Table1[[#This Row],[Area]]/SUMIFS($G$6:$G1531, $M$6:$M1531,Table1[[#This Row],[Inject ID]],$B$6:$B1531,Table1[[#This Row],[File Name]]), "")</f>
        <v/>
      </c>
      <c r="Q533" t="str">
        <f>IF(Table1[[#This Row],[Nap/decane]]=$W$8, Table1[[#This Row],[Area]]/SUMIFS($G$6:$G1531, $M$6:$M1531,Table1[[#This Row],[Inject ID approx]],$B$6:$B1531,Table1[[#This Row],[File Name]]), "")</f>
        <v/>
      </c>
      <c r="R533" t="str">
        <f>IF(OR(Table1[[#This Row],[Analyte]]="Phe", Table1[[#This Row],[Analyte]]= "Naphtol"),TRUE,"")</f>
        <v/>
      </c>
    </row>
    <row r="534" spans="1:18" x14ac:dyDescent="0.2">
      <c r="A534" t="str">
        <f>IFERROR(RIGHT(Table1[[#This Row],[File Name]],LEN(Table1[[#This Row],[File Name]])-FIND("-",Table1[[#This Row],[File Name]])),"")</f>
        <v>0.1</v>
      </c>
      <c r="B534" t="str">
        <f>IF(LEFT(Table1[[#This Row],[Peak '#]],3)="TIC", SUBSTITUTE(SUBSTITUTE(Table1[[#This Row],[Peak '#]],".D\data.ms",""),"TIC:", ""),B533)</f>
        <v xml:space="preserve"> 20250718_Nap-0.1</v>
      </c>
      <c r="J534" t="str">
        <f>IFERROR(2*(D535-Table1[[#This Row],[Ret Time]])/(Table1[[#This Row],[Width]]+F535),"")</f>
        <v/>
      </c>
      <c r="K534" t="str">
        <f>IF(ISNUMBER(Table1[[#This Row],[Ret Time]]), ROUND(Table1[[#This Row],[Ret Time]],1),"")</f>
        <v/>
      </c>
      <c r="L534" t="str">
        <f>IFERROR(INDEX($W$8:$W$30,MATCH(K534,$V$8:$V$30,0)),"")</f>
        <v/>
      </c>
      <c r="M534" t="str">
        <f>IFERROR(INDEX($X$8:$X$30,MATCH(Table1[[#This Row],[Rounded RT]],$V$8:$V$30,0)),"")</f>
        <v/>
      </c>
      <c r="N534" t="str">
        <f>IF(Table1[[#This Row],[Analyte]]=$W$8, Table1[[#This Row],[Area]]/SUMIFS($G$6:$G1532, $M$6:$M1532,Table1[[#This Row],[Inject ID]],$B$6:$B1532,Table1[[#This Row],[File Name]]), "")</f>
        <v/>
      </c>
      <c r="O534" t="str">
        <f>IF(Table1[[#This Row],[Analyte]]=$W$25, Table1[[#This Row],[Area]]/SUMIFS($G$6:$G1532, $M$6:$M1532,Table1[[#This Row],[Inject ID]],$B$6:$B1532,Table1[[#This Row],[File Name]]), "")</f>
        <v/>
      </c>
      <c r="Q534" t="str">
        <f>IF(Table1[[#This Row],[Nap/decane]]=$W$8, Table1[[#This Row],[Area]]/SUMIFS($G$6:$G1532, $M$6:$M1532,Table1[[#This Row],[Inject ID approx]],$B$6:$B1532,Table1[[#This Row],[File Name]]), "")</f>
        <v/>
      </c>
      <c r="R534" t="str">
        <f>IF(OR(Table1[[#This Row],[Analyte]]="Phe", Table1[[#This Row],[Analyte]]= "Naphtol"),TRUE,"")</f>
        <v/>
      </c>
    </row>
    <row r="535" spans="1:18" x14ac:dyDescent="0.2">
      <c r="A535" t="str">
        <f>IFERROR(RIGHT(Table1[[#This Row],[File Name]],LEN(Table1[[#This Row],[File Name]])-FIND("-",Table1[[#This Row],[File Name]])),"")</f>
        <v>0.1</v>
      </c>
      <c r="B535" t="str">
        <f>IF(LEFT(Table1[[#This Row],[Peak '#]],3)="TIC", SUBSTITUTE(SUBSTITUTE(Table1[[#This Row],[Peak '#]],".D\data.ms",""),"TIC:", ""),B534)</f>
        <v xml:space="preserve"> 20250718_Nap-0.1</v>
      </c>
      <c r="J535" t="str">
        <f>IFERROR(2*(D536-Table1[[#This Row],[Ret Time]])/(Table1[[#This Row],[Width]]+F536),"")</f>
        <v/>
      </c>
      <c r="K535" t="str">
        <f>IF(ISNUMBER(Table1[[#This Row],[Ret Time]]), ROUND(Table1[[#This Row],[Ret Time]],1),"")</f>
        <v/>
      </c>
      <c r="L535" t="str">
        <f>IFERROR(INDEX($W$8:$W$30,MATCH(K535,$V$8:$V$30,0)),"")</f>
        <v/>
      </c>
      <c r="M535" t="str">
        <f>IFERROR(INDEX($X$8:$X$30,MATCH(Table1[[#This Row],[Rounded RT]],$V$8:$V$30,0)),"")</f>
        <v/>
      </c>
      <c r="N535" t="str">
        <f>IF(Table1[[#This Row],[Analyte]]=$W$8, Table1[[#This Row],[Area]]/SUMIFS($G$6:$G1533, $M$6:$M1533,Table1[[#This Row],[Inject ID]],$B$6:$B1533,Table1[[#This Row],[File Name]]), "")</f>
        <v/>
      </c>
      <c r="O535" t="str">
        <f>IF(Table1[[#This Row],[Analyte]]=$W$25, Table1[[#This Row],[Area]]/SUMIFS($G$6:$G1533, $M$6:$M1533,Table1[[#This Row],[Inject ID]],$B$6:$B1533,Table1[[#This Row],[File Name]]), "")</f>
        <v/>
      </c>
      <c r="Q535" t="str">
        <f>IF(Table1[[#This Row],[Nap/decane]]=$W$8, Table1[[#This Row],[Area]]/SUMIFS($G$6:$G1533, $M$6:$M1533,Table1[[#This Row],[Inject ID approx]],$B$6:$B1533,Table1[[#This Row],[File Name]]), "")</f>
        <v/>
      </c>
      <c r="R535" t="str">
        <f>IF(OR(Table1[[#This Row],[Analyte]]="Phe", Table1[[#This Row],[Analyte]]= "Naphtol"),TRUE,"")</f>
        <v/>
      </c>
    </row>
    <row r="536" spans="1:18" x14ac:dyDescent="0.2">
      <c r="A536" t="str">
        <f>IFERROR(RIGHT(Table1[[#This Row],[File Name]],LEN(Table1[[#This Row],[File Name]])-FIND("-",Table1[[#This Row],[File Name]])),"")</f>
        <v>0.1</v>
      </c>
      <c r="B536" t="str">
        <f>IF(LEFT(Table1[[#This Row],[Peak '#]],3)="TIC", SUBSTITUTE(SUBSTITUTE(Table1[[#This Row],[Peak '#]],".D\data.ms",""),"TIC:", ""),B535)</f>
        <v xml:space="preserve"> 20250718_Nap-0.1</v>
      </c>
      <c r="J536" t="str">
        <f>IFERROR(2*(D537-Table1[[#This Row],[Ret Time]])/(Table1[[#This Row],[Width]]+F537),"")</f>
        <v/>
      </c>
      <c r="K536" t="str">
        <f>IF(ISNUMBER(Table1[[#This Row],[Ret Time]]), ROUND(Table1[[#This Row],[Ret Time]],1),"")</f>
        <v/>
      </c>
      <c r="L536" t="str">
        <f>IFERROR(INDEX($W$8:$W$30,MATCH(K536,$V$8:$V$30,0)),"")</f>
        <v/>
      </c>
      <c r="M536" t="str">
        <f>IFERROR(INDEX($X$8:$X$30,MATCH(Table1[[#This Row],[Rounded RT]],$V$8:$V$30,0)),"")</f>
        <v/>
      </c>
      <c r="N536" t="str">
        <f>IF(Table1[[#This Row],[Analyte]]=$W$8, Table1[[#This Row],[Area]]/SUMIFS($G$6:$G1534, $M$6:$M1534,Table1[[#This Row],[Inject ID]],$B$6:$B1534,Table1[[#This Row],[File Name]]), "")</f>
        <v/>
      </c>
      <c r="O536" t="str">
        <f>IF(Table1[[#This Row],[Analyte]]=$W$25, Table1[[#This Row],[Area]]/SUMIFS($G$6:$G1534, $M$6:$M1534,Table1[[#This Row],[Inject ID]],$B$6:$B1534,Table1[[#This Row],[File Name]]), "")</f>
        <v/>
      </c>
      <c r="Q536" t="str">
        <f>IF(Table1[[#This Row],[Nap/decane]]=$W$8, Table1[[#This Row],[Area]]/SUMIFS($G$6:$G1534, $M$6:$M1534,Table1[[#This Row],[Inject ID approx]],$B$6:$B1534,Table1[[#This Row],[File Name]]), "")</f>
        <v/>
      </c>
      <c r="R536" t="str">
        <f>IF(OR(Table1[[#This Row],[Analyte]]="Phe", Table1[[#This Row],[Analyte]]= "Naphtol"),TRUE,"")</f>
        <v/>
      </c>
    </row>
    <row r="537" spans="1:18" x14ac:dyDescent="0.2">
      <c r="A537" t="str">
        <f>IFERROR(RIGHT(Table1[[#This Row],[File Name]],LEN(Table1[[#This Row],[File Name]])-FIND("-",Table1[[#This Row],[File Name]])),"")</f>
        <v>0.1</v>
      </c>
      <c r="B537" t="str">
        <f>IF(LEFT(Table1[[#This Row],[Peak '#]],3)="TIC", SUBSTITUTE(SUBSTITUTE(Table1[[#This Row],[Peak '#]],".D\data.ms",""),"TIC:", ""),B536)</f>
        <v xml:space="preserve"> 20250718_Nap-0.1</v>
      </c>
      <c r="J537" t="str">
        <f>IFERROR(2*(D538-Table1[[#This Row],[Ret Time]])/(Table1[[#This Row],[Width]]+F538),"")</f>
        <v/>
      </c>
      <c r="K537" t="str">
        <f>IF(ISNUMBER(Table1[[#This Row],[Ret Time]]), ROUND(Table1[[#This Row],[Ret Time]],1),"")</f>
        <v/>
      </c>
      <c r="L537" t="str">
        <f>IFERROR(INDEX($W$8:$W$30,MATCH(K537,$V$8:$V$30,0)),"")</f>
        <v/>
      </c>
      <c r="M537" t="str">
        <f>IFERROR(INDEX($X$8:$X$30,MATCH(Table1[[#This Row],[Rounded RT]],$V$8:$V$30,0)),"")</f>
        <v/>
      </c>
      <c r="N537" t="str">
        <f>IF(Table1[[#This Row],[Analyte]]=$W$8, Table1[[#This Row],[Area]]/SUMIFS($G$6:$G1535, $M$6:$M1535,Table1[[#This Row],[Inject ID]],$B$6:$B1535,Table1[[#This Row],[File Name]]), "")</f>
        <v/>
      </c>
      <c r="O537" t="str">
        <f>IF(Table1[[#This Row],[Analyte]]=$W$25, Table1[[#This Row],[Area]]/SUMIFS($G$6:$G1535, $M$6:$M1535,Table1[[#This Row],[Inject ID]],$B$6:$B1535,Table1[[#This Row],[File Name]]), "")</f>
        <v/>
      </c>
      <c r="Q537" t="str">
        <f>IF(Table1[[#This Row],[Nap/decane]]=$W$8, Table1[[#This Row],[Area]]/SUMIFS($G$6:$G1535, $M$6:$M1535,Table1[[#This Row],[Inject ID approx]],$B$6:$B1535,Table1[[#This Row],[File Name]]), "")</f>
        <v/>
      </c>
      <c r="R537" t="str">
        <f>IF(OR(Table1[[#This Row],[Analyte]]="Phe", Table1[[#This Row],[Analyte]]= "Naphtol"),TRUE,"")</f>
        <v/>
      </c>
    </row>
    <row r="538" spans="1:18" x14ac:dyDescent="0.2">
      <c r="A538" t="str">
        <f>IFERROR(RIGHT(Table1[[#This Row],[File Name]],LEN(Table1[[#This Row],[File Name]])-FIND("-",Table1[[#This Row],[File Name]])),"")</f>
        <v>0.1</v>
      </c>
      <c r="B538" t="str">
        <f>IF(LEFT(Table1[[#This Row],[Peak '#]],3)="TIC", SUBSTITUTE(SUBSTITUTE(Table1[[#This Row],[Peak '#]],".D\data.ms",""),"TIC:", ""),B537)</f>
        <v xml:space="preserve"> 20250718_Nap-0.1</v>
      </c>
      <c r="J538" t="str">
        <f>IFERROR(2*(D539-Table1[[#This Row],[Ret Time]])/(Table1[[#This Row],[Width]]+F539),"")</f>
        <v/>
      </c>
      <c r="K538" t="str">
        <f>IF(ISNUMBER(Table1[[#This Row],[Ret Time]]), ROUND(Table1[[#This Row],[Ret Time]],1),"")</f>
        <v/>
      </c>
      <c r="L538" t="str">
        <f>IFERROR(INDEX($W$8:$W$30,MATCH(K538,$V$8:$V$30,0)),"")</f>
        <v/>
      </c>
      <c r="M538" t="str">
        <f>IFERROR(INDEX($X$8:$X$30,MATCH(Table1[[#This Row],[Rounded RT]],$V$8:$V$30,0)),"")</f>
        <v/>
      </c>
      <c r="N538" t="str">
        <f>IF(Table1[[#This Row],[Analyte]]=$W$8, Table1[[#This Row],[Area]]/SUMIFS($G$6:$G1536, $M$6:$M1536,Table1[[#This Row],[Inject ID]],$B$6:$B1536,Table1[[#This Row],[File Name]]), "")</f>
        <v/>
      </c>
      <c r="O538" t="str">
        <f>IF(Table1[[#This Row],[Analyte]]=$W$25, Table1[[#This Row],[Area]]/SUMIFS($G$6:$G1536, $M$6:$M1536,Table1[[#This Row],[Inject ID]],$B$6:$B1536,Table1[[#This Row],[File Name]]), "")</f>
        <v/>
      </c>
      <c r="Q538" t="str">
        <f>IF(Table1[[#This Row],[Nap/decane]]=$W$8, Table1[[#This Row],[Area]]/SUMIFS($G$6:$G1536, $M$6:$M1536,Table1[[#This Row],[Inject ID approx]],$B$6:$B1536,Table1[[#This Row],[File Name]]), "")</f>
        <v/>
      </c>
      <c r="R538" t="str">
        <f>IF(OR(Table1[[#This Row],[Analyte]]="Phe", Table1[[#This Row],[Analyte]]= "Naphtol"),TRUE,"")</f>
        <v/>
      </c>
    </row>
    <row r="539" spans="1:18" x14ac:dyDescent="0.2">
      <c r="A539" t="str">
        <f>IFERROR(RIGHT(Table1[[#This Row],[File Name]],LEN(Table1[[#This Row],[File Name]])-FIND("-",Table1[[#This Row],[File Name]])),"")</f>
        <v>0.1</v>
      </c>
      <c r="B539" t="str">
        <f>IF(LEFT(Table1[[#This Row],[Peak '#]],3)="TIC", SUBSTITUTE(SUBSTITUTE(Table1[[#This Row],[Peak '#]],".D\data.ms",""),"TIC:", ""),B538)</f>
        <v xml:space="preserve"> 20250718_Nap-0.1</v>
      </c>
      <c r="J539" t="str">
        <f>IFERROR(2*(D540-Table1[[#This Row],[Ret Time]])/(Table1[[#This Row],[Width]]+F540),"")</f>
        <v/>
      </c>
      <c r="K539" t="str">
        <f>IF(ISNUMBER(Table1[[#This Row],[Ret Time]]), ROUND(Table1[[#This Row],[Ret Time]],1),"")</f>
        <v/>
      </c>
      <c r="L539" t="str">
        <f>IFERROR(INDEX($W$8:$W$30,MATCH(K539,$V$8:$V$30,0)),"")</f>
        <v/>
      </c>
      <c r="M539" t="str">
        <f>IFERROR(INDEX($X$8:$X$30,MATCH(Table1[[#This Row],[Rounded RT]],$V$8:$V$30,0)),"")</f>
        <v/>
      </c>
      <c r="N539" t="str">
        <f>IF(Table1[[#This Row],[Analyte]]=$W$8, Table1[[#This Row],[Area]]/SUMIFS($G$6:$G1537, $M$6:$M1537,Table1[[#This Row],[Inject ID]],$B$6:$B1537,Table1[[#This Row],[File Name]]), "")</f>
        <v/>
      </c>
      <c r="O539" t="str">
        <f>IF(Table1[[#This Row],[Analyte]]=$W$25, Table1[[#This Row],[Area]]/SUMIFS($G$6:$G1537, $M$6:$M1537,Table1[[#This Row],[Inject ID]],$B$6:$B1537,Table1[[#This Row],[File Name]]), "")</f>
        <v/>
      </c>
      <c r="Q539" t="str">
        <f>IF(Table1[[#This Row],[Nap/decane]]=$W$8, Table1[[#This Row],[Area]]/SUMIFS($G$6:$G1537, $M$6:$M1537,Table1[[#This Row],[Inject ID approx]],$B$6:$B1537,Table1[[#This Row],[File Name]]), "")</f>
        <v/>
      </c>
      <c r="R539" t="str">
        <f>IF(OR(Table1[[#This Row],[Analyte]]="Phe", Table1[[#This Row],[Analyte]]= "Naphtol"),TRUE,"")</f>
        <v/>
      </c>
    </row>
    <row r="540" spans="1:18" x14ac:dyDescent="0.2">
      <c r="A540" t="str">
        <f>IFERROR(RIGHT(Table1[[#This Row],[File Name]],LEN(Table1[[#This Row],[File Name]])-FIND("-",Table1[[#This Row],[File Name]])),"")</f>
        <v>0.1</v>
      </c>
      <c r="B540" t="str">
        <f>IF(LEFT(Table1[[#This Row],[Peak '#]],3)="TIC", SUBSTITUTE(SUBSTITUTE(Table1[[#This Row],[Peak '#]],".D\data.ms",""),"TIC:", ""),B539)</f>
        <v xml:space="preserve"> 20250718_Nap-0.1</v>
      </c>
      <c r="J540" t="str">
        <f>IFERROR(2*(D541-Table1[[#This Row],[Ret Time]])/(Table1[[#This Row],[Width]]+F541),"")</f>
        <v/>
      </c>
      <c r="K540" t="str">
        <f>IF(ISNUMBER(Table1[[#This Row],[Ret Time]]), ROUND(Table1[[#This Row],[Ret Time]],1),"")</f>
        <v/>
      </c>
      <c r="L540" t="str">
        <f>IFERROR(INDEX($W$8:$W$30,MATCH(K540,$V$8:$V$30,0)),"")</f>
        <v/>
      </c>
      <c r="M540" t="str">
        <f>IFERROR(INDEX($X$8:$X$30,MATCH(Table1[[#This Row],[Rounded RT]],$V$8:$V$30,0)),"")</f>
        <v/>
      </c>
      <c r="N540" t="str">
        <f>IF(Table1[[#This Row],[Analyte]]=$W$8, Table1[[#This Row],[Area]]/SUMIFS($G$6:$G1538, $M$6:$M1538,Table1[[#This Row],[Inject ID]],$B$6:$B1538,Table1[[#This Row],[File Name]]), "")</f>
        <v/>
      </c>
      <c r="O540" t="str">
        <f>IF(Table1[[#This Row],[Analyte]]=$W$25, Table1[[#This Row],[Area]]/SUMIFS($G$6:$G1538, $M$6:$M1538,Table1[[#This Row],[Inject ID]],$B$6:$B1538,Table1[[#This Row],[File Name]]), "")</f>
        <v/>
      </c>
      <c r="Q540" t="str">
        <f>IF(Table1[[#This Row],[Nap/decane]]=$W$8, Table1[[#This Row],[Area]]/SUMIFS($G$6:$G1538, $M$6:$M1538,Table1[[#This Row],[Inject ID approx]],$B$6:$B1538,Table1[[#This Row],[File Name]]), "")</f>
        <v/>
      </c>
      <c r="R540" t="str">
        <f>IF(OR(Table1[[#This Row],[Analyte]]="Phe", Table1[[#This Row],[Analyte]]= "Naphtol"),TRUE,"")</f>
        <v/>
      </c>
    </row>
    <row r="541" spans="1:18" x14ac:dyDescent="0.2">
      <c r="A541" t="str">
        <f>IFERROR(RIGHT(Table1[[#This Row],[File Name]],LEN(Table1[[#This Row],[File Name]])-FIND("-",Table1[[#This Row],[File Name]])),"")</f>
        <v>0.1</v>
      </c>
      <c r="B541" t="str">
        <f>IF(LEFT(Table1[[#This Row],[Peak '#]],3)="TIC", SUBSTITUTE(SUBSTITUTE(Table1[[#This Row],[Peak '#]],".D\data.ms",""),"TIC:", ""),B540)</f>
        <v xml:space="preserve"> 20250718_Nap-0.1</v>
      </c>
      <c r="J541" t="str">
        <f>IFERROR(2*(D542-Table1[[#This Row],[Ret Time]])/(Table1[[#This Row],[Width]]+F542),"")</f>
        <v/>
      </c>
      <c r="K541" t="str">
        <f>IF(ISNUMBER(Table1[[#This Row],[Ret Time]]), ROUND(Table1[[#This Row],[Ret Time]],1),"")</f>
        <v/>
      </c>
      <c r="L541" t="str">
        <f>IFERROR(INDEX($W$8:$W$30,MATCH(K541,$V$8:$V$30,0)),"")</f>
        <v/>
      </c>
      <c r="M541" t="str">
        <f>IFERROR(INDEX($X$8:$X$30,MATCH(Table1[[#This Row],[Rounded RT]],$V$8:$V$30,0)),"")</f>
        <v/>
      </c>
      <c r="N541" t="str">
        <f>IF(Table1[[#This Row],[Analyte]]=$W$8, Table1[[#This Row],[Area]]/SUMIFS($G$6:$G1539, $M$6:$M1539,Table1[[#This Row],[Inject ID]],$B$6:$B1539,Table1[[#This Row],[File Name]]), "")</f>
        <v/>
      </c>
      <c r="O541" t="str">
        <f>IF(Table1[[#This Row],[Analyte]]=$W$25, Table1[[#This Row],[Area]]/SUMIFS($G$6:$G1539, $M$6:$M1539,Table1[[#This Row],[Inject ID]],$B$6:$B1539,Table1[[#This Row],[File Name]]), "")</f>
        <v/>
      </c>
      <c r="Q541" t="str">
        <f>IF(Table1[[#This Row],[Nap/decane]]=$W$8, Table1[[#This Row],[Area]]/SUMIFS($G$6:$G1539, $M$6:$M1539,Table1[[#This Row],[Inject ID approx]],$B$6:$B1539,Table1[[#This Row],[File Name]]), "")</f>
        <v/>
      </c>
      <c r="R541" t="str">
        <f>IF(OR(Table1[[#This Row],[Analyte]]="Phe", Table1[[#This Row],[Analyte]]= "Naphtol"),TRUE,"")</f>
        <v/>
      </c>
    </row>
    <row r="542" spans="1:18" x14ac:dyDescent="0.2">
      <c r="A542" t="str">
        <f>IFERROR(RIGHT(Table1[[#This Row],[File Name]],LEN(Table1[[#This Row],[File Name]])-FIND("-",Table1[[#This Row],[File Name]])),"")</f>
        <v>0.1</v>
      </c>
      <c r="B542" t="str">
        <f>IF(LEFT(Table1[[#This Row],[Peak '#]],3)="TIC", SUBSTITUTE(SUBSTITUTE(Table1[[#This Row],[Peak '#]],".D\data.ms",""),"TIC:", ""),B541)</f>
        <v xml:space="preserve"> 20250718_Nap-0.1</v>
      </c>
      <c r="J542" t="str">
        <f>IFERROR(2*(D543-Table1[[#This Row],[Ret Time]])/(Table1[[#This Row],[Width]]+F543),"")</f>
        <v/>
      </c>
      <c r="K542" t="str">
        <f>IF(ISNUMBER(Table1[[#This Row],[Ret Time]]), ROUND(Table1[[#This Row],[Ret Time]],1),"")</f>
        <v/>
      </c>
      <c r="L542" t="str">
        <f>IFERROR(INDEX($W$8:$W$30,MATCH(K542,$V$8:$V$30,0)),"")</f>
        <v/>
      </c>
      <c r="M542" t="str">
        <f>IFERROR(INDEX($X$8:$X$30,MATCH(Table1[[#This Row],[Rounded RT]],$V$8:$V$30,0)),"")</f>
        <v/>
      </c>
      <c r="N542" t="str">
        <f>IF(Table1[[#This Row],[Analyte]]=$W$8, Table1[[#This Row],[Area]]/SUMIFS($G$6:$G1540, $M$6:$M1540,Table1[[#This Row],[Inject ID]],$B$6:$B1540,Table1[[#This Row],[File Name]]), "")</f>
        <v/>
      </c>
      <c r="O542" t="str">
        <f>IF(Table1[[#This Row],[Analyte]]=$W$25, Table1[[#This Row],[Area]]/SUMIFS($G$6:$G1540, $M$6:$M1540,Table1[[#This Row],[Inject ID]],$B$6:$B1540,Table1[[#This Row],[File Name]]), "")</f>
        <v/>
      </c>
      <c r="Q542" t="str">
        <f>IF(Table1[[#This Row],[Nap/decane]]=$W$8, Table1[[#This Row],[Area]]/SUMIFS($G$6:$G1540, $M$6:$M1540,Table1[[#This Row],[Inject ID approx]],$B$6:$B1540,Table1[[#This Row],[File Name]]), "")</f>
        <v/>
      </c>
      <c r="R542" t="str">
        <f>IF(OR(Table1[[#This Row],[Analyte]]="Phe", Table1[[#This Row],[Analyte]]= "Naphtol"),TRUE,"")</f>
        <v/>
      </c>
    </row>
    <row r="543" spans="1:18" x14ac:dyDescent="0.2">
      <c r="A543" t="str">
        <f>IFERROR(RIGHT(Table1[[#This Row],[File Name]],LEN(Table1[[#This Row],[File Name]])-FIND("-",Table1[[#This Row],[File Name]])),"")</f>
        <v>0.1</v>
      </c>
      <c r="B543" t="str">
        <f>IF(LEFT(Table1[[#This Row],[Peak '#]],3)="TIC", SUBSTITUTE(SUBSTITUTE(Table1[[#This Row],[Peak '#]],".D\data.ms",""),"TIC:", ""),B542)</f>
        <v xml:space="preserve"> 20250718_Nap-0.1</v>
      </c>
      <c r="J543" t="str">
        <f>IFERROR(2*(D544-Table1[[#This Row],[Ret Time]])/(Table1[[#This Row],[Width]]+F544),"")</f>
        <v/>
      </c>
      <c r="K543" t="str">
        <f>IF(ISNUMBER(Table1[[#This Row],[Ret Time]]), ROUND(Table1[[#This Row],[Ret Time]],1),"")</f>
        <v/>
      </c>
      <c r="L543" t="str">
        <f>IFERROR(INDEX($W$8:$W$30,MATCH(K543,$V$8:$V$30,0)),"")</f>
        <v/>
      </c>
      <c r="M543" t="str">
        <f>IFERROR(INDEX($X$8:$X$30,MATCH(Table1[[#This Row],[Rounded RT]],$V$8:$V$30,0)),"")</f>
        <v/>
      </c>
      <c r="N543" t="str">
        <f>IF(Table1[[#This Row],[Analyte]]=$W$8, Table1[[#This Row],[Area]]/SUMIFS($G$6:$G1541, $M$6:$M1541,Table1[[#This Row],[Inject ID]],$B$6:$B1541,Table1[[#This Row],[File Name]]), "")</f>
        <v/>
      </c>
      <c r="O543" t="str">
        <f>IF(Table1[[#This Row],[Analyte]]=$W$25, Table1[[#This Row],[Area]]/SUMIFS($G$6:$G1541, $M$6:$M1541,Table1[[#This Row],[Inject ID]],$B$6:$B1541,Table1[[#This Row],[File Name]]), "")</f>
        <v/>
      </c>
      <c r="Q543" t="str">
        <f>IF(Table1[[#This Row],[Nap/decane]]=$W$8, Table1[[#This Row],[Area]]/SUMIFS($G$6:$G1541, $M$6:$M1541,Table1[[#This Row],[Inject ID approx]],$B$6:$B1541,Table1[[#This Row],[File Name]]), "")</f>
        <v/>
      </c>
      <c r="R543" t="str">
        <f>IF(OR(Table1[[#This Row],[Analyte]]="Phe", Table1[[#This Row],[Analyte]]= "Naphtol"),TRUE,"")</f>
        <v/>
      </c>
    </row>
    <row r="544" spans="1:18" x14ac:dyDescent="0.2">
      <c r="A544" t="str">
        <f>IFERROR(RIGHT(Table1[[#This Row],[File Name]],LEN(Table1[[#This Row],[File Name]])-FIND("-",Table1[[#This Row],[File Name]])),"")</f>
        <v>0.1</v>
      </c>
      <c r="B544" t="str">
        <f>IF(LEFT(Table1[[#This Row],[Peak '#]],3)="TIC", SUBSTITUTE(SUBSTITUTE(Table1[[#This Row],[Peak '#]],".D\data.ms",""),"TIC:", ""),B543)</f>
        <v xml:space="preserve"> 20250718_Nap-0.1</v>
      </c>
      <c r="J544" t="str">
        <f>IFERROR(2*(D545-Table1[[#This Row],[Ret Time]])/(Table1[[#This Row],[Width]]+F545),"")</f>
        <v/>
      </c>
      <c r="K544" t="str">
        <f>IF(ISNUMBER(Table1[[#This Row],[Ret Time]]), ROUND(Table1[[#This Row],[Ret Time]],1),"")</f>
        <v/>
      </c>
      <c r="L544" t="str">
        <f>IFERROR(INDEX($W$8:$W$30,MATCH(K544,$V$8:$V$30,0)),"")</f>
        <v/>
      </c>
      <c r="M544" t="str">
        <f>IFERROR(INDEX($X$8:$X$30,MATCH(Table1[[#This Row],[Rounded RT]],$V$8:$V$30,0)),"")</f>
        <v/>
      </c>
      <c r="N544" t="str">
        <f>IF(Table1[[#This Row],[Analyte]]=$W$8, Table1[[#This Row],[Area]]/SUMIFS($G$6:$G1542, $M$6:$M1542,Table1[[#This Row],[Inject ID]],$B$6:$B1542,Table1[[#This Row],[File Name]]), "")</f>
        <v/>
      </c>
      <c r="O544" t="str">
        <f>IF(Table1[[#This Row],[Analyte]]=$W$25, Table1[[#This Row],[Area]]/SUMIFS($G$6:$G1542, $M$6:$M1542,Table1[[#This Row],[Inject ID]],$B$6:$B1542,Table1[[#This Row],[File Name]]), "")</f>
        <v/>
      </c>
      <c r="Q544" t="str">
        <f>IF(Table1[[#This Row],[Nap/decane]]=$W$8, Table1[[#This Row],[Area]]/SUMIFS($G$6:$G1542, $M$6:$M1542,Table1[[#This Row],[Inject ID approx]],$B$6:$B1542,Table1[[#This Row],[File Name]]), "")</f>
        <v/>
      </c>
      <c r="R544" t="str">
        <f>IF(OR(Table1[[#This Row],[Analyte]]="Phe", Table1[[#This Row],[Analyte]]= "Naphtol"),TRUE,"")</f>
        <v/>
      </c>
    </row>
    <row r="545" spans="1:18" x14ac:dyDescent="0.2">
      <c r="A545" t="str">
        <f>IFERROR(RIGHT(Table1[[#This Row],[File Name]],LEN(Table1[[#This Row],[File Name]])-FIND("-",Table1[[#This Row],[File Name]])),"")</f>
        <v>0.1</v>
      </c>
      <c r="B545" t="str">
        <f>IF(LEFT(Table1[[#This Row],[Peak '#]],3)="TIC", SUBSTITUTE(SUBSTITUTE(Table1[[#This Row],[Peak '#]],".D\data.ms",""),"TIC:", ""),B544)</f>
        <v xml:space="preserve"> 20250718_Nap-0.1</v>
      </c>
      <c r="J545" t="str">
        <f>IFERROR(2*(D546-Table1[[#This Row],[Ret Time]])/(Table1[[#This Row],[Width]]+F546),"")</f>
        <v/>
      </c>
      <c r="K545" t="str">
        <f>IF(ISNUMBER(Table1[[#This Row],[Ret Time]]), ROUND(Table1[[#This Row],[Ret Time]],1),"")</f>
        <v/>
      </c>
      <c r="L545" t="str">
        <f>IFERROR(INDEX($W$8:$W$30,MATCH(K545,$V$8:$V$30,0)),"")</f>
        <v/>
      </c>
      <c r="M545" t="str">
        <f>IFERROR(INDEX($X$8:$X$30,MATCH(Table1[[#This Row],[Rounded RT]],$V$8:$V$30,0)),"")</f>
        <v/>
      </c>
      <c r="N545" t="str">
        <f>IF(Table1[[#This Row],[Analyte]]=$W$8, Table1[[#This Row],[Area]]/SUMIFS($G$6:$G1543, $M$6:$M1543,Table1[[#This Row],[Inject ID]],$B$6:$B1543,Table1[[#This Row],[File Name]]), "")</f>
        <v/>
      </c>
      <c r="O545" t="str">
        <f>IF(Table1[[#This Row],[Analyte]]=$W$25, Table1[[#This Row],[Area]]/SUMIFS($G$6:$G1543, $M$6:$M1543,Table1[[#This Row],[Inject ID]],$B$6:$B1543,Table1[[#This Row],[File Name]]), "")</f>
        <v/>
      </c>
      <c r="Q545" t="str">
        <f>IF(Table1[[#This Row],[Nap/decane]]=$W$8, Table1[[#This Row],[Area]]/SUMIFS($G$6:$G1543, $M$6:$M1543,Table1[[#This Row],[Inject ID approx]],$B$6:$B1543,Table1[[#This Row],[File Name]]), "")</f>
        <v/>
      </c>
      <c r="R545" t="str">
        <f>IF(OR(Table1[[#This Row],[Analyte]]="Phe", Table1[[#This Row],[Analyte]]= "Naphtol"),TRUE,"")</f>
        <v/>
      </c>
    </row>
    <row r="546" spans="1:18" x14ac:dyDescent="0.2">
      <c r="A546" t="str">
        <f>IFERROR(RIGHT(Table1[[#This Row],[File Name]],LEN(Table1[[#This Row],[File Name]])-FIND("-",Table1[[#This Row],[File Name]])),"")</f>
        <v>0.1</v>
      </c>
      <c r="B546" t="str">
        <f>IF(LEFT(Table1[[#This Row],[Peak '#]],3)="TIC", SUBSTITUTE(SUBSTITUTE(Table1[[#This Row],[Peak '#]],".D\data.ms",""),"TIC:", ""),B545)</f>
        <v xml:space="preserve"> 20250718_Nap-0.1</v>
      </c>
      <c r="J546" t="str">
        <f>IFERROR(2*(D547-Table1[[#This Row],[Ret Time]])/(Table1[[#This Row],[Width]]+F547),"")</f>
        <v/>
      </c>
      <c r="K546" t="str">
        <f>IF(ISNUMBER(Table1[[#This Row],[Ret Time]]), ROUND(Table1[[#This Row],[Ret Time]],1),"")</f>
        <v/>
      </c>
      <c r="L546" t="str">
        <f>IFERROR(INDEX($W$8:$W$30,MATCH(K546,$V$8:$V$30,0)),"")</f>
        <v/>
      </c>
      <c r="M546" t="str">
        <f>IFERROR(INDEX($X$8:$X$30,MATCH(Table1[[#This Row],[Rounded RT]],$V$8:$V$30,0)),"")</f>
        <v/>
      </c>
      <c r="N546" t="str">
        <f>IF(Table1[[#This Row],[Analyte]]=$W$8, Table1[[#This Row],[Area]]/SUMIFS($G$6:$G1544, $M$6:$M1544,Table1[[#This Row],[Inject ID]],$B$6:$B1544,Table1[[#This Row],[File Name]]), "")</f>
        <v/>
      </c>
      <c r="O546" t="str">
        <f>IF(Table1[[#This Row],[Analyte]]=$W$25, Table1[[#This Row],[Area]]/SUMIFS($G$6:$G1544, $M$6:$M1544,Table1[[#This Row],[Inject ID]],$B$6:$B1544,Table1[[#This Row],[File Name]]), "")</f>
        <v/>
      </c>
      <c r="Q546" t="str">
        <f>IF(Table1[[#This Row],[Nap/decane]]=$W$8, Table1[[#This Row],[Area]]/SUMIFS($G$6:$G1544, $M$6:$M1544,Table1[[#This Row],[Inject ID approx]],$B$6:$B1544,Table1[[#This Row],[File Name]]), "")</f>
        <v/>
      </c>
      <c r="R546" t="str">
        <f>IF(OR(Table1[[#This Row],[Analyte]]="Phe", Table1[[#This Row],[Analyte]]= "Naphtol"),TRUE,"")</f>
        <v/>
      </c>
    </row>
    <row r="547" spans="1:18" x14ac:dyDescent="0.2">
      <c r="A547" t="str">
        <f>IFERROR(RIGHT(Table1[[#This Row],[File Name]],LEN(Table1[[#This Row],[File Name]])-FIND("-",Table1[[#This Row],[File Name]])),"")</f>
        <v>0.1</v>
      </c>
      <c r="B547" t="str">
        <f>IF(LEFT(Table1[[#This Row],[Peak '#]],3)="TIC", SUBSTITUTE(SUBSTITUTE(Table1[[#This Row],[Peak '#]],".D\data.ms",""),"TIC:", ""),B546)</f>
        <v xml:space="preserve"> 20250718_Nap-0.1</v>
      </c>
      <c r="J547" t="str">
        <f>IFERROR(2*(D548-Table1[[#This Row],[Ret Time]])/(Table1[[#This Row],[Width]]+F548),"")</f>
        <v/>
      </c>
      <c r="K547" t="str">
        <f>IF(ISNUMBER(Table1[[#This Row],[Ret Time]]), ROUND(Table1[[#This Row],[Ret Time]],1),"")</f>
        <v/>
      </c>
      <c r="L547" t="str">
        <f>IFERROR(INDEX($W$8:$W$30,MATCH(K547,$V$8:$V$30,0)),"")</f>
        <v/>
      </c>
      <c r="M547" t="str">
        <f>IFERROR(INDEX($X$8:$X$30,MATCH(Table1[[#This Row],[Rounded RT]],$V$8:$V$30,0)),"")</f>
        <v/>
      </c>
      <c r="N547" t="str">
        <f>IF(Table1[[#This Row],[Analyte]]=$W$8, Table1[[#This Row],[Area]]/SUMIFS($G$6:$G1545, $M$6:$M1545,Table1[[#This Row],[Inject ID]],$B$6:$B1545,Table1[[#This Row],[File Name]]), "")</f>
        <v/>
      </c>
      <c r="O547" t="str">
        <f>IF(Table1[[#This Row],[Analyte]]=$W$25, Table1[[#This Row],[Area]]/SUMIFS($G$6:$G1545, $M$6:$M1545,Table1[[#This Row],[Inject ID]],$B$6:$B1545,Table1[[#This Row],[File Name]]), "")</f>
        <v/>
      </c>
      <c r="Q547" t="str">
        <f>IF(Table1[[#This Row],[Nap/decane]]=$W$8, Table1[[#This Row],[Area]]/SUMIFS($G$6:$G1545, $M$6:$M1545,Table1[[#This Row],[Inject ID approx]],$B$6:$B1545,Table1[[#This Row],[File Name]]), "")</f>
        <v/>
      </c>
      <c r="R547" t="str">
        <f>IF(OR(Table1[[#This Row],[Analyte]]="Phe", Table1[[#This Row],[Analyte]]= "Naphtol"),TRUE,"")</f>
        <v/>
      </c>
    </row>
    <row r="548" spans="1:18" x14ac:dyDescent="0.2">
      <c r="A548" t="str">
        <f>IFERROR(RIGHT(Table1[[#This Row],[File Name]],LEN(Table1[[#This Row],[File Name]])-FIND("-",Table1[[#This Row],[File Name]])),"")</f>
        <v>0.1</v>
      </c>
      <c r="B548" t="str">
        <f>IF(LEFT(Table1[[#This Row],[Peak '#]],3)="TIC", SUBSTITUTE(SUBSTITUTE(Table1[[#This Row],[Peak '#]],".D\data.ms",""),"TIC:", ""),B547)</f>
        <v xml:space="preserve"> 20250718_Nap-0.1</v>
      </c>
      <c r="J548" t="str">
        <f>IFERROR(2*(D549-Table1[[#This Row],[Ret Time]])/(Table1[[#This Row],[Width]]+F549),"")</f>
        <v/>
      </c>
      <c r="K548" t="str">
        <f>IF(ISNUMBER(Table1[[#This Row],[Ret Time]]), ROUND(Table1[[#This Row],[Ret Time]],1),"")</f>
        <v/>
      </c>
      <c r="L548" t="str">
        <f>IFERROR(INDEX($W$8:$W$30,MATCH(K548,$V$8:$V$30,0)),"")</f>
        <v/>
      </c>
      <c r="M548" t="str">
        <f>IFERROR(INDEX($X$8:$X$30,MATCH(Table1[[#This Row],[Rounded RT]],$V$8:$V$30,0)),"")</f>
        <v/>
      </c>
      <c r="N548" t="str">
        <f>IF(Table1[[#This Row],[Analyte]]=$W$8, Table1[[#This Row],[Area]]/SUMIFS($G$6:$G1546, $M$6:$M1546,Table1[[#This Row],[Inject ID]],$B$6:$B1546,Table1[[#This Row],[File Name]]), "")</f>
        <v/>
      </c>
      <c r="O548" t="str">
        <f>IF(Table1[[#This Row],[Analyte]]=$W$25, Table1[[#This Row],[Area]]/SUMIFS($G$6:$G1546, $M$6:$M1546,Table1[[#This Row],[Inject ID]],$B$6:$B1546,Table1[[#This Row],[File Name]]), "")</f>
        <v/>
      </c>
      <c r="Q548" t="str">
        <f>IF(Table1[[#This Row],[Nap/decane]]=$W$8, Table1[[#This Row],[Area]]/SUMIFS($G$6:$G1546, $M$6:$M1546,Table1[[#This Row],[Inject ID approx]],$B$6:$B1546,Table1[[#This Row],[File Name]]), "")</f>
        <v/>
      </c>
      <c r="R548" t="str">
        <f>IF(OR(Table1[[#This Row],[Analyte]]="Phe", Table1[[#This Row],[Analyte]]= "Naphtol"),TRUE,"")</f>
        <v/>
      </c>
    </row>
    <row r="549" spans="1:18" x14ac:dyDescent="0.2">
      <c r="A549" t="str">
        <f>IFERROR(RIGHT(Table1[[#This Row],[File Name]],LEN(Table1[[#This Row],[File Name]])-FIND("-",Table1[[#This Row],[File Name]])),"")</f>
        <v>0.1</v>
      </c>
      <c r="B549" t="str">
        <f>IF(LEFT(Table1[[#This Row],[Peak '#]],3)="TIC", SUBSTITUTE(SUBSTITUTE(Table1[[#This Row],[Peak '#]],".D\data.ms",""),"TIC:", ""),B548)</f>
        <v xml:space="preserve"> 20250718_Nap-0.1</v>
      </c>
      <c r="J549" t="str">
        <f>IFERROR(2*(D550-Table1[[#This Row],[Ret Time]])/(Table1[[#This Row],[Width]]+F550),"")</f>
        <v/>
      </c>
      <c r="K549" t="str">
        <f>IF(ISNUMBER(Table1[[#This Row],[Ret Time]]), ROUND(Table1[[#This Row],[Ret Time]],1),"")</f>
        <v/>
      </c>
      <c r="L549" t="str">
        <f>IFERROR(INDEX($W$8:$W$30,MATCH(K549,$V$8:$V$30,0)),"")</f>
        <v/>
      </c>
      <c r="M549" t="str">
        <f>IFERROR(INDEX($X$8:$X$30,MATCH(Table1[[#This Row],[Rounded RT]],$V$8:$V$30,0)),"")</f>
        <v/>
      </c>
      <c r="N549" t="str">
        <f>IF(Table1[[#This Row],[Analyte]]=$W$8, Table1[[#This Row],[Area]]/SUMIFS($G$6:$G1547, $M$6:$M1547,Table1[[#This Row],[Inject ID]],$B$6:$B1547,Table1[[#This Row],[File Name]]), "")</f>
        <v/>
      </c>
      <c r="O549" t="str">
        <f>IF(Table1[[#This Row],[Analyte]]=$W$25, Table1[[#This Row],[Area]]/SUMIFS($G$6:$G1547, $M$6:$M1547,Table1[[#This Row],[Inject ID]],$B$6:$B1547,Table1[[#This Row],[File Name]]), "")</f>
        <v/>
      </c>
      <c r="Q549" t="str">
        <f>IF(Table1[[#This Row],[Nap/decane]]=$W$8, Table1[[#This Row],[Area]]/SUMIFS($G$6:$G1547, $M$6:$M1547,Table1[[#This Row],[Inject ID approx]],$B$6:$B1547,Table1[[#This Row],[File Name]]), "")</f>
        <v/>
      </c>
      <c r="R549" t="str">
        <f>IF(OR(Table1[[#This Row],[Analyte]]="Phe", Table1[[#This Row],[Analyte]]= "Naphtol"),TRUE,"")</f>
        <v/>
      </c>
    </row>
    <row r="550" spans="1:18" x14ac:dyDescent="0.2">
      <c r="A550" t="str">
        <f>IFERROR(RIGHT(Table1[[#This Row],[File Name]],LEN(Table1[[#This Row],[File Name]])-FIND("-",Table1[[#This Row],[File Name]])),"")</f>
        <v>0.1</v>
      </c>
      <c r="B550" t="str">
        <f>IF(LEFT(Table1[[#This Row],[Peak '#]],3)="TIC", SUBSTITUTE(SUBSTITUTE(Table1[[#This Row],[Peak '#]],".D\data.ms",""),"TIC:", ""),B549)</f>
        <v xml:space="preserve"> 20250718_Nap-0.1</v>
      </c>
      <c r="J550" t="str">
        <f>IFERROR(2*(D551-Table1[[#This Row],[Ret Time]])/(Table1[[#This Row],[Width]]+F551),"")</f>
        <v/>
      </c>
      <c r="K550" t="str">
        <f>IF(ISNUMBER(Table1[[#This Row],[Ret Time]]), ROUND(Table1[[#This Row],[Ret Time]],1),"")</f>
        <v/>
      </c>
      <c r="L550" t="str">
        <f>IFERROR(INDEX($W$8:$W$30,MATCH(K550,$V$8:$V$30,0)),"")</f>
        <v/>
      </c>
      <c r="M550" t="str">
        <f>IFERROR(INDEX($X$8:$X$30,MATCH(Table1[[#This Row],[Rounded RT]],$V$8:$V$30,0)),"")</f>
        <v/>
      </c>
      <c r="N550" t="str">
        <f>IF(Table1[[#This Row],[Analyte]]=$W$8, Table1[[#This Row],[Area]]/SUMIFS($G$6:$G1548, $M$6:$M1548,Table1[[#This Row],[Inject ID]],$B$6:$B1548,Table1[[#This Row],[File Name]]), "")</f>
        <v/>
      </c>
      <c r="O550" t="str">
        <f>IF(Table1[[#This Row],[Analyte]]=$W$25, Table1[[#This Row],[Area]]/SUMIFS($G$6:$G1548, $M$6:$M1548,Table1[[#This Row],[Inject ID]],$B$6:$B1548,Table1[[#This Row],[File Name]]), "")</f>
        <v/>
      </c>
      <c r="Q550" t="str">
        <f>IF(Table1[[#This Row],[Nap/decane]]=$W$8, Table1[[#This Row],[Area]]/SUMIFS($G$6:$G1548, $M$6:$M1548,Table1[[#This Row],[Inject ID approx]],$B$6:$B1548,Table1[[#This Row],[File Name]]), "")</f>
        <v/>
      </c>
      <c r="R550" t="str">
        <f>IF(OR(Table1[[#This Row],[Analyte]]="Phe", Table1[[#This Row],[Analyte]]= "Naphtol"),TRUE,"")</f>
        <v/>
      </c>
    </row>
    <row r="551" spans="1:18" x14ac:dyDescent="0.2">
      <c r="A551" t="str">
        <f>IFERROR(RIGHT(Table1[[#This Row],[File Name]],LEN(Table1[[#This Row],[File Name]])-FIND("-",Table1[[#This Row],[File Name]])),"")</f>
        <v>0.1</v>
      </c>
      <c r="B551" t="str">
        <f>IF(LEFT(Table1[[#This Row],[Peak '#]],3)="TIC", SUBSTITUTE(SUBSTITUTE(Table1[[#This Row],[Peak '#]],".D\data.ms",""),"TIC:", ""),B550)</f>
        <v xml:space="preserve"> 20250718_Nap-0.1</v>
      </c>
      <c r="J551" t="str">
        <f>IFERROR(2*(D552-Table1[[#This Row],[Ret Time]])/(Table1[[#This Row],[Width]]+F552),"")</f>
        <v/>
      </c>
      <c r="K551" t="str">
        <f>IF(ISNUMBER(Table1[[#This Row],[Ret Time]]), ROUND(Table1[[#This Row],[Ret Time]],1),"")</f>
        <v/>
      </c>
      <c r="L551" t="str">
        <f>IFERROR(INDEX($W$8:$W$30,MATCH(K551,$V$8:$V$30,0)),"")</f>
        <v/>
      </c>
      <c r="M551" t="str">
        <f>IFERROR(INDEX($X$8:$X$30,MATCH(Table1[[#This Row],[Rounded RT]],$V$8:$V$30,0)),"")</f>
        <v/>
      </c>
      <c r="N551" t="str">
        <f>IF(Table1[[#This Row],[Analyte]]=$W$8, Table1[[#This Row],[Area]]/SUMIFS($G$6:$G1549, $M$6:$M1549,Table1[[#This Row],[Inject ID]],$B$6:$B1549,Table1[[#This Row],[File Name]]), "")</f>
        <v/>
      </c>
      <c r="O551" t="str">
        <f>IF(Table1[[#This Row],[Analyte]]=$W$25, Table1[[#This Row],[Area]]/SUMIFS($G$6:$G1549, $M$6:$M1549,Table1[[#This Row],[Inject ID]],$B$6:$B1549,Table1[[#This Row],[File Name]]), "")</f>
        <v/>
      </c>
      <c r="Q551" t="str">
        <f>IF(Table1[[#This Row],[Nap/decane]]=$W$8, Table1[[#This Row],[Area]]/SUMIFS($G$6:$G1549, $M$6:$M1549,Table1[[#This Row],[Inject ID approx]],$B$6:$B1549,Table1[[#This Row],[File Name]]), "")</f>
        <v/>
      </c>
      <c r="R551" t="str">
        <f>IF(OR(Table1[[#This Row],[Analyte]]="Phe", Table1[[#This Row],[Analyte]]= "Naphtol"),TRUE,"")</f>
        <v/>
      </c>
    </row>
    <row r="552" spans="1:18" x14ac:dyDescent="0.2">
      <c r="A552" t="str">
        <f>IFERROR(RIGHT(Table1[[#This Row],[File Name]],LEN(Table1[[#This Row],[File Name]])-FIND("-",Table1[[#This Row],[File Name]])),"")</f>
        <v>0.1</v>
      </c>
      <c r="B552" t="str">
        <f>IF(LEFT(Table1[[#This Row],[Peak '#]],3)="TIC", SUBSTITUTE(SUBSTITUTE(Table1[[#This Row],[Peak '#]],".D\data.ms",""),"TIC:", ""),B551)</f>
        <v xml:space="preserve"> 20250718_Nap-0.1</v>
      </c>
      <c r="J552" t="str">
        <f>IFERROR(2*(D553-Table1[[#This Row],[Ret Time]])/(Table1[[#This Row],[Width]]+F553),"")</f>
        <v/>
      </c>
      <c r="K552" t="str">
        <f>IF(ISNUMBER(Table1[[#This Row],[Ret Time]]), ROUND(Table1[[#This Row],[Ret Time]],1),"")</f>
        <v/>
      </c>
      <c r="L552" t="str">
        <f>IFERROR(INDEX($W$8:$W$30,MATCH(K552,$V$8:$V$30,0)),"")</f>
        <v/>
      </c>
      <c r="M552" t="str">
        <f>IFERROR(INDEX($X$8:$X$30,MATCH(Table1[[#This Row],[Rounded RT]],$V$8:$V$30,0)),"")</f>
        <v/>
      </c>
      <c r="N552" t="str">
        <f>IF(Table1[[#This Row],[Analyte]]=$W$8, Table1[[#This Row],[Area]]/SUMIFS($G$6:$G1550, $M$6:$M1550,Table1[[#This Row],[Inject ID]],$B$6:$B1550,Table1[[#This Row],[File Name]]), "")</f>
        <v/>
      </c>
      <c r="O552" t="str">
        <f>IF(Table1[[#This Row],[Analyte]]=$W$25, Table1[[#This Row],[Area]]/SUMIFS($G$6:$G1550, $M$6:$M1550,Table1[[#This Row],[Inject ID]],$B$6:$B1550,Table1[[#This Row],[File Name]]), "")</f>
        <v/>
      </c>
      <c r="Q552" t="str">
        <f>IF(Table1[[#This Row],[Nap/decane]]=$W$8, Table1[[#This Row],[Area]]/SUMIFS($G$6:$G1550, $M$6:$M1550,Table1[[#This Row],[Inject ID approx]],$B$6:$B1550,Table1[[#This Row],[File Name]]), "")</f>
        <v/>
      </c>
      <c r="R552" t="str">
        <f>IF(OR(Table1[[#This Row],[Analyte]]="Phe", Table1[[#This Row],[Analyte]]= "Naphtol"),TRUE,"")</f>
        <v/>
      </c>
    </row>
    <row r="553" spans="1:18" x14ac:dyDescent="0.2">
      <c r="A553" t="str">
        <f>IFERROR(RIGHT(Table1[[#This Row],[File Name]],LEN(Table1[[#This Row],[File Name]])-FIND("-",Table1[[#This Row],[File Name]])),"")</f>
        <v>0.1</v>
      </c>
      <c r="B553" t="str">
        <f>IF(LEFT(Table1[[#This Row],[Peak '#]],3)="TIC", SUBSTITUTE(SUBSTITUTE(Table1[[#This Row],[Peak '#]],".D\data.ms",""),"TIC:", ""),B552)</f>
        <v xml:space="preserve"> 20250718_Nap-0.1</v>
      </c>
      <c r="J553" t="str">
        <f>IFERROR(2*(D554-Table1[[#This Row],[Ret Time]])/(Table1[[#This Row],[Width]]+F554),"")</f>
        <v/>
      </c>
      <c r="K553" t="str">
        <f>IF(ISNUMBER(Table1[[#This Row],[Ret Time]]), ROUND(Table1[[#This Row],[Ret Time]],1),"")</f>
        <v/>
      </c>
      <c r="L553" t="str">
        <f>IFERROR(INDEX($W$8:$W$30,MATCH(K553,$V$8:$V$30,0)),"")</f>
        <v/>
      </c>
      <c r="M553" t="str">
        <f>IFERROR(INDEX($X$8:$X$30,MATCH(Table1[[#This Row],[Rounded RT]],$V$8:$V$30,0)),"")</f>
        <v/>
      </c>
      <c r="N553" t="str">
        <f>IF(Table1[[#This Row],[Analyte]]=$W$8, Table1[[#This Row],[Area]]/SUMIFS($G$6:$G1551, $M$6:$M1551,Table1[[#This Row],[Inject ID]],$B$6:$B1551,Table1[[#This Row],[File Name]]), "")</f>
        <v/>
      </c>
      <c r="O553" t="str">
        <f>IF(Table1[[#This Row],[Analyte]]=$W$25, Table1[[#This Row],[Area]]/SUMIFS($G$6:$G1551, $M$6:$M1551,Table1[[#This Row],[Inject ID]],$B$6:$B1551,Table1[[#This Row],[File Name]]), "")</f>
        <v/>
      </c>
      <c r="Q553" t="str">
        <f>IF(Table1[[#This Row],[Nap/decane]]=$W$8, Table1[[#This Row],[Area]]/SUMIFS($G$6:$G1551, $M$6:$M1551,Table1[[#This Row],[Inject ID approx]],$B$6:$B1551,Table1[[#This Row],[File Name]]), "")</f>
        <v/>
      </c>
      <c r="R553" t="str">
        <f>IF(OR(Table1[[#This Row],[Analyte]]="Phe", Table1[[#This Row],[Analyte]]= "Naphtol"),TRUE,"")</f>
        <v/>
      </c>
    </row>
    <row r="554" spans="1:18" x14ac:dyDescent="0.2">
      <c r="A554" t="str">
        <f>IFERROR(RIGHT(Table1[[#This Row],[File Name]],LEN(Table1[[#This Row],[File Name]])-FIND("-",Table1[[#This Row],[File Name]])),"")</f>
        <v>0.1</v>
      </c>
      <c r="B554" t="str">
        <f>IF(LEFT(Table1[[#This Row],[Peak '#]],3)="TIC", SUBSTITUTE(SUBSTITUTE(Table1[[#This Row],[Peak '#]],".D\data.ms",""),"TIC:", ""),B553)</f>
        <v xml:space="preserve"> 20250718_Nap-0.1</v>
      </c>
      <c r="J554" t="str">
        <f>IFERROR(2*(D555-Table1[[#This Row],[Ret Time]])/(Table1[[#This Row],[Width]]+F555),"")</f>
        <v/>
      </c>
      <c r="K554" t="str">
        <f>IF(ISNUMBER(Table1[[#This Row],[Ret Time]]), ROUND(Table1[[#This Row],[Ret Time]],1),"")</f>
        <v/>
      </c>
      <c r="L554" t="str">
        <f>IFERROR(INDEX($W$8:$W$30,MATCH(K554,$V$8:$V$30,0)),"")</f>
        <v/>
      </c>
      <c r="M554" t="str">
        <f>IFERROR(INDEX($X$8:$X$30,MATCH(Table1[[#This Row],[Rounded RT]],$V$8:$V$30,0)),"")</f>
        <v/>
      </c>
      <c r="N554" t="str">
        <f>IF(Table1[[#This Row],[Analyte]]=$W$8, Table1[[#This Row],[Area]]/SUMIFS($G$6:$G1552, $M$6:$M1552,Table1[[#This Row],[Inject ID]],$B$6:$B1552,Table1[[#This Row],[File Name]]), "")</f>
        <v/>
      </c>
      <c r="O554" t="str">
        <f>IF(Table1[[#This Row],[Analyte]]=$W$25, Table1[[#This Row],[Area]]/SUMIFS($G$6:$G1552, $M$6:$M1552,Table1[[#This Row],[Inject ID]],$B$6:$B1552,Table1[[#This Row],[File Name]]), "")</f>
        <v/>
      </c>
      <c r="Q554" t="str">
        <f>IF(Table1[[#This Row],[Nap/decane]]=$W$8, Table1[[#This Row],[Area]]/SUMIFS($G$6:$G1552, $M$6:$M1552,Table1[[#This Row],[Inject ID approx]],$B$6:$B1552,Table1[[#This Row],[File Name]]), "")</f>
        <v/>
      </c>
      <c r="R554" t="str">
        <f>IF(OR(Table1[[#This Row],[Analyte]]="Phe", Table1[[#This Row],[Analyte]]= "Naphtol"),TRUE,"")</f>
        <v/>
      </c>
    </row>
    <row r="555" spans="1:18" x14ac:dyDescent="0.2">
      <c r="A555" t="str">
        <f>IFERROR(RIGHT(Table1[[#This Row],[File Name]],LEN(Table1[[#This Row],[File Name]])-FIND("-",Table1[[#This Row],[File Name]])),"")</f>
        <v>0.1</v>
      </c>
      <c r="B555" t="str">
        <f>IF(LEFT(Table1[[#This Row],[Peak '#]],3)="TIC", SUBSTITUTE(SUBSTITUTE(Table1[[#This Row],[Peak '#]],".D\data.ms",""),"TIC:", ""),B554)</f>
        <v xml:space="preserve"> 20250718_Nap-0.1</v>
      </c>
      <c r="J555" t="str">
        <f>IFERROR(2*(D556-Table1[[#This Row],[Ret Time]])/(Table1[[#This Row],[Width]]+F556),"")</f>
        <v/>
      </c>
      <c r="K555" t="str">
        <f>IF(ISNUMBER(Table1[[#This Row],[Ret Time]]), ROUND(Table1[[#This Row],[Ret Time]],1),"")</f>
        <v/>
      </c>
      <c r="L555" t="str">
        <f>IFERROR(INDEX($W$8:$W$30,MATCH(K555,$V$8:$V$30,0)),"")</f>
        <v/>
      </c>
      <c r="M555" t="str">
        <f>IFERROR(INDEX($X$8:$X$30,MATCH(Table1[[#This Row],[Rounded RT]],$V$8:$V$30,0)),"")</f>
        <v/>
      </c>
      <c r="N555" t="str">
        <f>IF(Table1[[#This Row],[Analyte]]=$W$8, Table1[[#This Row],[Area]]/SUMIFS($G$6:$G1553, $M$6:$M1553,Table1[[#This Row],[Inject ID]],$B$6:$B1553,Table1[[#This Row],[File Name]]), "")</f>
        <v/>
      </c>
      <c r="O555" t="str">
        <f>IF(Table1[[#This Row],[Analyte]]=$W$25, Table1[[#This Row],[Area]]/SUMIFS($G$6:$G1553, $M$6:$M1553,Table1[[#This Row],[Inject ID]],$B$6:$B1553,Table1[[#This Row],[File Name]]), "")</f>
        <v/>
      </c>
      <c r="Q555" t="str">
        <f>IF(Table1[[#This Row],[Nap/decane]]=$W$8, Table1[[#This Row],[Area]]/SUMIFS($G$6:$G1553, $M$6:$M1553,Table1[[#This Row],[Inject ID approx]],$B$6:$B1553,Table1[[#This Row],[File Name]]), "")</f>
        <v/>
      </c>
      <c r="R555" t="str">
        <f>IF(OR(Table1[[#This Row],[Analyte]]="Phe", Table1[[#This Row],[Analyte]]= "Naphtol"),TRUE,"")</f>
        <v/>
      </c>
    </row>
    <row r="556" spans="1:18" x14ac:dyDescent="0.2">
      <c r="A556" t="str">
        <f>IFERROR(RIGHT(Table1[[#This Row],[File Name]],LEN(Table1[[#This Row],[File Name]])-FIND("-",Table1[[#This Row],[File Name]])),"")</f>
        <v>0.1</v>
      </c>
      <c r="B556" t="str">
        <f>IF(LEFT(Table1[[#This Row],[Peak '#]],3)="TIC", SUBSTITUTE(SUBSTITUTE(Table1[[#This Row],[Peak '#]],".D\data.ms",""),"TIC:", ""),B555)</f>
        <v xml:space="preserve"> 20250718_Nap-0.1</v>
      </c>
      <c r="J556" t="str">
        <f>IFERROR(2*(D557-Table1[[#This Row],[Ret Time]])/(Table1[[#This Row],[Width]]+F557),"")</f>
        <v/>
      </c>
      <c r="K556" t="str">
        <f>IF(ISNUMBER(Table1[[#This Row],[Ret Time]]), ROUND(Table1[[#This Row],[Ret Time]],1),"")</f>
        <v/>
      </c>
      <c r="L556" t="str">
        <f>IFERROR(INDEX($W$8:$W$30,MATCH(K556,$V$8:$V$30,0)),"")</f>
        <v/>
      </c>
      <c r="M556" t="str">
        <f>IFERROR(INDEX($X$8:$X$30,MATCH(Table1[[#This Row],[Rounded RT]],$V$8:$V$30,0)),"")</f>
        <v/>
      </c>
      <c r="N556" t="str">
        <f>IF(Table1[[#This Row],[Analyte]]=$W$8, Table1[[#This Row],[Area]]/SUMIFS($G$6:$G1554, $M$6:$M1554,Table1[[#This Row],[Inject ID]],$B$6:$B1554,Table1[[#This Row],[File Name]]), "")</f>
        <v/>
      </c>
      <c r="O556" t="str">
        <f>IF(Table1[[#This Row],[Analyte]]=$W$25, Table1[[#This Row],[Area]]/SUMIFS($G$6:$G1554, $M$6:$M1554,Table1[[#This Row],[Inject ID]],$B$6:$B1554,Table1[[#This Row],[File Name]]), "")</f>
        <v/>
      </c>
      <c r="Q556" t="str">
        <f>IF(Table1[[#This Row],[Nap/decane]]=$W$8, Table1[[#This Row],[Area]]/SUMIFS($G$6:$G1554, $M$6:$M1554,Table1[[#This Row],[Inject ID approx]],$B$6:$B1554,Table1[[#This Row],[File Name]]), "")</f>
        <v/>
      </c>
      <c r="R556" t="str">
        <f>IF(OR(Table1[[#This Row],[Analyte]]="Phe", Table1[[#This Row],[Analyte]]= "Naphtol"),TRUE,"")</f>
        <v/>
      </c>
    </row>
    <row r="557" spans="1:18" x14ac:dyDescent="0.2">
      <c r="A557" t="str">
        <f>IFERROR(RIGHT(Table1[[#This Row],[File Name]],LEN(Table1[[#This Row],[File Name]])-FIND("-",Table1[[#This Row],[File Name]])),"")</f>
        <v>0.1</v>
      </c>
      <c r="B557" t="str">
        <f>IF(LEFT(Table1[[#This Row],[Peak '#]],3)="TIC", SUBSTITUTE(SUBSTITUTE(Table1[[#This Row],[Peak '#]],".D\data.ms",""),"TIC:", ""),B556)</f>
        <v xml:space="preserve"> 20250718_Nap-0.1</v>
      </c>
      <c r="J557" t="str">
        <f>IFERROR(2*(D558-Table1[[#This Row],[Ret Time]])/(Table1[[#This Row],[Width]]+F558),"")</f>
        <v/>
      </c>
      <c r="K557" t="str">
        <f>IF(ISNUMBER(Table1[[#This Row],[Ret Time]]), ROUND(Table1[[#This Row],[Ret Time]],1),"")</f>
        <v/>
      </c>
      <c r="L557" t="str">
        <f>IFERROR(INDEX($W$8:$W$30,MATCH(K557,$V$8:$V$30,0)),"")</f>
        <v/>
      </c>
      <c r="M557" t="str">
        <f>IFERROR(INDEX($X$8:$X$30,MATCH(Table1[[#This Row],[Rounded RT]],$V$8:$V$30,0)),"")</f>
        <v/>
      </c>
      <c r="N557" t="str">
        <f>IF(Table1[[#This Row],[Analyte]]=$W$8, Table1[[#This Row],[Area]]/SUMIFS($G$6:$G1555, $M$6:$M1555,Table1[[#This Row],[Inject ID]],$B$6:$B1555,Table1[[#This Row],[File Name]]), "")</f>
        <v/>
      </c>
      <c r="O557" t="str">
        <f>IF(Table1[[#This Row],[Analyte]]=$W$25, Table1[[#This Row],[Area]]/SUMIFS($G$6:$G1555, $M$6:$M1555,Table1[[#This Row],[Inject ID]],$B$6:$B1555,Table1[[#This Row],[File Name]]), "")</f>
        <v/>
      </c>
      <c r="Q557" t="str">
        <f>IF(Table1[[#This Row],[Nap/decane]]=$W$8, Table1[[#This Row],[Area]]/SUMIFS($G$6:$G1555, $M$6:$M1555,Table1[[#This Row],[Inject ID approx]],$B$6:$B1555,Table1[[#This Row],[File Name]]), "")</f>
        <v/>
      </c>
      <c r="R557" t="str">
        <f>IF(OR(Table1[[#This Row],[Analyte]]="Phe", Table1[[#This Row],[Analyte]]= "Naphtol"),TRUE,"")</f>
        <v/>
      </c>
    </row>
    <row r="558" spans="1:18" x14ac:dyDescent="0.2">
      <c r="A558" t="str">
        <f>IFERROR(RIGHT(Table1[[#This Row],[File Name]],LEN(Table1[[#This Row],[File Name]])-FIND("-",Table1[[#This Row],[File Name]])),"")</f>
        <v>0.1</v>
      </c>
      <c r="B558" t="str">
        <f>IF(LEFT(Table1[[#This Row],[Peak '#]],3)="TIC", SUBSTITUTE(SUBSTITUTE(Table1[[#This Row],[Peak '#]],".D\data.ms",""),"TIC:", ""),B557)</f>
        <v xml:space="preserve"> 20250718_Nap-0.1</v>
      </c>
      <c r="J558" t="str">
        <f>IFERROR(2*(D559-Table1[[#This Row],[Ret Time]])/(Table1[[#This Row],[Width]]+F559),"")</f>
        <v/>
      </c>
      <c r="K558" t="str">
        <f>IF(ISNUMBER(Table1[[#This Row],[Ret Time]]), ROUND(Table1[[#This Row],[Ret Time]],1),"")</f>
        <v/>
      </c>
      <c r="L558" t="str">
        <f>IFERROR(INDEX($W$8:$W$30,MATCH(K558,$V$8:$V$30,0)),"")</f>
        <v/>
      </c>
      <c r="M558" t="str">
        <f>IFERROR(INDEX($X$8:$X$30,MATCH(Table1[[#This Row],[Rounded RT]],$V$8:$V$30,0)),"")</f>
        <v/>
      </c>
      <c r="N558" t="str">
        <f>IF(Table1[[#This Row],[Analyte]]=$W$8, Table1[[#This Row],[Area]]/SUMIFS($G$6:$G1556, $M$6:$M1556,Table1[[#This Row],[Inject ID]],$B$6:$B1556,Table1[[#This Row],[File Name]]), "")</f>
        <v/>
      </c>
      <c r="O558" t="str">
        <f>IF(Table1[[#This Row],[Analyte]]=$W$25, Table1[[#This Row],[Area]]/SUMIFS($G$6:$G1556, $M$6:$M1556,Table1[[#This Row],[Inject ID]],$B$6:$B1556,Table1[[#This Row],[File Name]]), "")</f>
        <v/>
      </c>
      <c r="Q558" t="str">
        <f>IF(Table1[[#This Row],[Nap/decane]]=$W$8, Table1[[#This Row],[Area]]/SUMIFS($G$6:$G1556, $M$6:$M1556,Table1[[#This Row],[Inject ID approx]],$B$6:$B1556,Table1[[#This Row],[File Name]]), "")</f>
        <v/>
      </c>
      <c r="R558" t="str">
        <f>IF(OR(Table1[[#This Row],[Analyte]]="Phe", Table1[[#This Row],[Analyte]]= "Naphtol"),TRUE,"")</f>
        <v/>
      </c>
    </row>
    <row r="559" spans="1:18" x14ac:dyDescent="0.2">
      <c r="A559" t="str">
        <f>IFERROR(RIGHT(Table1[[#This Row],[File Name]],LEN(Table1[[#This Row],[File Name]])-FIND("-",Table1[[#This Row],[File Name]])),"")</f>
        <v>0.1</v>
      </c>
      <c r="B559" t="str">
        <f>IF(LEFT(Table1[[#This Row],[Peak '#]],3)="TIC", SUBSTITUTE(SUBSTITUTE(Table1[[#This Row],[Peak '#]],".D\data.ms",""),"TIC:", ""),B558)</f>
        <v xml:space="preserve"> 20250718_Nap-0.1</v>
      </c>
      <c r="J559" t="str">
        <f>IFERROR(2*(D560-Table1[[#This Row],[Ret Time]])/(Table1[[#This Row],[Width]]+F560),"")</f>
        <v/>
      </c>
      <c r="K559" t="str">
        <f>IF(ISNUMBER(Table1[[#This Row],[Ret Time]]), ROUND(Table1[[#This Row],[Ret Time]],1),"")</f>
        <v/>
      </c>
      <c r="L559" t="str">
        <f>IFERROR(INDEX($W$8:$W$30,MATCH(K559,$V$8:$V$30,0)),"")</f>
        <v/>
      </c>
      <c r="M559" t="str">
        <f>IFERROR(INDEX($X$8:$X$30,MATCH(Table1[[#This Row],[Rounded RT]],$V$8:$V$30,0)),"")</f>
        <v/>
      </c>
      <c r="N559" t="str">
        <f>IF(Table1[[#This Row],[Analyte]]=$W$8, Table1[[#This Row],[Area]]/SUMIFS($G$6:$G1557, $M$6:$M1557,Table1[[#This Row],[Inject ID]],$B$6:$B1557,Table1[[#This Row],[File Name]]), "")</f>
        <v/>
      </c>
      <c r="O559" t="str">
        <f>IF(Table1[[#This Row],[Analyte]]=$W$25, Table1[[#This Row],[Area]]/SUMIFS($G$6:$G1557, $M$6:$M1557,Table1[[#This Row],[Inject ID]],$B$6:$B1557,Table1[[#This Row],[File Name]]), "")</f>
        <v/>
      </c>
      <c r="Q559" t="str">
        <f>IF(Table1[[#This Row],[Nap/decane]]=$W$8, Table1[[#This Row],[Area]]/SUMIFS($G$6:$G1557, $M$6:$M1557,Table1[[#This Row],[Inject ID approx]],$B$6:$B1557,Table1[[#This Row],[File Name]]), "")</f>
        <v/>
      </c>
      <c r="R559" t="str">
        <f>IF(OR(Table1[[#This Row],[Analyte]]="Phe", Table1[[#This Row],[Analyte]]= "Naphtol"),TRUE,"")</f>
        <v/>
      </c>
    </row>
    <row r="560" spans="1:18" x14ac:dyDescent="0.2">
      <c r="A560" t="str">
        <f>IFERROR(RIGHT(Table1[[#This Row],[File Name]],LEN(Table1[[#This Row],[File Name]])-FIND("-",Table1[[#This Row],[File Name]])),"")</f>
        <v>0.1</v>
      </c>
      <c r="B560" t="str">
        <f>IF(LEFT(Table1[[#This Row],[Peak '#]],3)="TIC", SUBSTITUTE(SUBSTITUTE(Table1[[#This Row],[Peak '#]],".D\data.ms",""),"TIC:", ""),B559)</f>
        <v xml:space="preserve"> 20250718_Nap-0.1</v>
      </c>
      <c r="J560" t="str">
        <f>IFERROR(2*(D561-Table1[[#This Row],[Ret Time]])/(Table1[[#This Row],[Width]]+F561),"")</f>
        <v/>
      </c>
      <c r="K560" t="str">
        <f>IF(ISNUMBER(Table1[[#This Row],[Ret Time]]), ROUND(Table1[[#This Row],[Ret Time]],1),"")</f>
        <v/>
      </c>
      <c r="L560" t="str">
        <f>IFERROR(INDEX($W$8:$W$30,MATCH(K560,$V$8:$V$30,0)),"")</f>
        <v/>
      </c>
      <c r="M560" t="str">
        <f>IFERROR(INDEX($X$8:$X$30,MATCH(Table1[[#This Row],[Rounded RT]],$V$8:$V$30,0)),"")</f>
        <v/>
      </c>
      <c r="N560" t="str">
        <f>IF(Table1[[#This Row],[Analyte]]=$W$8, Table1[[#This Row],[Area]]/SUMIFS($G$6:$G1558, $M$6:$M1558,Table1[[#This Row],[Inject ID]],$B$6:$B1558,Table1[[#This Row],[File Name]]), "")</f>
        <v/>
      </c>
      <c r="O560" t="str">
        <f>IF(Table1[[#This Row],[Analyte]]=$W$25, Table1[[#This Row],[Area]]/SUMIFS($G$6:$G1558, $M$6:$M1558,Table1[[#This Row],[Inject ID]],$B$6:$B1558,Table1[[#This Row],[File Name]]), "")</f>
        <v/>
      </c>
      <c r="Q560" t="str">
        <f>IF(Table1[[#This Row],[Nap/decane]]=$W$8, Table1[[#This Row],[Area]]/SUMIFS($G$6:$G1558, $M$6:$M1558,Table1[[#This Row],[Inject ID approx]],$B$6:$B1558,Table1[[#This Row],[File Name]]), "")</f>
        <v/>
      </c>
      <c r="R560" t="str">
        <f>IF(OR(Table1[[#This Row],[Analyte]]="Phe", Table1[[#This Row],[Analyte]]= "Naphtol"),TRUE,"")</f>
        <v/>
      </c>
    </row>
    <row r="561" spans="1:18" x14ac:dyDescent="0.2">
      <c r="A561" t="str">
        <f>IFERROR(RIGHT(Table1[[#This Row],[File Name]],LEN(Table1[[#This Row],[File Name]])-FIND("-",Table1[[#This Row],[File Name]])),"")</f>
        <v>0.1</v>
      </c>
      <c r="B561" t="str">
        <f>IF(LEFT(Table1[[#This Row],[Peak '#]],3)="TIC", SUBSTITUTE(SUBSTITUTE(Table1[[#This Row],[Peak '#]],".D\data.ms",""),"TIC:", ""),B560)</f>
        <v xml:space="preserve"> 20250718_Nap-0.1</v>
      </c>
      <c r="J561" t="str">
        <f>IFERROR(2*(D562-Table1[[#This Row],[Ret Time]])/(Table1[[#This Row],[Width]]+F562),"")</f>
        <v/>
      </c>
      <c r="K561" t="str">
        <f>IF(ISNUMBER(Table1[[#This Row],[Ret Time]]), ROUND(Table1[[#This Row],[Ret Time]],1),"")</f>
        <v/>
      </c>
      <c r="L561" t="str">
        <f>IFERROR(INDEX($W$8:$W$30,MATCH(K561,$V$8:$V$30,0)),"")</f>
        <v/>
      </c>
      <c r="M561" t="str">
        <f>IFERROR(INDEX($X$8:$X$30,MATCH(Table1[[#This Row],[Rounded RT]],$V$8:$V$30,0)),"")</f>
        <v/>
      </c>
      <c r="N561" t="str">
        <f>IF(Table1[[#This Row],[Analyte]]=$W$8, Table1[[#This Row],[Area]]/SUMIFS($G$6:$G1559, $M$6:$M1559,Table1[[#This Row],[Inject ID]],$B$6:$B1559,Table1[[#This Row],[File Name]]), "")</f>
        <v/>
      </c>
      <c r="O561" t="str">
        <f>IF(Table1[[#This Row],[Analyte]]=$W$25, Table1[[#This Row],[Area]]/SUMIFS($G$6:$G1559, $M$6:$M1559,Table1[[#This Row],[Inject ID]],$B$6:$B1559,Table1[[#This Row],[File Name]]), "")</f>
        <v/>
      </c>
      <c r="Q561" t="str">
        <f>IF(Table1[[#This Row],[Nap/decane]]=$W$8, Table1[[#This Row],[Area]]/SUMIFS($G$6:$G1559, $M$6:$M1559,Table1[[#This Row],[Inject ID approx]],$B$6:$B1559,Table1[[#This Row],[File Name]]), "")</f>
        <v/>
      </c>
      <c r="R561" t="str">
        <f>IF(OR(Table1[[#This Row],[Analyte]]="Phe", Table1[[#This Row],[Analyte]]= "Naphtol"),TRUE,"")</f>
        <v/>
      </c>
    </row>
    <row r="562" spans="1:18" x14ac:dyDescent="0.2">
      <c r="A562" t="str">
        <f>IFERROR(RIGHT(Table1[[#This Row],[File Name]],LEN(Table1[[#This Row],[File Name]])-FIND("-",Table1[[#This Row],[File Name]])),"")</f>
        <v>0.1</v>
      </c>
      <c r="B562" t="str">
        <f>IF(LEFT(Table1[[#This Row],[Peak '#]],3)="TIC", SUBSTITUTE(SUBSTITUTE(Table1[[#This Row],[Peak '#]],".D\data.ms",""),"TIC:", ""),B561)</f>
        <v xml:space="preserve"> 20250718_Nap-0.1</v>
      </c>
      <c r="J562" t="str">
        <f>IFERROR(2*(D563-Table1[[#This Row],[Ret Time]])/(Table1[[#This Row],[Width]]+F563),"")</f>
        <v/>
      </c>
      <c r="K562" t="str">
        <f>IF(ISNUMBER(Table1[[#This Row],[Ret Time]]), ROUND(Table1[[#This Row],[Ret Time]],1),"")</f>
        <v/>
      </c>
      <c r="L562" t="str">
        <f>IFERROR(INDEX($W$8:$W$30,MATCH(K562,$V$8:$V$30,0)),"")</f>
        <v/>
      </c>
      <c r="M562" t="str">
        <f>IFERROR(INDEX($X$8:$X$30,MATCH(Table1[[#This Row],[Rounded RT]],$V$8:$V$30,0)),"")</f>
        <v/>
      </c>
      <c r="N562" t="str">
        <f>IF(Table1[[#This Row],[Analyte]]=$W$8, Table1[[#This Row],[Area]]/SUMIFS($G$6:$G1560, $M$6:$M1560,Table1[[#This Row],[Inject ID]],$B$6:$B1560,Table1[[#This Row],[File Name]]), "")</f>
        <v/>
      </c>
      <c r="O562" t="str">
        <f>IF(Table1[[#This Row],[Analyte]]=$W$25, Table1[[#This Row],[Area]]/SUMIFS($G$6:$G1560, $M$6:$M1560,Table1[[#This Row],[Inject ID]],$B$6:$B1560,Table1[[#This Row],[File Name]]), "")</f>
        <v/>
      </c>
      <c r="Q562" t="str">
        <f>IF(Table1[[#This Row],[Nap/decane]]=$W$8, Table1[[#This Row],[Area]]/SUMIFS($G$6:$G1560, $M$6:$M1560,Table1[[#This Row],[Inject ID approx]],$B$6:$B1560,Table1[[#This Row],[File Name]]), "")</f>
        <v/>
      </c>
      <c r="R562" t="str">
        <f>IF(OR(Table1[[#This Row],[Analyte]]="Phe", Table1[[#This Row],[Analyte]]= "Naphtol"),TRUE,"")</f>
        <v/>
      </c>
    </row>
    <row r="563" spans="1:18" x14ac:dyDescent="0.2">
      <c r="A563" t="str">
        <f>IFERROR(RIGHT(Table1[[#This Row],[File Name]],LEN(Table1[[#This Row],[File Name]])-FIND("-",Table1[[#This Row],[File Name]])),"")</f>
        <v>0.1</v>
      </c>
      <c r="B563" t="str">
        <f>IF(LEFT(Table1[[#This Row],[Peak '#]],3)="TIC", SUBSTITUTE(SUBSTITUTE(Table1[[#This Row],[Peak '#]],".D\data.ms",""),"TIC:", ""),B562)</f>
        <v xml:space="preserve"> 20250718_Nap-0.1</v>
      </c>
      <c r="J563" t="str">
        <f>IFERROR(2*(D564-Table1[[#This Row],[Ret Time]])/(Table1[[#This Row],[Width]]+F564),"")</f>
        <v/>
      </c>
      <c r="K563" t="str">
        <f>IF(ISNUMBER(Table1[[#This Row],[Ret Time]]), ROUND(Table1[[#This Row],[Ret Time]],1),"")</f>
        <v/>
      </c>
      <c r="L563" t="str">
        <f>IFERROR(INDEX($W$8:$W$30,MATCH(K563,$V$8:$V$30,0)),"")</f>
        <v/>
      </c>
      <c r="M563" t="str">
        <f>IFERROR(INDEX($X$8:$X$30,MATCH(Table1[[#This Row],[Rounded RT]],$V$8:$V$30,0)),"")</f>
        <v/>
      </c>
      <c r="N563" t="str">
        <f>IF(Table1[[#This Row],[Analyte]]=$W$8, Table1[[#This Row],[Area]]/SUMIFS($G$6:$G1561, $M$6:$M1561,Table1[[#This Row],[Inject ID]],$B$6:$B1561,Table1[[#This Row],[File Name]]), "")</f>
        <v/>
      </c>
      <c r="O563" t="str">
        <f>IF(Table1[[#This Row],[Analyte]]=$W$25, Table1[[#This Row],[Area]]/SUMIFS($G$6:$G1561, $M$6:$M1561,Table1[[#This Row],[Inject ID]],$B$6:$B1561,Table1[[#This Row],[File Name]]), "")</f>
        <v/>
      </c>
      <c r="Q563" t="str">
        <f>IF(Table1[[#This Row],[Nap/decane]]=$W$8, Table1[[#This Row],[Area]]/SUMIFS($G$6:$G1561, $M$6:$M1561,Table1[[#This Row],[Inject ID approx]],$B$6:$B1561,Table1[[#This Row],[File Name]]), "")</f>
        <v/>
      </c>
      <c r="R563" t="str">
        <f>IF(OR(Table1[[#This Row],[Analyte]]="Phe", Table1[[#This Row],[Analyte]]= "Naphtol"),TRUE,"")</f>
        <v/>
      </c>
    </row>
    <row r="564" spans="1:18" x14ac:dyDescent="0.2">
      <c r="A564" t="str">
        <f>IFERROR(RIGHT(Table1[[#This Row],[File Name]],LEN(Table1[[#This Row],[File Name]])-FIND("-",Table1[[#This Row],[File Name]])),"")</f>
        <v>0.1</v>
      </c>
      <c r="B564" t="str">
        <f>IF(LEFT(Table1[[#This Row],[Peak '#]],3)="TIC", SUBSTITUTE(SUBSTITUTE(Table1[[#This Row],[Peak '#]],".D\data.ms",""),"TIC:", ""),B563)</f>
        <v xml:space="preserve"> 20250718_Nap-0.1</v>
      </c>
      <c r="J564" t="str">
        <f>IFERROR(2*(D565-Table1[[#This Row],[Ret Time]])/(Table1[[#This Row],[Width]]+F565),"")</f>
        <v/>
      </c>
      <c r="K564" t="str">
        <f>IF(ISNUMBER(Table1[[#This Row],[Ret Time]]), ROUND(Table1[[#This Row],[Ret Time]],1),"")</f>
        <v/>
      </c>
      <c r="L564" t="str">
        <f>IFERROR(INDEX($W$8:$W$30,MATCH(K564,$V$8:$V$30,0)),"")</f>
        <v/>
      </c>
      <c r="M564" t="str">
        <f>IFERROR(INDEX($X$8:$X$30,MATCH(Table1[[#This Row],[Rounded RT]],$V$8:$V$30,0)),"")</f>
        <v/>
      </c>
      <c r="N564" t="str">
        <f>IF(Table1[[#This Row],[Analyte]]=$W$8, Table1[[#This Row],[Area]]/SUMIFS($G$6:$G1562, $M$6:$M1562,Table1[[#This Row],[Inject ID]],$B$6:$B1562,Table1[[#This Row],[File Name]]), "")</f>
        <v/>
      </c>
      <c r="O564" t="str">
        <f>IF(Table1[[#This Row],[Analyte]]=$W$25, Table1[[#This Row],[Area]]/SUMIFS($G$6:$G1562, $M$6:$M1562,Table1[[#This Row],[Inject ID]],$B$6:$B1562,Table1[[#This Row],[File Name]]), "")</f>
        <v/>
      </c>
      <c r="Q564" t="str">
        <f>IF(Table1[[#This Row],[Nap/decane]]=$W$8, Table1[[#This Row],[Area]]/SUMIFS($G$6:$G1562, $M$6:$M1562,Table1[[#This Row],[Inject ID approx]],$B$6:$B1562,Table1[[#This Row],[File Name]]), "")</f>
        <v/>
      </c>
      <c r="R564" t="str">
        <f>IF(OR(Table1[[#This Row],[Analyte]]="Phe", Table1[[#This Row],[Analyte]]= "Naphtol"),TRUE,"")</f>
        <v/>
      </c>
    </row>
    <row r="565" spans="1:18" x14ac:dyDescent="0.2">
      <c r="A565" t="str">
        <f>IFERROR(RIGHT(Table1[[#This Row],[File Name]],LEN(Table1[[#This Row],[File Name]])-FIND("-",Table1[[#This Row],[File Name]])),"")</f>
        <v>0.1</v>
      </c>
      <c r="B565" t="str">
        <f>IF(LEFT(Table1[[#This Row],[Peak '#]],3)="TIC", SUBSTITUTE(SUBSTITUTE(Table1[[#This Row],[Peak '#]],".D\data.ms",""),"TIC:", ""),B564)</f>
        <v xml:space="preserve"> 20250718_Nap-0.1</v>
      </c>
      <c r="J565" t="str">
        <f>IFERROR(2*(D566-Table1[[#This Row],[Ret Time]])/(Table1[[#This Row],[Width]]+F566),"")</f>
        <v/>
      </c>
      <c r="K565" t="str">
        <f>IF(ISNUMBER(Table1[[#This Row],[Ret Time]]), ROUND(Table1[[#This Row],[Ret Time]],1),"")</f>
        <v/>
      </c>
      <c r="L565" t="str">
        <f>IFERROR(INDEX($W$8:$W$30,MATCH(K565,$V$8:$V$30,0)),"")</f>
        <v/>
      </c>
      <c r="M565" t="str">
        <f>IFERROR(INDEX($X$8:$X$30,MATCH(Table1[[#This Row],[Rounded RT]],$V$8:$V$30,0)),"")</f>
        <v/>
      </c>
      <c r="N565" t="str">
        <f>IF(Table1[[#This Row],[Analyte]]=$W$8, Table1[[#This Row],[Area]]/SUMIFS($G$6:$G1563, $M$6:$M1563,Table1[[#This Row],[Inject ID]],$B$6:$B1563,Table1[[#This Row],[File Name]]), "")</f>
        <v/>
      </c>
      <c r="O565" t="str">
        <f>IF(Table1[[#This Row],[Analyte]]=$W$25, Table1[[#This Row],[Area]]/SUMIFS($G$6:$G1563, $M$6:$M1563,Table1[[#This Row],[Inject ID]],$B$6:$B1563,Table1[[#This Row],[File Name]]), "")</f>
        <v/>
      </c>
      <c r="Q565" t="str">
        <f>IF(Table1[[#This Row],[Nap/decane]]=$W$8, Table1[[#This Row],[Area]]/SUMIFS($G$6:$G1563, $M$6:$M1563,Table1[[#This Row],[Inject ID approx]],$B$6:$B1563,Table1[[#This Row],[File Name]]), "")</f>
        <v/>
      </c>
      <c r="R565" t="str">
        <f>IF(OR(Table1[[#This Row],[Analyte]]="Phe", Table1[[#This Row],[Analyte]]= "Naphtol"),TRUE,"")</f>
        <v/>
      </c>
    </row>
    <row r="566" spans="1:18" x14ac:dyDescent="0.2">
      <c r="A566" t="str">
        <f>IFERROR(RIGHT(Table1[[#This Row],[File Name]],LEN(Table1[[#This Row],[File Name]])-FIND("-",Table1[[#This Row],[File Name]])),"")</f>
        <v>0.1</v>
      </c>
      <c r="B566" t="str">
        <f>IF(LEFT(Table1[[#This Row],[Peak '#]],3)="TIC", SUBSTITUTE(SUBSTITUTE(Table1[[#This Row],[Peak '#]],".D\data.ms",""),"TIC:", ""),B565)</f>
        <v xml:space="preserve"> 20250718_Nap-0.1</v>
      </c>
      <c r="J566" t="str">
        <f>IFERROR(2*(D567-Table1[[#This Row],[Ret Time]])/(Table1[[#This Row],[Width]]+F567),"")</f>
        <v/>
      </c>
      <c r="K566" t="str">
        <f>IF(ISNUMBER(Table1[[#This Row],[Ret Time]]), ROUND(Table1[[#This Row],[Ret Time]],1),"")</f>
        <v/>
      </c>
      <c r="L566" t="str">
        <f>IFERROR(INDEX($W$8:$W$30,MATCH(K566,$V$8:$V$30,0)),"")</f>
        <v/>
      </c>
      <c r="M566" t="str">
        <f>IFERROR(INDEX($X$8:$X$30,MATCH(Table1[[#This Row],[Rounded RT]],$V$8:$V$30,0)),"")</f>
        <v/>
      </c>
      <c r="N566" t="str">
        <f>IF(Table1[[#This Row],[Analyte]]=$W$8, Table1[[#This Row],[Area]]/SUMIFS($G$6:$G1564, $M$6:$M1564,Table1[[#This Row],[Inject ID]],$B$6:$B1564,Table1[[#This Row],[File Name]]), "")</f>
        <v/>
      </c>
      <c r="O566" t="str">
        <f>IF(Table1[[#This Row],[Analyte]]=$W$25, Table1[[#This Row],[Area]]/SUMIFS($G$6:$G1564, $M$6:$M1564,Table1[[#This Row],[Inject ID]],$B$6:$B1564,Table1[[#This Row],[File Name]]), "")</f>
        <v/>
      </c>
      <c r="Q566" t="str">
        <f>IF(Table1[[#This Row],[Nap/decane]]=$W$8, Table1[[#This Row],[Area]]/SUMIFS($G$6:$G1564, $M$6:$M1564,Table1[[#This Row],[Inject ID approx]],$B$6:$B1564,Table1[[#This Row],[File Name]]), "")</f>
        <v/>
      </c>
      <c r="R566" t="str">
        <f>IF(OR(Table1[[#This Row],[Analyte]]="Phe", Table1[[#This Row],[Analyte]]= "Naphtol"),TRUE,"")</f>
        <v/>
      </c>
    </row>
    <row r="567" spans="1:18" x14ac:dyDescent="0.2">
      <c r="A567" t="str">
        <f>IFERROR(RIGHT(Table1[[#This Row],[File Name]],LEN(Table1[[#This Row],[File Name]])-FIND("-",Table1[[#This Row],[File Name]])),"")</f>
        <v>0.1</v>
      </c>
      <c r="B567" t="str">
        <f>IF(LEFT(Table1[[#This Row],[Peak '#]],3)="TIC", SUBSTITUTE(SUBSTITUTE(Table1[[#This Row],[Peak '#]],".D\data.ms",""),"TIC:", ""),B566)</f>
        <v xml:space="preserve"> 20250718_Nap-0.1</v>
      </c>
      <c r="C567"/>
      <c r="J567" t="str">
        <f>IFERROR(2*(D568-Table1[[#This Row],[Ret Time]])/(Table1[[#This Row],[Width]]+F568),"")</f>
        <v/>
      </c>
      <c r="K567" t="str">
        <f>IF(ISNUMBER(Table1[[#This Row],[Ret Time]]), ROUND(Table1[[#This Row],[Ret Time]],1),"")</f>
        <v/>
      </c>
      <c r="L567" t="str">
        <f>IFERROR(INDEX($W$8:$W$30,MATCH(K567,$V$8:$V$30,0)),"")</f>
        <v/>
      </c>
      <c r="M567" t="str">
        <f>IFERROR(INDEX($X$8:$X$30,MATCH(Table1[[#This Row],[Rounded RT]],$V$8:$V$30,0)),"")</f>
        <v/>
      </c>
      <c r="N567" t="str">
        <f>IF(Table1[[#This Row],[Analyte]]=$W$8, Table1[[#This Row],[Area]]/SUMIFS($G$6:$G1565, $M$6:$M1565,Table1[[#This Row],[Inject ID]],$B$6:$B1565,Table1[[#This Row],[File Name]]), "")</f>
        <v/>
      </c>
      <c r="O567" t="str">
        <f>IF(Table1[[#This Row],[Analyte]]=$W$25, Table1[[#This Row],[Area]]/SUMIFS($G$6:$G1565, $M$6:$M1565,Table1[[#This Row],[Inject ID]],$B$6:$B1565,Table1[[#This Row],[File Name]]), "")</f>
        <v/>
      </c>
      <c r="Q567" t="str">
        <f>IF(Table1[[#This Row],[Nap/decane]]=$W$8, Table1[[#This Row],[Area]]/SUMIFS($G$6:$G1565, $M$6:$M1565,Table1[[#This Row],[Inject ID approx]],$B$6:$B1565,Table1[[#This Row],[File Name]]), "")</f>
        <v/>
      </c>
      <c r="R567" t="str">
        <f>IF(OR(Table1[[#This Row],[Analyte]]="Phe", Table1[[#This Row],[Analyte]]= "Naphtol"),TRUE,"")</f>
        <v/>
      </c>
    </row>
    <row r="568" spans="1:18" x14ac:dyDescent="0.2">
      <c r="A568" t="str">
        <f>IFERROR(RIGHT(Table1[[#This Row],[File Name]],LEN(Table1[[#This Row],[File Name]])-FIND("-",Table1[[#This Row],[File Name]])),"")</f>
        <v>0.1</v>
      </c>
      <c r="B568" t="str">
        <f>IF(LEFT(Table1[[#This Row],[Peak '#]],3)="TIC", SUBSTITUTE(SUBSTITUTE(Table1[[#This Row],[Peak '#]],".D\data.ms",""),"TIC:", ""),B567)</f>
        <v xml:space="preserve"> 20250718_Nap-0.1</v>
      </c>
      <c r="J568" t="str">
        <f>IFERROR(2*(D569-Table1[[#This Row],[Ret Time]])/(Table1[[#This Row],[Width]]+F569),"")</f>
        <v/>
      </c>
      <c r="K568" t="str">
        <f>IF(ISNUMBER(Table1[[#This Row],[Ret Time]]), ROUND(Table1[[#This Row],[Ret Time]],1),"")</f>
        <v/>
      </c>
      <c r="L568" t="str">
        <f>IFERROR(INDEX($W$8:$W$30,MATCH(K568,$V$8:$V$30,0)),"")</f>
        <v/>
      </c>
      <c r="M568" t="str">
        <f>IFERROR(INDEX($X$8:$X$30,MATCH(Table1[[#This Row],[Rounded RT]],$V$8:$V$30,0)),"")</f>
        <v/>
      </c>
      <c r="N568" t="str">
        <f>IF(Table1[[#This Row],[Analyte]]=$W$8, Table1[[#This Row],[Area]]/SUMIFS($G$6:$G1566, $M$6:$M1566,Table1[[#This Row],[Inject ID]],$B$6:$B1566,Table1[[#This Row],[File Name]]), "")</f>
        <v/>
      </c>
      <c r="O568" t="str">
        <f>IF(Table1[[#This Row],[Analyte]]=$W$25, Table1[[#This Row],[Area]]/SUMIFS($G$6:$G1566, $M$6:$M1566,Table1[[#This Row],[Inject ID]],$B$6:$B1566,Table1[[#This Row],[File Name]]), "")</f>
        <v/>
      </c>
      <c r="Q568" t="str">
        <f>IF(Table1[[#This Row],[Nap/decane]]=$W$8, Table1[[#This Row],[Area]]/SUMIFS($G$6:$G1566, $M$6:$M1566,Table1[[#This Row],[Inject ID approx]],$B$6:$B1566,Table1[[#This Row],[File Name]]), "")</f>
        <v/>
      </c>
      <c r="R568" t="str">
        <f>IF(OR(Table1[[#This Row],[Analyte]]="Phe", Table1[[#This Row],[Analyte]]= "Naphtol"),TRUE,"")</f>
        <v/>
      </c>
    </row>
    <row r="569" spans="1:18" x14ac:dyDescent="0.2">
      <c r="A569" t="str">
        <f>IFERROR(RIGHT(Table1[[#This Row],[File Name]],LEN(Table1[[#This Row],[File Name]])-FIND("-",Table1[[#This Row],[File Name]])),"")</f>
        <v>0.1</v>
      </c>
      <c r="B569" t="str">
        <f>IF(LEFT(Table1[[#This Row],[Peak '#]],3)="TIC", SUBSTITUTE(SUBSTITUTE(Table1[[#This Row],[Peak '#]],".D\data.ms",""),"TIC:", ""),B568)</f>
        <v xml:space="preserve"> 20250718_Nap-0.1</v>
      </c>
      <c r="J569" t="str">
        <f>IFERROR(2*(D570-Table1[[#This Row],[Ret Time]])/(Table1[[#This Row],[Width]]+F570),"")</f>
        <v/>
      </c>
      <c r="K569" t="str">
        <f>IF(ISNUMBER(Table1[[#This Row],[Ret Time]]), ROUND(Table1[[#This Row],[Ret Time]],1),"")</f>
        <v/>
      </c>
      <c r="L569" t="str">
        <f>IFERROR(INDEX($W$8:$W$30,MATCH(K569,$V$8:$V$30,0)),"")</f>
        <v/>
      </c>
      <c r="M569" t="str">
        <f>IFERROR(INDEX($X$8:$X$30,MATCH(Table1[[#This Row],[Rounded RT]],$V$8:$V$30,0)),"")</f>
        <v/>
      </c>
      <c r="N569" t="str">
        <f>IF(Table1[[#This Row],[Analyte]]=$W$8, Table1[[#This Row],[Area]]/SUMIFS($G$6:$G1567, $M$6:$M1567,Table1[[#This Row],[Inject ID]],$B$6:$B1567,Table1[[#This Row],[File Name]]), "")</f>
        <v/>
      </c>
      <c r="O569" t="str">
        <f>IF(Table1[[#This Row],[Analyte]]=$W$25, Table1[[#This Row],[Area]]/SUMIFS($G$6:$G1567, $M$6:$M1567,Table1[[#This Row],[Inject ID]],$B$6:$B1567,Table1[[#This Row],[File Name]]), "")</f>
        <v/>
      </c>
      <c r="Q569" t="str">
        <f>IF(Table1[[#This Row],[Nap/decane]]=$W$8, Table1[[#This Row],[Area]]/SUMIFS($G$6:$G1567, $M$6:$M1567,Table1[[#This Row],[Inject ID approx]],$B$6:$B1567,Table1[[#This Row],[File Name]]), "")</f>
        <v/>
      </c>
      <c r="R569" t="str">
        <f>IF(OR(Table1[[#This Row],[Analyte]]="Phe", Table1[[#This Row],[Analyte]]= "Naphtol"),TRUE,"")</f>
        <v/>
      </c>
    </row>
    <row r="570" spans="1:18" x14ac:dyDescent="0.2">
      <c r="A570" t="str">
        <f>IFERROR(RIGHT(Table1[[#This Row],[File Name]],LEN(Table1[[#This Row],[File Name]])-FIND("-",Table1[[#This Row],[File Name]])),"")</f>
        <v>0.1</v>
      </c>
      <c r="B570" t="str">
        <f>IF(LEFT(Table1[[#This Row],[Peak '#]],3)="TIC", SUBSTITUTE(SUBSTITUTE(Table1[[#This Row],[Peak '#]],".D\data.ms",""),"TIC:", ""),B569)</f>
        <v xml:space="preserve"> 20250718_Nap-0.1</v>
      </c>
      <c r="J570" t="str">
        <f>IFERROR(2*(D571-Table1[[#This Row],[Ret Time]])/(Table1[[#This Row],[Width]]+F571),"")</f>
        <v/>
      </c>
      <c r="K570" t="str">
        <f>IF(ISNUMBER(Table1[[#This Row],[Ret Time]]), ROUND(Table1[[#This Row],[Ret Time]],1),"")</f>
        <v/>
      </c>
      <c r="L570" t="str">
        <f>IFERROR(INDEX($W$8:$W$30,MATCH(K570,$V$8:$V$30,0)),"")</f>
        <v/>
      </c>
      <c r="M570" t="str">
        <f>IFERROR(INDEX($X$8:$X$30,MATCH(Table1[[#This Row],[Rounded RT]],$V$8:$V$30,0)),"")</f>
        <v/>
      </c>
      <c r="N570" t="str">
        <f>IF(Table1[[#This Row],[Analyte]]=$W$8, Table1[[#This Row],[Area]]/SUMIFS($G$6:$G1568, $M$6:$M1568,Table1[[#This Row],[Inject ID]],$B$6:$B1568,Table1[[#This Row],[File Name]]), "")</f>
        <v/>
      </c>
      <c r="O570" t="str">
        <f>IF(Table1[[#This Row],[Analyte]]=$W$25, Table1[[#This Row],[Area]]/SUMIFS($G$6:$G1568, $M$6:$M1568,Table1[[#This Row],[Inject ID]],$B$6:$B1568,Table1[[#This Row],[File Name]]), "")</f>
        <v/>
      </c>
      <c r="Q570" t="str">
        <f>IF(Table1[[#This Row],[Nap/decane]]=$W$8, Table1[[#This Row],[Area]]/SUMIFS($G$6:$G1568, $M$6:$M1568,Table1[[#This Row],[Inject ID approx]],$B$6:$B1568,Table1[[#This Row],[File Name]]), "")</f>
        <v/>
      </c>
      <c r="R570" t="str">
        <f>IF(OR(Table1[[#This Row],[Analyte]]="Phe", Table1[[#This Row],[Analyte]]= "Naphtol"),TRUE,"")</f>
        <v/>
      </c>
    </row>
    <row r="571" spans="1:18" x14ac:dyDescent="0.2">
      <c r="A571" t="str">
        <f>IFERROR(RIGHT(Table1[[#This Row],[File Name]],LEN(Table1[[#This Row],[File Name]])-FIND("-",Table1[[#This Row],[File Name]])),"")</f>
        <v>0.1</v>
      </c>
      <c r="B571" t="str">
        <f>IF(LEFT(Table1[[#This Row],[Peak '#]],3)="TIC", SUBSTITUTE(SUBSTITUTE(Table1[[#This Row],[Peak '#]],".D\data.ms",""),"TIC:", ""),B570)</f>
        <v xml:space="preserve"> 20250718_Nap-0.1</v>
      </c>
      <c r="J571" t="str">
        <f>IFERROR(2*(D572-Table1[[#This Row],[Ret Time]])/(Table1[[#This Row],[Width]]+F572),"")</f>
        <v/>
      </c>
      <c r="K571" t="str">
        <f>IF(ISNUMBER(Table1[[#This Row],[Ret Time]]), ROUND(Table1[[#This Row],[Ret Time]],1),"")</f>
        <v/>
      </c>
      <c r="L571" t="str">
        <f>IFERROR(INDEX($W$8:$W$30,MATCH(K571,$V$8:$V$30,0)),"")</f>
        <v/>
      </c>
      <c r="M571" t="str">
        <f>IFERROR(INDEX($X$8:$X$30,MATCH(Table1[[#This Row],[Rounded RT]],$V$8:$V$30,0)),"")</f>
        <v/>
      </c>
      <c r="N571" t="str">
        <f>IF(Table1[[#This Row],[Analyte]]=$W$8, Table1[[#This Row],[Area]]/SUMIFS($G$6:$G1569, $M$6:$M1569,Table1[[#This Row],[Inject ID]],$B$6:$B1569,Table1[[#This Row],[File Name]]), "")</f>
        <v/>
      </c>
      <c r="O571" t="str">
        <f>IF(Table1[[#This Row],[Analyte]]=$W$25, Table1[[#This Row],[Area]]/SUMIFS($G$6:$G1569, $M$6:$M1569,Table1[[#This Row],[Inject ID]],$B$6:$B1569,Table1[[#This Row],[File Name]]), "")</f>
        <v/>
      </c>
      <c r="Q571" t="str">
        <f>IF(Table1[[#This Row],[Nap/decane]]=$W$8, Table1[[#This Row],[Area]]/SUMIFS($G$6:$G1569, $M$6:$M1569,Table1[[#This Row],[Inject ID approx]],$B$6:$B1569,Table1[[#This Row],[File Name]]), "")</f>
        <v/>
      </c>
      <c r="R571" t="str">
        <f>IF(OR(Table1[[#This Row],[Analyte]]="Phe", Table1[[#This Row],[Analyte]]= "Naphtol"),TRUE,"")</f>
        <v/>
      </c>
    </row>
    <row r="572" spans="1:18" x14ac:dyDescent="0.2">
      <c r="A572" t="str">
        <f>IFERROR(RIGHT(Table1[[#This Row],[File Name]],LEN(Table1[[#This Row],[File Name]])-FIND("-",Table1[[#This Row],[File Name]])),"")</f>
        <v>0.1</v>
      </c>
      <c r="B572" t="str">
        <f>IF(LEFT(Table1[[#This Row],[Peak '#]],3)="TIC", SUBSTITUTE(SUBSTITUTE(Table1[[#This Row],[Peak '#]],".D\data.ms",""),"TIC:", ""),B571)</f>
        <v xml:space="preserve"> 20250718_Nap-0.1</v>
      </c>
      <c r="J572" t="str">
        <f>IFERROR(2*(D573-Table1[[#This Row],[Ret Time]])/(Table1[[#This Row],[Width]]+F573),"")</f>
        <v/>
      </c>
      <c r="K572" t="str">
        <f>IF(ISNUMBER(Table1[[#This Row],[Ret Time]]), ROUND(Table1[[#This Row],[Ret Time]],1),"")</f>
        <v/>
      </c>
      <c r="L572" t="str">
        <f>IFERROR(INDEX($W$8:$W$30,MATCH(K572,$V$8:$V$30,0)),"")</f>
        <v/>
      </c>
      <c r="M572" t="str">
        <f>IFERROR(INDEX($X$8:$X$30,MATCH(Table1[[#This Row],[Rounded RT]],$V$8:$V$30,0)),"")</f>
        <v/>
      </c>
      <c r="N572" t="str">
        <f>IF(Table1[[#This Row],[Analyte]]=$W$8, Table1[[#This Row],[Area]]/SUMIFS($G$6:$G1570, $M$6:$M1570,Table1[[#This Row],[Inject ID]],$B$6:$B1570,Table1[[#This Row],[File Name]]), "")</f>
        <v/>
      </c>
      <c r="O572" t="str">
        <f>IF(Table1[[#This Row],[Analyte]]=$W$25, Table1[[#This Row],[Area]]/SUMIFS($G$6:$G1570, $M$6:$M1570,Table1[[#This Row],[Inject ID]],$B$6:$B1570,Table1[[#This Row],[File Name]]), "")</f>
        <v/>
      </c>
      <c r="Q572" t="str">
        <f>IF(Table1[[#This Row],[Nap/decane]]=$W$8, Table1[[#This Row],[Area]]/SUMIFS($G$6:$G1570, $M$6:$M1570,Table1[[#This Row],[Inject ID approx]],$B$6:$B1570,Table1[[#This Row],[File Name]]), "")</f>
        <v/>
      </c>
      <c r="R572" t="str">
        <f>IF(OR(Table1[[#This Row],[Analyte]]="Phe", Table1[[#This Row],[Analyte]]= "Naphtol"),TRUE,"")</f>
        <v/>
      </c>
    </row>
    <row r="573" spans="1:18" x14ac:dyDescent="0.2">
      <c r="A573" t="str">
        <f>IFERROR(RIGHT(Table1[[#This Row],[File Name]],LEN(Table1[[#This Row],[File Name]])-FIND("-",Table1[[#This Row],[File Name]])),"")</f>
        <v>0.1</v>
      </c>
      <c r="B573" t="str">
        <f>IF(LEFT(Table1[[#This Row],[Peak '#]],3)="TIC", SUBSTITUTE(SUBSTITUTE(Table1[[#This Row],[Peak '#]],".D\data.ms",""),"TIC:", ""),B572)</f>
        <v xml:space="preserve"> 20250718_Nap-0.1</v>
      </c>
      <c r="J573" t="str">
        <f>IFERROR(2*(D574-Table1[[#This Row],[Ret Time]])/(Table1[[#This Row],[Width]]+F574),"")</f>
        <v/>
      </c>
      <c r="K573" t="str">
        <f>IF(ISNUMBER(Table1[[#This Row],[Ret Time]]), ROUND(Table1[[#This Row],[Ret Time]],1),"")</f>
        <v/>
      </c>
      <c r="L573" t="str">
        <f>IFERROR(INDEX($W$8:$W$30,MATCH(K573,$V$8:$V$30,0)),"")</f>
        <v/>
      </c>
      <c r="M573" t="str">
        <f>IFERROR(INDEX($X$8:$X$30,MATCH(Table1[[#This Row],[Rounded RT]],$V$8:$V$30,0)),"")</f>
        <v/>
      </c>
      <c r="N573" t="str">
        <f>IF(Table1[[#This Row],[Analyte]]=$W$8, Table1[[#This Row],[Area]]/SUMIFS($G$6:$G1571, $M$6:$M1571,Table1[[#This Row],[Inject ID]],$B$6:$B1571,Table1[[#This Row],[File Name]]), "")</f>
        <v/>
      </c>
      <c r="O573" t="str">
        <f>IF(Table1[[#This Row],[Analyte]]=$W$25, Table1[[#This Row],[Area]]/SUMIFS($G$6:$G1571, $M$6:$M1571,Table1[[#This Row],[Inject ID]],$B$6:$B1571,Table1[[#This Row],[File Name]]), "")</f>
        <v/>
      </c>
      <c r="Q573" t="str">
        <f>IF(Table1[[#This Row],[Nap/decane]]=$W$8, Table1[[#This Row],[Area]]/SUMIFS($G$6:$G1571, $M$6:$M1571,Table1[[#This Row],[Inject ID approx]],$B$6:$B1571,Table1[[#This Row],[File Name]]), "")</f>
        <v/>
      </c>
      <c r="R573" t="str">
        <f>IF(OR(Table1[[#This Row],[Analyte]]="Phe", Table1[[#This Row],[Analyte]]= "Naphtol"),TRUE,"")</f>
        <v/>
      </c>
    </row>
    <row r="574" spans="1:18" x14ac:dyDescent="0.2">
      <c r="A574" t="str">
        <f>IFERROR(RIGHT(Table1[[#This Row],[File Name]],LEN(Table1[[#This Row],[File Name]])-FIND("-",Table1[[#This Row],[File Name]])),"")</f>
        <v>0.1</v>
      </c>
      <c r="B574" t="str">
        <f>IF(LEFT(Table1[[#This Row],[Peak '#]],3)="TIC", SUBSTITUTE(SUBSTITUTE(Table1[[#This Row],[Peak '#]],".D\data.ms",""),"TIC:", ""),B573)</f>
        <v xml:space="preserve"> 20250718_Nap-0.1</v>
      </c>
      <c r="J574" t="str">
        <f>IFERROR(2*(D575-Table1[[#This Row],[Ret Time]])/(Table1[[#This Row],[Width]]+F575),"")</f>
        <v/>
      </c>
      <c r="K574" t="str">
        <f>IF(ISNUMBER(Table1[[#This Row],[Ret Time]]), ROUND(Table1[[#This Row],[Ret Time]],1),"")</f>
        <v/>
      </c>
      <c r="L574" t="str">
        <f>IFERROR(INDEX($W$8:$W$30,MATCH(K574,$V$8:$V$30,0)),"")</f>
        <v/>
      </c>
      <c r="M574" t="str">
        <f>IFERROR(INDEX($X$8:$X$30,MATCH(Table1[[#This Row],[Rounded RT]],$V$8:$V$30,0)),"")</f>
        <v/>
      </c>
      <c r="N574" t="str">
        <f>IF(Table1[[#This Row],[Analyte]]=$W$8, Table1[[#This Row],[Area]]/SUMIFS($G$6:$G1572, $M$6:$M1572,Table1[[#This Row],[Inject ID]],$B$6:$B1572,Table1[[#This Row],[File Name]]), "")</f>
        <v/>
      </c>
      <c r="O574" t="str">
        <f>IF(Table1[[#This Row],[Analyte]]=$W$25, Table1[[#This Row],[Area]]/SUMIFS($G$6:$G1572, $M$6:$M1572,Table1[[#This Row],[Inject ID]],$B$6:$B1572,Table1[[#This Row],[File Name]]), "")</f>
        <v/>
      </c>
      <c r="Q574" t="str">
        <f>IF(Table1[[#This Row],[Nap/decane]]=$W$8, Table1[[#This Row],[Area]]/SUMIFS($G$6:$G1572, $M$6:$M1572,Table1[[#This Row],[Inject ID approx]],$B$6:$B1572,Table1[[#This Row],[File Name]]), "")</f>
        <v/>
      </c>
      <c r="R574" t="str">
        <f>IF(OR(Table1[[#This Row],[Analyte]]="Phe", Table1[[#This Row],[Analyte]]= "Naphtol"),TRUE,"")</f>
        <v/>
      </c>
    </row>
    <row r="575" spans="1:18" x14ac:dyDescent="0.2">
      <c r="A575" t="str">
        <f>IFERROR(RIGHT(Table1[[#This Row],[File Name]],LEN(Table1[[#This Row],[File Name]])-FIND("-",Table1[[#This Row],[File Name]])),"")</f>
        <v>0.1</v>
      </c>
      <c r="B575" t="str">
        <f>IF(LEFT(Table1[[#This Row],[Peak '#]],3)="TIC", SUBSTITUTE(SUBSTITUTE(Table1[[#This Row],[Peak '#]],".D\data.ms",""),"TIC:", ""),B574)</f>
        <v xml:space="preserve"> 20250718_Nap-0.1</v>
      </c>
      <c r="J575" t="str">
        <f>IFERROR(2*(D576-Table1[[#This Row],[Ret Time]])/(Table1[[#This Row],[Width]]+F576),"")</f>
        <v/>
      </c>
      <c r="K575" t="str">
        <f>IF(ISNUMBER(Table1[[#This Row],[Ret Time]]), ROUND(Table1[[#This Row],[Ret Time]],1),"")</f>
        <v/>
      </c>
      <c r="L575" t="str">
        <f>IFERROR(INDEX($W$8:$W$30,MATCH(K575,$V$8:$V$30,0)),"")</f>
        <v/>
      </c>
      <c r="M575" t="str">
        <f>IFERROR(INDEX($X$8:$X$30,MATCH(Table1[[#This Row],[Rounded RT]],$V$8:$V$30,0)),"")</f>
        <v/>
      </c>
      <c r="N575" t="str">
        <f>IF(Table1[[#This Row],[Analyte]]=$W$8, Table1[[#This Row],[Area]]/SUMIFS($G$6:$G1573, $M$6:$M1573,Table1[[#This Row],[Inject ID]],$B$6:$B1573,Table1[[#This Row],[File Name]]), "")</f>
        <v/>
      </c>
      <c r="O575" t="str">
        <f>IF(Table1[[#This Row],[Analyte]]=$W$25, Table1[[#This Row],[Area]]/SUMIFS($G$6:$G1573, $M$6:$M1573,Table1[[#This Row],[Inject ID]],$B$6:$B1573,Table1[[#This Row],[File Name]]), "")</f>
        <v/>
      </c>
      <c r="Q575" t="str">
        <f>IF(Table1[[#This Row],[Nap/decane]]=$W$8, Table1[[#This Row],[Area]]/SUMIFS($G$6:$G1573, $M$6:$M1573,Table1[[#This Row],[Inject ID approx]],$B$6:$B1573,Table1[[#This Row],[File Name]]), "")</f>
        <v/>
      </c>
      <c r="R575" t="str">
        <f>IF(OR(Table1[[#This Row],[Analyte]]="Phe", Table1[[#This Row],[Analyte]]= "Naphtol"),TRUE,"")</f>
        <v/>
      </c>
    </row>
    <row r="576" spans="1:18" x14ac:dyDescent="0.2">
      <c r="A576" t="str">
        <f>IFERROR(RIGHT(Table1[[#This Row],[File Name]],LEN(Table1[[#This Row],[File Name]])-FIND("-",Table1[[#This Row],[File Name]])),"")</f>
        <v>0.1</v>
      </c>
      <c r="B576" t="str">
        <f>IF(LEFT(Table1[[#This Row],[Peak '#]],3)="TIC", SUBSTITUTE(SUBSTITUTE(Table1[[#This Row],[Peak '#]],".D\data.ms",""),"TIC:", ""),B575)</f>
        <v xml:space="preserve"> 20250718_Nap-0.1</v>
      </c>
      <c r="J576" t="str">
        <f>IFERROR(2*(D577-Table1[[#This Row],[Ret Time]])/(Table1[[#This Row],[Width]]+F577),"")</f>
        <v/>
      </c>
      <c r="K576" t="str">
        <f>IF(ISNUMBER(Table1[[#This Row],[Ret Time]]), ROUND(Table1[[#This Row],[Ret Time]],1),"")</f>
        <v/>
      </c>
      <c r="L576" t="str">
        <f>IFERROR(INDEX($W$8:$W$30,MATCH(K576,$V$8:$V$30,0)),"")</f>
        <v/>
      </c>
      <c r="M576" t="str">
        <f>IFERROR(INDEX($X$8:$X$30,MATCH(Table1[[#This Row],[Rounded RT]],$V$8:$V$30,0)),"")</f>
        <v/>
      </c>
      <c r="N576" t="str">
        <f>IF(Table1[[#This Row],[Analyte]]=$W$8, Table1[[#This Row],[Area]]/SUMIFS($G$6:$G1574, $M$6:$M1574,Table1[[#This Row],[Inject ID]],$B$6:$B1574,Table1[[#This Row],[File Name]]), "")</f>
        <v/>
      </c>
      <c r="O576" t="str">
        <f>IF(Table1[[#This Row],[Analyte]]=$W$25, Table1[[#This Row],[Area]]/SUMIFS($G$6:$G1574, $M$6:$M1574,Table1[[#This Row],[Inject ID]],$B$6:$B1574,Table1[[#This Row],[File Name]]), "")</f>
        <v/>
      </c>
      <c r="Q576" t="str">
        <f>IF(Table1[[#This Row],[Nap/decane]]=$W$8, Table1[[#This Row],[Area]]/SUMIFS($G$6:$G1574, $M$6:$M1574,Table1[[#This Row],[Inject ID approx]],$B$6:$B1574,Table1[[#This Row],[File Name]]), "")</f>
        <v/>
      </c>
      <c r="R576" t="str">
        <f>IF(OR(Table1[[#This Row],[Analyte]]="Phe", Table1[[#This Row],[Analyte]]= "Naphtol"),TRUE,"")</f>
        <v/>
      </c>
    </row>
    <row r="577" spans="1:18" x14ac:dyDescent="0.2">
      <c r="A577" t="str">
        <f>IFERROR(RIGHT(Table1[[#This Row],[File Name]],LEN(Table1[[#This Row],[File Name]])-FIND("-",Table1[[#This Row],[File Name]])),"")</f>
        <v>0.1</v>
      </c>
      <c r="B577" t="str">
        <f>IF(LEFT(Table1[[#This Row],[Peak '#]],3)="TIC", SUBSTITUTE(SUBSTITUTE(Table1[[#This Row],[Peak '#]],".D\data.ms",""),"TIC:", ""),B576)</f>
        <v xml:space="preserve"> 20250718_Nap-0.1</v>
      </c>
      <c r="J577" t="str">
        <f>IFERROR(2*(D578-Table1[[#This Row],[Ret Time]])/(Table1[[#This Row],[Width]]+F578),"")</f>
        <v/>
      </c>
      <c r="K577" t="str">
        <f>IF(ISNUMBER(Table1[[#This Row],[Ret Time]]), ROUND(Table1[[#This Row],[Ret Time]],1),"")</f>
        <v/>
      </c>
      <c r="L577" t="str">
        <f>IFERROR(INDEX($W$8:$W$30,MATCH(K577,$V$8:$V$30,0)),"")</f>
        <v/>
      </c>
      <c r="M577" t="str">
        <f>IFERROR(INDEX($X$8:$X$30,MATCH(Table1[[#This Row],[Rounded RT]],$V$8:$V$30,0)),"")</f>
        <v/>
      </c>
      <c r="N577" t="str">
        <f>IF(Table1[[#This Row],[Analyte]]=$W$8, Table1[[#This Row],[Area]]/SUMIFS($G$6:$G1575, $M$6:$M1575,Table1[[#This Row],[Inject ID]],$B$6:$B1575,Table1[[#This Row],[File Name]]), "")</f>
        <v/>
      </c>
      <c r="O577" t="str">
        <f>IF(Table1[[#This Row],[Analyte]]=$W$25, Table1[[#This Row],[Area]]/SUMIFS($G$6:$G1575, $M$6:$M1575,Table1[[#This Row],[Inject ID]],$B$6:$B1575,Table1[[#This Row],[File Name]]), "")</f>
        <v/>
      </c>
      <c r="Q577" t="str">
        <f>IF(Table1[[#This Row],[Nap/decane]]=$W$8, Table1[[#This Row],[Area]]/SUMIFS($G$6:$G1575, $M$6:$M1575,Table1[[#This Row],[Inject ID approx]],$B$6:$B1575,Table1[[#This Row],[File Name]]), "")</f>
        <v/>
      </c>
      <c r="R577" t="str">
        <f>IF(OR(Table1[[#This Row],[Analyte]]="Phe", Table1[[#This Row],[Analyte]]= "Naphtol"),TRUE,"")</f>
        <v/>
      </c>
    </row>
    <row r="578" spans="1:18" x14ac:dyDescent="0.2">
      <c r="A578" t="str">
        <f>IFERROR(RIGHT(Table1[[#This Row],[File Name]],LEN(Table1[[#This Row],[File Name]])-FIND("-",Table1[[#This Row],[File Name]])),"")</f>
        <v>0.1</v>
      </c>
      <c r="B578" t="str">
        <f>IF(LEFT(Table1[[#This Row],[Peak '#]],3)="TIC", SUBSTITUTE(SUBSTITUTE(Table1[[#This Row],[Peak '#]],".D\data.ms",""),"TIC:", ""),B577)</f>
        <v xml:space="preserve"> 20250718_Nap-0.1</v>
      </c>
      <c r="J578" t="str">
        <f>IFERROR(2*(D579-Table1[[#This Row],[Ret Time]])/(Table1[[#This Row],[Width]]+F579),"")</f>
        <v/>
      </c>
      <c r="K578" t="str">
        <f>IF(ISNUMBER(Table1[[#This Row],[Ret Time]]), ROUND(Table1[[#This Row],[Ret Time]],1),"")</f>
        <v/>
      </c>
      <c r="L578" t="str">
        <f>IFERROR(INDEX($W$8:$W$30,MATCH(K578,$V$8:$V$30,0)),"")</f>
        <v/>
      </c>
      <c r="M578" t="str">
        <f>IFERROR(INDEX($X$8:$X$30,MATCH(Table1[[#This Row],[Rounded RT]],$V$8:$V$30,0)),"")</f>
        <v/>
      </c>
      <c r="N578" t="str">
        <f>IF(Table1[[#This Row],[Analyte]]=$W$8, Table1[[#This Row],[Area]]/SUMIFS($G$6:$G1576, $M$6:$M1576,Table1[[#This Row],[Inject ID]],$B$6:$B1576,Table1[[#This Row],[File Name]]), "")</f>
        <v/>
      </c>
      <c r="O578" t="str">
        <f>IF(Table1[[#This Row],[Analyte]]=$W$25, Table1[[#This Row],[Area]]/SUMIFS($G$6:$G1576, $M$6:$M1576,Table1[[#This Row],[Inject ID]],$B$6:$B1576,Table1[[#This Row],[File Name]]), "")</f>
        <v/>
      </c>
      <c r="Q578" t="str">
        <f>IF(Table1[[#This Row],[Nap/decane]]=$W$8, Table1[[#This Row],[Area]]/SUMIFS($G$6:$G1576, $M$6:$M1576,Table1[[#This Row],[Inject ID approx]],$B$6:$B1576,Table1[[#This Row],[File Name]]), "")</f>
        <v/>
      </c>
      <c r="R578" t="str">
        <f>IF(OR(Table1[[#This Row],[Analyte]]="Phe", Table1[[#This Row],[Analyte]]= "Naphtol"),TRUE,"")</f>
        <v/>
      </c>
    </row>
    <row r="579" spans="1:18" x14ac:dyDescent="0.2">
      <c r="A579" t="str">
        <f>IFERROR(RIGHT(Table1[[#This Row],[File Name]],LEN(Table1[[#This Row],[File Name]])-FIND("-",Table1[[#This Row],[File Name]])),"")</f>
        <v>0.1</v>
      </c>
      <c r="B579" t="str">
        <f>IF(LEFT(Table1[[#This Row],[Peak '#]],3)="TIC", SUBSTITUTE(SUBSTITUTE(Table1[[#This Row],[Peak '#]],".D\data.ms",""),"TIC:", ""),B578)</f>
        <v xml:space="preserve"> 20250718_Nap-0.1</v>
      </c>
      <c r="J579" t="str">
        <f>IFERROR(2*(D580-Table1[[#This Row],[Ret Time]])/(Table1[[#This Row],[Width]]+F580),"")</f>
        <v/>
      </c>
      <c r="K579" t="str">
        <f>IF(ISNUMBER(Table1[[#This Row],[Ret Time]]), ROUND(Table1[[#This Row],[Ret Time]],1),"")</f>
        <v/>
      </c>
      <c r="L579" t="str">
        <f>IFERROR(INDEX($W$8:$W$30,MATCH(K579,$V$8:$V$30,0)),"")</f>
        <v/>
      </c>
      <c r="M579" t="str">
        <f>IFERROR(INDEX($X$8:$X$30,MATCH(Table1[[#This Row],[Rounded RT]],$V$8:$V$30,0)),"")</f>
        <v/>
      </c>
      <c r="N579" t="str">
        <f>IF(Table1[[#This Row],[Analyte]]=$W$8, Table1[[#This Row],[Area]]/SUMIFS($G$6:$G1577, $M$6:$M1577,Table1[[#This Row],[Inject ID]],$B$6:$B1577,Table1[[#This Row],[File Name]]), "")</f>
        <v/>
      </c>
      <c r="O579" t="str">
        <f>IF(Table1[[#This Row],[Analyte]]=$W$25, Table1[[#This Row],[Area]]/SUMIFS($G$6:$G1577, $M$6:$M1577,Table1[[#This Row],[Inject ID]],$B$6:$B1577,Table1[[#This Row],[File Name]]), "")</f>
        <v/>
      </c>
      <c r="Q579" t="str">
        <f>IF(Table1[[#This Row],[Nap/decane]]=$W$8, Table1[[#This Row],[Area]]/SUMIFS($G$6:$G1577, $M$6:$M1577,Table1[[#This Row],[Inject ID approx]],$B$6:$B1577,Table1[[#This Row],[File Name]]), "")</f>
        <v/>
      </c>
      <c r="R579" t="str">
        <f>IF(OR(Table1[[#This Row],[Analyte]]="Phe", Table1[[#This Row],[Analyte]]= "Naphtol"),TRUE,"")</f>
        <v/>
      </c>
    </row>
    <row r="580" spans="1:18" x14ac:dyDescent="0.2">
      <c r="A580" t="str">
        <f>IFERROR(RIGHT(Table1[[#This Row],[File Name]],LEN(Table1[[#This Row],[File Name]])-FIND("-",Table1[[#This Row],[File Name]])),"")</f>
        <v>0.1</v>
      </c>
      <c r="B580" t="str">
        <f>IF(LEFT(Table1[[#This Row],[Peak '#]],3)="TIC", SUBSTITUTE(SUBSTITUTE(Table1[[#This Row],[Peak '#]],".D\data.ms",""),"TIC:", ""),B579)</f>
        <v xml:space="preserve"> 20250718_Nap-0.1</v>
      </c>
      <c r="J580" t="str">
        <f>IFERROR(2*(D581-Table1[[#This Row],[Ret Time]])/(Table1[[#This Row],[Width]]+F581),"")</f>
        <v/>
      </c>
      <c r="K580" t="str">
        <f>IF(ISNUMBER(Table1[[#This Row],[Ret Time]]), ROUND(Table1[[#This Row],[Ret Time]],1),"")</f>
        <v/>
      </c>
      <c r="L580" t="str">
        <f>IFERROR(INDEX($W$8:$W$30,MATCH(K580,$V$8:$V$30,0)),"")</f>
        <v/>
      </c>
      <c r="M580" t="str">
        <f>IFERROR(INDEX($X$8:$X$30,MATCH(Table1[[#This Row],[Rounded RT]],$V$8:$V$30,0)),"")</f>
        <v/>
      </c>
      <c r="N580" t="str">
        <f>IF(Table1[[#This Row],[Analyte]]=$W$8, Table1[[#This Row],[Area]]/SUMIFS($G$6:$G1578, $M$6:$M1578,Table1[[#This Row],[Inject ID]],$B$6:$B1578,Table1[[#This Row],[File Name]]), "")</f>
        <v/>
      </c>
      <c r="O580" t="str">
        <f>IF(Table1[[#This Row],[Analyte]]=$W$25, Table1[[#This Row],[Area]]/SUMIFS($G$6:$G1578, $M$6:$M1578,Table1[[#This Row],[Inject ID]],$B$6:$B1578,Table1[[#This Row],[File Name]]), "")</f>
        <v/>
      </c>
      <c r="Q580" t="str">
        <f>IF(Table1[[#This Row],[Nap/decane]]=$W$8, Table1[[#This Row],[Area]]/SUMIFS($G$6:$G1578, $M$6:$M1578,Table1[[#This Row],[Inject ID approx]],$B$6:$B1578,Table1[[#This Row],[File Name]]), "")</f>
        <v/>
      </c>
      <c r="R580" t="str">
        <f>IF(OR(Table1[[#This Row],[Analyte]]="Phe", Table1[[#This Row],[Analyte]]= "Naphtol"),TRUE,"")</f>
        <v/>
      </c>
    </row>
    <row r="581" spans="1:18" x14ac:dyDescent="0.2">
      <c r="A581" t="str">
        <f>IFERROR(RIGHT(Table1[[#This Row],[File Name]],LEN(Table1[[#This Row],[File Name]])-FIND("-",Table1[[#This Row],[File Name]])),"")</f>
        <v>0.1</v>
      </c>
      <c r="B581" t="str">
        <f>IF(LEFT(Table1[[#This Row],[Peak '#]],3)="TIC", SUBSTITUTE(SUBSTITUTE(Table1[[#This Row],[Peak '#]],".D\data.ms",""),"TIC:", ""),B580)</f>
        <v xml:space="preserve"> 20250718_Nap-0.1</v>
      </c>
      <c r="J581" t="str">
        <f>IFERROR(2*(D582-Table1[[#This Row],[Ret Time]])/(Table1[[#This Row],[Width]]+F582),"")</f>
        <v/>
      </c>
      <c r="K581" t="str">
        <f>IF(ISNUMBER(Table1[[#This Row],[Ret Time]]), ROUND(Table1[[#This Row],[Ret Time]],1),"")</f>
        <v/>
      </c>
      <c r="L581" t="str">
        <f>IFERROR(INDEX($W$8:$W$30,MATCH(K581,$V$8:$V$30,0)),"")</f>
        <v/>
      </c>
      <c r="M581" t="str">
        <f>IFERROR(INDEX($X$8:$X$30,MATCH(Table1[[#This Row],[Rounded RT]],$V$8:$V$30,0)),"")</f>
        <v/>
      </c>
      <c r="N581" t="str">
        <f>IF(Table1[[#This Row],[Analyte]]=$W$8, Table1[[#This Row],[Area]]/SUMIFS($G$6:$G1579, $M$6:$M1579,Table1[[#This Row],[Inject ID]],$B$6:$B1579,Table1[[#This Row],[File Name]]), "")</f>
        <v/>
      </c>
      <c r="O581" t="str">
        <f>IF(Table1[[#This Row],[Analyte]]=$W$25, Table1[[#This Row],[Area]]/SUMIFS($G$6:$G1579, $M$6:$M1579,Table1[[#This Row],[Inject ID]],$B$6:$B1579,Table1[[#This Row],[File Name]]), "")</f>
        <v/>
      </c>
      <c r="Q581" t="str">
        <f>IF(Table1[[#This Row],[Nap/decane]]=$W$8, Table1[[#This Row],[Area]]/SUMIFS($G$6:$G1579, $M$6:$M1579,Table1[[#This Row],[Inject ID approx]],$B$6:$B1579,Table1[[#This Row],[File Name]]), "")</f>
        <v/>
      </c>
      <c r="R581" t="str">
        <f>IF(OR(Table1[[#This Row],[Analyte]]="Phe", Table1[[#This Row],[Analyte]]= "Naphtol"),TRUE,"")</f>
        <v/>
      </c>
    </row>
    <row r="582" spans="1:18" x14ac:dyDescent="0.2">
      <c r="A582" t="str">
        <f>IFERROR(RIGHT(Table1[[#This Row],[File Name]],LEN(Table1[[#This Row],[File Name]])-FIND("-",Table1[[#This Row],[File Name]])),"")</f>
        <v>0.1</v>
      </c>
      <c r="B582" t="str">
        <f>IF(LEFT(Table1[[#This Row],[Peak '#]],3)="TIC", SUBSTITUTE(SUBSTITUTE(Table1[[#This Row],[Peak '#]],".D\data.ms",""),"TIC:", ""),B581)</f>
        <v xml:space="preserve"> 20250718_Nap-0.1</v>
      </c>
      <c r="J582" t="str">
        <f>IFERROR(2*(D583-Table1[[#This Row],[Ret Time]])/(Table1[[#This Row],[Width]]+F583),"")</f>
        <v/>
      </c>
      <c r="K582" t="str">
        <f>IF(ISNUMBER(Table1[[#This Row],[Ret Time]]), ROUND(Table1[[#This Row],[Ret Time]],1),"")</f>
        <v/>
      </c>
      <c r="L582" t="str">
        <f>IFERROR(INDEX($W$8:$W$30,MATCH(K582,$V$8:$V$30,0)),"")</f>
        <v/>
      </c>
      <c r="M582" t="str">
        <f>IFERROR(INDEX($X$8:$X$30,MATCH(Table1[[#This Row],[Rounded RT]],$V$8:$V$30,0)),"")</f>
        <v/>
      </c>
      <c r="N582" t="str">
        <f>IF(Table1[[#This Row],[Analyte]]=$W$8, Table1[[#This Row],[Area]]/SUMIFS($G$6:$G1580, $M$6:$M1580,Table1[[#This Row],[Inject ID]],$B$6:$B1580,Table1[[#This Row],[File Name]]), "")</f>
        <v/>
      </c>
      <c r="O582" t="str">
        <f>IF(Table1[[#This Row],[Analyte]]=$W$25, Table1[[#This Row],[Area]]/SUMIFS($G$6:$G1580, $M$6:$M1580,Table1[[#This Row],[Inject ID]],$B$6:$B1580,Table1[[#This Row],[File Name]]), "")</f>
        <v/>
      </c>
      <c r="Q582" t="str">
        <f>IF(Table1[[#This Row],[Nap/decane]]=$W$8, Table1[[#This Row],[Area]]/SUMIFS($G$6:$G1580, $M$6:$M1580,Table1[[#This Row],[Inject ID approx]],$B$6:$B1580,Table1[[#This Row],[File Name]]), "")</f>
        <v/>
      </c>
      <c r="R582" t="str">
        <f>IF(OR(Table1[[#This Row],[Analyte]]="Phe", Table1[[#This Row],[Analyte]]= "Naphtol"),TRUE,"")</f>
        <v/>
      </c>
    </row>
    <row r="583" spans="1:18" x14ac:dyDescent="0.2">
      <c r="A583" t="str">
        <f>IFERROR(RIGHT(Table1[[#This Row],[File Name]],LEN(Table1[[#This Row],[File Name]])-FIND("-",Table1[[#This Row],[File Name]])),"")</f>
        <v>0.1</v>
      </c>
      <c r="B583" t="str">
        <f>IF(LEFT(Table1[[#This Row],[Peak '#]],3)="TIC", SUBSTITUTE(SUBSTITUTE(Table1[[#This Row],[Peak '#]],".D\data.ms",""),"TIC:", ""),B582)</f>
        <v xml:space="preserve"> 20250718_Nap-0.1</v>
      </c>
      <c r="J583" t="str">
        <f>IFERROR(2*(D584-Table1[[#This Row],[Ret Time]])/(Table1[[#This Row],[Width]]+F584),"")</f>
        <v/>
      </c>
      <c r="K583" t="str">
        <f>IF(ISNUMBER(Table1[[#This Row],[Ret Time]]), ROUND(Table1[[#This Row],[Ret Time]],1),"")</f>
        <v/>
      </c>
      <c r="L583" t="str">
        <f>IFERROR(INDEX($W$8:$W$30,MATCH(K583,$V$8:$V$30,0)),"")</f>
        <v/>
      </c>
      <c r="M583" t="str">
        <f>IFERROR(INDEX($X$8:$X$30,MATCH(Table1[[#This Row],[Rounded RT]],$V$8:$V$30,0)),"")</f>
        <v/>
      </c>
      <c r="N583" t="str">
        <f>IF(Table1[[#This Row],[Analyte]]=$W$8, Table1[[#This Row],[Area]]/SUMIFS($G$6:$G1581, $M$6:$M1581,Table1[[#This Row],[Inject ID]],$B$6:$B1581,Table1[[#This Row],[File Name]]), "")</f>
        <v/>
      </c>
      <c r="O583" t="str">
        <f>IF(Table1[[#This Row],[Analyte]]=$W$25, Table1[[#This Row],[Area]]/SUMIFS($G$6:$G1581, $M$6:$M1581,Table1[[#This Row],[Inject ID]],$B$6:$B1581,Table1[[#This Row],[File Name]]), "")</f>
        <v/>
      </c>
      <c r="Q583" t="str">
        <f>IF(Table1[[#This Row],[Nap/decane]]=$W$8, Table1[[#This Row],[Area]]/SUMIFS($G$6:$G1581, $M$6:$M1581,Table1[[#This Row],[Inject ID approx]],$B$6:$B1581,Table1[[#This Row],[File Name]]), "")</f>
        <v/>
      </c>
      <c r="R583" t="str">
        <f>IF(OR(Table1[[#This Row],[Analyte]]="Phe", Table1[[#This Row],[Analyte]]= "Naphtol"),TRUE,"")</f>
        <v/>
      </c>
    </row>
    <row r="584" spans="1:18" x14ac:dyDescent="0.2">
      <c r="A584" t="str">
        <f>IFERROR(RIGHT(Table1[[#This Row],[File Name]],LEN(Table1[[#This Row],[File Name]])-FIND("-",Table1[[#This Row],[File Name]])),"")</f>
        <v>0.1</v>
      </c>
      <c r="B584" t="str">
        <f>IF(LEFT(Table1[[#This Row],[Peak '#]],3)="TIC", SUBSTITUTE(SUBSTITUTE(Table1[[#This Row],[Peak '#]],".D\data.ms",""),"TIC:", ""),B583)</f>
        <v xml:space="preserve"> 20250718_Nap-0.1</v>
      </c>
      <c r="J584" t="str">
        <f>IFERROR(2*(D585-Table1[[#This Row],[Ret Time]])/(Table1[[#This Row],[Width]]+F585),"")</f>
        <v/>
      </c>
      <c r="K584" t="str">
        <f>IF(ISNUMBER(Table1[[#This Row],[Ret Time]]), ROUND(Table1[[#This Row],[Ret Time]],1),"")</f>
        <v/>
      </c>
      <c r="L584" t="str">
        <f>IFERROR(INDEX($W$8:$W$30,MATCH(K584,$V$8:$V$30,0)),"")</f>
        <v/>
      </c>
      <c r="M584" t="str">
        <f>IFERROR(INDEX($X$8:$X$30,MATCH(Table1[[#This Row],[Rounded RT]],$V$8:$V$30,0)),"")</f>
        <v/>
      </c>
      <c r="N584" t="str">
        <f>IF(Table1[[#This Row],[Analyte]]=$W$8, Table1[[#This Row],[Area]]/SUMIFS($G$6:$G1582, $M$6:$M1582,Table1[[#This Row],[Inject ID]],$B$6:$B1582,Table1[[#This Row],[File Name]]), "")</f>
        <v/>
      </c>
      <c r="O584" t="str">
        <f>IF(Table1[[#This Row],[Analyte]]=$W$25, Table1[[#This Row],[Area]]/SUMIFS($G$6:$G1582, $M$6:$M1582,Table1[[#This Row],[Inject ID]],$B$6:$B1582,Table1[[#This Row],[File Name]]), "")</f>
        <v/>
      </c>
      <c r="Q584" t="str">
        <f>IF(Table1[[#This Row],[Nap/decane]]=$W$8, Table1[[#This Row],[Area]]/SUMIFS($G$6:$G1582, $M$6:$M1582,Table1[[#This Row],[Inject ID approx]],$B$6:$B1582,Table1[[#This Row],[File Name]]), "")</f>
        <v/>
      </c>
      <c r="R584" t="str">
        <f>IF(OR(Table1[[#This Row],[Analyte]]="Phe", Table1[[#This Row],[Analyte]]= "Naphtol"),TRUE,"")</f>
        <v/>
      </c>
    </row>
    <row r="585" spans="1:18" x14ac:dyDescent="0.2">
      <c r="A585" t="str">
        <f>IFERROR(RIGHT(Table1[[#This Row],[File Name]],LEN(Table1[[#This Row],[File Name]])-FIND("-",Table1[[#This Row],[File Name]])),"")</f>
        <v>0.1</v>
      </c>
      <c r="B585" t="str">
        <f>IF(LEFT(Table1[[#This Row],[Peak '#]],3)="TIC", SUBSTITUTE(SUBSTITUTE(Table1[[#This Row],[Peak '#]],".D\data.ms",""),"TIC:", ""),B584)</f>
        <v xml:space="preserve"> 20250718_Nap-0.1</v>
      </c>
      <c r="J585" t="str">
        <f>IFERROR(2*(D586-Table1[[#This Row],[Ret Time]])/(Table1[[#This Row],[Width]]+F586),"")</f>
        <v/>
      </c>
      <c r="K585" t="str">
        <f>IF(ISNUMBER(Table1[[#This Row],[Ret Time]]), ROUND(Table1[[#This Row],[Ret Time]],1),"")</f>
        <v/>
      </c>
      <c r="L585" t="str">
        <f>IFERROR(INDEX($W$8:$W$30,MATCH(K585,$V$8:$V$30,0)),"")</f>
        <v/>
      </c>
      <c r="M585" t="str">
        <f>IFERROR(INDEX($X$8:$X$30,MATCH(Table1[[#This Row],[Rounded RT]],$V$8:$V$30,0)),"")</f>
        <v/>
      </c>
      <c r="N585" t="str">
        <f>IF(Table1[[#This Row],[Analyte]]=$W$8, Table1[[#This Row],[Area]]/SUMIFS($G$6:$G1583, $M$6:$M1583,Table1[[#This Row],[Inject ID]],$B$6:$B1583,Table1[[#This Row],[File Name]]), "")</f>
        <v/>
      </c>
      <c r="O585" t="str">
        <f>IF(Table1[[#This Row],[Analyte]]=$W$25, Table1[[#This Row],[Area]]/SUMIFS($G$6:$G1583, $M$6:$M1583,Table1[[#This Row],[Inject ID]],$B$6:$B1583,Table1[[#This Row],[File Name]]), "")</f>
        <v/>
      </c>
      <c r="Q585" t="str">
        <f>IF(Table1[[#This Row],[Nap/decane]]=$W$8, Table1[[#This Row],[Area]]/SUMIFS($G$6:$G1583, $M$6:$M1583,Table1[[#This Row],[Inject ID approx]],$B$6:$B1583,Table1[[#This Row],[File Name]]), "")</f>
        <v/>
      </c>
      <c r="R585" t="str">
        <f>IF(OR(Table1[[#This Row],[Analyte]]="Phe", Table1[[#This Row],[Analyte]]= "Naphtol"),TRUE,"")</f>
        <v/>
      </c>
    </row>
    <row r="586" spans="1:18" x14ac:dyDescent="0.2">
      <c r="A586" t="str">
        <f>IFERROR(RIGHT(Table1[[#This Row],[File Name]],LEN(Table1[[#This Row],[File Name]])-FIND("-",Table1[[#This Row],[File Name]])),"")</f>
        <v>0.1</v>
      </c>
      <c r="B586" t="str">
        <f>IF(LEFT(Table1[[#This Row],[Peak '#]],3)="TIC", SUBSTITUTE(SUBSTITUTE(Table1[[#This Row],[Peak '#]],".D\data.ms",""),"TIC:", ""),B585)</f>
        <v xml:space="preserve"> 20250718_Nap-0.1</v>
      </c>
      <c r="J586" t="str">
        <f>IFERROR(2*(D587-Table1[[#This Row],[Ret Time]])/(Table1[[#This Row],[Width]]+F587),"")</f>
        <v/>
      </c>
      <c r="K586" t="str">
        <f>IF(ISNUMBER(Table1[[#This Row],[Ret Time]]), ROUND(Table1[[#This Row],[Ret Time]],1),"")</f>
        <v/>
      </c>
      <c r="L586" t="str">
        <f>IFERROR(INDEX($W$8:$W$30,MATCH(K586,$V$8:$V$30,0)),"")</f>
        <v/>
      </c>
      <c r="M586" t="str">
        <f>IFERROR(INDEX($X$8:$X$30,MATCH(Table1[[#This Row],[Rounded RT]],$V$8:$V$30,0)),"")</f>
        <v/>
      </c>
      <c r="N586" t="str">
        <f>IF(Table1[[#This Row],[Analyte]]=$W$8, Table1[[#This Row],[Area]]/SUMIFS($G$6:$G1584, $M$6:$M1584,Table1[[#This Row],[Inject ID]],$B$6:$B1584,Table1[[#This Row],[File Name]]), "")</f>
        <v/>
      </c>
      <c r="O586" t="str">
        <f>IF(Table1[[#This Row],[Analyte]]=$W$25, Table1[[#This Row],[Area]]/SUMIFS($G$6:$G1584, $M$6:$M1584,Table1[[#This Row],[Inject ID]],$B$6:$B1584,Table1[[#This Row],[File Name]]), "")</f>
        <v/>
      </c>
      <c r="Q586" t="str">
        <f>IF(Table1[[#This Row],[Nap/decane]]=$W$8, Table1[[#This Row],[Area]]/SUMIFS($G$6:$G1584, $M$6:$M1584,Table1[[#This Row],[Inject ID approx]],$B$6:$B1584,Table1[[#This Row],[File Name]]), "")</f>
        <v/>
      </c>
      <c r="R586" t="str">
        <f>IF(OR(Table1[[#This Row],[Analyte]]="Phe", Table1[[#This Row],[Analyte]]= "Naphtol"),TRUE,"")</f>
        <v/>
      </c>
    </row>
    <row r="587" spans="1:18" x14ac:dyDescent="0.2">
      <c r="A587" t="str">
        <f>IFERROR(RIGHT(Table1[[#This Row],[File Name]],LEN(Table1[[#This Row],[File Name]])-FIND("-",Table1[[#This Row],[File Name]])),"")</f>
        <v>0.1</v>
      </c>
      <c r="B587" t="str">
        <f>IF(LEFT(Table1[[#This Row],[Peak '#]],3)="TIC", SUBSTITUTE(SUBSTITUTE(Table1[[#This Row],[Peak '#]],".D\data.ms",""),"TIC:", ""),B586)</f>
        <v xml:space="preserve"> 20250718_Nap-0.1</v>
      </c>
      <c r="J587" t="str">
        <f>IFERROR(2*(D588-Table1[[#This Row],[Ret Time]])/(Table1[[#This Row],[Width]]+F588),"")</f>
        <v/>
      </c>
      <c r="K587" t="str">
        <f>IF(ISNUMBER(Table1[[#This Row],[Ret Time]]), ROUND(Table1[[#This Row],[Ret Time]],1),"")</f>
        <v/>
      </c>
      <c r="L587" t="str">
        <f>IFERROR(INDEX($W$8:$W$30,MATCH(K587,$V$8:$V$30,0)),"")</f>
        <v/>
      </c>
      <c r="M587" t="str">
        <f>IFERROR(INDEX($X$8:$X$30,MATCH(Table1[[#This Row],[Rounded RT]],$V$8:$V$30,0)),"")</f>
        <v/>
      </c>
      <c r="N587" t="str">
        <f>IF(Table1[[#This Row],[Analyte]]=$W$8, Table1[[#This Row],[Area]]/SUMIFS($G$6:$G1585, $M$6:$M1585,Table1[[#This Row],[Inject ID]],$B$6:$B1585,Table1[[#This Row],[File Name]]), "")</f>
        <v/>
      </c>
      <c r="O587" t="str">
        <f>IF(Table1[[#This Row],[Analyte]]=$W$25, Table1[[#This Row],[Area]]/SUMIFS($G$6:$G1585, $M$6:$M1585,Table1[[#This Row],[Inject ID]],$B$6:$B1585,Table1[[#This Row],[File Name]]), "")</f>
        <v/>
      </c>
      <c r="Q587" t="str">
        <f>IF(Table1[[#This Row],[Nap/decane]]=$W$8, Table1[[#This Row],[Area]]/SUMIFS($G$6:$G1585, $M$6:$M1585,Table1[[#This Row],[Inject ID approx]],$B$6:$B1585,Table1[[#This Row],[File Name]]), "")</f>
        <v/>
      </c>
      <c r="R587" t="str">
        <f>IF(OR(Table1[[#This Row],[Analyte]]="Phe", Table1[[#This Row],[Analyte]]= "Naphtol"),TRUE,"")</f>
        <v/>
      </c>
    </row>
    <row r="588" spans="1:18" x14ac:dyDescent="0.2">
      <c r="A588" t="str">
        <f>IFERROR(RIGHT(Table1[[#This Row],[File Name]],LEN(Table1[[#This Row],[File Name]])-FIND("-",Table1[[#This Row],[File Name]])),"")</f>
        <v>0.1</v>
      </c>
      <c r="B588" t="str">
        <f>IF(LEFT(Table1[[#This Row],[Peak '#]],3)="TIC", SUBSTITUTE(SUBSTITUTE(Table1[[#This Row],[Peak '#]],".D\data.ms",""),"TIC:", ""),B587)</f>
        <v xml:space="preserve"> 20250718_Nap-0.1</v>
      </c>
      <c r="J588" t="str">
        <f>IFERROR(2*(D589-Table1[[#This Row],[Ret Time]])/(Table1[[#This Row],[Width]]+F589),"")</f>
        <v/>
      </c>
      <c r="K588" t="str">
        <f>IF(ISNUMBER(Table1[[#This Row],[Ret Time]]), ROUND(Table1[[#This Row],[Ret Time]],1),"")</f>
        <v/>
      </c>
      <c r="L588" t="str">
        <f>IFERROR(INDEX($W$8:$W$30,MATCH(K588,$V$8:$V$30,0)),"")</f>
        <v/>
      </c>
      <c r="M588" t="str">
        <f>IFERROR(INDEX($X$8:$X$30,MATCH(Table1[[#This Row],[Rounded RT]],$V$8:$V$30,0)),"")</f>
        <v/>
      </c>
      <c r="N588" t="str">
        <f>IF(Table1[[#This Row],[Analyte]]=$W$8, Table1[[#This Row],[Area]]/SUMIFS($G$6:$G1586, $M$6:$M1586,Table1[[#This Row],[Inject ID]],$B$6:$B1586,Table1[[#This Row],[File Name]]), "")</f>
        <v/>
      </c>
      <c r="O588" t="str">
        <f>IF(Table1[[#This Row],[Analyte]]=$W$25, Table1[[#This Row],[Area]]/SUMIFS($G$6:$G1586, $M$6:$M1586,Table1[[#This Row],[Inject ID]],$B$6:$B1586,Table1[[#This Row],[File Name]]), "")</f>
        <v/>
      </c>
      <c r="Q588" t="str">
        <f>IF(Table1[[#This Row],[Nap/decane]]=$W$8, Table1[[#This Row],[Area]]/SUMIFS($G$6:$G1586, $M$6:$M1586,Table1[[#This Row],[Inject ID approx]],$B$6:$B1586,Table1[[#This Row],[File Name]]), "")</f>
        <v/>
      </c>
      <c r="R588" t="str">
        <f>IF(OR(Table1[[#This Row],[Analyte]]="Phe", Table1[[#This Row],[Analyte]]= "Naphtol"),TRUE,"")</f>
        <v/>
      </c>
    </row>
    <row r="589" spans="1:18" x14ac:dyDescent="0.2">
      <c r="A589" t="str">
        <f>IFERROR(RIGHT(Table1[[#This Row],[File Name]],LEN(Table1[[#This Row],[File Name]])-FIND("-",Table1[[#This Row],[File Name]])),"")</f>
        <v>0.1</v>
      </c>
      <c r="B589" t="str">
        <f>IF(LEFT(Table1[[#This Row],[Peak '#]],3)="TIC", SUBSTITUTE(SUBSTITUTE(Table1[[#This Row],[Peak '#]],".D\data.ms",""),"TIC:", ""),B588)</f>
        <v xml:space="preserve"> 20250718_Nap-0.1</v>
      </c>
      <c r="J589" t="str">
        <f>IFERROR(2*(D590-Table1[[#This Row],[Ret Time]])/(Table1[[#This Row],[Width]]+F590),"")</f>
        <v/>
      </c>
      <c r="K589" t="str">
        <f>IF(ISNUMBER(Table1[[#This Row],[Ret Time]]), ROUND(Table1[[#This Row],[Ret Time]],1),"")</f>
        <v/>
      </c>
      <c r="L589" t="str">
        <f>IFERROR(INDEX($W$8:$W$30,MATCH(K589,$V$8:$V$30,0)),"")</f>
        <v/>
      </c>
      <c r="M589" t="str">
        <f>IFERROR(INDEX($X$8:$X$30,MATCH(Table1[[#This Row],[Rounded RT]],$V$8:$V$30,0)),"")</f>
        <v/>
      </c>
      <c r="N589" t="str">
        <f>IF(Table1[[#This Row],[Analyte]]=$W$8, Table1[[#This Row],[Area]]/SUMIFS($G$6:$G1587, $M$6:$M1587,Table1[[#This Row],[Inject ID]],$B$6:$B1587,Table1[[#This Row],[File Name]]), "")</f>
        <v/>
      </c>
      <c r="O589" t="str">
        <f>IF(Table1[[#This Row],[Analyte]]=$W$25, Table1[[#This Row],[Area]]/SUMIFS($G$6:$G1587, $M$6:$M1587,Table1[[#This Row],[Inject ID]],$B$6:$B1587,Table1[[#This Row],[File Name]]), "")</f>
        <v/>
      </c>
      <c r="Q589" t="str">
        <f>IF(Table1[[#This Row],[Nap/decane]]=$W$8, Table1[[#This Row],[Area]]/SUMIFS($G$6:$G1587, $M$6:$M1587,Table1[[#This Row],[Inject ID approx]],$B$6:$B1587,Table1[[#This Row],[File Name]]), "")</f>
        <v/>
      </c>
      <c r="R589" t="str">
        <f>IF(OR(Table1[[#This Row],[Analyte]]="Phe", Table1[[#This Row],[Analyte]]= "Naphtol"),TRUE,"")</f>
        <v/>
      </c>
    </row>
    <row r="590" spans="1:18" x14ac:dyDescent="0.2">
      <c r="A590" t="str">
        <f>IFERROR(RIGHT(Table1[[#This Row],[File Name]],LEN(Table1[[#This Row],[File Name]])-FIND("-",Table1[[#This Row],[File Name]])),"")</f>
        <v>0.1</v>
      </c>
      <c r="B590" t="str">
        <f>IF(LEFT(Table1[[#This Row],[Peak '#]],3)="TIC", SUBSTITUTE(SUBSTITUTE(Table1[[#This Row],[Peak '#]],".D\data.ms",""),"TIC:", ""),B589)</f>
        <v xml:space="preserve"> 20250718_Nap-0.1</v>
      </c>
      <c r="J590" t="str">
        <f>IFERROR(2*(D591-Table1[[#This Row],[Ret Time]])/(Table1[[#This Row],[Width]]+F591),"")</f>
        <v/>
      </c>
      <c r="K590" t="str">
        <f>IF(ISNUMBER(Table1[[#This Row],[Ret Time]]), ROUND(Table1[[#This Row],[Ret Time]],1),"")</f>
        <v/>
      </c>
      <c r="L590" t="str">
        <f>IFERROR(INDEX($W$8:$W$30,MATCH(K590,$V$8:$V$30,0)),"")</f>
        <v/>
      </c>
      <c r="M590" t="str">
        <f>IFERROR(INDEX($X$8:$X$30,MATCH(Table1[[#This Row],[Rounded RT]],$V$8:$V$30,0)),"")</f>
        <v/>
      </c>
      <c r="N590" t="str">
        <f>IF(Table1[[#This Row],[Analyte]]=$W$8, Table1[[#This Row],[Area]]/SUMIFS($G$6:$G1588, $M$6:$M1588,Table1[[#This Row],[Inject ID]],$B$6:$B1588,Table1[[#This Row],[File Name]]), "")</f>
        <v/>
      </c>
      <c r="O590" t="str">
        <f>IF(Table1[[#This Row],[Analyte]]=$W$25, Table1[[#This Row],[Area]]/SUMIFS($G$6:$G1588, $M$6:$M1588,Table1[[#This Row],[Inject ID]],$B$6:$B1588,Table1[[#This Row],[File Name]]), "")</f>
        <v/>
      </c>
      <c r="Q590" t="str">
        <f>IF(Table1[[#This Row],[Nap/decane]]=$W$8, Table1[[#This Row],[Area]]/SUMIFS($G$6:$G1588, $M$6:$M1588,Table1[[#This Row],[Inject ID approx]],$B$6:$B1588,Table1[[#This Row],[File Name]]), "")</f>
        <v/>
      </c>
      <c r="R590" t="str">
        <f>IF(OR(Table1[[#This Row],[Analyte]]="Phe", Table1[[#This Row],[Analyte]]= "Naphtol"),TRUE,"")</f>
        <v/>
      </c>
    </row>
    <row r="591" spans="1:18" x14ac:dyDescent="0.2">
      <c r="A591" t="str">
        <f>IFERROR(RIGHT(Table1[[#This Row],[File Name]],LEN(Table1[[#This Row],[File Name]])-FIND("-",Table1[[#This Row],[File Name]])),"")</f>
        <v>0.1</v>
      </c>
      <c r="B591" t="str">
        <f>IF(LEFT(Table1[[#This Row],[Peak '#]],3)="TIC", SUBSTITUTE(SUBSTITUTE(Table1[[#This Row],[Peak '#]],".D\data.ms",""),"TIC:", ""),B590)</f>
        <v xml:space="preserve"> 20250718_Nap-0.1</v>
      </c>
      <c r="C591"/>
      <c r="J591" t="str">
        <f>IFERROR(2*(D592-Table1[[#This Row],[Ret Time]])/(Table1[[#This Row],[Width]]+F592),"")</f>
        <v/>
      </c>
      <c r="K591" t="str">
        <f>IF(ISNUMBER(Table1[[#This Row],[Ret Time]]), ROUND(Table1[[#This Row],[Ret Time]],1),"")</f>
        <v/>
      </c>
      <c r="L591" t="str">
        <f>IFERROR(INDEX($W$8:$W$30,MATCH(K591,$V$8:$V$30,0)),"")</f>
        <v/>
      </c>
      <c r="M591" t="str">
        <f>IFERROR(INDEX($X$8:$X$30,MATCH(Table1[[#This Row],[Rounded RT]],$V$8:$V$30,0)),"")</f>
        <v/>
      </c>
      <c r="N591" t="str">
        <f>IF(Table1[[#This Row],[Analyte]]=$W$8, Table1[[#This Row],[Area]]/SUMIFS($G$6:$G1589, $M$6:$M1589,Table1[[#This Row],[Inject ID]],$B$6:$B1589,Table1[[#This Row],[File Name]]), "")</f>
        <v/>
      </c>
      <c r="O591" t="str">
        <f>IF(Table1[[#This Row],[Analyte]]=$W$25, Table1[[#This Row],[Area]]/SUMIFS($G$6:$G1589, $M$6:$M1589,Table1[[#This Row],[Inject ID]],$B$6:$B1589,Table1[[#This Row],[File Name]]), "")</f>
        <v/>
      </c>
      <c r="Q591" t="str">
        <f>IF(Table1[[#This Row],[Nap/decane]]=$W$8, Table1[[#This Row],[Area]]/SUMIFS($G$6:$G1589, $M$6:$M1589,Table1[[#This Row],[Inject ID approx]],$B$6:$B1589,Table1[[#This Row],[File Name]]), "")</f>
        <v/>
      </c>
      <c r="R591" t="str">
        <f>IF(OR(Table1[[#This Row],[Analyte]]="Phe", Table1[[#This Row],[Analyte]]= "Naphtol"),TRUE,"")</f>
        <v/>
      </c>
    </row>
    <row r="592" spans="1:18" x14ac:dyDescent="0.2">
      <c r="A592" t="str">
        <f>IFERROR(RIGHT(Table1[[#This Row],[File Name]],LEN(Table1[[#This Row],[File Name]])-FIND("-",Table1[[#This Row],[File Name]])),"")</f>
        <v>0.1</v>
      </c>
      <c r="B592" t="str">
        <f>IF(LEFT(Table1[[#This Row],[Peak '#]],3)="TIC", SUBSTITUTE(SUBSTITUTE(Table1[[#This Row],[Peak '#]],".D\data.ms",""),"TIC:", ""),B591)</f>
        <v xml:space="preserve"> 20250718_Nap-0.1</v>
      </c>
      <c r="J592" t="str">
        <f>IFERROR(2*(D593-Table1[[#This Row],[Ret Time]])/(Table1[[#This Row],[Width]]+F593),"")</f>
        <v/>
      </c>
      <c r="K592" t="str">
        <f>IF(ISNUMBER(Table1[[#This Row],[Ret Time]]), ROUND(Table1[[#This Row],[Ret Time]],1),"")</f>
        <v/>
      </c>
      <c r="L592" t="str">
        <f>IFERROR(INDEX($W$8:$W$30,MATCH(K592,$V$8:$V$30,0)),"")</f>
        <v/>
      </c>
      <c r="M592" t="str">
        <f>IFERROR(INDEX($X$8:$X$30,MATCH(Table1[[#This Row],[Rounded RT]],$V$8:$V$30,0)),"")</f>
        <v/>
      </c>
      <c r="N592" t="str">
        <f>IF(Table1[[#This Row],[Analyte]]=$W$8, Table1[[#This Row],[Area]]/SUMIFS($G$6:$G1590, $M$6:$M1590,Table1[[#This Row],[Inject ID]],$B$6:$B1590,Table1[[#This Row],[File Name]]), "")</f>
        <v/>
      </c>
      <c r="O592" t="str">
        <f>IF(Table1[[#This Row],[Analyte]]=$W$25, Table1[[#This Row],[Area]]/SUMIFS($G$6:$G1590, $M$6:$M1590,Table1[[#This Row],[Inject ID]],$B$6:$B1590,Table1[[#This Row],[File Name]]), "")</f>
        <v/>
      </c>
      <c r="Q592" t="str">
        <f>IF(Table1[[#This Row],[Nap/decane]]=$W$8, Table1[[#This Row],[Area]]/SUMIFS($G$6:$G1590, $M$6:$M1590,Table1[[#This Row],[Inject ID approx]],$B$6:$B1590,Table1[[#This Row],[File Name]]), "")</f>
        <v/>
      </c>
      <c r="R592" t="str">
        <f>IF(OR(Table1[[#This Row],[Analyte]]="Phe", Table1[[#This Row],[Analyte]]= "Naphtol"),TRUE,"")</f>
        <v/>
      </c>
    </row>
    <row r="593" spans="1:18" x14ac:dyDescent="0.2">
      <c r="A593" t="str">
        <f>IFERROR(RIGHT(Table1[[#This Row],[File Name]],LEN(Table1[[#This Row],[File Name]])-FIND("-",Table1[[#This Row],[File Name]])),"")</f>
        <v>0.1</v>
      </c>
      <c r="B593" t="str">
        <f>IF(LEFT(Table1[[#This Row],[Peak '#]],3)="TIC", SUBSTITUTE(SUBSTITUTE(Table1[[#This Row],[Peak '#]],".D\data.ms",""),"TIC:", ""),B592)</f>
        <v xml:space="preserve"> 20250718_Nap-0.1</v>
      </c>
      <c r="J593" t="str">
        <f>IFERROR(2*(D594-Table1[[#This Row],[Ret Time]])/(Table1[[#This Row],[Width]]+F594),"")</f>
        <v/>
      </c>
      <c r="K593" t="str">
        <f>IF(ISNUMBER(Table1[[#This Row],[Ret Time]]), ROUND(Table1[[#This Row],[Ret Time]],1),"")</f>
        <v/>
      </c>
      <c r="L593" t="str">
        <f>IFERROR(INDEX($W$8:$W$30,MATCH(K593,$V$8:$V$30,0)),"")</f>
        <v/>
      </c>
      <c r="M593" t="str">
        <f>IFERROR(INDEX($X$8:$X$30,MATCH(Table1[[#This Row],[Rounded RT]],$V$8:$V$30,0)),"")</f>
        <v/>
      </c>
      <c r="N593" t="str">
        <f>IF(Table1[[#This Row],[Analyte]]=$W$8, Table1[[#This Row],[Area]]/SUMIFS($G$6:$G1591, $M$6:$M1591,Table1[[#This Row],[Inject ID]],$B$6:$B1591,Table1[[#This Row],[File Name]]), "")</f>
        <v/>
      </c>
      <c r="O593" t="str">
        <f>IF(Table1[[#This Row],[Analyte]]=$W$25, Table1[[#This Row],[Area]]/SUMIFS($G$6:$G1591, $M$6:$M1591,Table1[[#This Row],[Inject ID]],$B$6:$B1591,Table1[[#This Row],[File Name]]), "")</f>
        <v/>
      </c>
      <c r="Q593" t="str">
        <f>IF(Table1[[#This Row],[Nap/decane]]=$W$8, Table1[[#This Row],[Area]]/SUMIFS($G$6:$G1591, $M$6:$M1591,Table1[[#This Row],[Inject ID approx]],$B$6:$B1591,Table1[[#This Row],[File Name]]), "")</f>
        <v/>
      </c>
      <c r="R593" t="str">
        <f>IF(OR(Table1[[#This Row],[Analyte]]="Phe", Table1[[#This Row],[Analyte]]= "Naphtol"),TRUE,"")</f>
        <v/>
      </c>
    </row>
    <row r="594" spans="1:18" x14ac:dyDescent="0.2">
      <c r="A594" t="str">
        <f>IFERROR(RIGHT(Table1[[#This Row],[File Name]],LEN(Table1[[#This Row],[File Name]])-FIND("-",Table1[[#This Row],[File Name]])),"")</f>
        <v>0.1</v>
      </c>
      <c r="B594" t="str">
        <f>IF(LEFT(Table1[[#This Row],[Peak '#]],3)="TIC", SUBSTITUTE(SUBSTITUTE(Table1[[#This Row],[Peak '#]],".D\data.ms",""),"TIC:", ""),B593)</f>
        <v xml:space="preserve"> 20250718_Nap-0.1</v>
      </c>
      <c r="J594" t="str">
        <f>IFERROR(2*(D595-Table1[[#This Row],[Ret Time]])/(Table1[[#This Row],[Width]]+F595),"")</f>
        <v/>
      </c>
      <c r="K594" t="str">
        <f>IF(ISNUMBER(Table1[[#This Row],[Ret Time]]), ROUND(Table1[[#This Row],[Ret Time]],1),"")</f>
        <v/>
      </c>
      <c r="L594" t="str">
        <f>IFERROR(INDEX($W$8:$W$30,MATCH(K594,$V$8:$V$30,0)),"")</f>
        <v/>
      </c>
      <c r="M594" t="str">
        <f>IFERROR(INDEX($X$8:$X$30,MATCH(Table1[[#This Row],[Rounded RT]],$V$8:$V$30,0)),"")</f>
        <v/>
      </c>
      <c r="N594" t="str">
        <f>IF(Table1[[#This Row],[Analyte]]=$W$8, Table1[[#This Row],[Area]]/SUMIFS($G$6:$G1592, $M$6:$M1592,Table1[[#This Row],[Inject ID]],$B$6:$B1592,Table1[[#This Row],[File Name]]), "")</f>
        <v/>
      </c>
      <c r="O594" t="str">
        <f>IF(Table1[[#This Row],[Analyte]]=$W$25, Table1[[#This Row],[Area]]/SUMIFS($G$6:$G1592, $M$6:$M1592,Table1[[#This Row],[Inject ID]],$B$6:$B1592,Table1[[#This Row],[File Name]]), "")</f>
        <v/>
      </c>
      <c r="Q594" t="str">
        <f>IF(Table1[[#This Row],[Nap/decane]]=$W$8, Table1[[#This Row],[Area]]/SUMIFS($G$6:$G1592, $M$6:$M1592,Table1[[#This Row],[Inject ID approx]],$B$6:$B1592,Table1[[#This Row],[File Name]]), "")</f>
        <v/>
      </c>
      <c r="R594" t="str">
        <f>IF(OR(Table1[[#This Row],[Analyte]]="Phe", Table1[[#This Row],[Analyte]]= "Naphtol"),TRUE,"")</f>
        <v/>
      </c>
    </row>
    <row r="595" spans="1:18" x14ac:dyDescent="0.2">
      <c r="A595" t="str">
        <f>IFERROR(RIGHT(Table1[[#This Row],[File Name]],LEN(Table1[[#This Row],[File Name]])-FIND("-",Table1[[#This Row],[File Name]])),"")</f>
        <v>0.1</v>
      </c>
      <c r="B595" t="str">
        <f>IF(LEFT(Table1[[#This Row],[Peak '#]],3)="TIC", SUBSTITUTE(SUBSTITUTE(Table1[[#This Row],[Peak '#]],".D\data.ms",""),"TIC:", ""),B594)</f>
        <v xml:space="preserve"> 20250718_Nap-0.1</v>
      </c>
      <c r="J595" t="str">
        <f>IFERROR(2*(D596-Table1[[#This Row],[Ret Time]])/(Table1[[#This Row],[Width]]+F596),"")</f>
        <v/>
      </c>
      <c r="K595" t="str">
        <f>IF(ISNUMBER(Table1[[#This Row],[Ret Time]]), ROUND(Table1[[#This Row],[Ret Time]],1),"")</f>
        <v/>
      </c>
      <c r="L595" t="str">
        <f>IFERROR(INDEX($W$8:$W$30,MATCH(K595,$V$8:$V$30,0)),"")</f>
        <v/>
      </c>
      <c r="M595" t="str">
        <f>IFERROR(INDEX($X$8:$X$30,MATCH(Table1[[#This Row],[Rounded RT]],$V$8:$V$30,0)),"")</f>
        <v/>
      </c>
      <c r="N595" t="str">
        <f>IF(Table1[[#This Row],[Analyte]]=$W$8, Table1[[#This Row],[Area]]/SUMIFS($G$6:$G1593, $M$6:$M1593,Table1[[#This Row],[Inject ID]],$B$6:$B1593,Table1[[#This Row],[File Name]]), "")</f>
        <v/>
      </c>
      <c r="O595" t="str">
        <f>IF(Table1[[#This Row],[Analyte]]=$W$25, Table1[[#This Row],[Area]]/SUMIFS($G$6:$G1593, $M$6:$M1593,Table1[[#This Row],[Inject ID]],$B$6:$B1593,Table1[[#This Row],[File Name]]), "")</f>
        <v/>
      </c>
      <c r="Q595" t="str">
        <f>IF(Table1[[#This Row],[Nap/decane]]=$W$8, Table1[[#This Row],[Area]]/SUMIFS($G$6:$G1593, $M$6:$M1593,Table1[[#This Row],[Inject ID approx]],$B$6:$B1593,Table1[[#This Row],[File Name]]), "")</f>
        <v/>
      </c>
      <c r="R595" t="str">
        <f>IF(OR(Table1[[#This Row],[Analyte]]="Phe", Table1[[#This Row],[Analyte]]= "Naphtol"),TRUE,"")</f>
        <v/>
      </c>
    </row>
    <row r="596" spans="1:18" x14ac:dyDescent="0.2">
      <c r="A596" t="str">
        <f>IFERROR(RIGHT(Table1[[#This Row],[File Name]],LEN(Table1[[#This Row],[File Name]])-FIND("-",Table1[[#This Row],[File Name]])),"")</f>
        <v>0.1</v>
      </c>
      <c r="B596" t="str">
        <f>IF(LEFT(Table1[[#This Row],[Peak '#]],3)="TIC", SUBSTITUTE(SUBSTITUTE(Table1[[#This Row],[Peak '#]],".D\data.ms",""),"TIC:", ""),B595)</f>
        <v xml:space="preserve"> 20250718_Nap-0.1</v>
      </c>
      <c r="J596" t="str">
        <f>IFERROR(2*(D597-Table1[[#This Row],[Ret Time]])/(Table1[[#This Row],[Width]]+F597),"")</f>
        <v/>
      </c>
      <c r="K596" t="str">
        <f>IF(ISNUMBER(Table1[[#This Row],[Ret Time]]), ROUND(Table1[[#This Row],[Ret Time]],1),"")</f>
        <v/>
      </c>
      <c r="L596" t="str">
        <f>IFERROR(INDEX($W$8:$W$30,MATCH(K596,$V$8:$V$30,0)),"")</f>
        <v/>
      </c>
      <c r="M596" t="str">
        <f>IFERROR(INDEX($X$8:$X$30,MATCH(Table1[[#This Row],[Rounded RT]],$V$8:$V$30,0)),"")</f>
        <v/>
      </c>
      <c r="N596" t="str">
        <f>IF(Table1[[#This Row],[Analyte]]=$W$8, Table1[[#This Row],[Area]]/SUMIFS($G$6:$G1594, $M$6:$M1594,Table1[[#This Row],[Inject ID]],$B$6:$B1594,Table1[[#This Row],[File Name]]), "")</f>
        <v/>
      </c>
      <c r="O596" t="str">
        <f>IF(Table1[[#This Row],[Analyte]]=$W$25, Table1[[#This Row],[Area]]/SUMIFS($G$6:$G1594, $M$6:$M1594,Table1[[#This Row],[Inject ID]],$B$6:$B1594,Table1[[#This Row],[File Name]]), "")</f>
        <v/>
      </c>
      <c r="Q596" t="str">
        <f>IF(Table1[[#This Row],[Nap/decane]]=$W$8, Table1[[#This Row],[Area]]/SUMIFS($G$6:$G1594, $M$6:$M1594,Table1[[#This Row],[Inject ID approx]],$B$6:$B1594,Table1[[#This Row],[File Name]]), "")</f>
        <v/>
      </c>
      <c r="R596" t="str">
        <f>IF(OR(Table1[[#This Row],[Analyte]]="Phe", Table1[[#This Row],[Analyte]]= "Naphtol"),TRUE,"")</f>
        <v/>
      </c>
    </row>
    <row r="597" spans="1:18" x14ac:dyDescent="0.2">
      <c r="A597" t="str">
        <f>IFERROR(RIGHT(Table1[[#This Row],[File Name]],LEN(Table1[[#This Row],[File Name]])-FIND("-",Table1[[#This Row],[File Name]])),"")</f>
        <v>0.1</v>
      </c>
      <c r="B597" t="str">
        <f>IF(LEFT(Table1[[#This Row],[Peak '#]],3)="TIC", SUBSTITUTE(SUBSTITUTE(Table1[[#This Row],[Peak '#]],".D\data.ms",""),"TIC:", ""),B596)</f>
        <v xml:space="preserve"> 20250718_Nap-0.1</v>
      </c>
      <c r="J597" t="str">
        <f>IFERROR(2*(D598-Table1[[#This Row],[Ret Time]])/(Table1[[#This Row],[Width]]+F598),"")</f>
        <v/>
      </c>
      <c r="K597" t="str">
        <f>IF(ISNUMBER(Table1[[#This Row],[Ret Time]]), ROUND(Table1[[#This Row],[Ret Time]],1),"")</f>
        <v/>
      </c>
      <c r="L597" t="str">
        <f>IFERROR(INDEX($W$8:$W$30,MATCH(K597,$V$8:$V$30,0)),"")</f>
        <v/>
      </c>
      <c r="M597" t="str">
        <f>IFERROR(INDEX($X$8:$X$30,MATCH(Table1[[#This Row],[Rounded RT]],$V$8:$V$30,0)),"")</f>
        <v/>
      </c>
      <c r="N597" t="str">
        <f>IF(Table1[[#This Row],[Analyte]]=$W$8, Table1[[#This Row],[Area]]/SUMIFS($G$6:$G1595, $M$6:$M1595,Table1[[#This Row],[Inject ID]],$B$6:$B1595,Table1[[#This Row],[File Name]]), "")</f>
        <v/>
      </c>
      <c r="O597" t="str">
        <f>IF(Table1[[#This Row],[Analyte]]=$W$25, Table1[[#This Row],[Area]]/SUMIFS($G$6:$G1595, $M$6:$M1595,Table1[[#This Row],[Inject ID]],$B$6:$B1595,Table1[[#This Row],[File Name]]), "")</f>
        <v/>
      </c>
      <c r="Q597" t="str">
        <f>IF(Table1[[#This Row],[Nap/decane]]=$W$8, Table1[[#This Row],[Area]]/SUMIFS($G$6:$G1595, $M$6:$M1595,Table1[[#This Row],[Inject ID approx]],$B$6:$B1595,Table1[[#This Row],[File Name]]), "")</f>
        <v/>
      </c>
      <c r="R597" t="str">
        <f>IF(OR(Table1[[#This Row],[Analyte]]="Phe", Table1[[#This Row],[Analyte]]= "Naphtol"),TRUE,"")</f>
        <v/>
      </c>
    </row>
    <row r="598" spans="1:18" x14ac:dyDescent="0.2">
      <c r="A598" t="str">
        <f>IFERROR(RIGHT(Table1[[#This Row],[File Name]],LEN(Table1[[#This Row],[File Name]])-FIND("-",Table1[[#This Row],[File Name]])),"")</f>
        <v>0.1</v>
      </c>
      <c r="B598" t="str">
        <f>IF(LEFT(Table1[[#This Row],[Peak '#]],3)="TIC", SUBSTITUTE(SUBSTITUTE(Table1[[#This Row],[Peak '#]],".D\data.ms",""),"TIC:", ""),B597)</f>
        <v xml:space="preserve"> 20250718_Nap-0.1</v>
      </c>
      <c r="J598" t="str">
        <f>IFERROR(2*(D599-Table1[[#This Row],[Ret Time]])/(Table1[[#This Row],[Width]]+F599),"")</f>
        <v/>
      </c>
      <c r="K598" t="str">
        <f>IF(ISNUMBER(Table1[[#This Row],[Ret Time]]), ROUND(Table1[[#This Row],[Ret Time]],1),"")</f>
        <v/>
      </c>
      <c r="L598" t="str">
        <f>IFERROR(INDEX($W$8:$W$30,MATCH(K598,$V$8:$V$30,0)),"")</f>
        <v/>
      </c>
      <c r="M598" t="str">
        <f>IFERROR(INDEX($X$8:$X$30,MATCH(Table1[[#This Row],[Rounded RT]],$V$8:$V$30,0)),"")</f>
        <v/>
      </c>
      <c r="N598" t="str">
        <f>IF(Table1[[#This Row],[Analyte]]=$W$8, Table1[[#This Row],[Area]]/SUMIFS($G$6:$G1596, $M$6:$M1596,Table1[[#This Row],[Inject ID]],$B$6:$B1596,Table1[[#This Row],[File Name]]), "")</f>
        <v/>
      </c>
      <c r="O598" t="str">
        <f>IF(Table1[[#This Row],[Analyte]]=$W$25, Table1[[#This Row],[Area]]/SUMIFS($G$6:$G1596, $M$6:$M1596,Table1[[#This Row],[Inject ID]],$B$6:$B1596,Table1[[#This Row],[File Name]]), "")</f>
        <v/>
      </c>
      <c r="Q598" t="str">
        <f>IF(Table1[[#This Row],[Nap/decane]]=$W$8, Table1[[#This Row],[Area]]/SUMIFS($G$6:$G1596, $M$6:$M1596,Table1[[#This Row],[Inject ID approx]],$B$6:$B1596,Table1[[#This Row],[File Name]]), "")</f>
        <v/>
      </c>
      <c r="R598" t="str">
        <f>IF(OR(Table1[[#This Row],[Analyte]]="Phe", Table1[[#This Row],[Analyte]]= "Naphtol"),TRUE,"")</f>
        <v/>
      </c>
    </row>
    <row r="599" spans="1:18" x14ac:dyDescent="0.2">
      <c r="A599" t="str">
        <f>IFERROR(RIGHT(Table1[[#This Row],[File Name]],LEN(Table1[[#This Row],[File Name]])-FIND("-",Table1[[#This Row],[File Name]])),"")</f>
        <v>0.1</v>
      </c>
      <c r="B599" t="str">
        <f>IF(LEFT(Table1[[#This Row],[Peak '#]],3)="TIC", SUBSTITUTE(SUBSTITUTE(Table1[[#This Row],[Peak '#]],".D\data.ms",""),"TIC:", ""),B598)</f>
        <v xml:space="preserve"> 20250718_Nap-0.1</v>
      </c>
      <c r="J599" t="str">
        <f>IFERROR(2*(D600-Table1[[#This Row],[Ret Time]])/(Table1[[#This Row],[Width]]+F600),"")</f>
        <v/>
      </c>
      <c r="K599" t="str">
        <f>IF(ISNUMBER(Table1[[#This Row],[Ret Time]]), ROUND(Table1[[#This Row],[Ret Time]],1),"")</f>
        <v/>
      </c>
      <c r="L599" t="str">
        <f>IFERROR(INDEX($W$8:$W$30,MATCH(K599,$V$8:$V$30,0)),"")</f>
        <v/>
      </c>
      <c r="M599" t="str">
        <f>IFERROR(INDEX($X$8:$X$30,MATCH(Table1[[#This Row],[Rounded RT]],$V$8:$V$30,0)),"")</f>
        <v/>
      </c>
      <c r="N599" t="str">
        <f>IF(Table1[[#This Row],[Analyte]]=$W$8, Table1[[#This Row],[Area]]/SUMIFS($G$6:$G1597, $M$6:$M1597,Table1[[#This Row],[Inject ID]],$B$6:$B1597,Table1[[#This Row],[File Name]]), "")</f>
        <v/>
      </c>
      <c r="O599" t="str">
        <f>IF(Table1[[#This Row],[Analyte]]=$W$25, Table1[[#This Row],[Area]]/SUMIFS($G$6:$G1597, $M$6:$M1597,Table1[[#This Row],[Inject ID]],$B$6:$B1597,Table1[[#This Row],[File Name]]), "")</f>
        <v/>
      </c>
      <c r="Q599" t="str">
        <f>IF(Table1[[#This Row],[Nap/decane]]=$W$8, Table1[[#This Row],[Area]]/SUMIFS($G$6:$G1597, $M$6:$M1597,Table1[[#This Row],[Inject ID approx]],$B$6:$B1597,Table1[[#This Row],[File Name]]), "")</f>
        <v/>
      </c>
      <c r="R599" t="str">
        <f>IF(OR(Table1[[#This Row],[Analyte]]="Phe", Table1[[#This Row],[Analyte]]= "Naphtol"),TRUE,"")</f>
        <v/>
      </c>
    </row>
    <row r="600" spans="1:18" x14ac:dyDescent="0.2">
      <c r="A600" t="str">
        <f>IFERROR(RIGHT(Table1[[#This Row],[File Name]],LEN(Table1[[#This Row],[File Name]])-FIND("-",Table1[[#This Row],[File Name]])),"")</f>
        <v>0.1</v>
      </c>
      <c r="B600" t="str">
        <f>IF(LEFT(Table1[[#This Row],[Peak '#]],3)="TIC", SUBSTITUTE(SUBSTITUTE(Table1[[#This Row],[Peak '#]],".D\data.ms",""),"TIC:", ""),B599)</f>
        <v xml:space="preserve"> 20250718_Nap-0.1</v>
      </c>
      <c r="J600" t="str">
        <f>IFERROR(2*(D601-Table1[[#This Row],[Ret Time]])/(Table1[[#This Row],[Width]]+F601),"")</f>
        <v/>
      </c>
      <c r="K600" t="str">
        <f>IF(ISNUMBER(Table1[[#This Row],[Ret Time]]), ROUND(Table1[[#This Row],[Ret Time]],1),"")</f>
        <v/>
      </c>
      <c r="L600" t="str">
        <f>IFERROR(INDEX($W$8:$W$30,MATCH(K600,$V$8:$V$30,0)),"")</f>
        <v/>
      </c>
      <c r="M600" t="str">
        <f>IFERROR(INDEX($X$8:$X$30,MATCH(Table1[[#This Row],[Rounded RT]],$V$8:$V$30,0)),"")</f>
        <v/>
      </c>
      <c r="N600" t="str">
        <f>IF(Table1[[#This Row],[Analyte]]=$W$8, Table1[[#This Row],[Area]]/SUMIFS($G$6:$G1598, $M$6:$M1598,Table1[[#This Row],[Inject ID]],$B$6:$B1598,Table1[[#This Row],[File Name]]), "")</f>
        <v/>
      </c>
      <c r="O600" t="str">
        <f>IF(Table1[[#This Row],[Analyte]]=$W$25, Table1[[#This Row],[Area]]/SUMIFS($G$6:$G1598, $M$6:$M1598,Table1[[#This Row],[Inject ID]],$B$6:$B1598,Table1[[#This Row],[File Name]]), "")</f>
        <v/>
      </c>
      <c r="Q600" t="str">
        <f>IF(Table1[[#This Row],[Nap/decane]]=$W$8, Table1[[#This Row],[Area]]/SUMIFS($G$6:$G1598, $M$6:$M1598,Table1[[#This Row],[Inject ID approx]],$B$6:$B1598,Table1[[#This Row],[File Name]]), "")</f>
        <v/>
      </c>
      <c r="R600" t="str">
        <f>IF(OR(Table1[[#This Row],[Analyte]]="Phe", Table1[[#This Row],[Analyte]]= "Naphtol"),TRUE,"")</f>
        <v/>
      </c>
    </row>
    <row r="601" spans="1:18" x14ac:dyDescent="0.2">
      <c r="A601" t="str">
        <f>IFERROR(RIGHT(Table1[[#This Row],[File Name]],LEN(Table1[[#This Row],[File Name]])-FIND("-",Table1[[#This Row],[File Name]])),"")</f>
        <v>0.1</v>
      </c>
      <c r="B601" t="str">
        <f>IF(LEFT(Table1[[#This Row],[Peak '#]],3)="TIC", SUBSTITUTE(SUBSTITUTE(Table1[[#This Row],[Peak '#]],".D\data.ms",""),"TIC:", ""),B600)</f>
        <v xml:space="preserve"> 20250718_Nap-0.1</v>
      </c>
      <c r="J601" t="str">
        <f>IFERROR(2*(D602-Table1[[#This Row],[Ret Time]])/(Table1[[#This Row],[Width]]+F602),"")</f>
        <v/>
      </c>
      <c r="K601" t="str">
        <f>IF(ISNUMBER(Table1[[#This Row],[Ret Time]]), ROUND(Table1[[#This Row],[Ret Time]],1),"")</f>
        <v/>
      </c>
      <c r="L601" t="str">
        <f>IFERROR(INDEX($W$8:$W$30,MATCH(K601,$V$8:$V$30,0)),"")</f>
        <v/>
      </c>
      <c r="M601" t="str">
        <f>IFERROR(INDEX($X$8:$X$30,MATCH(Table1[[#This Row],[Rounded RT]],$V$8:$V$30,0)),"")</f>
        <v/>
      </c>
      <c r="N601" t="str">
        <f>IF(Table1[[#This Row],[Analyte]]=$W$8, Table1[[#This Row],[Area]]/SUMIFS($G$6:$G1599, $M$6:$M1599,Table1[[#This Row],[Inject ID]],$B$6:$B1599,Table1[[#This Row],[File Name]]), "")</f>
        <v/>
      </c>
      <c r="O601" t="str">
        <f>IF(Table1[[#This Row],[Analyte]]=$W$25, Table1[[#This Row],[Area]]/SUMIFS($G$6:$G1599, $M$6:$M1599,Table1[[#This Row],[Inject ID]],$B$6:$B1599,Table1[[#This Row],[File Name]]), "")</f>
        <v/>
      </c>
      <c r="Q601" t="str">
        <f>IF(Table1[[#This Row],[Nap/decane]]=$W$8, Table1[[#This Row],[Area]]/SUMIFS($G$6:$G1599, $M$6:$M1599,Table1[[#This Row],[Inject ID approx]],$B$6:$B1599,Table1[[#This Row],[File Name]]), "")</f>
        <v/>
      </c>
      <c r="R601" t="str">
        <f>IF(OR(Table1[[#This Row],[Analyte]]="Phe", Table1[[#This Row],[Analyte]]= "Naphtol"),TRUE,"")</f>
        <v/>
      </c>
    </row>
    <row r="602" spans="1:18" x14ac:dyDescent="0.2">
      <c r="A602" t="str">
        <f>IFERROR(RIGHT(Table1[[#This Row],[File Name]],LEN(Table1[[#This Row],[File Name]])-FIND("-",Table1[[#This Row],[File Name]])),"")</f>
        <v>0.1</v>
      </c>
      <c r="B602" t="str">
        <f>IF(LEFT(Table1[[#This Row],[Peak '#]],3)="TIC", SUBSTITUTE(SUBSTITUTE(Table1[[#This Row],[Peak '#]],".D\data.ms",""),"TIC:", ""),B601)</f>
        <v xml:space="preserve"> 20250718_Nap-0.1</v>
      </c>
      <c r="J602" t="str">
        <f>IFERROR(2*(D603-Table1[[#This Row],[Ret Time]])/(Table1[[#This Row],[Width]]+F603),"")</f>
        <v/>
      </c>
      <c r="K602" t="str">
        <f>IF(ISNUMBER(Table1[[#This Row],[Ret Time]]), ROUND(Table1[[#This Row],[Ret Time]],1),"")</f>
        <v/>
      </c>
      <c r="L602" t="str">
        <f>IFERROR(INDEX($W$8:$W$30,MATCH(K602,$V$8:$V$30,0)),"")</f>
        <v/>
      </c>
      <c r="M602" t="str">
        <f>IFERROR(INDEX($X$8:$X$30,MATCH(Table1[[#This Row],[Rounded RT]],$V$8:$V$30,0)),"")</f>
        <v/>
      </c>
      <c r="N602" t="str">
        <f>IF(Table1[[#This Row],[Analyte]]=$W$8, Table1[[#This Row],[Area]]/SUMIFS($G$6:$G1600, $M$6:$M1600,Table1[[#This Row],[Inject ID]],$B$6:$B1600,Table1[[#This Row],[File Name]]), "")</f>
        <v/>
      </c>
      <c r="O602" t="str">
        <f>IF(Table1[[#This Row],[Analyte]]=$W$25, Table1[[#This Row],[Area]]/SUMIFS($G$6:$G1600, $M$6:$M1600,Table1[[#This Row],[Inject ID]],$B$6:$B1600,Table1[[#This Row],[File Name]]), "")</f>
        <v/>
      </c>
      <c r="Q602" t="str">
        <f>IF(Table1[[#This Row],[Nap/decane]]=$W$8, Table1[[#This Row],[Area]]/SUMIFS($G$6:$G1600, $M$6:$M1600,Table1[[#This Row],[Inject ID approx]],$B$6:$B1600,Table1[[#This Row],[File Name]]), "")</f>
        <v/>
      </c>
      <c r="R602" t="str">
        <f>IF(OR(Table1[[#This Row],[Analyte]]="Phe", Table1[[#This Row],[Analyte]]= "Naphtol"),TRUE,"")</f>
        <v/>
      </c>
    </row>
    <row r="603" spans="1:18" x14ac:dyDescent="0.2">
      <c r="A603" t="str">
        <f>IFERROR(RIGHT(Table1[[#This Row],[File Name]],LEN(Table1[[#This Row],[File Name]])-FIND("-",Table1[[#This Row],[File Name]])),"")</f>
        <v>0.1</v>
      </c>
      <c r="B603" t="str">
        <f>IF(LEFT(Table1[[#This Row],[Peak '#]],3)="TIC", SUBSTITUTE(SUBSTITUTE(Table1[[#This Row],[Peak '#]],".D\data.ms",""),"TIC:", ""),B602)</f>
        <v xml:space="preserve"> 20250718_Nap-0.1</v>
      </c>
      <c r="J603" t="str">
        <f>IFERROR(2*(D604-Table1[[#This Row],[Ret Time]])/(Table1[[#This Row],[Width]]+F604),"")</f>
        <v/>
      </c>
      <c r="K603" t="str">
        <f>IF(ISNUMBER(Table1[[#This Row],[Ret Time]]), ROUND(Table1[[#This Row],[Ret Time]],1),"")</f>
        <v/>
      </c>
      <c r="L603" t="str">
        <f>IFERROR(INDEX($W$8:$W$30,MATCH(K603,$V$8:$V$30,0)),"")</f>
        <v/>
      </c>
      <c r="M603" t="str">
        <f>IFERROR(INDEX($X$8:$X$30,MATCH(Table1[[#This Row],[Rounded RT]],$V$8:$V$30,0)),"")</f>
        <v/>
      </c>
      <c r="N603" t="str">
        <f>IF(Table1[[#This Row],[Analyte]]=$W$8, Table1[[#This Row],[Area]]/SUMIFS($G$6:$G1601, $M$6:$M1601,Table1[[#This Row],[Inject ID]],$B$6:$B1601,Table1[[#This Row],[File Name]]), "")</f>
        <v/>
      </c>
      <c r="O603" t="str">
        <f>IF(Table1[[#This Row],[Analyte]]=$W$25, Table1[[#This Row],[Area]]/SUMIFS($G$6:$G1601, $M$6:$M1601,Table1[[#This Row],[Inject ID]],$B$6:$B1601,Table1[[#This Row],[File Name]]), "")</f>
        <v/>
      </c>
      <c r="Q603" t="str">
        <f>IF(Table1[[#This Row],[Nap/decane]]=$W$8, Table1[[#This Row],[Area]]/SUMIFS($G$6:$G1601, $M$6:$M1601,Table1[[#This Row],[Inject ID approx]],$B$6:$B1601,Table1[[#This Row],[File Name]]), "")</f>
        <v/>
      </c>
      <c r="R603" t="str">
        <f>IF(OR(Table1[[#This Row],[Analyte]]="Phe", Table1[[#This Row],[Analyte]]= "Naphtol"),TRUE,"")</f>
        <v/>
      </c>
    </row>
    <row r="604" spans="1:18" x14ac:dyDescent="0.2">
      <c r="A604" t="str">
        <f>IFERROR(RIGHT(Table1[[#This Row],[File Name]],LEN(Table1[[#This Row],[File Name]])-FIND("-",Table1[[#This Row],[File Name]])),"")</f>
        <v>0.1</v>
      </c>
      <c r="B604" t="str">
        <f>IF(LEFT(Table1[[#This Row],[Peak '#]],3)="TIC", SUBSTITUTE(SUBSTITUTE(Table1[[#This Row],[Peak '#]],".D\data.ms",""),"TIC:", ""),B603)</f>
        <v xml:space="preserve"> 20250718_Nap-0.1</v>
      </c>
      <c r="J604" t="str">
        <f>IFERROR(2*(D605-Table1[[#This Row],[Ret Time]])/(Table1[[#This Row],[Width]]+F605),"")</f>
        <v/>
      </c>
      <c r="K604" t="str">
        <f>IF(ISNUMBER(Table1[[#This Row],[Ret Time]]), ROUND(Table1[[#This Row],[Ret Time]],1),"")</f>
        <v/>
      </c>
      <c r="L604" t="str">
        <f>IFERROR(INDEX($W$8:$W$30,MATCH(K604,$V$8:$V$30,0)),"")</f>
        <v/>
      </c>
      <c r="M604" t="str">
        <f>IFERROR(INDEX($X$8:$X$30,MATCH(Table1[[#This Row],[Rounded RT]],$V$8:$V$30,0)),"")</f>
        <v/>
      </c>
      <c r="N604" t="str">
        <f>IF(Table1[[#This Row],[Analyte]]=$W$8, Table1[[#This Row],[Area]]/SUMIFS($G$6:$G1602, $M$6:$M1602,Table1[[#This Row],[Inject ID]],$B$6:$B1602,Table1[[#This Row],[File Name]]), "")</f>
        <v/>
      </c>
      <c r="O604" t="str">
        <f>IF(Table1[[#This Row],[Analyte]]=$W$25, Table1[[#This Row],[Area]]/SUMIFS($G$6:$G1602, $M$6:$M1602,Table1[[#This Row],[Inject ID]],$B$6:$B1602,Table1[[#This Row],[File Name]]), "")</f>
        <v/>
      </c>
      <c r="Q604" t="str">
        <f>IF(Table1[[#This Row],[Nap/decane]]=$W$8, Table1[[#This Row],[Area]]/SUMIFS($G$6:$G1602, $M$6:$M1602,Table1[[#This Row],[Inject ID approx]],$B$6:$B1602,Table1[[#This Row],[File Name]]), "")</f>
        <v/>
      </c>
      <c r="R604" t="str">
        <f>IF(OR(Table1[[#This Row],[Analyte]]="Phe", Table1[[#This Row],[Analyte]]= "Naphtol"),TRUE,"")</f>
        <v/>
      </c>
    </row>
    <row r="605" spans="1:18" x14ac:dyDescent="0.2">
      <c r="A605" t="str">
        <f>IFERROR(RIGHT(Table1[[#This Row],[File Name]],LEN(Table1[[#This Row],[File Name]])-FIND("-",Table1[[#This Row],[File Name]])),"")</f>
        <v>0.1</v>
      </c>
      <c r="B605" t="str">
        <f>IF(LEFT(Table1[[#This Row],[Peak '#]],3)="TIC", SUBSTITUTE(SUBSTITUTE(Table1[[#This Row],[Peak '#]],".D\data.ms",""),"TIC:", ""),B604)</f>
        <v xml:space="preserve"> 20250718_Nap-0.1</v>
      </c>
      <c r="J605" t="str">
        <f>IFERROR(2*(D606-Table1[[#This Row],[Ret Time]])/(Table1[[#This Row],[Width]]+F606),"")</f>
        <v/>
      </c>
      <c r="K605" t="str">
        <f>IF(ISNUMBER(Table1[[#This Row],[Ret Time]]), ROUND(Table1[[#This Row],[Ret Time]],1),"")</f>
        <v/>
      </c>
      <c r="L605" t="str">
        <f>IFERROR(INDEX($W$8:$W$30,MATCH(K605,$V$8:$V$30,0)),"")</f>
        <v/>
      </c>
      <c r="M605" t="str">
        <f>IFERROR(INDEX($X$8:$X$30,MATCH(Table1[[#This Row],[Rounded RT]],$V$8:$V$30,0)),"")</f>
        <v/>
      </c>
      <c r="N605" t="str">
        <f>IF(Table1[[#This Row],[Analyte]]=$W$8, Table1[[#This Row],[Area]]/SUMIFS($G$6:$G1603, $M$6:$M1603,Table1[[#This Row],[Inject ID]],$B$6:$B1603,Table1[[#This Row],[File Name]]), "")</f>
        <v/>
      </c>
      <c r="O605" t="str">
        <f>IF(Table1[[#This Row],[Analyte]]=$W$25, Table1[[#This Row],[Area]]/SUMIFS($G$6:$G1603, $M$6:$M1603,Table1[[#This Row],[Inject ID]],$B$6:$B1603,Table1[[#This Row],[File Name]]), "")</f>
        <v/>
      </c>
      <c r="Q605" t="str">
        <f>IF(Table1[[#This Row],[Nap/decane]]=$W$8, Table1[[#This Row],[Area]]/SUMIFS($G$6:$G1603, $M$6:$M1603,Table1[[#This Row],[Inject ID approx]],$B$6:$B1603,Table1[[#This Row],[File Name]]), "")</f>
        <v/>
      </c>
      <c r="R605" t="str">
        <f>IF(OR(Table1[[#This Row],[Analyte]]="Phe", Table1[[#This Row],[Analyte]]= "Naphtol"),TRUE,"")</f>
        <v/>
      </c>
    </row>
    <row r="606" spans="1:18" x14ac:dyDescent="0.2">
      <c r="A606" t="str">
        <f>IFERROR(RIGHT(Table1[[#This Row],[File Name]],LEN(Table1[[#This Row],[File Name]])-FIND("-",Table1[[#This Row],[File Name]])),"")</f>
        <v>0.1</v>
      </c>
      <c r="B606" t="str">
        <f>IF(LEFT(Table1[[#This Row],[Peak '#]],3)="TIC", SUBSTITUTE(SUBSTITUTE(Table1[[#This Row],[Peak '#]],".D\data.ms",""),"TIC:", ""),B605)</f>
        <v xml:space="preserve"> 20250718_Nap-0.1</v>
      </c>
      <c r="J606" t="str">
        <f>IFERROR(2*(D607-Table1[[#This Row],[Ret Time]])/(Table1[[#This Row],[Width]]+F607),"")</f>
        <v/>
      </c>
      <c r="K606" t="str">
        <f>IF(ISNUMBER(Table1[[#This Row],[Ret Time]]), ROUND(Table1[[#This Row],[Ret Time]],1),"")</f>
        <v/>
      </c>
      <c r="L606" t="str">
        <f>IFERROR(INDEX($W$8:$W$30,MATCH(K606,$V$8:$V$30,0)),"")</f>
        <v/>
      </c>
      <c r="M606" t="str">
        <f>IFERROR(INDEX($X$8:$X$30,MATCH(Table1[[#This Row],[Rounded RT]],$V$8:$V$30,0)),"")</f>
        <v/>
      </c>
      <c r="N606" t="str">
        <f>IF(Table1[[#This Row],[Analyte]]=$W$8, Table1[[#This Row],[Area]]/SUMIFS($G$6:$G1604, $M$6:$M1604,Table1[[#This Row],[Inject ID]],$B$6:$B1604,Table1[[#This Row],[File Name]]), "")</f>
        <v/>
      </c>
      <c r="O606" t="str">
        <f>IF(Table1[[#This Row],[Analyte]]=$W$25, Table1[[#This Row],[Area]]/SUMIFS($G$6:$G1604, $M$6:$M1604,Table1[[#This Row],[Inject ID]],$B$6:$B1604,Table1[[#This Row],[File Name]]), "")</f>
        <v/>
      </c>
      <c r="Q606" t="str">
        <f>IF(Table1[[#This Row],[Nap/decane]]=$W$8, Table1[[#This Row],[Area]]/SUMIFS($G$6:$G1604, $M$6:$M1604,Table1[[#This Row],[Inject ID approx]],$B$6:$B1604,Table1[[#This Row],[File Name]]), "")</f>
        <v/>
      </c>
      <c r="R606" t="str">
        <f>IF(OR(Table1[[#This Row],[Analyte]]="Phe", Table1[[#This Row],[Analyte]]= "Naphtol"),TRUE,"")</f>
        <v/>
      </c>
    </row>
    <row r="607" spans="1:18" x14ac:dyDescent="0.2">
      <c r="A607" t="str">
        <f>IFERROR(RIGHT(Table1[[#This Row],[File Name]],LEN(Table1[[#This Row],[File Name]])-FIND("-",Table1[[#This Row],[File Name]])),"")</f>
        <v>0.1</v>
      </c>
      <c r="B607" t="str">
        <f>IF(LEFT(Table1[[#This Row],[Peak '#]],3)="TIC", SUBSTITUTE(SUBSTITUTE(Table1[[#This Row],[Peak '#]],".D\data.ms",""),"TIC:", ""),B606)</f>
        <v xml:space="preserve"> 20250718_Nap-0.1</v>
      </c>
      <c r="J607" t="str">
        <f>IFERROR(2*(D608-Table1[[#This Row],[Ret Time]])/(Table1[[#This Row],[Width]]+F608),"")</f>
        <v/>
      </c>
      <c r="K607" t="str">
        <f>IF(ISNUMBER(Table1[[#This Row],[Ret Time]]), ROUND(Table1[[#This Row],[Ret Time]],1),"")</f>
        <v/>
      </c>
      <c r="L607" t="str">
        <f>IFERROR(INDEX($W$8:$W$30,MATCH(K607,$V$8:$V$30,0)),"")</f>
        <v/>
      </c>
      <c r="M607" t="str">
        <f>IFERROR(INDEX($X$8:$X$30,MATCH(Table1[[#This Row],[Rounded RT]],$V$8:$V$30,0)),"")</f>
        <v/>
      </c>
      <c r="N607" t="str">
        <f>IF(Table1[[#This Row],[Analyte]]=$W$8, Table1[[#This Row],[Area]]/SUMIFS($G$6:$G1605, $M$6:$M1605,Table1[[#This Row],[Inject ID]],$B$6:$B1605,Table1[[#This Row],[File Name]]), "")</f>
        <v/>
      </c>
      <c r="O607" t="str">
        <f>IF(Table1[[#This Row],[Analyte]]=$W$25, Table1[[#This Row],[Area]]/SUMIFS($G$6:$G1605, $M$6:$M1605,Table1[[#This Row],[Inject ID]],$B$6:$B1605,Table1[[#This Row],[File Name]]), "")</f>
        <v/>
      </c>
      <c r="Q607" t="str">
        <f>IF(Table1[[#This Row],[Nap/decane]]=$W$8, Table1[[#This Row],[Area]]/SUMIFS($G$6:$G1605, $M$6:$M1605,Table1[[#This Row],[Inject ID approx]],$B$6:$B1605,Table1[[#This Row],[File Name]]), "")</f>
        <v/>
      </c>
      <c r="R607" t="str">
        <f>IF(OR(Table1[[#This Row],[Analyte]]="Phe", Table1[[#This Row],[Analyte]]= "Naphtol"),TRUE,"")</f>
        <v/>
      </c>
    </row>
    <row r="608" spans="1:18" x14ac:dyDescent="0.2">
      <c r="A608" t="str">
        <f>IFERROR(RIGHT(Table1[[#This Row],[File Name]],LEN(Table1[[#This Row],[File Name]])-FIND("-",Table1[[#This Row],[File Name]])),"")</f>
        <v>0.1</v>
      </c>
      <c r="B608" t="str">
        <f>IF(LEFT(Table1[[#This Row],[Peak '#]],3)="TIC", SUBSTITUTE(SUBSTITUTE(Table1[[#This Row],[Peak '#]],".D\data.ms",""),"TIC:", ""),B607)</f>
        <v xml:space="preserve"> 20250718_Nap-0.1</v>
      </c>
      <c r="J608" t="str">
        <f>IFERROR(2*(D609-Table1[[#This Row],[Ret Time]])/(Table1[[#This Row],[Width]]+F609),"")</f>
        <v/>
      </c>
      <c r="K608" t="str">
        <f>IF(ISNUMBER(Table1[[#This Row],[Ret Time]]), ROUND(Table1[[#This Row],[Ret Time]],1),"")</f>
        <v/>
      </c>
      <c r="L608" t="str">
        <f>IFERROR(INDEX($W$8:$W$30,MATCH(K608,$V$8:$V$30,0)),"")</f>
        <v/>
      </c>
      <c r="M608" t="str">
        <f>IFERROR(INDEX($X$8:$X$30,MATCH(Table1[[#This Row],[Rounded RT]],$V$8:$V$30,0)),"")</f>
        <v/>
      </c>
      <c r="N608" t="str">
        <f>IF(Table1[[#This Row],[Analyte]]=$W$8, Table1[[#This Row],[Area]]/SUMIFS($G$6:$G1606, $M$6:$M1606,Table1[[#This Row],[Inject ID]],$B$6:$B1606,Table1[[#This Row],[File Name]]), "")</f>
        <v/>
      </c>
      <c r="O608" t="str">
        <f>IF(Table1[[#This Row],[Analyte]]=$W$25, Table1[[#This Row],[Area]]/SUMIFS($G$6:$G1606, $M$6:$M1606,Table1[[#This Row],[Inject ID]],$B$6:$B1606,Table1[[#This Row],[File Name]]), "")</f>
        <v/>
      </c>
      <c r="Q608" t="str">
        <f>IF(Table1[[#This Row],[Nap/decane]]=$W$8, Table1[[#This Row],[Area]]/SUMIFS($G$6:$G1606, $M$6:$M1606,Table1[[#This Row],[Inject ID approx]],$B$6:$B1606,Table1[[#This Row],[File Name]]), "")</f>
        <v/>
      </c>
      <c r="R608" t="str">
        <f>IF(OR(Table1[[#This Row],[Analyte]]="Phe", Table1[[#This Row],[Analyte]]= "Naphtol"),TRUE,"")</f>
        <v/>
      </c>
    </row>
    <row r="609" spans="1:18" x14ac:dyDescent="0.2">
      <c r="A609" t="str">
        <f>IFERROR(RIGHT(Table1[[#This Row],[File Name]],LEN(Table1[[#This Row],[File Name]])-FIND("-",Table1[[#This Row],[File Name]])),"")</f>
        <v>0.1</v>
      </c>
      <c r="B609" t="str">
        <f>IF(LEFT(Table1[[#This Row],[Peak '#]],3)="TIC", SUBSTITUTE(SUBSTITUTE(Table1[[#This Row],[Peak '#]],".D\data.ms",""),"TIC:", ""),B608)</f>
        <v xml:space="preserve"> 20250718_Nap-0.1</v>
      </c>
      <c r="J609" t="str">
        <f>IFERROR(2*(D610-Table1[[#This Row],[Ret Time]])/(Table1[[#This Row],[Width]]+F610),"")</f>
        <v/>
      </c>
      <c r="K609" t="str">
        <f>IF(ISNUMBER(Table1[[#This Row],[Ret Time]]), ROUND(Table1[[#This Row],[Ret Time]],1),"")</f>
        <v/>
      </c>
      <c r="L609" t="str">
        <f>IFERROR(INDEX($W$8:$W$30,MATCH(K609,$V$8:$V$30,0)),"")</f>
        <v/>
      </c>
      <c r="M609" t="str">
        <f>IFERROR(INDEX($X$8:$X$30,MATCH(Table1[[#This Row],[Rounded RT]],$V$8:$V$30,0)),"")</f>
        <v/>
      </c>
      <c r="N609" t="str">
        <f>IF(Table1[[#This Row],[Analyte]]=$W$8, Table1[[#This Row],[Area]]/SUMIFS($G$6:$G1607, $M$6:$M1607,Table1[[#This Row],[Inject ID]],$B$6:$B1607,Table1[[#This Row],[File Name]]), "")</f>
        <v/>
      </c>
      <c r="O609" t="str">
        <f>IF(Table1[[#This Row],[Analyte]]=$W$25, Table1[[#This Row],[Area]]/SUMIFS($G$6:$G1607, $M$6:$M1607,Table1[[#This Row],[Inject ID]],$B$6:$B1607,Table1[[#This Row],[File Name]]), "")</f>
        <v/>
      </c>
      <c r="Q609" t="str">
        <f>IF(Table1[[#This Row],[Nap/decane]]=$W$8, Table1[[#This Row],[Area]]/SUMIFS($G$6:$G1607, $M$6:$M1607,Table1[[#This Row],[Inject ID approx]],$B$6:$B1607,Table1[[#This Row],[File Name]]), "")</f>
        <v/>
      </c>
      <c r="R609" t="str">
        <f>IF(OR(Table1[[#This Row],[Analyte]]="Phe", Table1[[#This Row],[Analyte]]= "Naphtol"),TRUE,"")</f>
        <v/>
      </c>
    </row>
    <row r="610" spans="1:18" x14ac:dyDescent="0.2">
      <c r="A610" t="str">
        <f>IFERROR(RIGHT(Table1[[#This Row],[File Name]],LEN(Table1[[#This Row],[File Name]])-FIND("-",Table1[[#This Row],[File Name]])),"")</f>
        <v>0.1</v>
      </c>
      <c r="B610" t="str">
        <f>IF(LEFT(Table1[[#This Row],[Peak '#]],3)="TIC", SUBSTITUTE(SUBSTITUTE(Table1[[#This Row],[Peak '#]],".D\data.ms",""),"TIC:", ""),B609)</f>
        <v xml:space="preserve"> 20250718_Nap-0.1</v>
      </c>
      <c r="J610" t="str">
        <f>IFERROR(2*(D611-Table1[[#This Row],[Ret Time]])/(Table1[[#This Row],[Width]]+F611),"")</f>
        <v/>
      </c>
      <c r="K610" t="str">
        <f>IF(ISNUMBER(Table1[[#This Row],[Ret Time]]), ROUND(Table1[[#This Row],[Ret Time]],1),"")</f>
        <v/>
      </c>
      <c r="L610" t="str">
        <f>IFERROR(INDEX($W$8:$W$30,MATCH(K610,$V$8:$V$30,0)),"")</f>
        <v/>
      </c>
      <c r="M610" t="str">
        <f>IFERROR(INDEX($X$8:$X$30,MATCH(Table1[[#This Row],[Rounded RT]],$V$8:$V$30,0)),"")</f>
        <v/>
      </c>
      <c r="N610" t="str">
        <f>IF(Table1[[#This Row],[Analyte]]=$W$8, Table1[[#This Row],[Area]]/SUMIFS($G$6:$G1608, $M$6:$M1608,Table1[[#This Row],[Inject ID]],$B$6:$B1608,Table1[[#This Row],[File Name]]), "")</f>
        <v/>
      </c>
      <c r="O610" t="str">
        <f>IF(Table1[[#This Row],[Analyte]]=$W$25, Table1[[#This Row],[Area]]/SUMIFS($G$6:$G1608, $M$6:$M1608,Table1[[#This Row],[Inject ID]],$B$6:$B1608,Table1[[#This Row],[File Name]]), "")</f>
        <v/>
      </c>
      <c r="Q610" t="str">
        <f>IF(Table1[[#This Row],[Nap/decane]]=$W$8, Table1[[#This Row],[Area]]/SUMIFS($G$6:$G1608, $M$6:$M1608,Table1[[#This Row],[Inject ID approx]],$B$6:$B1608,Table1[[#This Row],[File Name]]), "")</f>
        <v/>
      </c>
      <c r="R610" t="str">
        <f>IF(OR(Table1[[#This Row],[Analyte]]="Phe", Table1[[#This Row],[Analyte]]= "Naphtol"),TRUE,"")</f>
        <v/>
      </c>
    </row>
    <row r="611" spans="1:18" x14ac:dyDescent="0.2">
      <c r="A611" t="str">
        <f>IFERROR(RIGHT(Table1[[#This Row],[File Name]],LEN(Table1[[#This Row],[File Name]])-FIND("-",Table1[[#This Row],[File Name]])),"")</f>
        <v>0.1</v>
      </c>
      <c r="B611" t="str">
        <f>IF(LEFT(Table1[[#This Row],[Peak '#]],3)="TIC", SUBSTITUTE(SUBSTITUTE(Table1[[#This Row],[Peak '#]],".D\data.ms",""),"TIC:", ""),B610)</f>
        <v xml:space="preserve"> 20250718_Nap-0.1</v>
      </c>
      <c r="J611" t="str">
        <f>IFERROR(2*(D612-Table1[[#This Row],[Ret Time]])/(Table1[[#This Row],[Width]]+F612),"")</f>
        <v/>
      </c>
      <c r="K611" t="str">
        <f>IF(ISNUMBER(Table1[[#This Row],[Ret Time]]), ROUND(Table1[[#This Row],[Ret Time]],1),"")</f>
        <v/>
      </c>
      <c r="L611" t="str">
        <f>IFERROR(INDEX($W$8:$W$30,MATCH(K611,$V$8:$V$30,0)),"")</f>
        <v/>
      </c>
      <c r="M611" t="str">
        <f>IFERROR(INDEX($X$8:$X$30,MATCH(Table1[[#This Row],[Rounded RT]],$V$8:$V$30,0)),"")</f>
        <v/>
      </c>
      <c r="N611" t="str">
        <f>IF(Table1[[#This Row],[Analyte]]=$W$8, Table1[[#This Row],[Area]]/SUMIFS($G$6:$G1609, $M$6:$M1609,Table1[[#This Row],[Inject ID]],$B$6:$B1609,Table1[[#This Row],[File Name]]), "")</f>
        <v/>
      </c>
      <c r="O611" t="str">
        <f>IF(Table1[[#This Row],[Analyte]]=$W$25, Table1[[#This Row],[Area]]/SUMIFS($G$6:$G1609, $M$6:$M1609,Table1[[#This Row],[Inject ID]],$B$6:$B1609,Table1[[#This Row],[File Name]]), "")</f>
        <v/>
      </c>
      <c r="Q611" t="str">
        <f>IF(Table1[[#This Row],[Nap/decane]]=$W$8, Table1[[#This Row],[Area]]/SUMIFS($G$6:$G1609, $M$6:$M1609,Table1[[#This Row],[Inject ID approx]],$B$6:$B1609,Table1[[#This Row],[File Name]]), "")</f>
        <v/>
      </c>
      <c r="R611" t="str">
        <f>IF(OR(Table1[[#This Row],[Analyte]]="Phe", Table1[[#This Row],[Analyte]]= "Naphtol"),TRUE,"")</f>
        <v/>
      </c>
    </row>
    <row r="612" spans="1:18" x14ac:dyDescent="0.2">
      <c r="A612" t="str">
        <f>IFERROR(RIGHT(Table1[[#This Row],[File Name]],LEN(Table1[[#This Row],[File Name]])-FIND("-",Table1[[#This Row],[File Name]])),"")</f>
        <v>0.1</v>
      </c>
      <c r="B612" t="str">
        <f>IF(LEFT(Table1[[#This Row],[Peak '#]],3)="TIC", SUBSTITUTE(SUBSTITUTE(Table1[[#This Row],[Peak '#]],".D\data.ms",""),"TIC:", ""),B611)</f>
        <v xml:space="preserve"> 20250718_Nap-0.1</v>
      </c>
      <c r="J612" t="str">
        <f>IFERROR(2*(D613-Table1[[#This Row],[Ret Time]])/(Table1[[#This Row],[Width]]+F613),"")</f>
        <v/>
      </c>
      <c r="K612" t="str">
        <f>IF(ISNUMBER(Table1[[#This Row],[Ret Time]]), ROUND(Table1[[#This Row],[Ret Time]],1),"")</f>
        <v/>
      </c>
      <c r="L612" t="str">
        <f>IFERROR(INDEX($W$8:$W$30,MATCH(K612,$V$8:$V$30,0)),"")</f>
        <v/>
      </c>
      <c r="M612" t="str">
        <f>IFERROR(INDEX($X$8:$X$30,MATCH(Table1[[#This Row],[Rounded RT]],$V$8:$V$30,0)),"")</f>
        <v/>
      </c>
      <c r="N612" t="str">
        <f>IF(Table1[[#This Row],[Analyte]]=$W$8, Table1[[#This Row],[Area]]/SUMIFS($G$6:$G1610, $M$6:$M1610,Table1[[#This Row],[Inject ID]],$B$6:$B1610,Table1[[#This Row],[File Name]]), "")</f>
        <v/>
      </c>
      <c r="O612" t="str">
        <f>IF(Table1[[#This Row],[Analyte]]=$W$25, Table1[[#This Row],[Area]]/SUMIFS($G$6:$G1610, $M$6:$M1610,Table1[[#This Row],[Inject ID]],$B$6:$B1610,Table1[[#This Row],[File Name]]), "")</f>
        <v/>
      </c>
      <c r="Q612" t="str">
        <f>IF(Table1[[#This Row],[Nap/decane]]=$W$8, Table1[[#This Row],[Area]]/SUMIFS($G$6:$G1610, $M$6:$M1610,Table1[[#This Row],[Inject ID approx]],$B$6:$B1610,Table1[[#This Row],[File Name]]), "")</f>
        <v/>
      </c>
      <c r="R612" t="str">
        <f>IF(OR(Table1[[#This Row],[Analyte]]="Phe", Table1[[#This Row],[Analyte]]= "Naphtol"),TRUE,"")</f>
        <v/>
      </c>
    </row>
    <row r="613" spans="1:18" x14ac:dyDescent="0.2">
      <c r="A613" t="str">
        <f>IFERROR(RIGHT(Table1[[#This Row],[File Name]],LEN(Table1[[#This Row],[File Name]])-FIND("-",Table1[[#This Row],[File Name]])),"")</f>
        <v>0.1</v>
      </c>
      <c r="B613" t="str">
        <f>IF(LEFT(Table1[[#This Row],[Peak '#]],3)="TIC", SUBSTITUTE(SUBSTITUTE(Table1[[#This Row],[Peak '#]],".D\data.ms",""),"TIC:", ""),B612)</f>
        <v xml:space="preserve"> 20250718_Nap-0.1</v>
      </c>
      <c r="J613" t="str">
        <f>IFERROR(2*(D614-Table1[[#This Row],[Ret Time]])/(Table1[[#This Row],[Width]]+F614),"")</f>
        <v/>
      </c>
      <c r="K613" t="str">
        <f>IF(ISNUMBER(Table1[[#This Row],[Ret Time]]), ROUND(Table1[[#This Row],[Ret Time]],1),"")</f>
        <v/>
      </c>
      <c r="L613" t="str">
        <f>IFERROR(INDEX($W$8:$W$30,MATCH(K613,$V$8:$V$30,0)),"")</f>
        <v/>
      </c>
      <c r="M613" t="str">
        <f>IFERROR(INDEX($X$8:$X$30,MATCH(Table1[[#This Row],[Rounded RT]],$V$8:$V$30,0)),"")</f>
        <v/>
      </c>
      <c r="N613" t="str">
        <f>IF(Table1[[#This Row],[Analyte]]=$W$8, Table1[[#This Row],[Area]]/SUMIFS($G$6:$G1611, $M$6:$M1611,Table1[[#This Row],[Inject ID]],$B$6:$B1611,Table1[[#This Row],[File Name]]), "")</f>
        <v/>
      </c>
      <c r="O613" t="str">
        <f>IF(Table1[[#This Row],[Analyte]]=$W$25, Table1[[#This Row],[Area]]/SUMIFS($G$6:$G1611, $M$6:$M1611,Table1[[#This Row],[Inject ID]],$B$6:$B1611,Table1[[#This Row],[File Name]]), "")</f>
        <v/>
      </c>
      <c r="Q613" t="str">
        <f>IF(Table1[[#This Row],[Nap/decane]]=$W$8, Table1[[#This Row],[Area]]/SUMIFS($G$6:$G1611, $M$6:$M1611,Table1[[#This Row],[Inject ID approx]],$B$6:$B1611,Table1[[#This Row],[File Name]]), "")</f>
        <v/>
      </c>
      <c r="R613" t="str">
        <f>IF(OR(Table1[[#This Row],[Analyte]]="Phe", Table1[[#This Row],[Analyte]]= "Naphtol"),TRUE,"")</f>
        <v/>
      </c>
    </row>
    <row r="614" spans="1:18" x14ac:dyDescent="0.2">
      <c r="A614" t="str">
        <f>IFERROR(RIGHT(Table1[[#This Row],[File Name]],LEN(Table1[[#This Row],[File Name]])-FIND("-",Table1[[#This Row],[File Name]])),"")</f>
        <v>0.1</v>
      </c>
      <c r="B614" t="str">
        <f>IF(LEFT(Table1[[#This Row],[Peak '#]],3)="TIC", SUBSTITUTE(SUBSTITUTE(Table1[[#This Row],[Peak '#]],".D\data.ms",""),"TIC:", ""),B613)</f>
        <v xml:space="preserve"> 20250718_Nap-0.1</v>
      </c>
      <c r="J614" t="str">
        <f>IFERROR(2*(D615-Table1[[#This Row],[Ret Time]])/(Table1[[#This Row],[Width]]+F615),"")</f>
        <v/>
      </c>
      <c r="K614" t="str">
        <f>IF(ISNUMBER(Table1[[#This Row],[Ret Time]]), ROUND(Table1[[#This Row],[Ret Time]],1),"")</f>
        <v/>
      </c>
      <c r="L614" t="str">
        <f>IFERROR(INDEX($W$8:$W$30,MATCH(K614,$V$8:$V$30,0)),"")</f>
        <v/>
      </c>
      <c r="M614" t="str">
        <f>IFERROR(INDEX($X$8:$X$30,MATCH(Table1[[#This Row],[Rounded RT]],$V$8:$V$30,0)),"")</f>
        <v/>
      </c>
      <c r="N614" t="str">
        <f>IF(Table1[[#This Row],[Analyte]]=$W$8, Table1[[#This Row],[Area]]/SUMIFS($G$6:$G1612, $M$6:$M1612,Table1[[#This Row],[Inject ID]],$B$6:$B1612,Table1[[#This Row],[File Name]]), "")</f>
        <v/>
      </c>
      <c r="O614" t="str">
        <f>IF(Table1[[#This Row],[Analyte]]=$W$25, Table1[[#This Row],[Area]]/SUMIFS($G$6:$G1612, $M$6:$M1612,Table1[[#This Row],[Inject ID]],$B$6:$B1612,Table1[[#This Row],[File Name]]), "")</f>
        <v/>
      </c>
      <c r="Q614" t="str">
        <f>IF(Table1[[#This Row],[Nap/decane]]=$W$8, Table1[[#This Row],[Area]]/SUMIFS($G$6:$G1612, $M$6:$M1612,Table1[[#This Row],[Inject ID approx]],$B$6:$B1612,Table1[[#This Row],[File Name]]), "")</f>
        <v/>
      </c>
      <c r="R614" t="str">
        <f>IF(OR(Table1[[#This Row],[Analyte]]="Phe", Table1[[#This Row],[Analyte]]= "Naphtol"),TRUE,"")</f>
        <v/>
      </c>
    </row>
    <row r="615" spans="1:18" x14ac:dyDescent="0.2">
      <c r="A615" t="str">
        <f>IFERROR(RIGHT(Table1[[#This Row],[File Name]],LEN(Table1[[#This Row],[File Name]])-FIND("-",Table1[[#This Row],[File Name]])),"")</f>
        <v>0.1</v>
      </c>
      <c r="B615" t="str">
        <f>IF(LEFT(Table1[[#This Row],[Peak '#]],3)="TIC", SUBSTITUTE(SUBSTITUTE(Table1[[#This Row],[Peak '#]],".D\data.ms",""),"TIC:", ""),B614)</f>
        <v xml:space="preserve"> 20250718_Nap-0.1</v>
      </c>
      <c r="J615" t="str">
        <f>IFERROR(2*(D616-Table1[[#This Row],[Ret Time]])/(Table1[[#This Row],[Width]]+F616),"")</f>
        <v/>
      </c>
      <c r="K615" t="str">
        <f>IF(ISNUMBER(Table1[[#This Row],[Ret Time]]), ROUND(Table1[[#This Row],[Ret Time]],1),"")</f>
        <v/>
      </c>
      <c r="L615" t="str">
        <f>IFERROR(INDEX($W$8:$W$30,MATCH(K615,$V$8:$V$30,0)),"")</f>
        <v/>
      </c>
      <c r="M615" t="str">
        <f>IFERROR(INDEX($X$8:$X$30,MATCH(Table1[[#This Row],[Rounded RT]],$V$8:$V$30,0)),"")</f>
        <v/>
      </c>
      <c r="N615" t="str">
        <f>IF(Table1[[#This Row],[Analyte]]=$W$8, Table1[[#This Row],[Area]]/SUMIFS($G$6:$G1613, $M$6:$M1613,Table1[[#This Row],[Inject ID]],$B$6:$B1613,Table1[[#This Row],[File Name]]), "")</f>
        <v/>
      </c>
      <c r="O615" t="str">
        <f>IF(Table1[[#This Row],[Analyte]]=$W$25, Table1[[#This Row],[Area]]/SUMIFS($G$6:$G1613, $M$6:$M1613,Table1[[#This Row],[Inject ID]],$B$6:$B1613,Table1[[#This Row],[File Name]]), "")</f>
        <v/>
      </c>
      <c r="Q615" t="str">
        <f>IF(Table1[[#This Row],[Nap/decane]]=$W$8, Table1[[#This Row],[Area]]/SUMIFS($G$6:$G1613, $M$6:$M1613,Table1[[#This Row],[Inject ID approx]],$B$6:$B1613,Table1[[#This Row],[File Name]]), "")</f>
        <v/>
      </c>
      <c r="R615" t="str">
        <f>IF(OR(Table1[[#This Row],[Analyte]]="Phe", Table1[[#This Row],[Analyte]]= "Naphtol"),TRUE,"")</f>
        <v/>
      </c>
    </row>
    <row r="616" spans="1:18" x14ac:dyDescent="0.2">
      <c r="A616" t="str">
        <f>IFERROR(RIGHT(Table1[[#This Row],[File Name]],LEN(Table1[[#This Row],[File Name]])-FIND("-",Table1[[#This Row],[File Name]])),"")</f>
        <v>0.1</v>
      </c>
      <c r="B616" t="str">
        <f>IF(LEFT(Table1[[#This Row],[Peak '#]],3)="TIC", SUBSTITUTE(SUBSTITUTE(Table1[[#This Row],[Peak '#]],".D\data.ms",""),"TIC:", ""),B615)</f>
        <v xml:space="preserve"> 20250718_Nap-0.1</v>
      </c>
      <c r="J616" t="str">
        <f>IFERROR(2*(D617-Table1[[#This Row],[Ret Time]])/(Table1[[#This Row],[Width]]+F617),"")</f>
        <v/>
      </c>
      <c r="K616" t="str">
        <f>IF(ISNUMBER(Table1[[#This Row],[Ret Time]]), ROUND(Table1[[#This Row],[Ret Time]],1),"")</f>
        <v/>
      </c>
      <c r="L616" t="str">
        <f>IFERROR(INDEX($W$8:$W$30,MATCH(K616,$V$8:$V$30,0)),"")</f>
        <v/>
      </c>
      <c r="M616" t="str">
        <f>IFERROR(INDEX($X$8:$X$30,MATCH(Table1[[#This Row],[Rounded RT]],$V$8:$V$30,0)),"")</f>
        <v/>
      </c>
      <c r="N616" t="str">
        <f>IF(Table1[[#This Row],[Analyte]]=$W$8, Table1[[#This Row],[Area]]/SUMIFS($G$6:$G1614, $M$6:$M1614,Table1[[#This Row],[Inject ID]],$B$6:$B1614,Table1[[#This Row],[File Name]]), "")</f>
        <v/>
      </c>
      <c r="O616" t="str">
        <f>IF(Table1[[#This Row],[Analyte]]=$W$25, Table1[[#This Row],[Area]]/SUMIFS($G$6:$G1614, $M$6:$M1614,Table1[[#This Row],[Inject ID]],$B$6:$B1614,Table1[[#This Row],[File Name]]), "")</f>
        <v/>
      </c>
      <c r="Q616" t="str">
        <f>IF(Table1[[#This Row],[Nap/decane]]=$W$8, Table1[[#This Row],[Area]]/SUMIFS($G$6:$G1614, $M$6:$M1614,Table1[[#This Row],[Inject ID approx]],$B$6:$B1614,Table1[[#This Row],[File Name]]), "")</f>
        <v/>
      </c>
      <c r="R616" t="str">
        <f>IF(OR(Table1[[#This Row],[Analyte]]="Phe", Table1[[#This Row],[Analyte]]= "Naphtol"),TRUE,"")</f>
        <v/>
      </c>
    </row>
    <row r="617" spans="1:18" x14ac:dyDescent="0.2">
      <c r="A617" t="str">
        <f>IFERROR(RIGHT(Table1[[#This Row],[File Name]],LEN(Table1[[#This Row],[File Name]])-FIND("-",Table1[[#This Row],[File Name]])),"")</f>
        <v>0.1</v>
      </c>
      <c r="B617" t="str">
        <f>IF(LEFT(Table1[[#This Row],[Peak '#]],3)="TIC", SUBSTITUTE(SUBSTITUTE(Table1[[#This Row],[Peak '#]],".D\data.ms",""),"TIC:", ""),B616)</f>
        <v xml:space="preserve"> 20250718_Nap-0.1</v>
      </c>
      <c r="J617" t="str">
        <f>IFERROR(2*(D618-Table1[[#This Row],[Ret Time]])/(Table1[[#This Row],[Width]]+F618),"")</f>
        <v/>
      </c>
      <c r="K617" t="str">
        <f>IF(ISNUMBER(Table1[[#This Row],[Ret Time]]), ROUND(Table1[[#This Row],[Ret Time]],1),"")</f>
        <v/>
      </c>
      <c r="L617" t="str">
        <f>IFERROR(INDEX($W$8:$W$30,MATCH(K617,$V$8:$V$30,0)),"")</f>
        <v/>
      </c>
      <c r="M617" t="str">
        <f>IFERROR(INDEX($X$8:$X$30,MATCH(Table1[[#This Row],[Rounded RT]],$V$8:$V$30,0)),"")</f>
        <v/>
      </c>
      <c r="N617" t="str">
        <f>IF(Table1[[#This Row],[Analyte]]=$W$8, Table1[[#This Row],[Area]]/SUMIFS($G$6:$G1615, $M$6:$M1615,Table1[[#This Row],[Inject ID]],$B$6:$B1615,Table1[[#This Row],[File Name]]), "")</f>
        <v/>
      </c>
      <c r="O617" t="str">
        <f>IF(Table1[[#This Row],[Analyte]]=$W$25, Table1[[#This Row],[Area]]/SUMIFS($G$6:$G1615, $M$6:$M1615,Table1[[#This Row],[Inject ID]],$B$6:$B1615,Table1[[#This Row],[File Name]]), "")</f>
        <v/>
      </c>
      <c r="Q617" t="str">
        <f>IF(Table1[[#This Row],[Nap/decane]]=$W$8, Table1[[#This Row],[Area]]/SUMIFS($G$6:$G1615, $M$6:$M1615,Table1[[#This Row],[Inject ID approx]],$B$6:$B1615,Table1[[#This Row],[File Name]]), "")</f>
        <v/>
      </c>
      <c r="R617" t="str">
        <f>IF(OR(Table1[[#This Row],[Analyte]]="Phe", Table1[[#This Row],[Analyte]]= "Naphtol"),TRUE,"")</f>
        <v/>
      </c>
    </row>
    <row r="618" spans="1:18" x14ac:dyDescent="0.2">
      <c r="A618" t="str">
        <f>IFERROR(RIGHT(Table1[[#This Row],[File Name]],LEN(Table1[[#This Row],[File Name]])-FIND("-",Table1[[#This Row],[File Name]])),"")</f>
        <v>0.1</v>
      </c>
      <c r="B618" t="str">
        <f>IF(LEFT(Table1[[#This Row],[Peak '#]],3)="TIC", SUBSTITUTE(SUBSTITUTE(Table1[[#This Row],[Peak '#]],".D\data.ms",""),"TIC:", ""),B617)</f>
        <v xml:space="preserve"> 20250718_Nap-0.1</v>
      </c>
      <c r="J618" t="str">
        <f>IFERROR(2*(D619-Table1[[#This Row],[Ret Time]])/(Table1[[#This Row],[Width]]+F619),"")</f>
        <v/>
      </c>
      <c r="K618" t="str">
        <f>IF(ISNUMBER(Table1[[#This Row],[Ret Time]]), ROUND(Table1[[#This Row],[Ret Time]],1),"")</f>
        <v/>
      </c>
      <c r="L618" t="str">
        <f>IFERROR(INDEX($W$8:$W$30,MATCH(K618,$V$8:$V$30,0)),"")</f>
        <v/>
      </c>
      <c r="M618" t="str">
        <f>IFERROR(INDEX($X$8:$X$30,MATCH(Table1[[#This Row],[Rounded RT]],$V$8:$V$30,0)),"")</f>
        <v/>
      </c>
      <c r="N618" t="str">
        <f>IF(Table1[[#This Row],[Analyte]]=$W$8, Table1[[#This Row],[Area]]/SUMIFS($G$6:$G1616, $M$6:$M1616,Table1[[#This Row],[Inject ID]],$B$6:$B1616,Table1[[#This Row],[File Name]]), "")</f>
        <v/>
      </c>
      <c r="O618" t="str">
        <f>IF(Table1[[#This Row],[Analyte]]=$W$25, Table1[[#This Row],[Area]]/SUMIFS($G$6:$G1616, $M$6:$M1616,Table1[[#This Row],[Inject ID]],$B$6:$B1616,Table1[[#This Row],[File Name]]), "")</f>
        <v/>
      </c>
      <c r="Q618" t="str">
        <f>IF(Table1[[#This Row],[Nap/decane]]=$W$8, Table1[[#This Row],[Area]]/SUMIFS($G$6:$G1616, $M$6:$M1616,Table1[[#This Row],[Inject ID approx]],$B$6:$B1616,Table1[[#This Row],[File Name]]), "")</f>
        <v/>
      </c>
      <c r="R618" t="str">
        <f>IF(OR(Table1[[#This Row],[Analyte]]="Phe", Table1[[#This Row],[Analyte]]= "Naphtol"),TRUE,"")</f>
        <v/>
      </c>
    </row>
    <row r="619" spans="1:18" x14ac:dyDescent="0.2">
      <c r="A619" t="str">
        <f>IFERROR(RIGHT(Table1[[#This Row],[File Name]],LEN(Table1[[#This Row],[File Name]])-FIND("-",Table1[[#This Row],[File Name]])),"")</f>
        <v>0.1</v>
      </c>
      <c r="B619" t="str">
        <f>IF(LEFT(Table1[[#This Row],[Peak '#]],3)="TIC", SUBSTITUTE(SUBSTITUTE(Table1[[#This Row],[Peak '#]],".D\data.ms",""),"TIC:", ""),B618)</f>
        <v xml:space="preserve"> 20250718_Nap-0.1</v>
      </c>
      <c r="J619" t="str">
        <f>IFERROR(2*(D620-Table1[[#This Row],[Ret Time]])/(Table1[[#This Row],[Width]]+F620),"")</f>
        <v/>
      </c>
      <c r="K619" t="str">
        <f>IF(ISNUMBER(Table1[[#This Row],[Ret Time]]), ROUND(Table1[[#This Row],[Ret Time]],1),"")</f>
        <v/>
      </c>
      <c r="L619" t="str">
        <f>IFERROR(INDEX($W$8:$W$30,MATCH(K619,$V$8:$V$30,0)),"")</f>
        <v/>
      </c>
      <c r="M619" t="str">
        <f>IFERROR(INDEX($X$8:$X$30,MATCH(Table1[[#This Row],[Rounded RT]],$V$8:$V$30,0)),"")</f>
        <v/>
      </c>
      <c r="N619" t="str">
        <f>IF(Table1[[#This Row],[Analyte]]=$W$8, Table1[[#This Row],[Area]]/SUMIFS($G$6:$G1617, $M$6:$M1617,Table1[[#This Row],[Inject ID]],$B$6:$B1617,Table1[[#This Row],[File Name]]), "")</f>
        <v/>
      </c>
      <c r="O619" t="str">
        <f>IF(Table1[[#This Row],[Analyte]]=$W$25, Table1[[#This Row],[Area]]/SUMIFS($G$6:$G1617, $M$6:$M1617,Table1[[#This Row],[Inject ID]],$B$6:$B1617,Table1[[#This Row],[File Name]]), "")</f>
        <v/>
      </c>
      <c r="Q619" t="str">
        <f>IF(Table1[[#This Row],[Nap/decane]]=$W$8, Table1[[#This Row],[Area]]/SUMIFS($G$6:$G1617, $M$6:$M1617,Table1[[#This Row],[Inject ID approx]],$B$6:$B1617,Table1[[#This Row],[File Name]]), "")</f>
        <v/>
      </c>
      <c r="R619" t="str">
        <f>IF(OR(Table1[[#This Row],[Analyte]]="Phe", Table1[[#This Row],[Analyte]]= "Naphtol"),TRUE,"")</f>
        <v/>
      </c>
    </row>
    <row r="620" spans="1:18" x14ac:dyDescent="0.2">
      <c r="A620" t="str">
        <f>IFERROR(RIGHT(Table1[[#This Row],[File Name]],LEN(Table1[[#This Row],[File Name]])-FIND("-",Table1[[#This Row],[File Name]])),"")</f>
        <v>0.1</v>
      </c>
      <c r="B620" t="str">
        <f>IF(LEFT(Table1[[#This Row],[Peak '#]],3)="TIC", SUBSTITUTE(SUBSTITUTE(Table1[[#This Row],[Peak '#]],".D\data.ms",""),"TIC:", ""),B619)</f>
        <v xml:space="preserve"> 20250718_Nap-0.1</v>
      </c>
      <c r="J620" t="str">
        <f>IFERROR(2*(D621-Table1[[#This Row],[Ret Time]])/(Table1[[#This Row],[Width]]+F621),"")</f>
        <v/>
      </c>
      <c r="K620" t="str">
        <f>IF(ISNUMBER(Table1[[#This Row],[Ret Time]]), ROUND(Table1[[#This Row],[Ret Time]],1),"")</f>
        <v/>
      </c>
      <c r="L620" t="str">
        <f>IFERROR(INDEX($W$8:$W$30,MATCH(K620,$V$8:$V$30,0)),"")</f>
        <v/>
      </c>
      <c r="M620" t="str">
        <f>IFERROR(INDEX($X$8:$X$30,MATCH(Table1[[#This Row],[Rounded RT]],$V$8:$V$30,0)),"")</f>
        <v/>
      </c>
      <c r="N620" t="str">
        <f>IF(Table1[[#This Row],[Analyte]]=$W$8, Table1[[#This Row],[Area]]/SUMIFS($G$6:$G1618, $M$6:$M1618,Table1[[#This Row],[Inject ID]],$B$6:$B1618,Table1[[#This Row],[File Name]]), "")</f>
        <v/>
      </c>
      <c r="O620" t="str">
        <f>IF(Table1[[#This Row],[Analyte]]=$W$25, Table1[[#This Row],[Area]]/SUMIFS($G$6:$G1618, $M$6:$M1618,Table1[[#This Row],[Inject ID]],$B$6:$B1618,Table1[[#This Row],[File Name]]), "")</f>
        <v/>
      </c>
      <c r="Q620" t="str">
        <f>IF(Table1[[#This Row],[Nap/decane]]=$W$8, Table1[[#This Row],[Area]]/SUMIFS($G$6:$G1618, $M$6:$M1618,Table1[[#This Row],[Inject ID approx]],$B$6:$B1618,Table1[[#This Row],[File Name]]), "")</f>
        <v/>
      </c>
      <c r="R620" t="str">
        <f>IF(OR(Table1[[#This Row],[Analyte]]="Phe", Table1[[#This Row],[Analyte]]= "Naphtol"),TRUE,"")</f>
        <v/>
      </c>
    </row>
    <row r="621" spans="1:18" x14ac:dyDescent="0.2">
      <c r="A621" t="str">
        <f>IFERROR(RIGHT(Table1[[#This Row],[File Name]],LEN(Table1[[#This Row],[File Name]])-FIND("-",Table1[[#This Row],[File Name]])),"")</f>
        <v>0.1</v>
      </c>
      <c r="B621" t="str">
        <f>IF(LEFT(Table1[[#This Row],[Peak '#]],3)="TIC", SUBSTITUTE(SUBSTITUTE(Table1[[#This Row],[Peak '#]],".D\data.ms",""),"TIC:", ""),B620)</f>
        <v xml:space="preserve"> 20250718_Nap-0.1</v>
      </c>
      <c r="J621" t="str">
        <f>IFERROR(2*(D622-Table1[[#This Row],[Ret Time]])/(Table1[[#This Row],[Width]]+F622),"")</f>
        <v/>
      </c>
      <c r="K621" t="str">
        <f>IF(ISNUMBER(Table1[[#This Row],[Ret Time]]), ROUND(Table1[[#This Row],[Ret Time]],1),"")</f>
        <v/>
      </c>
      <c r="L621" t="str">
        <f>IFERROR(INDEX($W$8:$W$30,MATCH(K621,$V$8:$V$30,0)),"")</f>
        <v/>
      </c>
      <c r="M621" t="str">
        <f>IFERROR(INDEX($X$8:$X$30,MATCH(Table1[[#This Row],[Rounded RT]],$V$8:$V$30,0)),"")</f>
        <v/>
      </c>
      <c r="N621" t="str">
        <f>IF(Table1[[#This Row],[Analyte]]=$W$8, Table1[[#This Row],[Area]]/SUMIFS($G$6:$G1619, $M$6:$M1619,Table1[[#This Row],[Inject ID]],$B$6:$B1619,Table1[[#This Row],[File Name]]), "")</f>
        <v/>
      </c>
      <c r="O621" t="str">
        <f>IF(Table1[[#This Row],[Analyte]]=$W$25, Table1[[#This Row],[Area]]/SUMIFS($G$6:$G1619, $M$6:$M1619,Table1[[#This Row],[Inject ID]],$B$6:$B1619,Table1[[#This Row],[File Name]]), "")</f>
        <v/>
      </c>
      <c r="Q621" t="str">
        <f>IF(Table1[[#This Row],[Nap/decane]]=$W$8, Table1[[#This Row],[Area]]/SUMIFS($G$6:$G1619, $M$6:$M1619,Table1[[#This Row],[Inject ID approx]],$B$6:$B1619,Table1[[#This Row],[File Name]]), "")</f>
        <v/>
      </c>
      <c r="R621" t="str">
        <f>IF(OR(Table1[[#This Row],[Analyte]]="Phe", Table1[[#This Row],[Analyte]]= "Naphtol"),TRUE,"")</f>
        <v/>
      </c>
    </row>
    <row r="622" spans="1:18" x14ac:dyDescent="0.2">
      <c r="A622" t="str">
        <f>IFERROR(RIGHT(Table1[[#This Row],[File Name]],LEN(Table1[[#This Row],[File Name]])-FIND("-",Table1[[#This Row],[File Name]])),"")</f>
        <v>0.1</v>
      </c>
      <c r="B622" t="str">
        <f>IF(LEFT(Table1[[#This Row],[Peak '#]],3)="TIC", SUBSTITUTE(SUBSTITUTE(Table1[[#This Row],[Peak '#]],".D\data.ms",""),"TIC:", ""),B621)</f>
        <v xml:space="preserve"> 20250718_Nap-0.1</v>
      </c>
      <c r="J622" t="str">
        <f>IFERROR(2*(D623-Table1[[#This Row],[Ret Time]])/(Table1[[#This Row],[Width]]+F623),"")</f>
        <v/>
      </c>
      <c r="K622" t="str">
        <f>IF(ISNUMBER(Table1[[#This Row],[Ret Time]]), ROUND(Table1[[#This Row],[Ret Time]],1),"")</f>
        <v/>
      </c>
      <c r="L622" t="str">
        <f>IFERROR(INDEX($W$8:$W$30,MATCH(K622,$V$8:$V$30,0)),"")</f>
        <v/>
      </c>
      <c r="M622" t="str">
        <f>IFERROR(INDEX($X$8:$X$30,MATCH(Table1[[#This Row],[Rounded RT]],$V$8:$V$30,0)),"")</f>
        <v/>
      </c>
      <c r="N622" t="str">
        <f>IF(Table1[[#This Row],[Analyte]]=$W$8, Table1[[#This Row],[Area]]/SUMIFS($G$6:$G1620, $M$6:$M1620,Table1[[#This Row],[Inject ID]],$B$6:$B1620,Table1[[#This Row],[File Name]]), "")</f>
        <v/>
      </c>
      <c r="O622" t="str">
        <f>IF(Table1[[#This Row],[Analyte]]=$W$25, Table1[[#This Row],[Area]]/SUMIFS($G$6:$G1620, $M$6:$M1620,Table1[[#This Row],[Inject ID]],$B$6:$B1620,Table1[[#This Row],[File Name]]), "")</f>
        <v/>
      </c>
      <c r="Q622" t="str">
        <f>IF(Table1[[#This Row],[Nap/decane]]=$W$8, Table1[[#This Row],[Area]]/SUMIFS($G$6:$G1620, $M$6:$M1620,Table1[[#This Row],[Inject ID approx]],$B$6:$B1620,Table1[[#This Row],[File Name]]), "")</f>
        <v/>
      </c>
      <c r="R622" t="str">
        <f>IF(OR(Table1[[#This Row],[Analyte]]="Phe", Table1[[#This Row],[Analyte]]= "Naphtol"),TRUE,"")</f>
        <v/>
      </c>
    </row>
    <row r="623" spans="1:18" x14ac:dyDescent="0.2">
      <c r="A623" t="str">
        <f>IFERROR(RIGHT(Table1[[#This Row],[File Name]],LEN(Table1[[#This Row],[File Name]])-FIND("-",Table1[[#This Row],[File Name]])),"")</f>
        <v>0.1</v>
      </c>
      <c r="B623" t="str">
        <f>IF(LEFT(Table1[[#This Row],[Peak '#]],3)="TIC", SUBSTITUTE(SUBSTITUTE(Table1[[#This Row],[Peak '#]],".D\data.ms",""),"TIC:", ""),B622)</f>
        <v xml:space="preserve"> 20250718_Nap-0.1</v>
      </c>
      <c r="J623" t="str">
        <f>IFERROR(2*(D624-Table1[[#This Row],[Ret Time]])/(Table1[[#This Row],[Width]]+F624),"")</f>
        <v/>
      </c>
      <c r="K623" t="str">
        <f>IF(ISNUMBER(Table1[[#This Row],[Ret Time]]), ROUND(Table1[[#This Row],[Ret Time]],1),"")</f>
        <v/>
      </c>
      <c r="L623" t="str">
        <f>IFERROR(INDEX($W$8:$W$30,MATCH(K623,$V$8:$V$30,0)),"")</f>
        <v/>
      </c>
      <c r="M623" t="str">
        <f>IFERROR(INDEX($X$8:$X$30,MATCH(Table1[[#This Row],[Rounded RT]],$V$8:$V$30,0)),"")</f>
        <v/>
      </c>
      <c r="N623" t="str">
        <f>IF(Table1[[#This Row],[Analyte]]=$W$8, Table1[[#This Row],[Area]]/SUMIFS($G$6:$G1621, $M$6:$M1621,Table1[[#This Row],[Inject ID]],$B$6:$B1621,Table1[[#This Row],[File Name]]), "")</f>
        <v/>
      </c>
      <c r="O623" t="str">
        <f>IF(Table1[[#This Row],[Analyte]]=$W$25, Table1[[#This Row],[Area]]/SUMIFS($G$6:$G1621, $M$6:$M1621,Table1[[#This Row],[Inject ID]],$B$6:$B1621,Table1[[#This Row],[File Name]]), "")</f>
        <v/>
      </c>
      <c r="Q623" t="str">
        <f>IF(Table1[[#This Row],[Nap/decane]]=$W$8, Table1[[#This Row],[Area]]/SUMIFS($G$6:$G1621, $M$6:$M1621,Table1[[#This Row],[Inject ID approx]],$B$6:$B1621,Table1[[#This Row],[File Name]]), "")</f>
        <v/>
      </c>
      <c r="R623" t="str">
        <f>IF(OR(Table1[[#This Row],[Analyte]]="Phe", Table1[[#This Row],[Analyte]]= "Naphtol"),TRUE,"")</f>
        <v/>
      </c>
    </row>
    <row r="624" spans="1:18" x14ac:dyDescent="0.2">
      <c r="A624" t="str">
        <f>IFERROR(RIGHT(Table1[[#This Row],[File Name]],LEN(Table1[[#This Row],[File Name]])-FIND("-",Table1[[#This Row],[File Name]])),"")</f>
        <v>0.1</v>
      </c>
      <c r="B624" t="str">
        <f>IF(LEFT(Table1[[#This Row],[Peak '#]],3)="TIC", SUBSTITUTE(SUBSTITUTE(Table1[[#This Row],[Peak '#]],".D\data.ms",""),"TIC:", ""),B623)</f>
        <v xml:space="preserve"> 20250718_Nap-0.1</v>
      </c>
      <c r="J624" t="str">
        <f>IFERROR(2*(D625-Table1[[#This Row],[Ret Time]])/(Table1[[#This Row],[Width]]+F625),"")</f>
        <v/>
      </c>
      <c r="K624" t="str">
        <f>IF(ISNUMBER(Table1[[#This Row],[Ret Time]]), ROUND(Table1[[#This Row],[Ret Time]],1),"")</f>
        <v/>
      </c>
      <c r="L624" t="str">
        <f>IFERROR(INDEX($W$8:$W$30,MATCH(K624,$V$8:$V$30,0)),"")</f>
        <v/>
      </c>
      <c r="M624" t="str">
        <f>IFERROR(INDEX($X$8:$X$30,MATCH(Table1[[#This Row],[Rounded RT]],$V$8:$V$30,0)),"")</f>
        <v/>
      </c>
      <c r="N624" t="str">
        <f>IF(Table1[[#This Row],[Analyte]]=$W$8, Table1[[#This Row],[Area]]/SUMIFS($G$6:$G1622, $M$6:$M1622,Table1[[#This Row],[Inject ID]],$B$6:$B1622,Table1[[#This Row],[File Name]]), "")</f>
        <v/>
      </c>
      <c r="O624" t="str">
        <f>IF(Table1[[#This Row],[Analyte]]=$W$25, Table1[[#This Row],[Area]]/SUMIFS($G$6:$G1622, $M$6:$M1622,Table1[[#This Row],[Inject ID]],$B$6:$B1622,Table1[[#This Row],[File Name]]), "")</f>
        <v/>
      </c>
      <c r="Q624" t="str">
        <f>IF(Table1[[#This Row],[Nap/decane]]=$W$8, Table1[[#This Row],[Area]]/SUMIFS($G$6:$G1622, $M$6:$M1622,Table1[[#This Row],[Inject ID approx]],$B$6:$B1622,Table1[[#This Row],[File Name]]), "")</f>
        <v/>
      </c>
      <c r="R624" t="str">
        <f>IF(OR(Table1[[#This Row],[Analyte]]="Phe", Table1[[#This Row],[Analyte]]= "Naphtol"),TRUE,"")</f>
        <v/>
      </c>
    </row>
    <row r="625" spans="1:18" x14ac:dyDescent="0.2">
      <c r="A625" t="str">
        <f>IFERROR(RIGHT(Table1[[#This Row],[File Name]],LEN(Table1[[#This Row],[File Name]])-FIND("-",Table1[[#This Row],[File Name]])),"")</f>
        <v>0.1</v>
      </c>
      <c r="B625" t="str">
        <f>IF(LEFT(Table1[[#This Row],[Peak '#]],3)="TIC", SUBSTITUTE(SUBSTITUTE(Table1[[#This Row],[Peak '#]],".D\data.ms",""),"TIC:", ""),B624)</f>
        <v xml:space="preserve"> 20250718_Nap-0.1</v>
      </c>
      <c r="J625" t="str">
        <f>IFERROR(2*(D626-Table1[[#This Row],[Ret Time]])/(Table1[[#This Row],[Width]]+F626),"")</f>
        <v/>
      </c>
      <c r="K625" t="str">
        <f>IF(ISNUMBER(Table1[[#This Row],[Ret Time]]), ROUND(Table1[[#This Row],[Ret Time]],1),"")</f>
        <v/>
      </c>
      <c r="L625" t="str">
        <f>IFERROR(INDEX($W$8:$W$30,MATCH(K625,$V$8:$V$30,0)),"")</f>
        <v/>
      </c>
      <c r="M625" t="str">
        <f>IFERROR(INDEX($X$8:$X$30,MATCH(Table1[[#This Row],[Rounded RT]],$V$8:$V$30,0)),"")</f>
        <v/>
      </c>
      <c r="N625" t="str">
        <f>IF(Table1[[#This Row],[Analyte]]=$W$8, Table1[[#This Row],[Area]]/SUMIFS($G$6:$G1623, $M$6:$M1623,Table1[[#This Row],[Inject ID]],$B$6:$B1623,Table1[[#This Row],[File Name]]), "")</f>
        <v/>
      </c>
      <c r="O625" t="str">
        <f>IF(Table1[[#This Row],[Analyte]]=$W$25, Table1[[#This Row],[Area]]/SUMIFS($G$6:$G1623, $M$6:$M1623,Table1[[#This Row],[Inject ID]],$B$6:$B1623,Table1[[#This Row],[File Name]]), "")</f>
        <v/>
      </c>
      <c r="Q625" t="str">
        <f>IF(Table1[[#This Row],[Nap/decane]]=$W$8, Table1[[#This Row],[Area]]/SUMIFS($G$6:$G1623, $M$6:$M1623,Table1[[#This Row],[Inject ID approx]],$B$6:$B1623,Table1[[#This Row],[File Name]]), "")</f>
        <v/>
      </c>
      <c r="R625" t="str">
        <f>IF(OR(Table1[[#This Row],[Analyte]]="Phe", Table1[[#This Row],[Analyte]]= "Naphtol"),TRUE,"")</f>
        <v/>
      </c>
    </row>
    <row r="626" spans="1:18" x14ac:dyDescent="0.2">
      <c r="A626" t="str">
        <f>IFERROR(RIGHT(Table1[[#This Row],[File Name]],LEN(Table1[[#This Row],[File Name]])-FIND("-",Table1[[#This Row],[File Name]])),"")</f>
        <v>0.1</v>
      </c>
      <c r="B626" t="str">
        <f>IF(LEFT(Table1[[#This Row],[Peak '#]],3)="TIC", SUBSTITUTE(SUBSTITUTE(Table1[[#This Row],[Peak '#]],".D\data.ms",""),"TIC:", ""),B625)</f>
        <v xml:space="preserve"> 20250718_Nap-0.1</v>
      </c>
      <c r="J626" t="str">
        <f>IFERROR(2*(D627-Table1[[#This Row],[Ret Time]])/(Table1[[#This Row],[Width]]+F627),"")</f>
        <v/>
      </c>
      <c r="K626" t="str">
        <f>IF(ISNUMBER(Table1[[#This Row],[Ret Time]]), ROUND(Table1[[#This Row],[Ret Time]],1),"")</f>
        <v/>
      </c>
      <c r="L626" t="str">
        <f>IFERROR(INDEX($W$8:$W$30,MATCH(K626,$V$8:$V$30,0)),"")</f>
        <v/>
      </c>
      <c r="M626" t="str">
        <f>IFERROR(INDEX($X$8:$X$30,MATCH(Table1[[#This Row],[Rounded RT]],$V$8:$V$30,0)),"")</f>
        <v/>
      </c>
      <c r="N626" t="str">
        <f>IF(Table1[[#This Row],[Analyte]]=$W$8, Table1[[#This Row],[Area]]/SUMIFS($G$6:$G1624, $M$6:$M1624,Table1[[#This Row],[Inject ID]],$B$6:$B1624,Table1[[#This Row],[File Name]]), "")</f>
        <v/>
      </c>
      <c r="O626" t="str">
        <f>IF(Table1[[#This Row],[Analyte]]=$W$25, Table1[[#This Row],[Area]]/SUMIFS($G$6:$G1624, $M$6:$M1624,Table1[[#This Row],[Inject ID]],$B$6:$B1624,Table1[[#This Row],[File Name]]), "")</f>
        <v/>
      </c>
      <c r="Q626" t="str">
        <f>IF(Table1[[#This Row],[Nap/decane]]=$W$8, Table1[[#This Row],[Area]]/SUMIFS($G$6:$G1624, $M$6:$M1624,Table1[[#This Row],[Inject ID approx]],$B$6:$B1624,Table1[[#This Row],[File Name]]), "")</f>
        <v/>
      </c>
      <c r="R626" t="str">
        <f>IF(OR(Table1[[#This Row],[Analyte]]="Phe", Table1[[#This Row],[Analyte]]= "Naphtol"),TRUE,"")</f>
        <v/>
      </c>
    </row>
    <row r="627" spans="1:18" x14ac:dyDescent="0.2">
      <c r="A627" t="str">
        <f>IFERROR(RIGHT(Table1[[#This Row],[File Name]],LEN(Table1[[#This Row],[File Name]])-FIND("-",Table1[[#This Row],[File Name]])),"")</f>
        <v>0.1</v>
      </c>
      <c r="B627" t="str">
        <f>IF(LEFT(Table1[[#This Row],[Peak '#]],3)="TIC", SUBSTITUTE(SUBSTITUTE(Table1[[#This Row],[Peak '#]],".D\data.ms",""),"TIC:", ""),B626)</f>
        <v xml:space="preserve"> 20250718_Nap-0.1</v>
      </c>
      <c r="J627" t="str">
        <f>IFERROR(2*(D628-Table1[[#This Row],[Ret Time]])/(Table1[[#This Row],[Width]]+F628),"")</f>
        <v/>
      </c>
      <c r="K627" t="str">
        <f>IF(ISNUMBER(Table1[[#This Row],[Ret Time]]), ROUND(Table1[[#This Row],[Ret Time]],1),"")</f>
        <v/>
      </c>
      <c r="L627" t="str">
        <f>IFERROR(INDEX($W$8:$W$30,MATCH(K627,$V$8:$V$30,0)),"")</f>
        <v/>
      </c>
      <c r="M627" t="str">
        <f>IFERROR(INDEX($X$8:$X$30,MATCH(Table1[[#This Row],[Rounded RT]],$V$8:$V$30,0)),"")</f>
        <v/>
      </c>
      <c r="N627" t="str">
        <f>IF(Table1[[#This Row],[Analyte]]=$W$8, Table1[[#This Row],[Area]]/SUMIFS($G$6:$G1625, $M$6:$M1625,Table1[[#This Row],[Inject ID]],$B$6:$B1625,Table1[[#This Row],[File Name]]), "")</f>
        <v/>
      </c>
      <c r="O627" t="str">
        <f>IF(Table1[[#This Row],[Analyte]]=$W$25, Table1[[#This Row],[Area]]/SUMIFS($G$6:$G1625, $M$6:$M1625,Table1[[#This Row],[Inject ID]],$B$6:$B1625,Table1[[#This Row],[File Name]]), "")</f>
        <v/>
      </c>
      <c r="Q627" t="str">
        <f>IF(Table1[[#This Row],[Nap/decane]]=$W$8, Table1[[#This Row],[Area]]/SUMIFS($G$6:$G1625, $M$6:$M1625,Table1[[#This Row],[Inject ID approx]],$B$6:$B1625,Table1[[#This Row],[File Name]]), "")</f>
        <v/>
      </c>
      <c r="R627" t="str">
        <f>IF(OR(Table1[[#This Row],[Analyte]]="Phe", Table1[[#This Row],[Analyte]]= "Naphtol"),TRUE,"")</f>
        <v/>
      </c>
    </row>
    <row r="628" spans="1:18" x14ac:dyDescent="0.2">
      <c r="A628" t="str">
        <f>IFERROR(RIGHT(Table1[[#This Row],[File Name]],LEN(Table1[[#This Row],[File Name]])-FIND("-",Table1[[#This Row],[File Name]])),"")</f>
        <v>0.1</v>
      </c>
      <c r="B628" t="str">
        <f>IF(LEFT(Table1[[#This Row],[Peak '#]],3)="TIC", SUBSTITUTE(SUBSTITUTE(Table1[[#This Row],[Peak '#]],".D\data.ms",""),"TIC:", ""),B627)</f>
        <v xml:space="preserve"> 20250718_Nap-0.1</v>
      </c>
      <c r="J628" t="str">
        <f>IFERROR(2*(D629-Table1[[#This Row],[Ret Time]])/(Table1[[#This Row],[Width]]+F629),"")</f>
        <v/>
      </c>
      <c r="K628" t="str">
        <f>IF(ISNUMBER(Table1[[#This Row],[Ret Time]]), ROUND(Table1[[#This Row],[Ret Time]],1),"")</f>
        <v/>
      </c>
      <c r="L628" t="str">
        <f>IFERROR(INDEX($W$8:$W$30,MATCH(K628,$V$8:$V$30,0)),"")</f>
        <v/>
      </c>
      <c r="M628" t="str">
        <f>IFERROR(INDEX($X$8:$X$30,MATCH(Table1[[#This Row],[Rounded RT]],$V$8:$V$30,0)),"")</f>
        <v/>
      </c>
      <c r="N628" t="str">
        <f>IF(Table1[[#This Row],[Analyte]]=$W$8, Table1[[#This Row],[Area]]/SUMIFS($G$6:$G1626, $M$6:$M1626,Table1[[#This Row],[Inject ID]],$B$6:$B1626,Table1[[#This Row],[File Name]]), "")</f>
        <v/>
      </c>
      <c r="O628" t="str">
        <f>IF(Table1[[#This Row],[Analyte]]=$W$25, Table1[[#This Row],[Area]]/SUMIFS($G$6:$G1626, $M$6:$M1626,Table1[[#This Row],[Inject ID]],$B$6:$B1626,Table1[[#This Row],[File Name]]), "")</f>
        <v/>
      </c>
      <c r="Q628" t="str">
        <f>IF(Table1[[#This Row],[Nap/decane]]=$W$8, Table1[[#This Row],[Area]]/SUMIFS($G$6:$G1626, $M$6:$M1626,Table1[[#This Row],[Inject ID approx]],$B$6:$B1626,Table1[[#This Row],[File Name]]), "")</f>
        <v/>
      </c>
      <c r="R628" t="str">
        <f>IF(OR(Table1[[#This Row],[Analyte]]="Phe", Table1[[#This Row],[Analyte]]= "Naphtol"),TRUE,"")</f>
        <v/>
      </c>
    </row>
    <row r="629" spans="1:18" x14ac:dyDescent="0.2">
      <c r="A629" t="str">
        <f>IFERROR(RIGHT(Table1[[#This Row],[File Name]],LEN(Table1[[#This Row],[File Name]])-FIND("-",Table1[[#This Row],[File Name]])),"")</f>
        <v>0.1</v>
      </c>
      <c r="B629" t="str">
        <f>IF(LEFT(Table1[[#This Row],[Peak '#]],3)="TIC", SUBSTITUTE(SUBSTITUTE(Table1[[#This Row],[Peak '#]],".D\data.ms",""),"TIC:", ""),B628)</f>
        <v xml:space="preserve"> 20250718_Nap-0.1</v>
      </c>
      <c r="J629" t="str">
        <f>IFERROR(2*(D630-Table1[[#This Row],[Ret Time]])/(Table1[[#This Row],[Width]]+F630),"")</f>
        <v/>
      </c>
      <c r="K629" t="str">
        <f>IF(ISNUMBER(Table1[[#This Row],[Ret Time]]), ROUND(Table1[[#This Row],[Ret Time]],1),"")</f>
        <v/>
      </c>
      <c r="L629" t="str">
        <f>IFERROR(INDEX($W$8:$W$30,MATCH(K629,$V$8:$V$30,0)),"")</f>
        <v/>
      </c>
      <c r="M629" t="str">
        <f>IFERROR(INDEX($X$8:$X$30,MATCH(Table1[[#This Row],[Rounded RT]],$V$8:$V$30,0)),"")</f>
        <v/>
      </c>
      <c r="N629" t="str">
        <f>IF(Table1[[#This Row],[Analyte]]=$W$8, Table1[[#This Row],[Area]]/SUMIFS($G$6:$G1627, $M$6:$M1627,Table1[[#This Row],[Inject ID]],$B$6:$B1627,Table1[[#This Row],[File Name]]), "")</f>
        <v/>
      </c>
      <c r="O629" t="str">
        <f>IF(Table1[[#This Row],[Analyte]]=$W$25, Table1[[#This Row],[Area]]/SUMIFS($G$6:$G1627, $M$6:$M1627,Table1[[#This Row],[Inject ID]],$B$6:$B1627,Table1[[#This Row],[File Name]]), "")</f>
        <v/>
      </c>
      <c r="Q629" t="str">
        <f>IF(Table1[[#This Row],[Nap/decane]]=$W$8, Table1[[#This Row],[Area]]/SUMIFS($G$6:$G1627, $M$6:$M1627,Table1[[#This Row],[Inject ID approx]],$B$6:$B1627,Table1[[#This Row],[File Name]]), "")</f>
        <v/>
      </c>
      <c r="R629" t="str">
        <f>IF(OR(Table1[[#This Row],[Analyte]]="Phe", Table1[[#This Row],[Analyte]]= "Naphtol"),TRUE,"")</f>
        <v/>
      </c>
    </row>
    <row r="630" spans="1:18" x14ac:dyDescent="0.2">
      <c r="A630" t="str">
        <f>IFERROR(RIGHT(Table1[[#This Row],[File Name]],LEN(Table1[[#This Row],[File Name]])-FIND("-",Table1[[#This Row],[File Name]])),"")</f>
        <v>0.1</v>
      </c>
      <c r="B630" t="str">
        <f>IF(LEFT(Table1[[#This Row],[Peak '#]],3)="TIC", SUBSTITUTE(SUBSTITUTE(Table1[[#This Row],[Peak '#]],".D\data.ms",""),"TIC:", ""),B629)</f>
        <v xml:space="preserve"> 20250718_Nap-0.1</v>
      </c>
      <c r="J630" t="str">
        <f>IFERROR(2*(D631-Table1[[#This Row],[Ret Time]])/(Table1[[#This Row],[Width]]+F631),"")</f>
        <v/>
      </c>
      <c r="K630" t="str">
        <f>IF(ISNUMBER(Table1[[#This Row],[Ret Time]]), ROUND(Table1[[#This Row],[Ret Time]],1),"")</f>
        <v/>
      </c>
      <c r="L630" t="str">
        <f>IFERROR(INDEX($W$8:$W$30,MATCH(K630,$V$8:$V$30,0)),"")</f>
        <v/>
      </c>
      <c r="M630" t="str">
        <f>IFERROR(INDEX($X$8:$X$30,MATCH(Table1[[#This Row],[Rounded RT]],$V$8:$V$30,0)),"")</f>
        <v/>
      </c>
      <c r="N630" t="str">
        <f>IF(Table1[[#This Row],[Analyte]]=$W$8, Table1[[#This Row],[Area]]/SUMIFS($G$6:$G1628, $M$6:$M1628,Table1[[#This Row],[Inject ID]],$B$6:$B1628,Table1[[#This Row],[File Name]]), "")</f>
        <v/>
      </c>
      <c r="O630" t="str">
        <f>IF(Table1[[#This Row],[Analyte]]=$W$25, Table1[[#This Row],[Area]]/SUMIFS($G$6:$G1628, $M$6:$M1628,Table1[[#This Row],[Inject ID]],$B$6:$B1628,Table1[[#This Row],[File Name]]), "")</f>
        <v/>
      </c>
      <c r="Q630" t="str">
        <f>IF(Table1[[#This Row],[Nap/decane]]=$W$8, Table1[[#This Row],[Area]]/SUMIFS($G$6:$G1628, $M$6:$M1628,Table1[[#This Row],[Inject ID approx]],$B$6:$B1628,Table1[[#This Row],[File Name]]), "")</f>
        <v/>
      </c>
      <c r="R630" t="str">
        <f>IF(OR(Table1[[#This Row],[Analyte]]="Phe", Table1[[#This Row],[Analyte]]= "Naphtol"),TRUE,"")</f>
        <v/>
      </c>
    </row>
    <row r="631" spans="1:18" x14ac:dyDescent="0.2">
      <c r="A631" t="str">
        <f>IFERROR(RIGHT(Table1[[#This Row],[File Name]],LEN(Table1[[#This Row],[File Name]])-FIND("-",Table1[[#This Row],[File Name]])),"")</f>
        <v>0.1</v>
      </c>
      <c r="B631" t="str">
        <f>IF(LEFT(Table1[[#This Row],[Peak '#]],3)="TIC", SUBSTITUTE(SUBSTITUTE(Table1[[#This Row],[Peak '#]],".D\data.ms",""),"TIC:", ""),B630)</f>
        <v xml:space="preserve"> 20250718_Nap-0.1</v>
      </c>
      <c r="J631" t="str">
        <f>IFERROR(2*(D632-Table1[[#This Row],[Ret Time]])/(Table1[[#This Row],[Width]]+F632),"")</f>
        <v/>
      </c>
      <c r="K631" t="str">
        <f>IF(ISNUMBER(Table1[[#This Row],[Ret Time]]), ROUND(Table1[[#This Row],[Ret Time]],1),"")</f>
        <v/>
      </c>
      <c r="L631" t="str">
        <f>IFERROR(INDEX($W$8:$W$30,MATCH(K631,$V$8:$V$30,0)),"")</f>
        <v/>
      </c>
      <c r="M631" t="str">
        <f>IFERROR(INDEX($X$8:$X$30,MATCH(Table1[[#This Row],[Rounded RT]],$V$8:$V$30,0)),"")</f>
        <v/>
      </c>
      <c r="N631" t="str">
        <f>IF(Table1[[#This Row],[Analyte]]=$W$8, Table1[[#This Row],[Area]]/SUMIFS($G$6:$G1629, $M$6:$M1629,Table1[[#This Row],[Inject ID]],$B$6:$B1629,Table1[[#This Row],[File Name]]), "")</f>
        <v/>
      </c>
      <c r="O631" t="str">
        <f>IF(Table1[[#This Row],[Analyte]]=$W$25, Table1[[#This Row],[Area]]/SUMIFS($G$6:$G1629, $M$6:$M1629,Table1[[#This Row],[Inject ID]],$B$6:$B1629,Table1[[#This Row],[File Name]]), "")</f>
        <v/>
      </c>
      <c r="Q631" t="str">
        <f>IF(Table1[[#This Row],[Nap/decane]]=$W$8, Table1[[#This Row],[Area]]/SUMIFS($G$6:$G1629, $M$6:$M1629,Table1[[#This Row],[Inject ID approx]],$B$6:$B1629,Table1[[#This Row],[File Name]]), "")</f>
        <v/>
      </c>
      <c r="R631" t="str">
        <f>IF(OR(Table1[[#This Row],[Analyte]]="Phe", Table1[[#This Row],[Analyte]]= "Naphtol"),TRUE,"")</f>
        <v/>
      </c>
    </row>
    <row r="632" spans="1:18" x14ac:dyDescent="0.2">
      <c r="A632" t="str">
        <f>IFERROR(RIGHT(Table1[[#This Row],[File Name]],LEN(Table1[[#This Row],[File Name]])-FIND("-",Table1[[#This Row],[File Name]])),"")</f>
        <v>0.1</v>
      </c>
      <c r="B632" t="str">
        <f>IF(LEFT(Table1[[#This Row],[Peak '#]],3)="TIC", SUBSTITUTE(SUBSTITUTE(Table1[[#This Row],[Peak '#]],".D\data.ms",""),"TIC:", ""),B631)</f>
        <v xml:space="preserve"> 20250718_Nap-0.1</v>
      </c>
      <c r="J632" t="str">
        <f>IFERROR(2*(D633-Table1[[#This Row],[Ret Time]])/(Table1[[#This Row],[Width]]+F633),"")</f>
        <v/>
      </c>
      <c r="K632" t="str">
        <f>IF(ISNUMBER(Table1[[#This Row],[Ret Time]]), ROUND(Table1[[#This Row],[Ret Time]],1),"")</f>
        <v/>
      </c>
      <c r="L632" t="str">
        <f>IFERROR(INDEX($W$8:$W$30,MATCH(K632,$V$8:$V$30,0)),"")</f>
        <v/>
      </c>
      <c r="M632" t="str">
        <f>IFERROR(INDEX($X$8:$X$30,MATCH(Table1[[#This Row],[Rounded RT]],$V$8:$V$30,0)),"")</f>
        <v/>
      </c>
      <c r="N632" t="str">
        <f>IF(Table1[[#This Row],[Analyte]]=$W$8, Table1[[#This Row],[Area]]/SUMIFS($G$6:$G1630, $M$6:$M1630,Table1[[#This Row],[Inject ID]],$B$6:$B1630,Table1[[#This Row],[File Name]]), "")</f>
        <v/>
      </c>
      <c r="O632" t="str">
        <f>IF(Table1[[#This Row],[Analyte]]=$W$25, Table1[[#This Row],[Area]]/SUMIFS($G$6:$G1630, $M$6:$M1630,Table1[[#This Row],[Inject ID]],$B$6:$B1630,Table1[[#This Row],[File Name]]), "")</f>
        <v/>
      </c>
      <c r="Q632" t="str">
        <f>IF(Table1[[#This Row],[Nap/decane]]=$W$8, Table1[[#This Row],[Area]]/SUMIFS($G$6:$G1630, $M$6:$M1630,Table1[[#This Row],[Inject ID approx]],$B$6:$B1630,Table1[[#This Row],[File Name]]), "")</f>
        <v/>
      </c>
      <c r="R632" t="str">
        <f>IF(OR(Table1[[#This Row],[Analyte]]="Phe", Table1[[#This Row],[Analyte]]= "Naphtol"),TRUE,"")</f>
        <v/>
      </c>
    </row>
    <row r="633" spans="1:18" x14ac:dyDescent="0.2">
      <c r="A633" t="str">
        <f>IFERROR(RIGHT(Table1[[#This Row],[File Name]],LEN(Table1[[#This Row],[File Name]])-FIND("-",Table1[[#This Row],[File Name]])),"")</f>
        <v>0.1</v>
      </c>
      <c r="B633" t="str">
        <f>IF(LEFT(Table1[[#This Row],[Peak '#]],3)="TIC", SUBSTITUTE(SUBSTITUTE(Table1[[#This Row],[Peak '#]],".D\data.ms",""),"TIC:", ""),B632)</f>
        <v xml:space="preserve"> 20250718_Nap-0.1</v>
      </c>
      <c r="J633" t="str">
        <f>IFERROR(2*(D634-Table1[[#This Row],[Ret Time]])/(Table1[[#This Row],[Width]]+F634),"")</f>
        <v/>
      </c>
      <c r="K633" t="str">
        <f>IF(ISNUMBER(Table1[[#This Row],[Ret Time]]), ROUND(Table1[[#This Row],[Ret Time]],1),"")</f>
        <v/>
      </c>
      <c r="L633" t="str">
        <f>IFERROR(INDEX($W$8:$W$30,MATCH(K633,$V$8:$V$30,0)),"")</f>
        <v/>
      </c>
      <c r="M633" t="str">
        <f>IFERROR(INDEX($X$8:$X$30,MATCH(Table1[[#This Row],[Rounded RT]],$V$8:$V$30,0)),"")</f>
        <v/>
      </c>
      <c r="N633" t="str">
        <f>IF(Table1[[#This Row],[Analyte]]=$W$8, Table1[[#This Row],[Area]]/SUMIFS($G$6:$G1631, $M$6:$M1631,Table1[[#This Row],[Inject ID]],$B$6:$B1631,Table1[[#This Row],[File Name]]), "")</f>
        <v/>
      </c>
      <c r="O633" t="str">
        <f>IF(Table1[[#This Row],[Analyte]]=$W$25, Table1[[#This Row],[Area]]/SUMIFS($G$6:$G1631, $M$6:$M1631,Table1[[#This Row],[Inject ID]],$B$6:$B1631,Table1[[#This Row],[File Name]]), "")</f>
        <v/>
      </c>
      <c r="Q633" t="str">
        <f>IF(Table1[[#This Row],[Nap/decane]]=$W$8, Table1[[#This Row],[Area]]/SUMIFS($G$6:$G1631, $M$6:$M1631,Table1[[#This Row],[Inject ID approx]],$B$6:$B1631,Table1[[#This Row],[File Name]]), "")</f>
        <v/>
      </c>
      <c r="R633" t="str">
        <f>IF(OR(Table1[[#This Row],[Analyte]]="Phe", Table1[[#This Row],[Analyte]]= "Naphtol"),TRUE,"")</f>
        <v/>
      </c>
    </row>
    <row r="634" spans="1:18" x14ac:dyDescent="0.2">
      <c r="A634" t="str">
        <f>IFERROR(RIGHT(Table1[[#This Row],[File Name]],LEN(Table1[[#This Row],[File Name]])-FIND("-",Table1[[#This Row],[File Name]])),"")</f>
        <v>0.1</v>
      </c>
      <c r="B634" t="str">
        <f>IF(LEFT(Table1[[#This Row],[Peak '#]],3)="TIC", SUBSTITUTE(SUBSTITUTE(Table1[[#This Row],[Peak '#]],".D\data.ms",""),"TIC:", ""),B633)</f>
        <v xml:space="preserve"> 20250718_Nap-0.1</v>
      </c>
      <c r="J634" t="str">
        <f>IFERROR(2*(D635-Table1[[#This Row],[Ret Time]])/(Table1[[#This Row],[Width]]+F635),"")</f>
        <v/>
      </c>
      <c r="K634" t="str">
        <f>IF(ISNUMBER(Table1[[#This Row],[Ret Time]]), ROUND(Table1[[#This Row],[Ret Time]],1),"")</f>
        <v/>
      </c>
      <c r="L634" t="str">
        <f>IFERROR(INDEX($W$8:$W$30,MATCH(K634,$V$8:$V$30,0)),"")</f>
        <v/>
      </c>
      <c r="M634" t="str">
        <f>IFERROR(INDEX($X$8:$X$30,MATCH(Table1[[#This Row],[Rounded RT]],$V$8:$V$30,0)),"")</f>
        <v/>
      </c>
      <c r="N634" t="str">
        <f>IF(Table1[[#This Row],[Analyte]]=$W$8, Table1[[#This Row],[Area]]/SUMIFS($G$6:$G1632, $M$6:$M1632,Table1[[#This Row],[Inject ID]],$B$6:$B1632,Table1[[#This Row],[File Name]]), "")</f>
        <v/>
      </c>
      <c r="O634" t="str">
        <f>IF(Table1[[#This Row],[Analyte]]=$W$25, Table1[[#This Row],[Area]]/SUMIFS($G$6:$G1632, $M$6:$M1632,Table1[[#This Row],[Inject ID]],$B$6:$B1632,Table1[[#This Row],[File Name]]), "")</f>
        <v/>
      </c>
      <c r="Q634" t="str">
        <f>IF(Table1[[#This Row],[Nap/decane]]=$W$8, Table1[[#This Row],[Area]]/SUMIFS($G$6:$G1632, $M$6:$M1632,Table1[[#This Row],[Inject ID approx]],$B$6:$B1632,Table1[[#This Row],[File Name]]), "")</f>
        <v/>
      </c>
      <c r="R634" t="str">
        <f>IF(OR(Table1[[#This Row],[Analyte]]="Phe", Table1[[#This Row],[Analyte]]= "Naphtol"),TRUE,"")</f>
        <v/>
      </c>
    </row>
    <row r="635" spans="1:18" x14ac:dyDescent="0.2">
      <c r="A635" t="str">
        <f>IFERROR(RIGHT(Table1[[#This Row],[File Name]],LEN(Table1[[#This Row],[File Name]])-FIND("-",Table1[[#This Row],[File Name]])),"")</f>
        <v>0.1</v>
      </c>
      <c r="B635" t="str">
        <f>IF(LEFT(Table1[[#This Row],[Peak '#]],3)="TIC", SUBSTITUTE(SUBSTITUTE(Table1[[#This Row],[Peak '#]],".D\data.ms",""),"TIC:", ""),B634)</f>
        <v xml:space="preserve"> 20250718_Nap-0.1</v>
      </c>
      <c r="J635" t="str">
        <f>IFERROR(2*(D636-Table1[[#This Row],[Ret Time]])/(Table1[[#This Row],[Width]]+F636),"")</f>
        <v/>
      </c>
      <c r="K635" t="str">
        <f>IF(ISNUMBER(Table1[[#This Row],[Ret Time]]), ROUND(Table1[[#This Row],[Ret Time]],1),"")</f>
        <v/>
      </c>
      <c r="L635" t="str">
        <f>IFERROR(INDEX($W$8:$W$30,MATCH(K635,$V$8:$V$30,0)),"")</f>
        <v/>
      </c>
      <c r="M635" t="str">
        <f>IFERROR(INDEX($X$8:$X$30,MATCH(Table1[[#This Row],[Rounded RT]],$V$8:$V$30,0)),"")</f>
        <v/>
      </c>
      <c r="N635" t="str">
        <f>IF(Table1[[#This Row],[Analyte]]=$W$8, Table1[[#This Row],[Area]]/SUMIFS($G$6:$G1633, $M$6:$M1633,Table1[[#This Row],[Inject ID]],$B$6:$B1633,Table1[[#This Row],[File Name]]), "")</f>
        <v/>
      </c>
      <c r="O635" t="str">
        <f>IF(Table1[[#This Row],[Analyte]]=$W$25, Table1[[#This Row],[Area]]/SUMIFS($G$6:$G1633, $M$6:$M1633,Table1[[#This Row],[Inject ID]],$B$6:$B1633,Table1[[#This Row],[File Name]]), "")</f>
        <v/>
      </c>
      <c r="Q635" t="str">
        <f>IF(Table1[[#This Row],[Nap/decane]]=$W$8, Table1[[#This Row],[Area]]/SUMIFS($G$6:$G1633, $M$6:$M1633,Table1[[#This Row],[Inject ID approx]],$B$6:$B1633,Table1[[#This Row],[File Name]]), "")</f>
        <v/>
      </c>
      <c r="R635" t="str">
        <f>IF(OR(Table1[[#This Row],[Analyte]]="Phe", Table1[[#This Row],[Analyte]]= "Naphtol"),TRUE,"")</f>
        <v/>
      </c>
    </row>
    <row r="636" spans="1:18" x14ac:dyDescent="0.2">
      <c r="A636" t="str">
        <f>IFERROR(RIGHT(Table1[[#This Row],[File Name]],LEN(Table1[[#This Row],[File Name]])-FIND("-",Table1[[#This Row],[File Name]])),"")</f>
        <v>0.1</v>
      </c>
      <c r="B636" t="str">
        <f>IF(LEFT(Table1[[#This Row],[Peak '#]],3)="TIC", SUBSTITUTE(SUBSTITUTE(Table1[[#This Row],[Peak '#]],".D\data.ms",""),"TIC:", ""),B635)</f>
        <v xml:space="preserve"> 20250718_Nap-0.1</v>
      </c>
      <c r="J636" t="str">
        <f>IFERROR(2*(D637-Table1[[#This Row],[Ret Time]])/(Table1[[#This Row],[Width]]+F637),"")</f>
        <v/>
      </c>
      <c r="K636" t="str">
        <f>IF(ISNUMBER(Table1[[#This Row],[Ret Time]]), ROUND(Table1[[#This Row],[Ret Time]],1),"")</f>
        <v/>
      </c>
      <c r="L636" t="str">
        <f>IFERROR(INDEX($W$8:$W$30,MATCH(K636,$V$8:$V$30,0)),"")</f>
        <v/>
      </c>
      <c r="M636" t="str">
        <f>IFERROR(INDEX($X$8:$X$30,MATCH(Table1[[#This Row],[Rounded RT]],$V$8:$V$30,0)),"")</f>
        <v/>
      </c>
      <c r="N636" t="str">
        <f>IF(Table1[[#This Row],[Analyte]]=$W$8, Table1[[#This Row],[Area]]/SUMIFS($G$6:$G1634, $M$6:$M1634,Table1[[#This Row],[Inject ID]],$B$6:$B1634,Table1[[#This Row],[File Name]]), "")</f>
        <v/>
      </c>
      <c r="O636" t="str">
        <f>IF(Table1[[#This Row],[Analyte]]=$W$25, Table1[[#This Row],[Area]]/SUMIFS($G$6:$G1634, $M$6:$M1634,Table1[[#This Row],[Inject ID]],$B$6:$B1634,Table1[[#This Row],[File Name]]), "")</f>
        <v/>
      </c>
      <c r="Q636" t="str">
        <f>IF(Table1[[#This Row],[Nap/decane]]=$W$8, Table1[[#This Row],[Area]]/SUMIFS($G$6:$G1634, $M$6:$M1634,Table1[[#This Row],[Inject ID approx]],$B$6:$B1634,Table1[[#This Row],[File Name]]), "")</f>
        <v/>
      </c>
      <c r="R636" t="str">
        <f>IF(OR(Table1[[#This Row],[Analyte]]="Phe", Table1[[#This Row],[Analyte]]= "Naphtol"),TRUE,"")</f>
        <v/>
      </c>
    </row>
    <row r="637" spans="1:18" x14ac:dyDescent="0.2">
      <c r="A637" t="str">
        <f>IFERROR(RIGHT(Table1[[#This Row],[File Name]],LEN(Table1[[#This Row],[File Name]])-FIND("-",Table1[[#This Row],[File Name]])),"")</f>
        <v>0.1</v>
      </c>
      <c r="B637" t="str">
        <f>IF(LEFT(Table1[[#This Row],[Peak '#]],3)="TIC", SUBSTITUTE(SUBSTITUTE(Table1[[#This Row],[Peak '#]],".D\data.ms",""),"TIC:", ""),B636)</f>
        <v xml:space="preserve"> 20250718_Nap-0.1</v>
      </c>
      <c r="J637" t="str">
        <f>IFERROR(2*(D638-Table1[[#This Row],[Ret Time]])/(Table1[[#This Row],[Width]]+F638),"")</f>
        <v/>
      </c>
      <c r="K637" t="str">
        <f>IF(ISNUMBER(Table1[[#This Row],[Ret Time]]), ROUND(Table1[[#This Row],[Ret Time]],1),"")</f>
        <v/>
      </c>
      <c r="L637" t="str">
        <f>IFERROR(INDEX($W$8:$W$30,MATCH(K637,$V$8:$V$30,0)),"")</f>
        <v/>
      </c>
      <c r="M637" t="str">
        <f>IFERROR(INDEX($X$8:$X$30,MATCH(Table1[[#This Row],[Rounded RT]],$V$8:$V$30,0)),"")</f>
        <v/>
      </c>
      <c r="N637" t="str">
        <f>IF(Table1[[#This Row],[Analyte]]=$W$8, Table1[[#This Row],[Area]]/SUMIFS($G$6:$G1635, $M$6:$M1635,Table1[[#This Row],[Inject ID]],$B$6:$B1635,Table1[[#This Row],[File Name]]), "")</f>
        <v/>
      </c>
      <c r="O637" t="str">
        <f>IF(Table1[[#This Row],[Analyte]]=$W$25, Table1[[#This Row],[Area]]/SUMIFS($G$6:$G1635, $M$6:$M1635,Table1[[#This Row],[Inject ID]],$B$6:$B1635,Table1[[#This Row],[File Name]]), "")</f>
        <v/>
      </c>
      <c r="Q637" t="str">
        <f>IF(Table1[[#This Row],[Nap/decane]]=$W$8, Table1[[#This Row],[Area]]/SUMIFS($G$6:$G1635, $M$6:$M1635,Table1[[#This Row],[Inject ID approx]],$B$6:$B1635,Table1[[#This Row],[File Name]]), "")</f>
        <v/>
      </c>
      <c r="R637" t="str">
        <f>IF(OR(Table1[[#This Row],[Analyte]]="Phe", Table1[[#This Row],[Analyte]]= "Naphtol"),TRUE,"")</f>
        <v/>
      </c>
    </row>
    <row r="638" spans="1:18" x14ac:dyDescent="0.2">
      <c r="A638" t="str">
        <f>IFERROR(RIGHT(Table1[[#This Row],[File Name]],LEN(Table1[[#This Row],[File Name]])-FIND("-",Table1[[#This Row],[File Name]])),"")</f>
        <v>0.1</v>
      </c>
      <c r="B638" t="str">
        <f>IF(LEFT(Table1[[#This Row],[Peak '#]],3)="TIC", SUBSTITUTE(SUBSTITUTE(Table1[[#This Row],[Peak '#]],".D\data.ms",""),"TIC:", ""),B637)</f>
        <v xml:space="preserve"> 20250718_Nap-0.1</v>
      </c>
      <c r="J638" t="str">
        <f>IFERROR(2*(D639-Table1[[#This Row],[Ret Time]])/(Table1[[#This Row],[Width]]+F639),"")</f>
        <v/>
      </c>
      <c r="K638" t="str">
        <f>IF(ISNUMBER(Table1[[#This Row],[Ret Time]]), ROUND(Table1[[#This Row],[Ret Time]],1),"")</f>
        <v/>
      </c>
      <c r="L638" t="str">
        <f>IFERROR(INDEX($W$8:$W$30,MATCH(K638,$V$8:$V$30,0)),"")</f>
        <v/>
      </c>
      <c r="M638" t="str">
        <f>IFERROR(INDEX($X$8:$X$30,MATCH(Table1[[#This Row],[Rounded RT]],$V$8:$V$30,0)),"")</f>
        <v/>
      </c>
      <c r="N638" t="str">
        <f>IF(Table1[[#This Row],[Analyte]]=$W$8, Table1[[#This Row],[Area]]/SUMIFS($G$6:$G1636, $M$6:$M1636,Table1[[#This Row],[Inject ID]],$B$6:$B1636,Table1[[#This Row],[File Name]]), "")</f>
        <v/>
      </c>
      <c r="O638" t="str">
        <f>IF(Table1[[#This Row],[Analyte]]=$W$25, Table1[[#This Row],[Area]]/SUMIFS($G$6:$G1636, $M$6:$M1636,Table1[[#This Row],[Inject ID]],$B$6:$B1636,Table1[[#This Row],[File Name]]), "")</f>
        <v/>
      </c>
      <c r="Q638" t="str">
        <f>IF(Table1[[#This Row],[Nap/decane]]=$W$8, Table1[[#This Row],[Area]]/SUMIFS($G$6:$G1636, $M$6:$M1636,Table1[[#This Row],[Inject ID approx]],$B$6:$B1636,Table1[[#This Row],[File Name]]), "")</f>
        <v/>
      </c>
      <c r="R638" t="str">
        <f>IF(OR(Table1[[#This Row],[Analyte]]="Phe", Table1[[#This Row],[Analyte]]= "Naphtol"),TRUE,"")</f>
        <v/>
      </c>
    </row>
    <row r="639" spans="1:18" x14ac:dyDescent="0.2">
      <c r="A639" t="str">
        <f>IFERROR(RIGHT(Table1[[#This Row],[File Name]],LEN(Table1[[#This Row],[File Name]])-FIND("-",Table1[[#This Row],[File Name]])),"")</f>
        <v>0.1</v>
      </c>
      <c r="B639" t="str">
        <f>IF(LEFT(Table1[[#This Row],[Peak '#]],3)="TIC", SUBSTITUTE(SUBSTITUTE(Table1[[#This Row],[Peak '#]],".D\data.ms",""),"TIC:", ""),B638)</f>
        <v xml:space="preserve"> 20250718_Nap-0.1</v>
      </c>
      <c r="J639" t="str">
        <f>IFERROR(2*(D640-Table1[[#This Row],[Ret Time]])/(Table1[[#This Row],[Width]]+F640),"")</f>
        <v/>
      </c>
      <c r="K639" t="str">
        <f>IF(ISNUMBER(Table1[[#This Row],[Ret Time]]), ROUND(Table1[[#This Row],[Ret Time]],1),"")</f>
        <v/>
      </c>
      <c r="L639" t="str">
        <f>IFERROR(INDEX($W$8:$W$30,MATCH(K639,$V$8:$V$30,0)),"")</f>
        <v/>
      </c>
      <c r="M639" t="str">
        <f>IFERROR(INDEX($X$8:$X$30,MATCH(Table1[[#This Row],[Rounded RT]],$V$8:$V$30,0)),"")</f>
        <v/>
      </c>
      <c r="N639" t="str">
        <f>IF(Table1[[#This Row],[Analyte]]=$W$8, Table1[[#This Row],[Area]]/SUMIFS($G$6:$G1637, $M$6:$M1637,Table1[[#This Row],[Inject ID]],$B$6:$B1637,Table1[[#This Row],[File Name]]), "")</f>
        <v/>
      </c>
      <c r="O639" t="str">
        <f>IF(Table1[[#This Row],[Analyte]]=$W$25, Table1[[#This Row],[Area]]/SUMIFS($G$6:$G1637, $M$6:$M1637,Table1[[#This Row],[Inject ID]],$B$6:$B1637,Table1[[#This Row],[File Name]]), "")</f>
        <v/>
      </c>
      <c r="Q639" t="str">
        <f>IF(Table1[[#This Row],[Nap/decane]]=$W$8, Table1[[#This Row],[Area]]/SUMIFS($G$6:$G1637, $M$6:$M1637,Table1[[#This Row],[Inject ID approx]],$B$6:$B1637,Table1[[#This Row],[File Name]]), "")</f>
        <v/>
      </c>
      <c r="R639" t="str">
        <f>IF(OR(Table1[[#This Row],[Analyte]]="Phe", Table1[[#This Row],[Analyte]]= "Naphtol"),TRUE,"")</f>
        <v/>
      </c>
    </row>
    <row r="640" spans="1:18" x14ac:dyDescent="0.2">
      <c r="A640" t="str">
        <f>IFERROR(RIGHT(Table1[[#This Row],[File Name]],LEN(Table1[[#This Row],[File Name]])-FIND("-",Table1[[#This Row],[File Name]])),"")</f>
        <v>0.1</v>
      </c>
      <c r="B640" t="str">
        <f>IF(LEFT(Table1[[#This Row],[Peak '#]],3)="TIC", SUBSTITUTE(SUBSTITUTE(Table1[[#This Row],[Peak '#]],".D\data.ms",""),"TIC:", ""),B639)</f>
        <v xml:space="preserve"> 20250718_Nap-0.1</v>
      </c>
      <c r="J640" t="str">
        <f>IFERROR(2*(D641-Table1[[#This Row],[Ret Time]])/(Table1[[#This Row],[Width]]+F641),"")</f>
        <v/>
      </c>
      <c r="K640" t="str">
        <f>IF(ISNUMBER(Table1[[#This Row],[Ret Time]]), ROUND(Table1[[#This Row],[Ret Time]],1),"")</f>
        <v/>
      </c>
      <c r="L640" t="str">
        <f>IFERROR(INDEX($W$8:$W$30,MATCH(K640,$V$8:$V$30,0)),"")</f>
        <v/>
      </c>
      <c r="M640" t="str">
        <f>IFERROR(INDEX($X$8:$X$30,MATCH(Table1[[#This Row],[Rounded RT]],$V$8:$V$30,0)),"")</f>
        <v/>
      </c>
      <c r="N640" t="str">
        <f>IF(Table1[[#This Row],[Analyte]]=$W$8, Table1[[#This Row],[Area]]/SUMIFS($G$6:$G1638, $M$6:$M1638,Table1[[#This Row],[Inject ID]],$B$6:$B1638,Table1[[#This Row],[File Name]]), "")</f>
        <v/>
      </c>
      <c r="O640" t="str">
        <f>IF(Table1[[#This Row],[Analyte]]=$W$25, Table1[[#This Row],[Area]]/SUMIFS($G$6:$G1638, $M$6:$M1638,Table1[[#This Row],[Inject ID]],$B$6:$B1638,Table1[[#This Row],[File Name]]), "")</f>
        <v/>
      </c>
      <c r="Q640" t="str">
        <f>IF(Table1[[#This Row],[Nap/decane]]=$W$8, Table1[[#This Row],[Area]]/SUMIFS($G$6:$G1638, $M$6:$M1638,Table1[[#This Row],[Inject ID approx]],$B$6:$B1638,Table1[[#This Row],[File Name]]), "")</f>
        <v/>
      </c>
      <c r="R640" t="str">
        <f>IF(OR(Table1[[#This Row],[Analyte]]="Phe", Table1[[#This Row],[Analyte]]= "Naphtol"),TRUE,"")</f>
        <v/>
      </c>
    </row>
    <row r="641" spans="1:18" x14ac:dyDescent="0.2">
      <c r="A641" t="str">
        <f>IFERROR(RIGHT(Table1[[#This Row],[File Name]],LEN(Table1[[#This Row],[File Name]])-FIND("-",Table1[[#This Row],[File Name]])),"")</f>
        <v>0.1</v>
      </c>
      <c r="B641" t="str">
        <f>IF(LEFT(Table1[[#This Row],[Peak '#]],3)="TIC", SUBSTITUTE(SUBSTITUTE(Table1[[#This Row],[Peak '#]],".D\data.ms",""),"TIC:", ""),B640)</f>
        <v xml:space="preserve"> 20250718_Nap-0.1</v>
      </c>
      <c r="J641" t="str">
        <f>IFERROR(2*(D642-Table1[[#This Row],[Ret Time]])/(Table1[[#This Row],[Width]]+F642),"")</f>
        <v/>
      </c>
      <c r="K641" t="str">
        <f>IF(ISNUMBER(Table1[[#This Row],[Ret Time]]), ROUND(Table1[[#This Row],[Ret Time]],1),"")</f>
        <v/>
      </c>
      <c r="L641" t="str">
        <f>IFERROR(INDEX($W$8:$W$30,MATCH(K641,$V$8:$V$30,0)),"")</f>
        <v/>
      </c>
      <c r="M641" t="str">
        <f>IFERROR(INDEX($X$8:$X$30,MATCH(Table1[[#This Row],[Rounded RT]],$V$8:$V$30,0)),"")</f>
        <v/>
      </c>
      <c r="N641" t="str">
        <f>IF(Table1[[#This Row],[Analyte]]=$W$8, Table1[[#This Row],[Area]]/SUMIFS($G$6:$G1639, $M$6:$M1639,Table1[[#This Row],[Inject ID]],$B$6:$B1639,Table1[[#This Row],[File Name]]), "")</f>
        <v/>
      </c>
      <c r="O641" t="str">
        <f>IF(Table1[[#This Row],[Analyte]]=$W$25, Table1[[#This Row],[Area]]/SUMIFS($G$6:$G1639, $M$6:$M1639,Table1[[#This Row],[Inject ID]],$B$6:$B1639,Table1[[#This Row],[File Name]]), "")</f>
        <v/>
      </c>
      <c r="Q641" t="str">
        <f>IF(Table1[[#This Row],[Nap/decane]]=$W$8, Table1[[#This Row],[Area]]/SUMIFS($G$6:$G1639, $M$6:$M1639,Table1[[#This Row],[Inject ID approx]],$B$6:$B1639,Table1[[#This Row],[File Name]]), "")</f>
        <v/>
      </c>
      <c r="R641" t="str">
        <f>IF(OR(Table1[[#This Row],[Analyte]]="Phe", Table1[[#This Row],[Analyte]]= "Naphtol"),TRUE,"")</f>
        <v/>
      </c>
    </row>
    <row r="642" spans="1:18" x14ac:dyDescent="0.2">
      <c r="A642" t="str">
        <f>IFERROR(RIGHT(Table1[[#This Row],[File Name]],LEN(Table1[[#This Row],[File Name]])-FIND("-",Table1[[#This Row],[File Name]])),"")</f>
        <v>0.1</v>
      </c>
      <c r="B642" t="str">
        <f>IF(LEFT(Table1[[#This Row],[Peak '#]],3)="TIC", SUBSTITUTE(SUBSTITUTE(Table1[[#This Row],[Peak '#]],".D\data.ms",""),"TIC:", ""),B641)</f>
        <v xml:space="preserve"> 20250718_Nap-0.1</v>
      </c>
      <c r="J642" t="str">
        <f>IFERROR(2*(D643-Table1[[#This Row],[Ret Time]])/(Table1[[#This Row],[Width]]+F643),"")</f>
        <v/>
      </c>
      <c r="K642" t="str">
        <f>IF(ISNUMBER(Table1[[#This Row],[Ret Time]]), ROUND(Table1[[#This Row],[Ret Time]],1),"")</f>
        <v/>
      </c>
      <c r="L642" t="str">
        <f>IFERROR(INDEX($W$8:$W$30,MATCH(K642,$V$8:$V$30,0)),"")</f>
        <v/>
      </c>
      <c r="M642" t="str">
        <f>IFERROR(INDEX($X$8:$X$30,MATCH(Table1[[#This Row],[Rounded RT]],$V$8:$V$30,0)),"")</f>
        <v/>
      </c>
      <c r="N642" t="str">
        <f>IF(Table1[[#This Row],[Analyte]]=$W$8, Table1[[#This Row],[Area]]/SUMIFS($G$6:$G1640, $M$6:$M1640,Table1[[#This Row],[Inject ID]],$B$6:$B1640,Table1[[#This Row],[File Name]]), "")</f>
        <v/>
      </c>
      <c r="O642" t="str">
        <f>IF(Table1[[#This Row],[Analyte]]=$W$25, Table1[[#This Row],[Area]]/SUMIFS($G$6:$G1640, $M$6:$M1640,Table1[[#This Row],[Inject ID]],$B$6:$B1640,Table1[[#This Row],[File Name]]), "")</f>
        <v/>
      </c>
      <c r="Q642" t="str">
        <f>IF(Table1[[#This Row],[Nap/decane]]=$W$8, Table1[[#This Row],[Area]]/SUMIFS($G$6:$G1640, $M$6:$M1640,Table1[[#This Row],[Inject ID approx]],$B$6:$B1640,Table1[[#This Row],[File Name]]), "")</f>
        <v/>
      </c>
      <c r="R642" t="str">
        <f>IF(OR(Table1[[#This Row],[Analyte]]="Phe", Table1[[#This Row],[Analyte]]= "Naphtol"),TRUE,"")</f>
        <v/>
      </c>
    </row>
    <row r="643" spans="1:18" x14ac:dyDescent="0.2">
      <c r="A643" t="str">
        <f>IFERROR(RIGHT(Table1[[#This Row],[File Name]],LEN(Table1[[#This Row],[File Name]])-FIND("-",Table1[[#This Row],[File Name]])),"")</f>
        <v>0.1</v>
      </c>
      <c r="B643" t="str">
        <f>IF(LEFT(Table1[[#This Row],[Peak '#]],3)="TIC", SUBSTITUTE(SUBSTITUTE(Table1[[#This Row],[Peak '#]],".D\data.ms",""),"TIC:", ""),B642)</f>
        <v xml:space="preserve"> 20250718_Nap-0.1</v>
      </c>
      <c r="J643" t="str">
        <f>IFERROR(2*(D644-Table1[[#This Row],[Ret Time]])/(Table1[[#This Row],[Width]]+F644),"")</f>
        <v/>
      </c>
      <c r="K643" t="str">
        <f>IF(ISNUMBER(Table1[[#This Row],[Ret Time]]), ROUND(Table1[[#This Row],[Ret Time]],1),"")</f>
        <v/>
      </c>
      <c r="L643" t="str">
        <f>IFERROR(INDEX($W$8:$W$30,MATCH(K643,$V$8:$V$30,0)),"")</f>
        <v/>
      </c>
      <c r="M643" t="str">
        <f>IFERROR(INDEX($X$8:$X$30,MATCH(Table1[[#This Row],[Rounded RT]],$V$8:$V$30,0)),"")</f>
        <v/>
      </c>
      <c r="N643" t="str">
        <f>IF(Table1[[#This Row],[Analyte]]=$W$8, Table1[[#This Row],[Area]]/SUMIFS($G$6:$G1641, $M$6:$M1641,Table1[[#This Row],[Inject ID]],$B$6:$B1641,Table1[[#This Row],[File Name]]), "")</f>
        <v/>
      </c>
      <c r="O643" t="str">
        <f>IF(Table1[[#This Row],[Analyte]]=$W$25, Table1[[#This Row],[Area]]/SUMIFS($G$6:$G1641, $M$6:$M1641,Table1[[#This Row],[Inject ID]],$B$6:$B1641,Table1[[#This Row],[File Name]]), "")</f>
        <v/>
      </c>
      <c r="Q643" t="str">
        <f>IF(Table1[[#This Row],[Nap/decane]]=$W$8, Table1[[#This Row],[Area]]/SUMIFS($G$6:$G1641, $M$6:$M1641,Table1[[#This Row],[Inject ID approx]],$B$6:$B1641,Table1[[#This Row],[File Name]]), "")</f>
        <v/>
      </c>
      <c r="R643" t="str">
        <f>IF(OR(Table1[[#This Row],[Analyte]]="Phe", Table1[[#This Row],[Analyte]]= "Naphtol"),TRUE,"")</f>
        <v/>
      </c>
    </row>
    <row r="644" spans="1:18" x14ac:dyDescent="0.2">
      <c r="A644" t="str">
        <f>IFERROR(RIGHT(Table1[[#This Row],[File Name]],LEN(Table1[[#This Row],[File Name]])-FIND("-",Table1[[#This Row],[File Name]])),"")</f>
        <v>0.1</v>
      </c>
      <c r="B644" t="str">
        <f>IF(LEFT(Table1[[#This Row],[Peak '#]],3)="TIC", SUBSTITUTE(SUBSTITUTE(Table1[[#This Row],[Peak '#]],".D\data.ms",""),"TIC:", ""),B643)</f>
        <v xml:space="preserve"> 20250718_Nap-0.1</v>
      </c>
      <c r="J644" t="str">
        <f>IFERROR(2*(D645-Table1[[#This Row],[Ret Time]])/(Table1[[#This Row],[Width]]+F645),"")</f>
        <v/>
      </c>
      <c r="K644" t="str">
        <f>IF(ISNUMBER(Table1[[#This Row],[Ret Time]]), ROUND(Table1[[#This Row],[Ret Time]],1),"")</f>
        <v/>
      </c>
      <c r="L644" t="str">
        <f>IFERROR(INDEX($W$8:$W$30,MATCH(K644,$V$8:$V$30,0)),"")</f>
        <v/>
      </c>
      <c r="M644" t="str">
        <f>IFERROR(INDEX($X$8:$X$30,MATCH(Table1[[#This Row],[Rounded RT]],$V$8:$V$30,0)),"")</f>
        <v/>
      </c>
      <c r="N644" t="str">
        <f>IF(Table1[[#This Row],[Analyte]]=$W$8, Table1[[#This Row],[Area]]/SUMIFS($G$6:$G1642, $M$6:$M1642,Table1[[#This Row],[Inject ID]],$B$6:$B1642,Table1[[#This Row],[File Name]]), "")</f>
        <v/>
      </c>
      <c r="O644" t="str">
        <f>IF(Table1[[#This Row],[Analyte]]=$W$25, Table1[[#This Row],[Area]]/SUMIFS($G$6:$G1642, $M$6:$M1642,Table1[[#This Row],[Inject ID]],$B$6:$B1642,Table1[[#This Row],[File Name]]), "")</f>
        <v/>
      </c>
      <c r="Q644" t="str">
        <f>IF(Table1[[#This Row],[Nap/decane]]=$W$8, Table1[[#This Row],[Area]]/SUMIFS($G$6:$G1642, $M$6:$M1642,Table1[[#This Row],[Inject ID approx]],$B$6:$B1642,Table1[[#This Row],[File Name]]), "")</f>
        <v/>
      </c>
      <c r="R644" t="str">
        <f>IF(OR(Table1[[#This Row],[Analyte]]="Phe", Table1[[#This Row],[Analyte]]= "Naphtol"),TRUE,"")</f>
        <v/>
      </c>
    </row>
    <row r="645" spans="1:18" x14ac:dyDescent="0.2">
      <c r="A645" t="str">
        <f>IFERROR(RIGHT(Table1[[#This Row],[File Name]],LEN(Table1[[#This Row],[File Name]])-FIND("-",Table1[[#This Row],[File Name]])),"")</f>
        <v>0.1</v>
      </c>
      <c r="B645" t="str">
        <f>IF(LEFT(Table1[[#This Row],[Peak '#]],3)="TIC", SUBSTITUTE(SUBSTITUTE(Table1[[#This Row],[Peak '#]],".D\data.ms",""),"TIC:", ""),B644)</f>
        <v xml:space="preserve"> 20250718_Nap-0.1</v>
      </c>
      <c r="J645" t="str">
        <f>IFERROR(2*(D646-Table1[[#This Row],[Ret Time]])/(Table1[[#This Row],[Width]]+F646),"")</f>
        <v/>
      </c>
      <c r="K645" t="str">
        <f>IF(ISNUMBER(Table1[[#This Row],[Ret Time]]), ROUND(Table1[[#This Row],[Ret Time]],1),"")</f>
        <v/>
      </c>
      <c r="L645" t="str">
        <f>IFERROR(INDEX($W$8:$W$30,MATCH(K645,$V$8:$V$30,0)),"")</f>
        <v/>
      </c>
      <c r="M645" t="str">
        <f>IFERROR(INDEX($X$8:$X$30,MATCH(Table1[[#This Row],[Rounded RT]],$V$8:$V$30,0)),"")</f>
        <v/>
      </c>
      <c r="N645" t="str">
        <f>IF(Table1[[#This Row],[Analyte]]=$W$8, Table1[[#This Row],[Area]]/SUMIFS($G$6:$G1643, $M$6:$M1643,Table1[[#This Row],[Inject ID]],$B$6:$B1643,Table1[[#This Row],[File Name]]), "")</f>
        <v/>
      </c>
      <c r="O645" t="str">
        <f>IF(Table1[[#This Row],[Analyte]]=$W$25, Table1[[#This Row],[Area]]/SUMIFS($G$6:$G1643, $M$6:$M1643,Table1[[#This Row],[Inject ID]],$B$6:$B1643,Table1[[#This Row],[File Name]]), "")</f>
        <v/>
      </c>
      <c r="Q645" t="str">
        <f>IF(Table1[[#This Row],[Nap/decane]]=$W$8, Table1[[#This Row],[Area]]/SUMIFS($G$6:$G1643, $M$6:$M1643,Table1[[#This Row],[Inject ID approx]],$B$6:$B1643,Table1[[#This Row],[File Name]]), "")</f>
        <v/>
      </c>
      <c r="R645" t="str">
        <f>IF(OR(Table1[[#This Row],[Analyte]]="Phe", Table1[[#This Row],[Analyte]]= "Naphtol"),TRUE,"")</f>
        <v/>
      </c>
    </row>
    <row r="646" spans="1:18" x14ac:dyDescent="0.2">
      <c r="A646" t="str">
        <f>IFERROR(RIGHT(Table1[[#This Row],[File Name]],LEN(Table1[[#This Row],[File Name]])-FIND("-",Table1[[#This Row],[File Name]])),"")</f>
        <v>0.1</v>
      </c>
      <c r="B646" t="str">
        <f>IF(LEFT(Table1[[#This Row],[Peak '#]],3)="TIC", SUBSTITUTE(SUBSTITUTE(Table1[[#This Row],[Peak '#]],".D\data.ms",""),"TIC:", ""),B645)</f>
        <v xml:space="preserve"> 20250718_Nap-0.1</v>
      </c>
      <c r="J646" t="str">
        <f>IFERROR(2*(D647-Table1[[#This Row],[Ret Time]])/(Table1[[#This Row],[Width]]+F647),"")</f>
        <v/>
      </c>
      <c r="K646" t="str">
        <f>IF(ISNUMBER(Table1[[#This Row],[Ret Time]]), ROUND(Table1[[#This Row],[Ret Time]],1),"")</f>
        <v/>
      </c>
      <c r="L646" t="str">
        <f>IFERROR(INDEX($W$8:$W$30,MATCH(K646,$V$8:$V$30,0)),"")</f>
        <v/>
      </c>
      <c r="M646" t="str">
        <f>IFERROR(INDEX($X$8:$X$30,MATCH(Table1[[#This Row],[Rounded RT]],$V$8:$V$30,0)),"")</f>
        <v/>
      </c>
      <c r="N646" t="str">
        <f>IF(Table1[[#This Row],[Analyte]]=$W$8, Table1[[#This Row],[Area]]/SUMIFS($G$6:$G1644, $M$6:$M1644,Table1[[#This Row],[Inject ID]],$B$6:$B1644,Table1[[#This Row],[File Name]]), "")</f>
        <v/>
      </c>
      <c r="O646" t="str">
        <f>IF(Table1[[#This Row],[Analyte]]=$W$25, Table1[[#This Row],[Area]]/SUMIFS($G$6:$G1644, $M$6:$M1644,Table1[[#This Row],[Inject ID]],$B$6:$B1644,Table1[[#This Row],[File Name]]), "")</f>
        <v/>
      </c>
      <c r="Q646" t="str">
        <f>IF(Table1[[#This Row],[Nap/decane]]=$W$8, Table1[[#This Row],[Area]]/SUMIFS($G$6:$G1644, $M$6:$M1644,Table1[[#This Row],[Inject ID approx]],$B$6:$B1644,Table1[[#This Row],[File Name]]), "")</f>
        <v/>
      </c>
      <c r="R646" t="str">
        <f>IF(OR(Table1[[#This Row],[Analyte]]="Phe", Table1[[#This Row],[Analyte]]= "Naphtol"),TRUE,"")</f>
        <v/>
      </c>
    </row>
    <row r="647" spans="1:18" x14ac:dyDescent="0.2">
      <c r="A647" t="str">
        <f>IFERROR(RIGHT(Table1[[#This Row],[File Name]],LEN(Table1[[#This Row],[File Name]])-FIND("-",Table1[[#This Row],[File Name]])),"")</f>
        <v>0.1</v>
      </c>
      <c r="B647" t="str">
        <f>IF(LEFT(Table1[[#This Row],[Peak '#]],3)="TIC", SUBSTITUTE(SUBSTITUTE(Table1[[#This Row],[Peak '#]],".D\data.ms",""),"TIC:", ""),B646)</f>
        <v xml:space="preserve"> 20250718_Nap-0.1</v>
      </c>
      <c r="J647" t="str">
        <f>IFERROR(2*(D648-Table1[[#This Row],[Ret Time]])/(Table1[[#This Row],[Width]]+F648),"")</f>
        <v/>
      </c>
      <c r="K647" t="str">
        <f>IF(ISNUMBER(Table1[[#This Row],[Ret Time]]), ROUND(Table1[[#This Row],[Ret Time]],1),"")</f>
        <v/>
      </c>
      <c r="L647" t="str">
        <f>IFERROR(INDEX($W$8:$W$30,MATCH(K647,$V$8:$V$30,0)),"")</f>
        <v/>
      </c>
      <c r="M647" t="str">
        <f>IFERROR(INDEX($X$8:$X$30,MATCH(Table1[[#This Row],[Rounded RT]],$V$8:$V$30,0)),"")</f>
        <v/>
      </c>
      <c r="N647" t="str">
        <f>IF(Table1[[#This Row],[Analyte]]=$W$8, Table1[[#This Row],[Area]]/SUMIFS($G$6:$G1645, $M$6:$M1645,Table1[[#This Row],[Inject ID]],$B$6:$B1645,Table1[[#This Row],[File Name]]), "")</f>
        <v/>
      </c>
      <c r="O647" t="str">
        <f>IF(Table1[[#This Row],[Analyte]]=$W$25, Table1[[#This Row],[Area]]/SUMIFS($G$6:$G1645, $M$6:$M1645,Table1[[#This Row],[Inject ID]],$B$6:$B1645,Table1[[#This Row],[File Name]]), "")</f>
        <v/>
      </c>
      <c r="Q647" t="str">
        <f>IF(Table1[[#This Row],[Nap/decane]]=$W$8, Table1[[#This Row],[Area]]/SUMIFS($G$6:$G1645, $M$6:$M1645,Table1[[#This Row],[Inject ID approx]],$B$6:$B1645,Table1[[#This Row],[File Name]]), "")</f>
        <v/>
      </c>
      <c r="R647" t="str">
        <f>IF(OR(Table1[[#This Row],[Analyte]]="Phe", Table1[[#This Row],[Analyte]]= "Naphtol"),TRUE,"")</f>
        <v/>
      </c>
    </row>
    <row r="648" spans="1:18" x14ac:dyDescent="0.2">
      <c r="A648" t="str">
        <f>IFERROR(RIGHT(Table1[[#This Row],[File Name]],LEN(Table1[[#This Row],[File Name]])-FIND("-",Table1[[#This Row],[File Name]])),"")</f>
        <v>0.1</v>
      </c>
      <c r="B648" t="str">
        <f>IF(LEFT(Table1[[#This Row],[Peak '#]],3)="TIC", SUBSTITUTE(SUBSTITUTE(Table1[[#This Row],[Peak '#]],".D\data.ms",""),"TIC:", ""),B647)</f>
        <v xml:space="preserve"> 20250718_Nap-0.1</v>
      </c>
      <c r="J648" t="str">
        <f>IFERROR(2*(D649-Table1[[#This Row],[Ret Time]])/(Table1[[#This Row],[Width]]+F649),"")</f>
        <v/>
      </c>
      <c r="K648" t="str">
        <f>IF(ISNUMBER(Table1[[#This Row],[Ret Time]]), ROUND(Table1[[#This Row],[Ret Time]],1),"")</f>
        <v/>
      </c>
      <c r="L648" t="str">
        <f>IFERROR(INDEX($W$8:$W$30,MATCH(K648,$V$8:$V$30,0)),"")</f>
        <v/>
      </c>
      <c r="M648" t="str">
        <f>IFERROR(INDEX($X$8:$X$30,MATCH(Table1[[#This Row],[Rounded RT]],$V$8:$V$30,0)),"")</f>
        <v/>
      </c>
      <c r="N648" t="str">
        <f>IF(Table1[[#This Row],[Analyte]]=$W$8, Table1[[#This Row],[Area]]/SUMIFS($G$6:$G1646, $M$6:$M1646,Table1[[#This Row],[Inject ID]],$B$6:$B1646,Table1[[#This Row],[File Name]]), "")</f>
        <v/>
      </c>
      <c r="O648" t="str">
        <f>IF(Table1[[#This Row],[Analyte]]=$W$25, Table1[[#This Row],[Area]]/SUMIFS($G$6:$G1646, $M$6:$M1646,Table1[[#This Row],[Inject ID]],$B$6:$B1646,Table1[[#This Row],[File Name]]), "")</f>
        <v/>
      </c>
      <c r="Q648" t="str">
        <f>IF(Table1[[#This Row],[Nap/decane]]=$W$8, Table1[[#This Row],[Area]]/SUMIFS($G$6:$G1646, $M$6:$M1646,Table1[[#This Row],[Inject ID approx]],$B$6:$B1646,Table1[[#This Row],[File Name]]), "")</f>
        <v/>
      </c>
      <c r="R648" t="str">
        <f>IF(OR(Table1[[#This Row],[Analyte]]="Phe", Table1[[#This Row],[Analyte]]= "Naphtol"),TRUE,"")</f>
        <v/>
      </c>
    </row>
    <row r="649" spans="1:18" x14ac:dyDescent="0.2">
      <c r="A649" t="str">
        <f>IFERROR(RIGHT(Table1[[#This Row],[File Name]],LEN(Table1[[#This Row],[File Name]])-FIND("-",Table1[[#This Row],[File Name]])),"")</f>
        <v>0.1</v>
      </c>
      <c r="B649" t="str">
        <f>IF(LEFT(Table1[[#This Row],[Peak '#]],3)="TIC", SUBSTITUTE(SUBSTITUTE(Table1[[#This Row],[Peak '#]],".D\data.ms",""),"TIC:", ""),B648)</f>
        <v xml:space="preserve"> 20250718_Nap-0.1</v>
      </c>
      <c r="J649" t="str">
        <f>IFERROR(2*(D650-Table1[[#This Row],[Ret Time]])/(Table1[[#This Row],[Width]]+F650),"")</f>
        <v/>
      </c>
      <c r="K649" t="str">
        <f>IF(ISNUMBER(Table1[[#This Row],[Ret Time]]), ROUND(Table1[[#This Row],[Ret Time]],1),"")</f>
        <v/>
      </c>
      <c r="L649" t="str">
        <f>IFERROR(INDEX($W$8:$W$30,MATCH(K649,$V$8:$V$30,0)),"")</f>
        <v/>
      </c>
      <c r="M649" t="str">
        <f>IFERROR(INDEX($X$8:$X$30,MATCH(Table1[[#This Row],[Rounded RT]],$V$8:$V$30,0)),"")</f>
        <v/>
      </c>
      <c r="N649" t="str">
        <f>IF(Table1[[#This Row],[Analyte]]=$W$8, Table1[[#This Row],[Area]]/SUMIFS($G$6:$G1647, $M$6:$M1647,Table1[[#This Row],[Inject ID]],$B$6:$B1647,Table1[[#This Row],[File Name]]), "")</f>
        <v/>
      </c>
      <c r="O649" t="str">
        <f>IF(Table1[[#This Row],[Analyte]]=$W$25, Table1[[#This Row],[Area]]/SUMIFS($G$6:$G1647, $M$6:$M1647,Table1[[#This Row],[Inject ID]],$B$6:$B1647,Table1[[#This Row],[File Name]]), "")</f>
        <v/>
      </c>
      <c r="Q649" t="str">
        <f>IF(Table1[[#This Row],[Nap/decane]]=$W$8, Table1[[#This Row],[Area]]/SUMIFS($G$6:$G1647, $M$6:$M1647,Table1[[#This Row],[Inject ID approx]],$B$6:$B1647,Table1[[#This Row],[File Name]]), "")</f>
        <v/>
      </c>
      <c r="R649" t="str">
        <f>IF(OR(Table1[[#This Row],[Analyte]]="Phe", Table1[[#This Row],[Analyte]]= "Naphtol"),TRUE,"")</f>
        <v/>
      </c>
    </row>
    <row r="650" spans="1:18" x14ac:dyDescent="0.2">
      <c r="A650" t="str">
        <f>IFERROR(RIGHT(Table1[[#This Row],[File Name]],LEN(Table1[[#This Row],[File Name]])-FIND("-",Table1[[#This Row],[File Name]])),"")</f>
        <v>0.1</v>
      </c>
      <c r="B650" t="str">
        <f>IF(LEFT(Table1[[#This Row],[Peak '#]],3)="TIC", SUBSTITUTE(SUBSTITUTE(Table1[[#This Row],[Peak '#]],".D\data.ms",""),"TIC:", ""),B649)</f>
        <v xml:space="preserve"> 20250718_Nap-0.1</v>
      </c>
      <c r="J650" t="str">
        <f>IFERROR(2*(D651-Table1[[#This Row],[Ret Time]])/(Table1[[#This Row],[Width]]+F651),"")</f>
        <v/>
      </c>
      <c r="K650" t="str">
        <f>IF(ISNUMBER(Table1[[#This Row],[Ret Time]]), ROUND(Table1[[#This Row],[Ret Time]],1),"")</f>
        <v/>
      </c>
      <c r="L650" t="str">
        <f>IFERROR(INDEX($W$8:$W$30,MATCH(K650,$V$8:$V$30,0)),"")</f>
        <v/>
      </c>
      <c r="M650" t="str">
        <f>IFERROR(INDEX($X$8:$X$30,MATCH(Table1[[#This Row],[Rounded RT]],$V$8:$V$30,0)),"")</f>
        <v/>
      </c>
      <c r="N650" t="str">
        <f>IF(Table1[[#This Row],[Analyte]]=$W$8, Table1[[#This Row],[Area]]/SUMIFS($G$6:$G1648, $M$6:$M1648,Table1[[#This Row],[Inject ID]],$B$6:$B1648,Table1[[#This Row],[File Name]]), "")</f>
        <v/>
      </c>
      <c r="O650" t="str">
        <f>IF(Table1[[#This Row],[Analyte]]=$W$25, Table1[[#This Row],[Area]]/SUMIFS($G$6:$G1648, $M$6:$M1648,Table1[[#This Row],[Inject ID]],$B$6:$B1648,Table1[[#This Row],[File Name]]), "")</f>
        <v/>
      </c>
      <c r="Q650" t="str">
        <f>IF(Table1[[#This Row],[Nap/decane]]=$W$8, Table1[[#This Row],[Area]]/SUMIFS($G$6:$G1648, $M$6:$M1648,Table1[[#This Row],[Inject ID approx]],$B$6:$B1648,Table1[[#This Row],[File Name]]), "")</f>
        <v/>
      </c>
      <c r="R650" t="str">
        <f>IF(OR(Table1[[#This Row],[Analyte]]="Phe", Table1[[#This Row],[Analyte]]= "Naphtol"),TRUE,"")</f>
        <v/>
      </c>
    </row>
    <row r="651" spans="1:18" x14ac:dyDescent="0.2">
      <c r="A651" t="str">
        <f>IFERROR(RIGHT(Table1[[#This Row],[File Name]],LEN(Table1[[#This Row],[File Name]])-FIND("-",Table1[[#This Row],[File Name]])),"")</f>
        <v>0.1</v>
      </c>
      <c r="B651" t="str">
        <f>IF(LEFT(Table1[[#This Row],[Peak '#]],3)="TIC", SUBSTITUTE(SUBSTITUTE(Table1[[#This Row],[Peak '#]],".D\data.ms",""),"TIC:", ""),B650)</f>
        <v xml:space="preserve"> 20250718_Nap-0.1</v>
      </c>
      <c r="J651" t="str">
        <f>IFERROR(2*(D652-Table1[[#This Row],[Ret Time]])/(Table1[[#This Row],[Width]]+F652),"")</f>
        <v/>
      </c>
      <c r="K651" t="str">
        <f>IF(ISNUMBER(Table1[[#This Row],[Ret Time]]), ROUND(Table1[[#This Row],[Ret Time]],1),"")</f>
        <v/>
      </c>
      <c r="L651" t="str">
        <f>IFERROR(INDEX($W$8:$W$30,MATCH(K651,$V$8:$V$30,0)),"")</f>
        <v/>
      </c>
      <c r="M651" t="str">
        <f>IFERROR(INDEX($X$8:$X$30,MATCH(Table1[[#This Row],[Rounded RT]],$V$8:$V$30,0)),"")</f>
        <v/>
      </c>
      <c r="N651" t="str">
        <f>IF(Table1[[#This Row],[Analyte]]=$W$8, Table1[[#This Row],[Area]]/SUMIFS($G$6:$G1649, $M$6:$M1649,Table1[[#This Row],[Inject ID]],$B$6:$B1649,Table1[[#This Row],[File Name]]), "")</f>
        <v/>
      </c>
      <c r="O651" t="str">
        <f>IF(Table1[[#This Row],[Analyte]]=$W$25, Table1[[#This Row],[Area]]/SUMIFS($G$6:$G1649, $M$6:$M1649,Table1[[#This Row],[Inject ID]],$B$6:$B1649,Table1[[#This Row],[File Name]]), "")</f>
        <v/>
      </c>
      <c r="Q651" t="str">
        <f>IF(Table1[[#This Row],[Nap/decane]]=$W$8, Table1[[#This Row],[Area]]/SUMIFS($G$6:$G1649, $M$6:$M1649,Table1[[#This Row],[Inject ID approx]],$B$6:$B1649,Table1[[#This Row],[File Name]]), "")</f>
        <v/>
      </c>
      <c r="R651" t="str">
        <f>IF(OR(Table1[[#This Row],[Analyte]]="Phe", Table1[[#This Row],[Analyte]]= "Naphtol"),TRUE,"")</f>
        <v/>
      </c>
    </row>
    <row r="652" spans="1:18" x14ac:dyDescent="0.2">
      <c r="A652" t="str">
        <f>IFERROR(RIGHT(Table1[[#This Row],[File Name]],LEN(Table1[[#This Row],[File Name]])-FIND("-",Table1[[#This Row],[File Name]])),"")</f>
        <v>0.1</v>
      </c>
      <c r="B652" t="str">
        <f>IF(LEFT(Table1[[#This Row],[Peak '#]],3)="TIC", SUBSTITUTE(SUBSTITUTE(Table1[[#This Row],[Peak '#]],".D\data.ms",""),"TIC:", ""),B651)</f>
        <v xml:space="preserve"> 20250718_Nap-0.1</v>
      </c>
      <c r="J652" t="str">
        <f>IFERROR(2*(D653-Table1[[#This Row],[Ret Time]])/(Table1[[#This Row],[Width]]+F653),"")</f>
        <v/>
      </c>
      <c r="K652" t="str">
        <f>IF(ISNUMBER(Table1[[#This Row],[Ret Time]]), ROUND(Table1[[#This Row],[Ret Time]],1),"")</f>
        <v/>
      </c>
      <c r="L652" t="str">
        <f>IFERROR(INDEX($W$8:$W$30,MATCH(K652,$V$8:$V$30,0)),"")</f>
        <v/>
      </c>
      <c r="M652" t="str">
        <f>IFERROR(INDEX($X$8:$X$30,MATCH(Table1[[#This Row],[Rounded RT]],$V$8:$V$30,0)),"")</f>
        <v/>
      </c>
      <c r="N652" t="str">
        <f>IF(Table1[[#This Row],[Analyte]]=$W$8, Table1[[#This Row],[Area]]/SUMIFS($G$6:$G1650, $M$6:$M1650,Table1[[#This Row],[Inject ID]],$B$6:$B1650,Table1[[#This Row],[File Name]]), "")</f>
        <v/>
      </c>
      <c r="O652" t="str">
        <f>IF(Table1[[#This Row],[Analyte]]=$W$25, Table1[[#This Row],[Area]]/SUMIFS($G$6:$G1650, $M$6:$M1650,Table1[[#This Row],[Inject ID]],$B$6:$B1650,Table1[[#This Row],[File Name]]), "")</f>
        <v/>
      </c>
      <c r="Q652" t="str">
        <f>IF(Table1[[#This Row],[Nap/decane]]=$W$8, Table1[[#This Row],[Area]]/SUMIFS($G$6:$G1650, $M$6:$M1650,Table1[[#This Row],[Inject ID approx]],$B$6:$B1650,Table1[[#This Row],[File Name]]), "")</f>
        <v/>
      </c>
      <c r="R652" t="str">
        <f>IF(OR(Table1[[#This Row],[Analyte]]="Phe", Table1[[#This Row],[Analyte]]= "Naphtol"),TRUE,"")</f>
        <v/>
      </c>
    </row>
    <row r="653" spans="1:18" x14ac:dyDescent="0.2">
      <c r="A653" t="str">
        <f>IFERROR(RIGHT(Table1[[#This Row],[File Name]],LEN(Table1[[#This Row],[File Name]])-FIND("-",Table1[[#This Row],[File Name]])),"")</f>
        <v>0.1</v>
      </c>
      <c r="B653" t="str">
        <f>IF(LEFT(Table1[[#This Row],[Peak '#]],3)="TIC", SUBSTITUTE(SUBSTITUTE(Table1[[#This Row],[Peak '#]],".D\data.ms",""),"TIC:", ""),B652)</f>
        <v xml:space="preserve"> 20250718_Nap-0.1</v>
      </c>
      <c r="J653" t="str">
        <f>IFERROR(2*(D654-Table1[[#This Row],[Ret Time]])/(Table1[[#This Row],[Width]]+F654),"")</f>
        <v/>
      </c>
      <c r="K653" t="str">
        <f>IF(ISNUMBER(Table1[[#This Row],[Ret Time]]), ROUND(Table1[[#This Row],[Ret Time]],1),"")</f>
        <v/>
      </c>
      <c r="L653" t="str">
        <f>IFERROR(INDEX($W$8:$W$30,MATCH(K653,$V$8:$V$30,0)),"")</f>
        <v/>
      </c>
      <c r="M653" t="str">
        <f>IFERROR(INDEX($X$8:$X$30,MATCH(Table1[[#This Row],[Rounded RT]],$V$8:$V$30,0)),"")</f>
        <v/>
      </c>
      <c r="N653" t="str">
        <f>IF(Table1[[#This Row],[Analyte]]=$W$8, Table1[[#This Row],[Area]]/SUMIFS($G$6:$G1651, $M$6:$M1651,Table1[[#This Row],[Inject ID]],$B$6:$B1651,Table1[[#This Row],[File Name]]), "")</f>
        <v/>
      </c>
      <c r="O653" t="str">
        <f>IF(Table1[[#This Row],[Analyte]]=$W$25, Table1[[#This Row],[Area]]/SUMIFS($G$6:$G1651, $M$6:$M1651,Table1[[#This Row],[Inject ID]],$B$6:$B1651,Table1[[#This Row],[File Name]]), "")</f>
        <v/>
      </c>
      <c r="Q653" t="str">
        <f>IF(Table1[[#This Row],[Nap/decane]]=$W$8, Table1[[#This Row],[Area]]/SUMIFS($G$6:$G1651, $M$6:$M1651,Table1[[#This Row],[Inject ID approx]],$B$6:$B1651,Table1[[#This Row],[File Name]]), "")</f>
        <v/>
      </c>
      <c r="R653" t="str">
        <f>IF(OR(Table1[[#This Row],[Analyte]]="Phe", Table1[[#This Row],[Analyte]]= "Naphtol"),TRUE,"")</f>
        <v/>
      </c>
    </row>
    <row r="654" spans="1:18" x14ac:dyDescent="0.2">
      <c r="A654" t="str">
        <f>IFERROR(RIGHT(Table1[[#This Row],[File Name]],LEN(Table1[[#This Row],[File Name]])-FIND("-",Table1[[#This Row],[File Name]])),"")</f>
        <v>0.1</v>
      </c>
      <c r="B654" t="str">
        <f>IF(LEFT(Table1[[#This Row],[Peak '#]],3)="TIC", SUBSTITUTE(SUBSTITUTE(Table1[[#This Row],[Peak '#]],".D\data.ms",""),"TIC:", ""),B653)</f>
        <v xml:space="preserve"> 20250718_Nap-0.1</v>
      </c>
      <c r="J654" t="str">
        <f>IFERROR(2*(D655-Table1[[#This Row],[Ret Time]])/(Table1[[#This Row],[Width]]+F655),"")</f>
        <v/>
      </c>
      <c r="K654" t="str">
        <f>IF(ISNUMBER(Table1[[#This Row],[Ret Time]]), ROUND(Table1[[#This Row],[Ret Time]],1),"")</f>
        <v/>
      </c>
      <c r="L654" t="str">
        <f>IFERROR(INDEX($W$8:$W$30,MATCH(K654,$V$8:$V$30,0)),"")</f>
        <v/>
      </c>
      <c r="M654" t="str">
        <f>IFERROR(INDEX($X$8:$X$30,MATCH(Table1[[#This Row],[Rounded RT]],$V$8:$V$30,0)),"")</f>
        <v/>
      </c>
      <c r="N654" t="str">
        <f>IF(Table1[[#This Row],[Analyte]]=$W$8, Table1[[#This Row],[Area]]/SUMIFS($G$6:$G1652, $M$6:$M1652,Table1[[#This Row],[Inject ID]],$B$6:$B1652,Table1[[#This Row],[File Name]]), "")</f>
        <v/>
      </c>
      <c r="O654" t="str">
        <f>IF(Table1[[#This Row],[Analyte]]=$W$25, Table1[[#This Row],[Area]]/SUMIFS($G$6:$G1652, $M$6:$M1652,Table1[[#This Row],[Inject ID]],$B$6:$B1652,Table1[[#This Row],[File Name]]), "")</f>
        <v/>
      </c>
      <c r="Q654" t="str">
        <f>IF(Table1[[#This Row],[Nap/decane]]=$W$8, Table1[[#This Row],[Area]]/SUMIFS($G$6:$G1652, $M$6:$M1652,Table1[[#This Row],[Inject ID approx]],$B$6:$B1652,Table1[[#This Row],[File Name]]), "")</f>
        <v/>
      </c>
      <c r="R654" t="str">
        <f>IF(OR(Table1[[#This Row],[Analyte]]="Phe", Table1[[#This Row],[Analyte]]= "Naphtol"),TRUE,"")</f>
        <v/>
      </c>
    </row>
    <row r="655" spans="1:18" x14ac:dyDescent="0.2">
      <c r="A655" t="str">
        <f>IFERROR(RIGHT(Table1[[#This Row],[File Name]],LEN(Table1[[#This Row],[File Name]])-FIND("-",Table1[[#This Row],[File Name]])),"")</f>
        <v>0.1</v>
      </c>
      <c r="B655" t="str">
        <f>IF(LEFT(Table1[[#This Row],[Peak '#]],3)="TIC", SUBSTITUTE(SUBSTITUTE(Table1[[#This Row],[Peak '#]],".D\data.ms",""),"TIC:", ""),B654)</f>
        <v xml:space="preserve"> 20250718_Nap-0.1</v>
      </c>
      <c r="J655" t="str">
        <f>IFERROR(2*(D656-Table1[[#This Row],[Ret Time]])/(Table1[[#This Row],[Width]]+F656),"")</f>
        <v/>
      </c>
      <c r="K655" t="str">
        <f>IF(ISNUMBER(Table1[[#This Row],[Ret Time]]), ROUND(Table1[[#This Row],[Ret Time]],1),"")</f>
        <v/>
      </c>
      <c r="L655" t="str">
        <f>IFERROR(INDEX($W$8:$W$30,MATCH(K655,$V$8:$V$30,0)),"")</f>
        <v/>
      </c>
      <c r="M655" t="str">
        <f>IFERROR(INDEX($X$8:$X$30,MATCH(Table1[[#This Row],[Rounded RT]],$V$8:$V$30,0)),"")</f>
        <v/>
      </c>
      <c r="N655" t="str">
        <f>IF(Table1[[#This Row],[Analyte]]=$W$8, Table1[[#This Row],[Area]]/SUMIFS($G$6:$G1653, $M$6:$M1653,Table1[[#This Row],[Inject ID]],$B$6:$B1653,Table1[[#This Row],[File Name]]), "")</f>
        <v/>
      </c>
      <c r="O655" t="str">
        <f>IF(Table1[[#This Row],[Analyte]]=$W$25, Table1[[#This Row],[Area]]/SUMIFS($G$6:$G1653, $M$6:$M1653,Table1[[#This Row],[Inject ID]],$B$6:$B1653,Table1[[#This Row],[File Name]]), "")</f>
        <v/>
      </c>
      <c r="Q655" t="str">
        <f>IF(Table1[[#This Row],[Nap/decane]]=$W$8, Table1[[#This Row],[Area]]/SUMIFS($G$6:$G1653, $M$6:$M1653,Table1[[#This Row],[Inject ID approx]],$B$6:$B1653,Table1[[#This Row],[File Name]]), "")</f>
        <v/>
      </c>
      <c r="R655" t="str">
        <f>IF(OR(Table1[[#This Row],[Analyte]]="Phe", Table1[[#This Row],[Analyte]]= "Naphtol"),TRUE,"")</f>
        <v/>
      </c>
    </row>
    <row r="656" spans="1:18" x14ac:dyDescent="0.2">
      <c r="A656" t="str">
        <f>IFERROR(RIGHT(Table1[[#This Row],[File Name]],LEN(Table1[[#This Row],[File Name]])-FIND("-",Table1[[#This Row],[File Name]])),"")</f>
        <v>0.1</v>
      </c>
      <c r="B656" t="str">
        <f>IF(LEFT(Table1[[#This Row],[Peak '#]],3)="TIC", SUBSTITUTE(SUBSTITUTE(Table1[[#This Row],[Peak '#]],".D\data.ms",""),"TIC:", ""),B655)</f>
        <v xml:space="preserve"> 20250718_Nap-0.1</v>
      </c>
      <c r="J656" t="str">
        <f>IFERROR(2*(D657-Table1[[#This Row],[Ret Time]])/(Table1[[#This Row],[Width]]+F657),"")</f>
        <v/>
      </c>
      <c r="K656" t="str">
        <f>IF(ISNUMBER(Table1[[#This Row],[Ret Time]]), ROUND(Table1[[#This Row],[Ret Time]],1),"")</f>
        <v/>
      </c>
      <c r="L656" t="str">
        <f>IFERROR(INDEX($W$8:$W$30,MATCH(K656,$V$8:$V$30,0)),"")</f>
        <v/>
      </c>
      <c r="M656" t="str">
        <f>IFERROR(INDEX($X$8:$X$30,MATCH(Table1[[#This Row],[Rounded RT]],$V$8:$V$30,0)),"")</f>
        <v/>
      </c>
      <c r="N656" t="str">
        <f>IF(Table1[[#This Row],[Analyte]]=$W$8, Table1[[#This Row],[Area]]/SUMIFS($G$6:$G1654, $M$6:$M1654,Table1[[#This Row],[Inject ID]],$B$6:$B1654,Table1[[#This Row],[File Name]]), "")</f>
        <v/>
      </c>
      <c r="O656" t="str">
        <f>IF(Table1[[#This Row],[Analyte]]=$W$25, Table1[[#This Row],[Area]]/SUMIFS($G$6:$G1654, $M$6:$M1654,Table1[[#This Row],[Inject ID]],$B$6:$B1654,Table1[[#This Row],[File Name]]), "")</f>
        <v/>
      </c>
      <c r="Q656" t="str">
        <f>IF(Table1[[#This Row],[Nap/decane]]=$W$8, Table1[[#This Row],[Area]]/SUMIFS($G$6:$G1654, $M$6:$M1654,Table1[[#This Row],[Inject ID approx]],$B$6:$B1654,Table1[[#This Row],[File Name]]), "")</f>
        <v/>
      </c>
      <c r="R656" t="str">
        <f>IF(OR(Table1[[#This Row],[Analyte]]="Phe", Table1[[#This Row],[Analyte]]= "Naphtol"),TRUE,"")</f>
        <v/>
      </c>
    </row>
    <row r="657" spans="1:18" x14ac:dyDescent="0.2">
      <c r="A657" t="str">
        <f>IFERROR(RIGHT(Table1[[#This Row],[File Name]],LEN(Table1[[#This Row],[File Name]])-FIND("-",Table1[[#This Row],[File Name]])),"")</f>
        <v>0.1</v>
      </c>
      <c r="B657" t="str">
        <f>IF(LEFT(Table1[[#This Row],[Peak '#]],3)="TIC", SUBSTITUTE(SUBSTITUTE(Table1[[#This Row],[Peak '#]],".D\data.ms",""),"TIC:", ""),B656)</f>
        <v xml:space="preserve"> 20250718_Nap-0.1</v>
      </c>
      <c r="C657"/>
      <c r="J657" t="str">
        <f>IFERROR(2*(D658-Table1[[#This Row],[Ret Time]])/(Table1[[#This Row],[Width]]+F658),"")</f>
        <v/>
      </c>
      <c r="K657" t="str">
        <f>IF(ISNUMBER(Table1[[#This Row],[Ret Time]]), ROUND(Table1[[#This Row],[Ret Time]],1),"")</f>
        <v/>
      </c>
      <c r="L657" t="str">
        <f>IFERROR(INDEX($W$8:$W$30,MATCH(K657,$V$8:$V$30,0)),"")</f>
        <v/>
      </c>
      <c r="M657" t="str">
        <f>IFERROR(INDEX($X$8:$X$30,MATCH(Table1[[#This Row],[Rounded RT]],$V$8:$V$30,0)),"")</f>
        <v/>
      </c>
      <c r="N657" t="str">
        <f>IF(Table1[[#This Row],[Analyte]]=$W$8, Table1[[#This Row],[Area]]/SUMIFS($G$6:$G1655, $M$6:$M1655,Table1[[#This Row],[Inject ID]],$B$6:$B1655,Table1[[#This Row],[File Name]]), "")</f>
        <v/>
      </c>
      <c r="O657" t="str">
        <f>IF(Table1[[#This Row],[Analyte]]=$W$25, Table1[[#This Row],[Area]]/SUMIFS($G$6:$G1655, $M$6:$M1655,Table1[[#This Row],[Inject ID]],$B$6:$B1655,Table1[[#This Row],[File Name]]), "")</f>
        <v/>
      </c>
      <c r="Q657" t="str">
        <f>IF(Table1[[#This Row],[Nap/decane]]=$W$8, Table1[[#This Row],[Area]]/SUMIFS($G$6:$G1655, $M$6:$M1655,Table1[[#This Row],[Inject ID approx]],$B$6:$B1655,Table1[[#This Row],[File Name]]), "")</f>
        <v/>
      </c>
      <c r="R657" t="str">
        <f>IF(OR(Table1[[#This Row],[Analyte]]="Phe", Table1[[#This Row],[Analyte]]= "Naphtol"),TRUE,"")</f>
        <v/>
      </c>
    </row>
    <row r="658" spans="1:18" x14ac:dyDescent="0.2">
      <c r="A658" t="str">
        <f>IFERROR(RIGHT(Table1[[#This Row],[File Name]],LEN(Table1[[#This Row],[File Name]])-FIND("-",Table1[[#This Row],[File Name]])),"")</f>
        <v>0.1</v>
      </c>
      <c r="B658" t="str">
        <f>IF(LEFT(Table1[[#This Row],[Peak '#]],3)="TIC", SUBSTITUTE(SUBSTITUTE(Table1[[#This Row],[Peak '#]],".D\data.ms",""),"TIC:", ""),B657)</f>
        <v xml:space="preserve"> 20250718_Nap-0.1</v>
      </c>
      <c r="J658" t="str">
        <f>IFERROR(2*(D659-Table1[[#This Row],[Ret Time]])/(Table1[[#This Row],[Width]]+F659),"")</f>
        <v/>
      </c>
      <c r="K658" t="str">
        <f>IF(ISNUMBER(Table1[[#This Row],[Ret Time]]), ROUND(Table1[[#This Row],[Ret Time]],1),"")</f>
        <v/>
      </c>
      <c r="L658" t="str">
        <f>IFERROR(INDEX($W$8:$W$30,MATCH(K658,$V$8:$V$30,0)),"")</f>
        <v/>
      </c>
      <c r="M658" t="str">
        <f>IFERROR(INDEX($X$8:$X$30,MATCH(Table1[[#This Row],[Rounded RT]],$V$8:$V$30,0)),"")</f>
        <v/>
      </c>
      <c r="N658" t="str">
        <f>IF(Table1[[#This Row],[Analyte]]=$W$8, Table1[[#This Row],[Area]]/SUMIFS($G$6:$G1656, $M$6:$M1656,Table1[[#This Row],[Inject ID]],$B$6:$B1656,Table1[[#This Row],[File Name]]), "")</f>
        <v/>
      </c>
      <c r="O658" t="str">
        <f>IF(Table1[[#This Row],[Analyte]]=$W$25, Table1[[#This Row],[Area]]/SUMIFS($G$6:$G1656, $M$6:$M1656,Table1[[#This Row],[Inject ID]],$B$6:$B1656,Table1[[#This Row],[File Name]]), "")</f>
        <v/>
      </c>
      <c r="Q658" t="str">
        <f>IF(Table1[[#This Row],[Nap/decane]]=$W$8, Table1[[#This Row],[Area]]/SUMIFS($G$6:$G1656, $M$6:$M1656,Table1[[#This Row],[Inject ID approx]],$B$6:$B1656,Table1[[#This Row],[File Name]]), "")</f>
        <v/>
      </c>
      <c r="R658" t="str">
        <f>IF(OR(Table1[[#This Row],[Analyte]]="Phe", Table1[[#This Row],[Analyte]]= "Naphtol"),TRUE,"")</f>
        <v/>
      </c>
    </row>
    <row r="659" spans="1:18" x14ac:dyDescent="0.2">
      <c r="A659" t="str">
        <f>IFERROR(RIGHT(Table1[[#This Row],[File Name]],LEN(Table1[[#This Row],[File Name]])-FIND("-",Table1[[#This Row],[File Name]])),"")</f>
        <v>0.1</v>
      </c>
      <c r="B659" t="str">
        <f>IF(LEFT(Table1[[#This Row],[Peak '#]],3)="TIC", SUBSTITUTE(SUBSTITUTE(Table1[[#This Row],[Peak '#]],".D\data.ms",""),"TIC:", ""),B658)</f>
        <v xml:space="preserve"> 20250718_Nap-0.1</v>
      </c>
      <c r="J659" t="str">
        <f>IFERROR(2*(D660-Table1[[#This Row],[Ret Time]])/(Table1[[#This Row],[Width]]+F660),"")</f>
        <v/>
      </c>
      <c r="K659" t="str">
        <f>IF(ISNUMBER(Table1[[#This Row],[Ret Time]]), ROUND(Table1[[#This Row],[Ret Time]],1),"")</f>
        <v/>
      </c>
      <c r="L659" t="str">
        <f>IFERROR(INDEX($W$8:$W$30,MATCH(K659,$V$8:$V$30,0)),"")</f>
        <v/>
      </c>
      <c r="M659" t="str">
        <f>IFERROR(INDEX($X$8:$X$30,MATCH(Table1[[#This Row],[Rounded RT]],$V$8:$V$30,0)),"")</f>
        <v/>
      </c>
      <c r="N659" t="str">
        <f>IF(Table1[[#This Row],[Analyte]]=$W$8, Table1[[#This Row],[Area]]/SUMIFS($G$6:$G1657, $M$6:$M1657,Table1[[#This Row],[Inject ID]],$B$6:$B1657,Table1[[#This Row],[File Name]]), "")</f>
        <v/>
      </c>
      <c r="O659" t="str">
        <f>IF(Table1[[#This Row],[Analyte]]=$W$25, Table1[[#This Row],[Area]]/SUMIFS($G$6:$G1657, $M$6:$M1657,Table1[[#This Row],[Inject ID]],$B$6:$B1657,Table1[[#This Row],[File Name]]), "")</f>
        <v/>
      </c>
      <c r="Q659" t="str">
        <f>IF(Table1[[#This Row],[Nap/decane]]=$W$8, Table1[[#This Row],[Area]]/SUMIFS($G$6:$G1657, $M$6:$M1657,Table1[[#This Row],[Inject ID approx]],$B$6:$B1657,Table1[[#This Row],[File Name]]), "")</f>
        <v/>
      </c>
      <c r="R659" t="str">
        <f>IF(OR(Table1[[#This Row],[Analyte]]="Phe", Table1[[#This Row],[Analyte]]= "Naphtol"),TRUE,"")</f>
        <v/>
      </c>
    </row>
    <row r="660" spans="1:18" x14ac:dyDescent="0.2">
      <c r="A660" t="str">
        <f>IFERROR(RIGHT(Table1[[#This Row],[File Name]],LEN(Table1[[#This Row],[File Name]])-FIND("-",Table1[[#This Row],[File Name]])),"")</f>
        <v>0.1</v>
      </c>
      <c r="B660" t="str">
        <f>IF(LEFT(Table1[[#This Row],[Peak '#]],3)="TIC", SUBSTITUTE(SUBSTITUTE(Table1[[#This Row],[Peak '#]],".D\data.ms",""),"TIC:", ""),B659)</f>
        <v xml:space="preserve"> 20250718_Nap-0.1</v>
      </c>
      <c r="J660" t="str">
        <f>IFERROR(2*(D661-Table1[[#This Row],[Ret Time]])/(Table1[[#This Row],[Width]]+F661),"")</f>
        <v/>
      </c>
      <c r="K660" t="str">
        <f>IF(ISNUMBER(Table1[[#This Row],[Ret Time]]), ROUND(Table1[[#This Row],[Ret Time]],1),"")</f>
        <v/>
      </c>
      <c r="L660" t="str">
        <f>IFERROR(INDEX($W$8:$W$30,MATCH(K660,$V$8:$V$30,0)),"")</f>
        <v/>
      </c>
      <c r="M660" t="str">
        <f>IFERROR(INDEX($X$8:$X$30,MATCH(Table1[[#This Row],[Rounded RT]],$V$8:$V$30,0)),"")</f>
        <v/>
      </c>
      <c r="N660" t="str">
        <f>IF(Table1[[#This Row],[Analyte]]=$W$8, Table1[[#This Row],[Area]]/SUMIFS($G$6:$G1658, $M$6:$M1658,Table1[[#This Row],[Inject ID]],$B$6:$B1658,Table1[[#This Row],[File Name]]), "")</f>
        <v/>
      </c>
      <c r="O660" t="str">
        <f>IF(Table1[[#This Row],[Analyte]]=$W$25, Table1[[#This Row],[Area]]/SUMIFS($G$6:$G1658, $M$6:$M1658,Table1[[#This Row],[Inject ID]],$B$6:$B1658,Table1[[#This Row],[File Name]]), "")</f>
        <v/>
      </c>
      <c r="Q660" t="str">
        <f>IF(Table1[[#This Row],[Nap/decane]]=$W$8, Table1[[#This Row],[Area]]/SUMIFS($G$6:$G1658, $M$6:$M1658,Table1[[#This Row],[Inject ID approx]],$B$6:$B1658,Table1[[#This Row],[File Name]]), "")</f>
        <v/>
      </c>
      <c r="R660" t="str">
        <f>IF(OR(Table1[[#This Row],[Analyte]]="Phe", Table1[[#This Row],[Analyte]]= "Naphtol"),TRUE,"")</f>
        <v/>
      </c>
    </row>
    <row r="661" spans="1:18" x14ac:dyDescent="0.2">
      <c r="A661" t="str">
        <f>IFERROR(RIGHT(Table1[[#This Row],[File Name]],LEN(Table1[[#This Row],[File Name]])-FIND("-",Table1[[#This Row],[File Name]])),"")</f>
        <v>0.1</v>
      </c>
      <c r="B661" t="str">
        <f>IF(LEFT(Table1[[#This Row],[Peak '#]],3)="TIC", SUBSTITUTE(SUBSTITUTE(Table1[[#This Row],[Peak '#]],".D\data.ms",""),"TIC:", ""),B660)</f>
        <v xml:space="preserve"> 20250718_Nap-0.1</v>
      </c>
      <c r="J661" t="str">
        <f>IFERROR(2*(D662-Table1[[#This Row],[Ret Time]])/(Table1[[#This Row],[Width]]+F662),"")</f>
        <v/>
      </c>
      <c r="K661" t="str">
        <f>IF(ISNUMBER(Table1[[#This Row],[Ret Time]]), ROUND(Table1[[#This Row],[Ret Time]],1),"")</f>
        <v/>
      </c>
      <c r="L661" t="str">
        <f>IFERROR(INDEX($W$8:$W$30,MATCH(K661,$V$8:$V$30,0)),"")</f>
        <v/>
      </c>
      <c r="M661" t="str">
        <f>IFERROR(INDEX($X$8:$X$30,MATCH(Table1[[#This Row],[Rounded RT]],$V$8:$V$30,0)),"")</f>
        <v/>
      </c>
      <c r="N661" t="str">
        <f>IF(Table1[[#This Row],[Analyte]]=$W$8, Table1[[#This Row],[Area]]/SUMIFS($G$6:$G1659, $M$6:$M1659,Table1[[#This Row],[Inject ID]],$B$6:$B1659,Table1[[#This Row],[File Name]]), "")</f>
        <v/>
      </c>
      <c r="O661" t="str">
        <f>IF(Table1[[#This Row],[Analyte]]=$W$25, Table1[[#This Row],[Area]]/SUMIFS($G$6:$G1659, $M$6:$M1659,Table1[[#This Row],[Inject ID]],$B$6:$B1659,Table1[[#This Row],[File Name]]), "")</f>
        <v/>
      </c>
      <c r="Q661" t="str">
        <f>IF(Table1[[#This Row],[Nap/decane]]=$W$8, Table1[[#This Row],[Area]]/SUMIFS($G$6:$G1659, $M$6:$M1659,Table1[[#This Row],[Inject ID approx]],$B$6:$B1659,Table1[[#This Row],[File Name]]), "")</f>
        <v/>
      </c>
      <c r="R661" t="str">
        <f>IF(OR(Table1[[#This Row],[Analyte]]="Phe", Table1[[#This Row],[Analyte]]= "Naphtol"),TRUE,"")</f>
        <v/>
      </c>
    </row>
    <row r="662" spans="1:18" x14ac:dyDescent="0.2">
      <c r="A662" t="str">
        <f>IFERROR(RIGHT(Table1[[#This Row],[File Name]],LEN(Table1[[#This Row],[File Name]])-FIND("-",Table1[[#This Row],[File Name]])),"")</f>
        <v>0.1</v>
      </c>
      <c r="B662" t="str">
        <f>IF(LEFT(Table1[[#This Row],[Peak '#]],3)="TIC", SUBSTITUTE(SUBSTITUTE(Table1[[#This Row],[Peak '#]],".D\data.ms",""),"TIC:", ""),B661)</f>
        <v xml:space="preserve"> 20250718_Nap-0.1</v>
      </c>
      <c r="J662" t="str">
        <f>IFERROR(2*(D663-Table1[[#This Row],[Ret Time]])/(Table1[[#This Row],[Width]]+F663),"")</f>
        <v/>
      </c>
      <c r="K662" t="str">
        <f>IF(ISNUMBER(Table1[[#This Row],[Ret Time]]), ROUND(Table1[[#This Row],[Ret Time]],1),"")</f>
        <v/>
      </c>
      <c r="L662" t="str">
        <f>IFERROR(INDEX($W$8:$W$30,MATCH(K662,$V$8:$V$30,0)),"")</f>
        <v/>
      </c>
      <c r="M662" t="str">
        <f>IFERROR(INDEX($X$8:$X$30,MATCH(Table1[[#This Row],[Rounded RT]],$V$8:$V$30,0)),"")</f>
        <v/>
      </c>
      <c r="N662" t="str">
        <f>IF(Table1[[#This Row],[Analyte]]=$W$8, Table1[[#This Row],[Area]]/SUMIFS($G$6:$G1660, $M$6:$M1660,Table1[[#This Row],[Inject ID]],$B$6:$B1660,Table1[[#This Row],[File Name]]), "")</f>
        <v/>
      </c>
      <c r="O662" t="str">
        <f>IF(Table1[[#This Row],[Analyte]]=$W$25, Table1[[#This Row],[Area]]/SUMIFS($G$6:$G1660, $M$6:$M1660,Table1[[#This Row],[Inject ID]],$B$6:$B1660,Table1[[#This Row],[File Name]]), "")</f>
        <v/>
      </c>
      <c r="Q662" t="str">
        <f>IF(Table1[[#This Row],[Nap/decane]]=$W$8, Table1[[#This Row],[Area]]/SUMIFS($G$6:$G1660, $M$6:$M1660,Table1[[#This Row],[Inject ID approx]],$B$6:$B1660,Table1[[#This Row],[File Name]]), "")</f>
        <v/>
      </c>
      <c r="R662" t="str">
        <f>IF(OR(Table1[[#This Row],[Analyte]]="Phe", Table1[[#This Row],[Analyte]]= "Naphtol"),TRUE,"")</f>
        <v/>
      </c>
    </row>
    <row r="663" spans="1:18" x14ac:dyDescent="0.2">
      <c r="A663" t="str">
        <f>IFERROR(RIGHT(Table1[[#This Row],[File Name]],LEN(Table1[[#This Row],[File Name]])-FIND("-",Table1[[#This Row],[File Name]])),"")</f>
        <v>0.1</v>
      </c>
      <c r="B663" t="str">
        <f>IF(LEFT(Table1[[#This Row],[Peak '#]],3)="TIC", SUBSTITUTE(SUBSTITUTE(Table1[[#This Row],[Peak '#]],".D\data.ms",""),"TIC:", ""),B662)</f>
        <v xml:space="preserve"> 20250718_Nap-0.1</v>
      </c>
      <c r="J663" t="str">
        <f>IFERROR(2*(D664-Table1[[#This Row],[Ret Time]])/(Table1[[#This Row],[Width]]+F664),"")</f>
        <v/>
      </c>
      <c r="K663" t="str">
        <f>IF(ISNUMBER(Table1[[#This Row],[Ret Time]]), ROUND(Table1[[#This Row],[Ret Time]],1),"")</f>
        <v/>
      </c>
      <c r="L663" t="str">
        <f>IFERROR(INDEX($W$8:$W$30,MATCH(K663,$V$8:$V$30,0)),"")</f>
        <v/>
      </c>
      <c r="M663" t="str">
        <f>IFERROR(INDEX($X$8:$X$30,MATCH(Table1[[#This Row],[Rounded RT]],$V$8:$V$30,0)),"")</f>
        <v/>
      </c>
      <c r="N663" t="str">
        <f>IF(Table1[[#This Row],[Analyte]]=$W$8, Table1[[#This Row],[Area]]/SUMIFS($G$6:$G1661, $M$6:$M1661,Table1[[#This Row],[Inject ID]],$B$6:$B1661,Table1[[#This Row],[File Name]]), "")</f>
        <v/>
      </c>
      <c r="O663" t="str">
        <f>IF(Table1[[#This Row],[Analyte]]=$W$25, Table1[[#This Row],[Area]]/SUMIFS($G$6:$G1661, $M$6:$M1661,Table1[[#This Row],[Inject ID]],$B$6:$B1661,Table1[[#This Row],[File Name]]), "")</f>
        <v/>
      </c>
      <c r="Q663" t="str">
        <f>IF(Table1[[#This Row],[Nap/decane]]=$W$8, Table1[[#This Row],[Area]]/SUMIFS($G$6:$G1661, $M$6:$M1661,Table1[[#This Row],[Inject ID approx]],$B$6:$B1661,Table1[[#This Row],[File Name]]), "")</f>
        <v/>
      </c>
      <c r="R663" t="str">
        <f>IF(OR(Table1[[#This Row],[Analyte]]="Phe", Table1[[#This Row],[Analyte]]= "Naphtol"),TRUE,"")</f>
        <v/>
      </c>
    </row>
    <row r="664" spans="1:18" x14ac:dyDescent="0.2">
      <c r="A664" t="str">
        <f>IFERROR(RIGHT(Table1[[#This Row],[File Name]],LEN(Table1[[#This Row],[File Name]])-FIND("-",Table1[[#This Row],[File Name]])),"")</f>
        <v>0.1</v>
      </c>
      <c r="B664" t="str">
        <f>IF(LEFT(Table1[[#This Row],[Peak '#]],3)="TIC", SUBSTITUTE(SUBSTITUTE(Table1[[#This Row],[Peak '#]],".D\data.ms",""),"TIC:", ""),B663)</f>
        <v xml:space="preserve"> 20250718_Nap-0.1</v>
      </c>
      <c r="J664" t="str">
        <f>IFERROR(2*(D665-Table1[[#This Row],[Ret Time]])/(Table1[[#This Row],[Width]]+F665),"")</f>
        <v/>
      </c>
      <c r="K664" t="str">
        <f>IF(ISNUMBER(Table1[[#This Row],[Ret Time]]), ROUND(Table1[[#This Row],[Ret Time]],1),"")</f>
        <v/>
      </c>
      <c r="L664" t="str">
        <f>IFERROR(INDEX($W$8:$W$30,MATCH(K664,$V$8:$V$30,0)),"")</f>
        <v/>
      </c>
      <c r="M664" t="str">
        <f>IFERROR(INDEX($X$8:$X$30,MATCH(Table1[[#This Row],[Rounded RT]],$V$8:$V$30,0)),"")</f>
        <v/>
      </c>
      <c r="N664" t="str">
        <f>IF(Table1[[#This Row],[Analyte]]=$W$8, Table1[[#This Row],[Area]]/SUMIFS($G$6:$G1662, $M$6:$M1662,Table1[[#This Row],[Inject ID]],$B$6:$B1662,Table1[[#This Row],[File Name]]), "")</f>
        <v/>
      </c>
      <c r="O664" t="str">
        <f>IF(Table1[[#This Row],[Analyte]]=$W$25, Table1[[#This Row],[Area]]/SUMIFS($G$6:$G1662, $M$6:$M1662,Table1[[#This Row],[Inject ID]],$B$6:$B1662,Table1[[#This Row],[File Name]]), "")</f>
        <v/>
      </c>
      <c r="Q664" t="str">
        <f>IF(Table1[[#This Row],[Nap/decane]]=$W$8, Table1[[#This Row],[Area]]/SUMIFS($G$6:$G1662, $M$6:$M1662,Table1[[#This Row],[Inject ID approx]],$B$6:$B1662,Table1[[#This Row],[File Name]]), "")</f>
        <v/>
      </c>
      <c r="R664" t="str">
        <f>IF(OR(Table1[[#This Row],[Analyte]]="Phe", Table1[[#This Row],[Analyte]]= "Naphtol"),TRUE,"")</f>
        <v/>
      </c>
    </row>
    <row r="665" spans="1:18" x14ac:dyDescent="0.2">
      <c r="A665" t="str">
        <f>IFERROR(RIGHT(Table1[[#This Row],[File Name]],LEN(Table1[[#This Row],[File Name]])-FIND("-",Table1[[#This Row],[File Name]])),"")</f>
        <v>0.1</v>
      </c>
      <c r="B665" t="str">
        <f>IF(LEFT(Table1[[#This Row],[Peak '#]],3)="TIC", SUBSTITUTE(SUBSTITUTE(Table1[[#This Row],[Peak '#]],".D\data.ms",""),"TIC:", ""),B664)</f>
        <v xml:space="preserve"> 20250718_Nap-0.1</v>
      </c>
      <c r="J665" t="str">
        <f>IFERROR(2*(D666-Table1[[#This Row],[Ret Time]])/(Table1[[#This Row],[Width]]+F666),"")</f>
        <v/>
      </c>
      <c r="K665" t="str">
        <f>IF(ISNUMBER(Table1[[#This Row],[Ret Time]]), ROUND(Table1[[#This Row],[Ret Time]],1),"")</f>
        <v/>
      </c>
      <c r="L665" t="str">
        <f>IFERROR(INDEX($W$8:$W$30,MATCH(K665,$V$8:$V$30,0)),"")</f>
        <v/>
      </c>
      <c r="M665" t="str">
        <f>IFERROR(INDEX($X$8:$X$30,MATCH(Table1[[#This Row],[Rounded RT]],$V$8:$V$30,0)),"")</f>
        <v/>
      </c>
      <c r="N665" t="str">
        <f>IF(Table1[[#This Row],[Analyte]]=$W$8, Table1[[#This Row],[Area]]/SUMIFS($G$6:$G1663, $M$6:$M1663,Table1[[#This Row],[Inject ID]],$B$6:$B1663,Table1[[#This Row],[File Name]]), "")</f>
        <v/>
      </c>
      <c r="O665" t="str">
        <f>IF(Table1[[#This Row],[Analyte]]=$W$25, Table1[[#This Row],[Area]]/SUMIFS($G$6:$G1663, $M$6:$M1663,Table1[[#This Row],[Inject ID]],$B$6:$B1663,Table1[[#This Row],[File Name]]), "")</f>
        <v/>
      </c>
      <c r="Q665" t="str">
        <f>IF(Table1[[#This Row],[Nap/decane]]=$W$8, Table1[[#This Row],[Area]]/SUMIFS($G$6:$G1663, $M$6:$M1663,Table1[[#This Row],[Inject ID approx]],$B$6:$B1663,Table1[[#This Row],[File Name]]), "")</f>
        <v/>
      </c>
      <c r="R665" t="str">
        <f>IF(OR(Table1[[#This Row],[Analyte]]="Phe", Table1[[#This Row],[Analyte]]= "Naphtol"),TRUE,"")</f>
        <v/>
      </c>
    </row>
    <row r="666" spans="1:18" x14ac:dyDescent="0.2">
      <c r="A666" t="str">
        <f>IFERROR(RIGHT(Table1[[#This Row],[File Name]],LEN(Table1[[#This Row],[File Name]])-FIND("-",Table1[[#This Row],[File Name]])),"")</f>
        <v>0.1</v>
      </c>
      <c r="B666" t="str">
        <f>IF(LEFT(Table1[[#This Row],[Peak '#]],3)="TIC", SUBSTITUTE(SUBSTITUTE(Table1[[#This Row],[Peak '#]],".D\data.ms",""),"TIC:", ""),B665)</f>
        <v xml:space="preserve"> 20250718_Nap-0.1</v>
      </c>
      <c r="J666" t="str">
        <f>IFERROR(2*(D667-Table1[[#This Row],[Ret Time]])/(Table1[[#This Row],[Width]]+F667),"")</f>
        <v/>
      </c>
      <c r="K666" t="str">
        <f>IF(ISNUMBER(Table1[[#This Row],[Ret Time]]), ROUND(Table1[[#This Row],[Ret Time]],1),"")</f>
        <v/>
      </c>
      <c r="L666" t="str">
        <f>IFERROR(INDEX($W$8:$W$30,MATCH(K666,$V$8:$V$30,0)),"")</f>
        <v/>
      </c>
      <c r="M666" t="str">
        <f>IFERROR(INDEX($X$8:$X$30,MATCH(Table1[[#This Row],[Rounded RT]],$V$8:$V$30,0)),"")</f>
        <v/>
      </c>
      <c r="N666" t="str">
        <f>IF(Table1[[#This Row],[Analyte]]=$W$8, Table1[[#This Row],[Area]]/SUMIFS($G$6:$G1664, $M$6:$M1664,Table1[[#This Row],[Inject ID]],$B$6:$B1664,Table1[[#This Row],[File Name]]), "")</f>
        <v/>
      </c>
      <c r="O666" t="str">
        <f>IF(Table1[[#This Row],[Analyte]]=$W$25, Table1[[#This Row],[Area]]/SUMIFS($G$6:$G1664, $M$6:$M1664,Table1[[#This Row],[Inject ID]],$B$6:$B1664,Table1[[#This Row],[File Name]]), "")</f>
        <v/>
      </c>
      <c r="Q666" t="str">
        <f>IF(Table1[[#This Row],[Nap/decane]]=$W$8, Table1[[#This Row],[Area]]/SUMIFS($G$6:$G1664, $M$6:$M1664,Table1[[#This Row],[Inject ID approx]],$B$6:$B1664,Table1[[#This Row],[File Name]]), "")</f>
        <v/>
      </c>
      <c r="R666" t="str">
        <f>IF(OR(Table1[[#This Row],[Analyte]]="Phe", Table1[[#This Row],[Analyte]]= "Naphtol"),TRUE,"")</f>
        <v/>
      </c>
    </row>
    <row r="667" spans="1:18" x14ac:dyDescent="0.2">
      <c r="A667" t="str">
        <f>IFERROR(RIGHT(Table1[[#This Row],[File Name]],LEN(Table1[[#This Row],[File Name]])-FIND("-",Table1[[#This Row],[File Name]])),"")</f>
        <v>0.1</v>
      </c>
      <c r="B667" t="str">
        <f>IF(LEFT(Table1[[#This Row],[Peak '#]],3)="TIC", SUBSTITUTE(SUBSTITUTE(Table1[[#This Row],[Peak '#]],".D\data.ms",""),"TIC:", ""),B666)</f>
        <v xml:space="preserve"> 20250718_Nap-0.1</v>
      </c>
      <c r="J667" t="str">
        <f>IFERROR(2*(D668-Table1[[#This Row],[Ret Time]])/(Table1[[#This Row],[Width]]+F668),"")</f>
        <v/>
      </c>
      <c r="K667" t="str">
        <f>IF(ISNUMBER(Table1[[#This Row],[Ret Time]]), ROUND(Table1[[#This Row],[Ret Time]],1),"")</f>
        <v/>
      </c>
      <c r="L667" t="str">
        <f>IFERROR(INDEX($W$8:$W$30,MATCH(K667,$V$8:$V$30,0)),"")</f>
        <v/>
      </c>
      <c r="M667" t="str">
        <f>IFERROR(INDEX($X$8:$X$30,MATCH(Table1[[#This Row],[Rounded RT]],$V$8:$V$30,0)),"")</f>
        <v/>
      </c>
      <c r="N667" t="str">
        <f>IF(Table1[[#This Row],[Analyte]]=$W$8, Table1[[#This Row],[Area]]/SUMIFS($G$6:$G1665, $M$6:$M1665,Table1[[#This Row],[Inject ID]],$B$6:$B1665,Table1[[#This Row],[File Name]]), "")</f>
        <v/>
      </c>
      <c r="O667" t="str">
        <f>IF(Table1[[#This Row],[Analyte]]=$W$25, Table1[[#This Row],[Area]]/SUMIFS($G$6:$G1665, $M$6:$M1665,Table1[[#This Row],[Inject ID]],$B$6:$B1665,Table1[[#This Row],[File Name]]), "")</f>
        <v/>
      </c>
      <c r="Q667" t="str">
        <f>IF(Table1[[#This Row],[Nap/decane]]=$W$8, Table1[[#This Row],[Area]]/SUMIFS($G$6:$G1665, $M$6:$M1665,Table1[[#This Row],[Inject ID approx]],$B$6:$B1665,Table1[[#This Row],[File Name]]), "")</f>
        <v/>
      </c>
      <c r="R667" t="str">
        <f>IF(OR(Table1[[#This Row],[Analyte]]="Phe", Table1[[#This Row],[Analyte]]= "Naphtol"),TRUE,"")</f>
        <v/>
      </c>
    </row>
    <row r="668" spans="1:18" x14ac:dyDescent="0.2">
      <c r="A668" t="str">
        <f>IFERROR(RIGHT(Table1[[#This Row],[File Name]],LEN(Table1[[#This Row],[File Name]])-FIND("-",Table1[[#This Row],[File Name]])),"")</f>
        <v>0.1</v>
      </c>
      <c r="B668" t="str">
        <f>IF(LEFT(Table1[[#This Row],[Peak '#]],3)="TIC", SUBSTITUTE(SUBSTITUTE(Table1[[#This Row],[Peak '#]],".D\data.ms",""),"TIC:", ""),B667)</f>
        <v xml:space="preserve"> 20250718_Nap-0.1</v>
      </c>
      <c r="J668" t="str">
        <f>IFERROR(2*(D669-Table1[[#This Row],[Ret Time]])/(Table1[[#This Row],[Width]]+F669),"")</f>
        <v/>
      </c>
      <c r="K668" t="str">
        <f>IF(ISNUMBER(Table1[[#This Row],[Ret Time]]), ROUND(Table1[[#This Row],[Ret Time]],1),"")</f>
        <v/>
      </c>
      <c r="L668" t="str">
        <f>IFERROR(INDEX($W$8:$W$30,MATCH(K668,$V$8:$V$30,0)),"")</f>
        <v/>
      </c>
      <c r="M668" t="str">
        <f>IFERROR(INDEX($X$8:$X$30,MATCH(Table1[[#This Row],[Rounded RT]],$V$8:$V$30,0)),"")</f>
        <v/>
      </c>
      <c r="N668" t="str">
        <f>IF(Table1[[#This Row],[Analyte]]=$W$8, Table1[[#This Row],[Area]]/SUMIFS($G$6:$G1666, $M$6:$M1666,Table1[[#This Row],[Inject ID]],$B$6:$B1666,Table1[[#This Row],[File Name]]), "")</f>
        <v/>
      </c>
      <c r="O668" t="str">
        <f>IF(Table1[[#This Row],[Analyte]]=$W$25, Table1[[#This Row],[Area]]/SUMIFS($G$6:$G1666, $M$6:$M1666,Table1[[#This Row],[Inject ID]],$B$6:$B1666,Table1[[#This Row],[File Name]]), "")</f>
        <v/>
      </c>
      <c r="Q668" t="str">
        <f>IF(Table1[[#This Row],[Nap/decane]]=$W$8, Table1[[#This Row],[Area]]/SUMIFS($G$6:$G1666, $M$6:$M1666,Table1[[#This Row],[Inject ID approx]],$B$6:$B1666,Table1[[#This Row],[File Name]]), "")</f>
        <v/>
      </c>
      <c r="R668" t="str">
        <f>IF(OR(Table1[[#This Row],[Analyte]]="Phe", Table1[[#This Row],[Analyte]]= "Naphtol"),TRUE,"")</f>
        <v/>
      </c>
    </row>
    <row r="669" spans="1:18" x14ac:dyDescent="0.2">
      <c r="A669" t="str">
        <f>IFERROR(RIGHT(Table1[[#This Row],[File Name]],LEN(Table1[[#This Row],[File Name]])-FIND("-",Table1[[#This Row],[File Name]])),"")</f>
        <v>0.1</v>
      </c>
      <c r="B669" t="str">
        <f>IF(LEFT(Table1[[#This Row],[Peak '#]],3)="TIC", SUBSTITUTE(SUBSTITUTE(Table1[[#This Row],[Peak '#]],".D\data.ms",""),"TIC:", ""),B668)</f>
        <v xml:space="preserve"> 20250718_Nap-0.1</v>
      </c>
      <c r="J669" t="str">
        <f>IFERROR(2*(D670-Table1[[#This Row],[Ret Time]])/(Table1[[#This Row],[Width]]+F670),"")</f>
        <v/>
      </c>
      <c r="K669" t="str">
        <f>IF(ISNUMBER(Table1[[#This Row],[Ret Time]]), ROUND(Table1[[#This Row],[Ret Time]],1),"")</f>
        <v/>
      </c>
      <c r="L669" t="str">
        <f>IFERROR(INDEX($W$8:$W$30,MATCH(K669,$V$8:$V$30,0)),"")</f>
        <v/>
      </c>
      <c r="M669" t="str">
        <f>IFERROR(INDEX($X$8:$X$30,MATCH(Table1[[#This Row],[Rounded RT]],$V$8:$V$30,0)),"")</f>
        <v/>
      </c>
      <c r="N669" t="str">
        <f>IF(Table1[[#This Row],[Analyte]]=$W$8, Table1[[#This Row],[Area]]/SUMIFS($G$6:$G1667, $M$6:$M1667,Table1[[#This Row],[Inject ID]],$B$6:$B1667,Table1[[#This Row],[File Name]]), "")</f>
        <v/>
      </c>
      <c r="O669" t="str">
        <f>IF(Table1[[#This Row],[Analyte]]=$W$25, Table1[[#This Row],[Area]]/SUMIFS($G$6:$G1667, $M$6:$M1667,Table1[[#This Row],[Inject ID]],$B$6:$B1667,Table1[[#This Row],[File Name]]), "")</f>
        <v/>
      </c>
      <c r="Q669" t="str">
        <f>IF(Table1[[#This Row],[Nap/decane]]=$W$8, Table1[[#This Row],[Area]]/SUMIFS($G$6:$G1667, $M$6:$M1667,Table1[[#This Row],[Inject ID approx]],$B$6:$B1667,Table1[[#This Row],[File Name]]), "")</f>
        <v/>
      </c>
      <c r="R669" t="str">
        <f>IF(OR(Table1[[#This Row],[Analyte]]="Phe", Table1[[#This Row],[Analyte]]= "Naphtol"),TRUE,"")</f>
        <v/>
      </c>
    </row>
    <row r="670" spans="1:18" x14ac:dyDescent="0.2">
      <c r="A670" t="str">
        <f>IFERROR(RIGHT(Table1[[#This Row],[File Name]],LEN(Table1[[#This Row],[File Name]])-FIND("-",Table1[[#This Row],[File Name]])),"")</f>
        <v>0.1</v>
      </c>
      <c r="B670" t="str">
        <f>IF(LEFT(Table1[[#This Row],[Peak '#]],3)="TIC", SUBSTITUTE(SUBSTITUTE(Table1[[#This Row],[Peak '#]],".D\data.ms",""),"TIC:", ""),B669)</f>
        <v xml:space="preserve"> 20250718_Nap-0.1</v>
      </c>
      <c r="J670" t="str">
        <f>IFERROR(2*(D671-Table1[[#This Row],[Ret Time]])/(Table1[[#This Row],[Width]]+F671),"")</f>
        <v/>
      </c>
      <c r="K670" t="str">
        <f>IF(ISNUMBER(Table1[[#This Row],[Ret Time]]), ROUND(Table1[[#This Row],[Ret Time]],1),"")</f>
        <v/>
      </c>
      <c r="L670" t="str">
        <f>IFERROR(INDEX($W$8:$W$30,MATCH(K670,$V$8:$V$30,0)),"")</f>
        <v/>
      </c>
      <c r="M670" t="str">
        <f>IFERROR(INDEX($X$8:$X$30,MATCH(Table1[[#This Row],[Rounded RT]],$V$8:$V$30,0)),"")</f>
        <v/>
      </c>
      <c r="N670" t="str">
        <f>IF(Table1[[#This Row],[Analyte]]=$W$8, Table1[[#This Row],[Area]]/SUMIFS($G$6:$G1668, $M$6:$M1668,Table1[[#This Row],[Inject ID]],$B$6:$B1668,Table1[[#This Row],[File Name]]), "")</f>
        <v/>
      </c>
      <c r="O670" t="str">
        <f>IF(Table1[[#This Row],[Analyte]]=$W$25, Table1[[#This Row],[Area]]/SUMIFS($G$6:$G1668, $M$6:$M1668,Table1[[#This Row],[Inject ID]],$B$6:$B1668,Table1[[#This Row],[File Name]]), "")</f>
        <v/>
      </c>
      <c r="Q670" t="str">
        <f>IF(Table1[[#This Row],[Nap/decane]]=$W$8, Table1[[#This Row],[Area]]/SUMIFS($G$6:$G1668, $M$6:$M1668,Table1[[#This Row],[Inject ID approx]],$B$6:$B1668,Table1[[#This Row],[File Name]]), "")</f>
        <v/>
      </c>
      <c r="R670" t="str">
        <f>IF(OR(Table1[[#This Row],[Analyte]]="Phe", Table1[[#This Row],[Analyte]]= "Naphtol"),TRUE,"")</f>
        <v/>
      </c>
    </row>
    <row r="671" spans="1:18" x14ac:dyDescent="0.2">
      <c r="A671" t="str">
        <f>IFERROR(RIGHT(Table1[[#This Row],[File Name]],LEN(Table1[[#This Row],[File Name]])-FIND("-",Table1[[#This Row],[File Name]])),"")</f>
        <v>0.1</v>
      </c>
      <c r="B671" t="str">
        <f>IF(LEFT(Table1[[#This Row],[Peak '#]],3)="TIC", SUBSTITUTE(SUBSTITUTE(Table1[[#This Row],[Peak '#]],".D\data.ms",""),"TIC:", ""),B670)</f>
        <v xml:space="preserve"> 20250718_Nap-0.1</v>
      </c>
      <c r="J671" t="str">
        <f>IFERROR(2*(D672-Table1[[#This Row],[Ret Time]])/(Table1[[#This Row],[Width]]+F672),"")</f>
        <v/>
      </c>
      <c r="K671" t="str">
        <f>IF(ISNUMBER(Table1[[#This Row],[Ret Time]]), ROUND(Table1[[#This Row],[Ret Time]],1),"")</f>
        <v/>
      </c>
      <c r="L671" t="str">
        <f>IFERROR(INDEX($W$8:$W$30,MATCH(K671,$V$8:$V$30,0)),"")</f>
        <v/>
      </c>
      <c r="M671" t="str">
        <f>IFERROR(INDEX($X$8:$X$30,MATCH(Table1[[#This Row],[Rounded RT]],$V$8:$V$30,0)),"")</f>
        <v/>
      </c>
      <c r="N671" t="str">
        <f>IF(Table1[[#This Row],[Analyte]]=$W$8, Table1[[#This Row],[Area]]/SUMIFS($G$6:$G1669, $M$6:$M1669,Table1[[#This Row],[Inject ID]],$B$6:$B1669,Table1[[#This Row],[File Name]]), "")</f>
        <v/>
      </c>
      <c r="O671" t="str">
        <f>IF(Table1[[#This Row],[Analyte]]=$W$25, Table1[[#This Row],[Area]]/SUMIFS($G$6:$G1669, $M$6:$M1669,Table1[[#This Row],[Inject ID]],$B$6:$B1669,Table1[[#This Row],[File Name]]), "")</f>
        <v/>
      </c>
      <c r="Q671" t="str">
        <f>IF(Table1[[#This Row],[Nap/decane]]=$W$8, Table1[[#This Row],[Area]]/SUMIFS($G$6:$G1669, $M$6:$M1669,Table1[[#This Row],[Inject ID approx]],$B$6:$B1669,Table1[[#This Row],[File Name]]), "")</f>
        <v/>
      </c>
      <c r="R671" t="str">
        <f>IF(OR(Table1[[#This Row],[Analyte]]="Phe", Table1[[#This Row],[Analyte]]= "Naphtol"),TRUE,"")</f>
        <v/>
      </c>
    </row>
    <row r="672" spans="1:18" x14ac:dyDescent="0.2">
      <c r="A672" t="str">
        <f>IFERROR(RIGHT(Table1[[#This Row],[File Name]],LEN(Table1[[#This Row],[File Name]])-FIND("-",Table1[[#This Row],[File Name]])),"")</f>
        <v>0.1</v>
      </c>
      <c r="B672" t="str">
        <f>IF(LEFT(Table1[[#This Row],[Peak '#]],3)="TIC", SUBSTITUTE(SUBSTITUTE(Table1[[#This Row],[Peak '#]],".D\data.ms",""),"TIC:", ""),B671)</f>
        <v xml:space="preserve"> 20250718_Nap-0.1</v>
      </c>
      <c r="J672" t="str">
        <f>IFERROR(2*(D673-Table1[[#This Row],[Ret Time]])/(Table1[[#This Row],[Width]]+F673),"")</f>
        <v/>
      </c>
      <c r="K672" t="str">
        <f>IF(ISNUMBER(Table1[[#This Row],[Ret Time]]), ROUND(Table1[[#This Row],[Ret Time]],1),"")</f>
        <v/>
      </c>
      <c r="L672" t="str">
        <f>IFERROR(INDEX($W$8:$W$30,MATCH(K672,$V$8:$V$30,0)),"")</f>
        <v/>
      </c>
      <c r="M672" t="str">
        <f>IFERROR(INDEX($X$8:$X$30,MATCH(Table1[[#This Row],[Rounded RT]],$V$8:$V$30,0)),"")</f>
        <v/>
      </c>
      <c r="N672" t="str">
        <f>IF(Table1[[#This Row],[Analyte]]=$W$8, Table1[[#This Row],[Area]]/SUMIFS($G$6:$G1670, $M$6:$M1670,Table1[[#This Row],[Inject ID]],$B$6:$B1670,Table1[[#This Row],[File Name]]), "")</f>
        <v/>
      </c>
      <c r="O672" t="str">
        <f>IF(Table1[[#This Row],[Analyte]]=$W$25, Table1[[#This Row],[Area]]/SUMIFS($G$6:$G1670, $M$6:$M1670,Table1[[#This Row],[Inject ID]],$B$6:$B1670,Table1[[#This Row],[File Name]]), "")</f>
        <v/>
      </c>
      <c r="Q672" t="str">
        <f>IF(Table1[[#This Row],[Nap/decane]]=$W$8, Table1[[#This Row],[Area]]/SUMIFS($G$6:$G1670, $M$6:$M1670,Table1[[#This Row],[Inject ID approx]],$B$6:$B1670,Table1[[#This Row],[File Name]]), "")</f>
        <v/>
      </c>
      <c r="R672" t="str">
        <f>IF(OR(Table1[[#This Row],[Analyte]]="Phe", Table1[[#This Row],[Analyte]]= "Naphtol"),TRUE,"")</f>
        <v/>
      </c>
    </row>
    <row r="673" spans="1:18" x14ac:dyDescent="0.2">
      <c r="A673" t="str">
        <f>IFERROR(RIGHT(Table1[[#This Row],[File Name]],LEN(Table1[[#This Row],[File Name]])-FIND("-",Table1[[#This Row],[File Name]])),"")</f>
        <v>0.1</v>
      </c>
      <c r="B673" t="str">
        <f>IF(LEFT(Table1[[#This Row],[Peak '#]],3)="TIC", SUBSTITUTE(SUBSTITUTE(Table1[[#This Row],[Peak '#]],".D\data.ms",""),"TIC:", ""),B672)</f>
        <v xml:space="preserve"> 20250718_Nap-0.1</v>
      </c>
      <c r="J673" t="str">
        <f>IFERROR(2*(D674-Table1[[#This Row],[Ret Time]])/(Table1[[#This Row],[Width]]+F674),"")</f>
        <v/>
      </c>
      <c r="K673" t="str">
        <f>IF(ISNUMBER(Table1[[#This Row],[Ret Time]]), ROUND(Table1[[#This Row],[Ret Time]],1),"")</f>
        <v/>
      </c>
      <c r="L673" t="str">
        <f>IFERROR(INDEX($W$8:$W$30,MATCH(K673,$V$8:$V$30,0)),"")</f>
        <v/>
      </c>
      <c r="M673" t="str">
        <f>IFERROR(INDEX($X$8:$X$30,MATCH(Table1[[#This Row],[Rounded RT]],$V$8:$V$30,0)),"")</f>
        <v/>
      </c>
      <c r="N673" t="str">
        <f>IF(Table1[[#This Row],[Analyte]]=$W$8, Table1[[#This Row],[Area]]/SUMIFS($G$6:$G1671, $M$6:$M1671,Table1[[#This Row],[Inject ID]],$B$6:$B1671,Table1[[#This Row],[File Name]]), "")</f>
        <v/>
      </c>
      <c r="O673" t="str">
        <f>IF(Table1[[#This Row],[Analyte]]=$W$25, Table1[[#This Row],[Area]]/SUMIFS($G$6:$G1671, $M$6:$M1671,Table1[[#This Row],[Inject ID]],$B$6:$B1671,Table1[[#This Row],[File Name]]), "")</f>
        <v/>
      </c>
      <c r="Q673" t="str">
        <f>IF(Table1[[#This Row],[Nap/decane]]=$W$8, Table1[[#This Row],[Area]]/SUMIFS($G$6:$G1671, $M$6:$M1671,Table1[[#This Row],[Inject ID approx]],$B$6:$B1671,Table1[[#This Row],[File Name]]), "")</f>
        <v/>
      </c>
      <c r="R673" t="str">
        <f>IF(OR(Table1[[#This Row],[Analyte]]="Phe", Table1[[#This Row],[Analyte]]= "Naphtol"),TRUE,"")</f>
        <v/>
      </c>
    </row>
    <row r="674" spans="1:18" x14ac:dyDescent="0.2">
      <c r="A674" t="str">
        <f>IFERROR(RIGHT(Table1[[#This Row],[File Name]],LEN(Table1[[#This Row],[File Name]])-FIND("-",Table1[[#This Row],[File Name]])),"")</f>
        <v>0.1</v>
      </c>
      <c r="B674" t="str">
        <f>IF(LEFT(Table1[[#This Row],[Peak '#]],3)="TIC", SUBSTITUTE(SUBSTITUTE(Table1[[#This Row],[Peak '#]],".D\data.ms",""),"TIC:", ""),B673)</f>
        <v xml:space="preserve"> 20250718_Nap-0.1</v>
      </c>
      <c r="J674" t="str">
        <f>IFERROR(2*(D675-Table1[[#This Row],[Ret Time]])/(Table1[[#This Row],[Width]]+F675),"")</f>
        <v/>
      </c>
      <c r="K674" t="str">
        <f>IF(ISNUMBER(Table1[[#This Row],[Ret Time]]), ROUND(Table1[[#This Row],[Ret Time]],1),"")</f>
        <v/>
      </c>
      <c r="L674" t="str">
        <f>IFERROR(INDEX($W$8:$W$30,MATCH(K674,$V$8:$V$30,0)),"")</f>
        <v/>
      </c>
      <c r="M674" t="str">
        <f>IFERROR(INDEX($X$8:$X$30,MATCH(Table1[[#This Row],[Rounded RT]],$V$8:$V$30,0)),"")</f>
        <v/>
      </c>
      <c r="N674" t="str">
        <f>IF(Table1[[#This Row],[Analyte]]=$W$8, Table1[[#This Row],[Area]]/SUMIFS($G$6:$G1672, $M$6:$M1672,Table1[[#This Row],[Inject ID]],$B$6:$B1672,Table1[[#This Row],[File Name]]), "")</f>
        <v/>
      </c>
      <c r="O674" t="str">
        <f>IF(Table1[[#This Row],[Analyte]]=$W$25, Table1[[#This Row],[Area]]/SUMIFS($G$6:$G1672, $M$6:$M1672,Table1[[#This Row],[Inject ID]],$B$6:$B1672,Table1[[#This Row],[File Name]]), "")</f>
        <v/>
      </c>
      <c r="Q674" t="str">
        <f>IF(Table1[[#This Row],[Nap/decane]]=$W$8, Table1[[#This Row],[Area]]/SUMIFS($G$6:$G1672, $M$6:$M1672,Table1[[#This Row],[Inject ID approx]],$B$6:$B1672,Table1[[#This Row],[File Name]]), "")</f>
        <v/>
      </c>
      <c r="R674" t="str">
        <f>IF(OR(Table1[[#This Row],[Analyte]]="Phe", Table1[[#This Row],[Analyte]]= "Naphtol"),TRUE,"")</f>
        <v/>
      </c>
    </row>
    <row r="675" spans="1:18" x14ac:dyDescent="0.2">
      <c r="A675" t="str">
        <f>IFERROR(RIGHT(Table1[[#This Row],[File Name]],LEN(Table1[[#This Row],[File Name]])-FIND("-",Table1[[#This Row],[File Name]])),"")</f>
        <v>0.1</v>
      </c>
      <c r="B675" t="str">
        <f>IF(LEFT(Table1[[#This Row],[Peak '#]],3)="TIC", SUBSTITUTE(SUBSTITUTE(Table1[[#This Row],[Peak '#]],".D\data.ms",""),"TIC:", ""),B674)</f>
        <v xml:space="preserve"> 20250718_Nap-0.1</v>
      </c>
      <c r="J675" t="str">
        <f>IFERROR(2*(D676-Table1[[#This Row],[Ret Time]])/(Table1[[#This Row],[Width]]+F676),"")</f>
        <v/>
      </c>
      <c r="K675" t="str">
        <f>IF(ISNUMBER(Table1[[#This Row],[Ret Time]]), ROUND(Table1[[#This Row],[Ret Time]],1),"")</f>
        <v/>
      </c>
      <c r="L675" t="str">
        <f>IFERROR(INDEX($W$8:$W$30,MATCH(K675,$V$8:$V$30,0)),"")</f>
        <v/>
      </c>
      <c r="M675" t="str">
        <f>IFERROR(INDEX($X$8:$X$30,MATCH(Table1[[#This Row],[Rounded RT]],$V$8:$V$30,0)),"")</f>
        <v/>
      </c>
      <c r="N675" t="str">
        <f>IF(Table1[[#This Row],[Analyte]]=$W$8, Table1[[#This Row],[Area]]/SUMIFS($G$6:$G1673, $M$6:$M1673,Table1[[#This Row],[Inject ID]],$B$6:$B1673,Table1[[#This Row],[File Name]]), "")</f>
        <v/>
      </c>
      <c r="O675" t="str">
        <f>IF(Table1[[#This Row],[Analyte]]=$W$25, Table1[[#This Row],[Area]]/SUMIFS($G$6:$G1673, $M$6:$M1673,Table1[[#This Row],[Inject ID]],$B$6:$B1673,Table1[[#This Row],[File Name]]), "")</f>
        <v/>
      </c>
      <c r="Q675" t="str">
        <f>IF(Table1[[#This Row],[Nap/decane]]=$W$8, Table1[[#This Row],[Area]]/SUMIFS($G$6:$G1673, $M$6:$M1673,Table1[[#This Row],[Inject ID approx]],$B$6:$B1673,Table1[[#This Row],[File Name]]), "")</f>
        <v/>
      </c>
      <c r="R675" t="str">
        <f>IF(OR(Table1[[#This Row],[Analyte]]="Phe", Table1[[#This Row],[Analyte]]= "Naphtol"),TRUE,"")</f>
        <v/>
      </c>
    </row>
    <row r="676" spans="1:18" x14ac:dyDescent="0.2">
      <c r="A676" t="str">
        <f>IFERROR(RIGHT(Table1[[#This Row],[File Name]],LEN(Table1[[#This Row],[File Name]])-FIND("-",Table1[[#This Row],[File Name]])),"")</f>
        <v>0.1</v>
      </c>
      <c r="B676" t="str">
        <f>IF(LEFT(Table1[[#This Row],[Peak '#]],3)="TIC", SUBSTITUTE(SUBSTITUTE(Table1[[#This Row],[Peak '#]],".D\data.ms",""),"TIC:", ""),B675)</f>
        <v xml:space="preserve"> 20250718_Nap-0.1</v>
      </c>
      <c r="J676" t="str">
        <f>IFERROR(2*(D677-Table1[[#This Row],[Ret Time]])/(Table1[[#This Row],[Width]]+F677),"")</f>
        <v/>
      </c>
      <c r="K676" t="str">
        <f>IF(ISNUMBER(Table1[[#This Row],[Ret Time]]), ROUND(Table1[[#This Row],[Ret Time]],1),"")</f>
        <v/>
      </c>
      <c r="L676" t="str">
        <f>IFERROR(INDEX($W$8:$W$30,MATCH(K676,$V$8:$V$30,0)),"")</f>
        <v/>
      </c>
      <c r="M676" t="str">
        <f>IFERROR(INDEX($X$8:$X$30,MATCH(Table1[[#This Row],[Rounded RT]],$V$8:$V$30,0)),"")</f>
        <v/>
      </c>
      <c r="N676" t="str">
        <f>IF(Table1[[#This Row],[Analyte]]=$W$8, Table1[[#This Row],[Area]]/SUMIFS($G$6:$G1674, $M$6:$M1674,Table1[[#This Row],[Inject ID]],$B$6:$B1674,Table1[[#This Row],[File Name]]), "")</f>
        <v/>
      </c>
      <c r="O676" t="str">
        <f>IF(Table1[[#This Row],[Analyte]]=$W$25, Table1[[#This Row],[Area]]/SUMIFS($G$6:$G1674, $M$6:$M1674,Table1[[#This Row],[Inject ID]],$B$6:$B1674,Table1[[#This Row],[File Name]]), "")</f>
        <v/>
      </c>
      <c r="Q676" t="str">
        <f>IF(Table1[[#This Row],[Nap/decane]]=$W$8, Table1[[#This Row],[Area]]/SUMIFS($G$6:$G1674, $M$6:$M1674,Table1[[#This Row],[Inject ID approx]],$B$6:$B1674,Table1[[#This Row],[File Name]]), "")</f>
        <v/>
      </c>
      <c r="R676" t="str">
        <f>IF(OR(Table1[[#This Row],[Analyte]]="Phe", Table1[[#This Row],[Analyte]]= "Naphtol"),TRUE,"")</f>
        <v/>
      </c>
    </row>
    <row r="677" spans="1:18" x14ac:dyDescent="0.2">
      <c r="A677" t="str">
        <f>IFERROR(RIGHT(Table1[[#This Row],[File Name]],LEN(Table1[[#This Row],[File Name]])-FIND("-",Table1[[#This Row],[File Name]])),"")</f>
        <v>0.1</v>
      </c>
      <c r="B677" t="str">
        <f>IF(LEFT(Table1[[#This Row],[Peak '#]],3)="TIC", SUBSTITUTE(SUBSTITUTE(Table1[[#This Row],[Peak '#]],".D\data.ms",""),"TIC:", ""),B676)</f>
        <v xml:space="preserve"> 20250718_Nap-0.1</v>
      </c>
      <c r="J677" t="str">
        <f>IFERROR(2*(D678-Table1[[#This Row],[Ret Time]])/(Table1[[#This Row],[Width]]+F678),"")</f>
        <v/>
      </c>
      <c r="K677" t="str">
        <f>IF(ISNUMBER(Table1[[#This Row],[Ret Time]]), ROUND(Table1[[#This Row],[Ret Time]],1),"")</f>
        <v/>
      </c>
      <c r="L677" t="str">
        <f>IFERROR(INDEX($W$8:$W$30,MATCH(K677,$V$8:$V$30,0)),"")</f>
        <v/>
      </c>
      <c r="M677" t="str">
        <f>IFERROR(INDEX($X$8:$X$30,MATCH(Table1[[#This Row],[Rounded RT]],$V$8:$V$30,0)),"")</f>
        <v/>
      </c>
      <c r="N677" t="str">
        <f>IF(Table1[[#This Row],[Analyte]]=$W$8, Table1[[#This Row],[Area]]/SUMIFS($G$6:$G1675, $M$6:$M1675,Table1[[#This Row],[Inject ID]],$B$6:$B1675,Table1[[#This Row],[File Name]]), "")</f>
        <v/>
      </c>
      <c r="O677" t="str">
        <f>IF(Table1[[#This Row],[Analyte]]=$W$25, Table1[[#This Row],[Area]]/SUMIFS($G$6:$G1675, $M$6:$M1675,Table1[[#This Row],[Inject ID]],$B$6:$B1675,Table1[[#This Row],[File Name]]), "")</f>
        <v/>
      </c>
      <c r="Q677" t="str">
        <f>IF(Table1[[#This Row],[Nap/decane]]=$W$8, Table1[[#This Row],[Area]]/SUMIFS($G$6:$G1675, $M$6:$M1675,Table1[[#This Row],[Inject ID approx]],$B$6:$B1675,Table1[[#This Row],[File Name]]), "")</f>
        <v/>
      </c>
      <c r="R677" t="str">
        <f>IF(OR(Table1[[#This Row],[Analyte]]="Phe", Table1[[#This Row],[Analyte]]= "Naphtol"),TRUE,"")</f>
        <v/>
      </c>
    </row>
    <row r="678" spans="1:18" x14ac:dyDescent="0.2">
      <c r="A678" t="str">
        <f>IFERROR(RIGHT(Table1[[#This Row],[File Name]],LEN(Table1[[#This Row],[File Name]])-FIND("-",Table1[[#This Row],[File Name]])),"")</f>
        <v>0.1</v>
      </c>
      <c r="B678" t="str">
        <f>IF(LEFT(Table1[[#This Row],[Peak '#]],3)="TIC", SUBSTITUTE(SUBSTITUTE(Table1[[#This Row],[Peak '#]],".D\data.ms",""),"TIC:", ""),B677)</f>
        <v xml:space="preserve"> 20250718_Nap-0.1</v>
      </c>
      <c r="J678" t="str">
        <f>IFERROR(2*(D679-Table1[[#This Row],[Ret Time]])/(Table1[[#This Row],[Width]]+F679),"")</f>
        <v/>
      </c>
      <c r="K678" t="str">
        <f>IF(ISNUMBER(Table1[[#This Row],[Ret Time]]), ROUND(Table1[[#This Row],[Ret Time]],1),"")</f>
        <v/>
      </c>
      <c r="L678" t="str">
        <f>IFERROR(INDEX($W$8:$W$30,MATCH(K678,$V$8:$V$30,0)),"")</f>
        <v/>
      </c>
      <c r="M678" t="str">
        <f>IFERROR(INDEX($X$8:$X$30,MATCH(Table1[[#This Row],[Rounded RT]],$V$8:$V$30,0)),"")</f>
        <v/>
      </c>
      <c r="N678" t="str">
        <f>IF(Table1[[#This Row],[Analyte]]=$W$8, Table1[[#This Row],[Area]]/SUMIFS($G$6:$G1676, $M$6:$M1676,Table1[[#This Row],[Inject ID]],$B$6:$B1676,Table1[[#This Row],[File Name]]), "")</f>
        <v/>
      </c>
      <c r="O678" t="str">
        <f>IF(Table1[[#This Row],[Analyte]]=$W$25, Table1[[#This Row],[Area]]/SUMIFS($G$6:$G1676, $M$6:$M1676,Table1[[#This Row],[Inject ID]],$B$6:$B1676,Table1[[#This Row],[File Name]]), "")</f>
        <v/>
      </c>
      <c r="Q678" t="str">
        <f>IF(Table1[[#This Row],[Nap/decane]]=$W$8, Table1[[#This Row],[Area]]/SUMIFS($G$6:$G1676, $M$6:$M1676,Table1[[#This Row],[Inject ID approx]],$B$6:$B1676,Table1[[#This Row],[File Name]]), "")</f>
        <v/>
      </c>
      <c r="R678" t="str">
        <f>IF(OR(Table1[[#This Row],[Analyte]]="Phe", Table1[[#This Row],[Analyte]]= "Naphtol"),TRUE,"")</f>
        <v/>
      </c>
    </row>
    <row r="679" spans="1:18" x14ac:dyDescent="0.2">
      <c r="A679" t="str">
        <f>IFERROR(RIGHT(Table1[[#This Row],[File Name]],LEN(Table1[[#This Row],[File Name]])-FIND("-",Table1[[#This Row],[File Name]])),"")</f>
        <v>0.1</v>
      </c>
      <c r="B679" t="str">
        <f>IF(LEFT(Table1[[#This Row],[Peak '#]],3)="TIC", SUBSTITUTE(SUBSTITUTE(Table1[[#This Row],[Peak '#]],".D\data.ms",""),"TIC:", ""),B678)</f>
        <v xml:space="preserve"> 20250718_Nap-0.1</v>
      </c>
      <c r="J679" t="str">
        <f>IFERROR(2*(D680-Table1[[#This Row],[Ret Time]])/(Table1[[#This Row],[Width]]+F680),"")</f>
        <v/>
      </c>
      <c r="K679" t="str">
        <f>IF(ISNUMBER(Table1[[#This Row],[Ret Time]]), ROUND(Table1[[#This Row],[Ret Time]],1),"")</f>
        <v/>
      </c>
      <c r="L679" t="str">
        <f>IFERROR(INDEX($W$8:$W$30,MATCH(K679,$V$8:$V$30,0)),"")</f>
        <v/>
      </c>
      <c r="M679" t="str">
        <f>IFERROR(INDEX($X$8:$X$30,MATCH(Table1[[#This Row],[Rounded RT]],$V$8:$V$30,0)),"")</f>
        <v/>
      </c>
      <c r="N679" t="str">
        <f>IF(Table1[[#This Row],[Analyte]]=$W$8, Table1[[#This Row],[Area]]/SUMIFS($G$6:$G1677, $M$6:$M1677,Table1[[#This Row],[Inject ID]],$B$6:$B1677,Table1[[#This Row],[File Name]]), "")</f>
        <v/>
      </c>
      <c r="O679" t="str">
        <f>IF(Table1[[#This Row],[Analyte]]=$W$25, Table1[[#This Row],[Area]]/SUMIFS($G$6:$G1677, $M$6:$M1677,Table1[[#This Row],[Inject ID]],$B$6:$B1677,Table1[[#This Row],[File Name]]), "")</f>
        <v/>
      </c>
      <c r="Q679" t="str">
        <f>IF(Table1[[#This Row],[Nap/decane]]=$W$8, Table1[[#This Row],[Area]]/SUMIFS($G$6:$G1677, $M$6:$M1677,Table1[[#This Row],[Inject ID approx]],$B$6:$B1677,Table1[[#This Row],[File Name]]), "")</f>
        <v/>
      </c>
      <c r="R679" t="str">
        <f>IF(OR(Table1[[#This Row],[Analyte]]="Phe", Table1[[#This Row],[Analyte]]= "Naphtol"),TRUE,"")</f>
        <v/>
      </c>
    </row>
    <row r="680" spans="1:18" x14ac:dyDescent="0.2">
      <c r="A680" t="str">
        <f>IFERROR(RIGHT(Table1[[#This Row],[File Name]],LEN(Table1[[#This Row],[File Name]])-FIND("-",Table1[[#This Row],[File Name]])),"")</f>
        <v>0.1</v>
      </c>
      <c r="B680" t="str">
        <f>IF(LEFT(Table1[[#This Row],[Peak '#]],3)="TIC", SUBSTITUTE(SUBSTITUTE(Table1[[#This Row],[Peak '#]],".D\data.ms",""),"TIC:", ""),B679)</f>
        <v xml:space="preserve"> 20250718_Nap-0.1</v>
      </c>
      <c r="J680" t="str">
        <f>IFERROR(2*(D681-Table1[[#This Row],[Ret Time]])/(Table1[[#This Row],[Width]]+F681),"")</f>
        <v/>
      </c>
      <c r="K680" t="str">
        <f>IF(ISNUMBER(Table1[[#This Row],[Ret Time]]), ROUND(Table1[[#This Row],[Ret Time]],1),"")</f>
        <v/>
      </c>
      <c r="L680" t="str">
        <f>IFERROR(INDEX($W$8:$W$30,MATCH(K680,$V$8:$V$30,0)),"")</f>
        <v/>
      </c>
      <c r="M680" t="str">
        <f>IFERROR(INDEX($X$8:$X$30,MATCH(Table1[[#This Row],[Rounded RT]],$V$8:$V$30,0)),"")</f>
        <v/>
      </c>
      <c r="N680" t="str">
        <f>IF(Table1[[#This Row],[Analyte]]=$W$8, Table1[[#This Row],[Area]]/SUMIFS($G$6:$G1678, $M$6:$M1678,Table1[[#This Row],[Inject ID]],$B$6:$B1678,Table1[[#This Row],[File Name]]), "")</f>
        <v/>
      </c>
      <c r="O680" t="str">
        <f>IF(Table1[[#This Row],[Analyte]]=$W$25, Table1[[#This Row],[Area]]/SUMIFS($G$6:$G1678, $M$6:$M1678,Table1[[#This Row],[Inject ID]],$B$6:$B1678,Table1[[#This Row],[File Name]]), "")</f>
        <v/>
      </c>
      <c r="Q680" t="str">
        <f>IF(Table1[[#This Row],[Nap/decane]]=$W$8, Table1[[#This Row],[Area]]/SUMIFS($G$6:$G1678, $M$6:$M1678,Table1[[#This Row],[Inject ID approx]],$B$6:$B1678,Table1[[#This Row],[File Name]]), "")</f>
        <v/>
      </c>
      <c r="R680" t="str">
        <f>IF(OR(Table1[[#This Row],[Analyte]]="Phe", Table1[[#This Row],[Analyte]]= "Naphtol"),TRUE,"")</f>
        <v/>
      </c>
    </row>
    <row r="681" spans="1:18" x14ac:dyDescent="0.2">
      <c r="A681" t="str">
        <f>IFERROR(RIGHT(Table1[[#This Row],[File Name]],LEN(Table1[[#This Row],[File Name]])-FIND("-",Table1[[#This Row],[File Name]])),"")</f>
        <v>0.1</v>
      </c>
      <c r="B681" t="str">
        <f>IF(LEFT(Table1[[#This Row],[Peak '#]],3)="TIC", SUBSTITUTE(SUBSTITUTE(Table1[[#This Row],[Peak '#]],".D\data.ms",""),"TIC:", ""),B680)</f>
        <v xml:space="preserve"> 20250718_Nap-0.1</v>
      </c>
      <c r="J681" t="str">
        <f>IFERROR(2*(D682-Table1[[#This Row],[Ret Time]])/(Table1[[#This Row],[Width]]+F682),"")</f>
        <v/>
      </c>
      <c r="K681" t="str">
        <f>IF(ISNUMBER(Table1[[#This Row],[Ret Time]]), ROUND(Table1[[#This Row],[Ret Time]],1),"")</f>
        <v/>
      </c>
      <c r="L681" t="str">
        <f>IFERROR(INDEX($W$8:$W$30,MATCH(K681,$V$8:$V$30,0)),"")</f>
        <v/>
      </c>
      <c r="M681" t="str">
        <f>IFERROR(INDEX($X$8:$X$30,MATCH(Table1[[#This Row],[Rounded RT]],$V$8:$V$30,0)),"")</f>
        <v/>
      </c>
      <c r="N681" t="str">
        <f>IF(Table1[[#This Row],[Analyte]]=$W$8, Table1[[#This Row],[Area]]/SUMIFS($G$6:$G1679, $M$6:$M1679,Table1[[#This Row],[Inject ID]],$B$6:$B1679,Table1[[#This Row],[File Name]]), "")</f>
        <v/>
      </c>
      <c r="O681" t="str">
        <f>IF(Table1[[#This Row],[Analyte]]=$W$25, Table1[[#This Row],[Area]]/SUMIFS($G$6:$G1679, $M$6:$M1679,Table1[[#This Row],[Inject ID]],$B$6:$B1679,Table1[[#This Row],[File Name]]), "")</f>
        <v/>
      </c>
      <c r="Q681" t="str">
        <f>IF(Table1[[#This Row],[Nap/decane]]=$W$8, Table1[[#This Row],[Area]]/SUMIFS($G$6:$G1679, $M$6:$M1679,Table1[[#This Row],[Inject ID approx]],$B$6:$B1679,Table1[[#This Row],[File Name]]), "")</f>
        <v/>
      </c>
      <c r="R681" t="str">
        <f>IF(OR(Table1[[#This Row],[Analyte]]="Phe", Table1[[#This Row],[Analyte]]= "Naphtol"),TRUE,"")</f>
        <v/>
      </c>
    </row>
    <row r="682" spans="1:18" x14ac:dyDescent="0.2">
      <c r="A682" t="str">
        <f>IFERROR(RIGHT(Table1[[#This Row],[File Name]],LEN(Table1[[#This Row],[File Name]])-FIND("-",Table1[[#This Row],[File Name]])),"")</f>
        <v>0.1</v>
      </c>
      <c r="B682" t="str">
        <f>IF(LEFT(Table1[[#This Row],[Peak '#]],3)="TIC", SUBSTITUTE(SUBSTITUTE(Table1[[#This Row],[Peak '#]],".D\data.ms",""),"TIC:", ""),B681)</f>
        <v xml:space="preserve"> 20250718_Nap-0.1</v>
      </c>
      <c r="J682" t="str">
        <f>IFERROR(2*(D683-Table1[[#This Row],[Ret Time]])/(Table1[[#This Row],[Width]]+F683),"")</f>
        <v/>
      </c>
      <c r="K682" t="str">
        <f>IF(ISNUMBER(Table1[[#This Row],[Ret Time]]), ROUND(Table1[[#This Row],[Ret Time]],1),"")</f>
        <v/>
      </c>
      <c r="L682" t="str">
        <f>IFERROR(INDEX($W$8:$W$30,MATCH(K682,$V$8:$V$30,0)),"")</f>
        <v/>
      </c>
      <c r="M682" t="str">
        <f>IFERROR(INDEX($X$8:$X$30,MATCH(Table1[[#This Row],[Rounded RT]],$V$8:$V$30,0)),"")</f>
        <v/>
      </c>
      <c r="N682" t="str">
        <f>IF(Table1[[#This Row],[Analyte]]=$W$8, Table1[[#This Row],[Area]]/SUMIFS($G$6:$G1680, $M$6:$M1680,Table1[[#This Row],[Inject ID]],$B$6:$B1680,Table1[[#This Row],[File Name]]), "")</f>
        <v/>
      </c>
      <c r="O682" t="str">
        <f>IF(Table1[[#This Row],[Analyte]]=$W$25, Table1[[#This Row],[Area]]/SUMIFS($G$6:$G1680, $M$6:$M1680,Table1[[#This Row],[Inject ID]],$B$6:$B1680,Table1[[#This Row],[File Name]]), "")</f>
        <v/>
      </c>
      <c r="Q682" t="str">
        <f>IF(Table1[[#This Row],[Nap/decane]]=$W$8, Table1[[#This Row],[Area]]/SUMIFS($G$6:$G1680, $M$6:$M1680,Table1[[#This Row],[Inject ID approx]],$B$6:$B1680,Table1[[#This Row],[File Name]]), "")</f>
        <v/>
      </c>
      <c r="R682" t="str">
        <f>IF(OR(Table1[[#This Row],[Analyte]]="Phe", Table1[[#This Row],[Analyte]]= "Naphtol"),TRUE,"")</f>
        <v/>
      </c>
    </row>
    <row r="683" spans="1:18" x14ac:dyDescent="0.2">
      <c r="A683" t="str">
        <f>IFERROR(RIGHT(Table1[[#This Row],[File Name]],LEN(Table1[[#This Row],[File Name]])-FIND("-",Table1[[#This Row],[File Name]])),"")</f>
        <v>0.1</v>
      </c>
      <c r="B683" t="str">
        <f>IF(LEFT(Table1[[#This Row],[Peak '#]],3)="TIC", SUBSTITUTE(SUBSTITUTE(Table1[[#This Row],[Peak '#]],".D\data.ms",""),"TIC:", ""),B682)</f>
        <v xml:space="preserve"> 20250718_Nap-0.1</v>
      </c>
      <c r="J683" t="str">
        <f>IFERROR(2*(D684-Table1[[#This Row],[Ret Time]])/(Table1[[#This Row],[Width]]+F684),"")</f>
        <v/>
      </c>
      <c r="K683" t="str">
        <f>IF(ISNUMBER(Table1[[#This Row],[Ret Time]]), ROUND(Table1[[#This Row],[Ret Time]],1),"")</f>
        <v/>
      </c>
      <c r="L683" t="str">
        <f>IFERROR(INDEX($W$8:$W$30,MATCH(K683,$V$8:$V$30,0)),"")</f>
        <v/>
      </c>
      <c r="M683" t="str">
        <f>IFERROR(INDEX($X$8:$X$30,MATCH(Table1[[#This Row],[Rounded RT]],$V$8:$V$30,0)),"")</f>
        <v/>
      </c>
      <c r="N683" t="str">
        <f>IF(Table1[[#This Row],[Analyte]]=$W$8, Table1[[#This Row],[Area]]/SUMIFS($G$6:$G1681, $M$6:$M1681,Table1[[#This Row],[Inject ID]],$B$6:$B1681,Table1[[#This Row],[File Name]]), "")</f>
        <v/>
      </c>
      <c r="O683" t="str">
        <f>IF(Table1[[#This Row],[Analyte]]=$W$25, Table1[[#This Row],[Area]]/SUMIFS($G$6:$G1681, $M$6:$M1681,Table1[[#This Row],[Inject ID]],$B$6:$B1681,Table1[[#This Row],[File Name]]), "")</f>
        <v/>
      </c>
      <c r="Q683" t="str">
        <f>IF(Table1[[#This Row],[Nap/decane]]=$W$8, Table1[[#This Row],[Area]]/SUMIFS($G$6:$G1681, $M$6:$M1681,Table1[[#This Row],[Inject ID approx]],$B$6:$B1681,Table1[[#This Row],[File Name]]), "")</f>
        <v/>
      </c>
      <c r="R683" t="str">
        <f>IF(OR(Table1[[#This Row],[Analyte]]="Phe", Table1[[#This Row],[Analyte]]= "Naphtol"),TRUE,"")</f>
        <v/>
      </c>
    </row>
    <row r="684" spans="1:18" x14ac:dyDescent="0.2">
      <c r="A684" t="str">
        <f>IFERROR(RIGHT(Table1[[#This Row],[File Name]],LEN(Table1[[#This Row],[File Name]])-FIND("-",Table1[[#This Row],[File Name]])),"")</f>
        <v>0.1</v>
      </c>
      <c r="B684" t="str">
        <f>IF(LEFT(Table1[[#This Row],[Peak '#]],3)="TIC", SUBSTITUTE(SUBSTITUTE(Table1[[#This Row],[Peak '#]],".D\data.ms",""),"TIC:", ""),B683)</f>
        <v xml:space="preserve"> 20250718_Nap-0.1</v>
      </c>
      <c r="J684" t="str">
        <f>IFERROR(2*(D685-Table1[[#This Row],[Ret Time]])/(Table1[[#This Row],[Width]]+F685),"")</f>
        <v/>
      </c>
      <c r="K684" t="str">
        <f>IF(ISNUMBER(Table1[[#This Row],[Ret Time]]), ROUND(Table1[[#This Row],[Ret Time]],1),"")</f>
        <v/>
      </c>
      <c r="L684" t="str">
        <f>IFERROR(INDEX($W$8:$W$30,MATCH(K684,$V$8:$V$30,0)),"")</f>
        <v/>
      </c>
      <c r="M684" t="str">
        <f>IFERROR(INDEX($X$8:$X$30,MATCH(Table1[[#This Row],[Rounded RT]],$V$8:$V$30,0)),"")</f>
        <v/>
      </c>
      <c r="N684" t="str">
        <f>IF(Table1[[#This Row],[Analyte]]=$W$8, Table1[[#This Row],[Area]]/SUMIFS($G$6:$G1682, $M$6:$M1682,Table1[[#This Row],[Inject ID]],$B$6:$B1682,Table1[[#This Row],[File Name]]), "")</f>
        <v/>
      </c>
      <c r="O684" t="str">
        <f>IF(Table1[[#This Row],[Analyte]]=$W$25, Table1[[#This Row],[Area]]/SUMIFS($G$6:$G1682, $M$6:$M1682,Table1[[#This Row],[Inject ID]],$B$6:$B1682,Table1[[#This Row],[File Name]]), "")</f>
        <v/>
      </c>
      <c r="Q684" t="str">
        <f>IF(Table1[[#This Row],[Nap/decane]]=$W$8, Table1[[#This Row],[Area]]/SUMIFS($G$6:$G1682, $M$6:$M1682,Table1[[#This Row],[Inject ID approx]],$B$6:$B1682,Table1[[#This Row],[File Name]]), "")</f>
        <v/>
      </c>
      <c r="R684" t="str">
        <f>IF(OR(Table1[[#This Row],[Analyte]]="Phe", Table1[[#This Row],[Analyte]]= "Naphtol"),TRUE,"")</f>
        <v/>
      </c>
    </row>
    <row r="685" spans="1:18" x14ac:dyDescent="0.2">
      <c r="A685" t="str">
        <f>IFERROR(RIGHT(Table1[[#This Row],[File Name]],LEN(Table1[[#This Row],[File Name]])-FIND("-",Table1[[#This Row],[File Name]])),"")</f>
        <v>0.1</v>
      </c>
      <c r="B685" t="str">
        <f>IF(LEFT(Table1[[#This Row],[Peak '#]],3)="TIC", SUBSTITUTE(SUBSTITUTE(Table1[[#This Row],[Peak '#]],".D\data.ms",""),"TIC:", ""),B684)</f>
        <v xml:space="preserve"> 20250718_Nap-0.1</v>
      </c>
      <c r="J685" t="str">
        <f>IFERROR(2*(D686-Table1[[#This Row],[Ret Time]])/(Table1[[#This Row],[Width]]+F686),"")</f>
        <v/>
      </c>
      <c r="K685" t="str">
        <f>IF(ISNUMBER(Table1[[#This Row],[Ret Time]]), ROUND(Table1[[#This Row],[Ret Time]],1),"")</f>
        <v/>
      </c>
      <c r="L685" t="str">
        <f>IFERROR(INDEX($W$8:$W$30,MATCH(K685,$V$8:$V$30,0)),"")</f>
        <v/>
      </c>
      <c r="M685" t="str">
        <f>IFERROR(INDEX($X$8:$X$30,MATCH(Table1[[#This Row],[Rounded RT]],$V$8:$V$30,0)),"")</f>
        <v/>
      </c>
      <c r="N685" t="str">
        <f>IF(Table1[[#This Row],[Analyte]]=$W$8, Table1[[#This Row],[Area]]/SUMIFS($G$6:$G1683, $M$6:$M1683,Table1[[#This Row],[Inject ID]],$B$6:$B1683,Table1[[#This Row],[File Name]]), "")</f>
        <v/>
      </c>
      <c r="O685" t="str">
        <f>IF(Table1[[#This Row],[Analyte]]=$W$25, Table1[[#This Row],[Area]]/SUMIFS($G$6:$G1683, $M$6:$M1683,Table1[[#This Row],[Inject ID]],$B$6:$B1683,Table1[[#This Row],[File Name]]), "")</f>
        <v/>
      </c>
      <c r="Q685" t="str">
        <f>IF(Table1[[#This Row],[Nap/decane]]=$W$8, Table1[[#This Row],[Area]]/SUMIFS($G$6:$G1683, $M$6:$M1683,Table1[[#This Row],[Inject ID approx]],$B$6:$B1683,Table1[[#This Row],[File Name]]), "")</f>
        <v/>
      </c>
      <c r="R685" t="str">
        <f>IF(OR(Table1[[#This Row],[Analyte]]="Phe", Table1[[#This Row],[Analyte]]= "Naphtol"),TRUE,"")</f>
        <v/>
      </c>
    </row>
    <row r="686" spans="1:18" x14ac:dyDescent="0.2">
      <c r="A686" t="str">
        <f>IFERROR(RIGHT(Table1[[#This Row],[File Name]],LEN(Table1[[#This Row],[File Name]])-FIND("-",Table1[[#This Row],[File Name]])),"")</f>
        <v>0.1</v>
      </c>
      <c r="B686" t="str">
        <f>IF(LEFT(Table1[[#This Row],[Peak '#]],3)="TIC", SUBSTITUTE(SUBSTITUTE(Table1[[#This Row],[Peak '#]],".D\data.ms",""),"TIC:", ""),B685)</f>
        <v xml:space="preserve"> 20250718_Nap-0.1</v>
      </c>
      <c r="J686" t="str">
        <f>IFERROR(2*(D687-Table1[[#This Row],[Ret Time]])/(Table1[[#This Row],[Width]]+F687),"")</f>
        <v/>
      </c>
      <c r="K686" t="str">
        <f>IF(ISNUMBER(Table1[[#This Row],[Ret Time]]), ROUND(Table1[[#This Row],[Ret Time]],1),"")</f>
        <v/>
      </c>
      <c r="L686" t="str">
        <f>IFERROR(INDEX($W$8:$W$30,MATCH(K686,$V$8:$V$30,0)),"")</f>
        <v/>
      </c>
      <c r="M686" t="str">
        <f>IFERROR(INDEX($X$8:$X$30,MATCH(Table1[[#This Row],[Rounded RT]],$V$8:$V$30,0)),"")</f>
        <v/>
      </c>
      <c r="N686" t="str">
        <f>IF(Table1[[#This Row],[Analyte]]=$W$8, Table1[[#This Row],[Area]]/SUMIFS($G$6:$G1684, $M$6:$M1684,Table1[[#This Row],[Inject ID]],$B$6:$B1684,Table1[[#This Row],[File Name]]), "")</f>
        <v/>
      </c>
      <c r="O686" t="str">
        <f>IF(Table1[[#This Row],[Analyte]]=$W$25, Table1[[#This Row],[Area]]/SUMIFS($G$6:$G1684, $M$6:$M1684,Table1[[#This Row],[Inject ID]],$B$6:$B1684,Table1[[#This Row],[File Name]]), "")</f>
        <v/>
      </c>
      <c r="Q686" t="str">
        <f>IF(Table1[[#This Row],[Nap/decane]]=$W$8, Table1[[#This Row],[Area]]/SUMIFS($G$6:$G1684, $M$6:$M1684,Table1[[#This Row],[Inject ID approx]],$B$6:$B1684,Table1[[#This Row],[File Name]]), "")</f>
        <v/>
      </c>
      <c r="R686" t="str">
        <f>IF(OR(Table1[[#This Row],[Analyte]]="Phe", Table1[[#This Row],[Analyte]]= "Naphtol"),TRUE,"")</f>
        <v/>
      </c>
    </row>
    <row r="687" spans="1:18" x14ac:dyDescent="0.2">
      <c r="A687" t="str">
        <f>IFERROR(RIGHT(Table1[[#This Row],[File Name]],LEN(Table1[[#This Row],[File Name]])-FIND("-",Table1[[#This Row],[File Name]])),"")</f>
        <v>0.1</v>
      </c>
      <c r="B687" t="str">
        <f>IF(LEFT(Table1[[#This Row],[Peak '#]],3)="TIC", SUBSTITUTE(SUBSTITUTE(Table1[[#This Row],[Peak '#]],".D\data.ms",""),"TIC:", ""),B686)</f>
        <v xml:space="preserve"> 20250718_Nap-0.1</v>
      </c>
      <c r="J687" t="str">
        <f>IFERROR(2*(D688-Table1[[#This Row],[Ret Time]])/(Table1[[#This Row],[Width]]+F688),"")</f>
        <v/>
      </c>
      <c r="K687" t="str">
        <f>IF(ISNUMBER(Table1[[#This Row],[Ret Time]]), ROUND(Table1[[#This Row],[Ret Time]],1),"")</f>
        <v/>
      </c>
      <c r="L687" t="str">
        <f>IFERROR(INDEX($W$8:$W$30,MATCH(K687,$V$8:$V$30,0)),"")</f>
        <v/>
      </c>
      <c r="M687" t="str">
        <f>IFERROR(INDEX($X$8:$X$30,MATCH(Table1[[#This Row],[Rounded RT]],$V$8:$V$30,0)),"")</f>
        <v/>
      </c>
      <c r="N687" t="str">
        <f>IF(Table1[[#This Row],[Analyte]]=$W$8, Table1[[#This Row],[Area]]/SUMIFS($G$6:$G1685, $M$6:$M1685,Table1[[#This Row],[Inject ID]],$B$6:$B1685,Table1[[#This Row],[File Name]]), "")</f>
        <v/>
      </c>
      <c r="O687" t="str">
        <f>IF(Table1[[#This Row],[Analyte]]=$W$25, Table1[[#This Row],[Area]]/SUMIFS($G$6:$G1685, $M$6:$M1685,Table1[[#This Row],[Inject ID]],$B$6:$B1685,Table1[[#This Row],[File Name]]), "")</f>
        <v/>
      </c>
      <c r="Q687" t="str">
        <f>IF(Table1[[#This Row],[Nap/decane]]=$W$8, Table1[[#This Row],[Area]]/SUMIFS($G$6:$G1685, $M$6:$M1685,Table1[[#This Row],[Inject ID approx]],$B$6:$B1685,Table1[[#This Row],[File Name]]), "")</f>
        <v/>
      </c>
      <c r="R687" t="str">
        <f>IF(OR(Table1[[#This Row],[Analyte]]="Phe", Table1[[#This Row],[Analyte]]= "Naphtol"),TRUE,"")</f>
        <v/>
      </c>
    </row>
    <row r="688" spans="1:18" x14ac:dyDescent="0.2">
      <c r="A688" t="str">
        <f>IFERROR(RIGHT(Table1[[#This Row],[File Name]],LEN(Table1[[#This Row],[File Name]])-FIND("-",Table1[[#This Row],[File Name]])),"")</f>
        <v>0.1</v>
      </c>
      <c r="B688" t="str">
        <f>IF(LEFT(Table1[[#This Row],[Peak '#]],3)="TIC", SUBSTITUTE(SUBSTITUTE(Table1[[#This Row],[Peak '#]],".D\data.ms",""),"TIC:", ""),B687)</f>
        <v xml:space="preserve"> 20250718_Nap-0.1</v>
      </c>
      <c r="J688" t="str">
        <f>IFERROR(2*(D689-Table1[[#This Row],[Ret Time]])/(Table1[[#This Row],[Width]]+F689),"")</f>
        <v/>
      </c>
      <c r="K688" t="str">
        <f>IF(ISNUMBER(Table1[[#This Row],[Ret Time]]), ROUND(Table1[[#This Row],[Ret Time]],1),"")</f>
        <v/>
      </c>
      <c r="L688" t="str">
        <f>IFERROR(INDEX($W$8:$W$30,MATCH(K688,$V$8:$V$30,0)),"")</f>
        <v/>
      </c>
      <c r="M688" t="str">
        <f>IFERROR(INDEX($X$8:$X$30,MATCH(Table1[[#This Row],[Rounded RT]],$V$8:$V$30,0)),"")</f>
        <v/>
      </c>
      <c r="N688" t="str">
        <f>IF(Table1[[#This Row],[Analyte]]=$W$8, Table1[[#This Row],[Area]]/SUMIFS($G$6:$G1686, $M$6:$M1686,Table1[[#This Row],[Inject ID]],$B$6:$B1686,Table1[[#This Row],[File Name]]), "")</f>
        <v/>
      </c>
      <c r="O688" t="str">
        <f>IF(Table1[[#This Row],[Analyte]]=$W$25, Table1[[#This Row],[Area]]/SUMIFS($G$6:$G1686, $M$6:$M1686,Table1[[#This Row],[Inject ID]],$B$6:$B1686,Table1[[#This Row],[File Name]]), "")</f>
        <v/>
      </c>
      <c r="Q688" t="str">
        <f>IF(Table1[[#This Row],[Nap/decane]]=$W$8, Table1[[#This Row],[Area]]/SUMIFS($G$6:$G1686, $M$6:$M1686,Table1[[#This Row],[Inject ID approx]],$B$6:$B1686,Table1[[#This Row],[File Name]]), "")</f>
        <v/>
      </c>
      <c r="R688" t="str">
        <f>IF(OR(Table1[[#This Row],[Analyte]]="Phe", Table1[[#This Row],[Analyte]]= "Naphtol"),TRUE,"")</f>
        <v/>
      </c>
    </row>
    <row r="689" spans="1:18" x14ac:dyDescent="0.2">
      <c r="A689" t="str">
        <f>IFERROR(RIGHT(Table1[[#This Row],[File Name]],LEN(Table1[[#This Row],[File Name]])-FIND("-",Table1[[#This Row],[File Name]])),"")</f>
        <v>0.1</v>
      </c>
      <c r="B689" t="str">
        <f>IF(LEFT(Table1[[#This Row],[Peak '#]],3)="TIC", SUBSTITUTE(SUBSTITUTE(Table1[[#This Row],[Peak '#]],".D\data.ms",""),"TIC:", ""),B688)</f>
        <v xml:space="preserve"> 20250718_Nap-0.1</v>
      </c>
      <c r="J689" t="str">
        <f>IFERROR(2*(D690-Table1[[#This Row],[Ret Time]])/(Table1[[#This Row],[Width]]+F690),"")</f>
        <v/>
      </c>
      <c r="K689" t="str">
        <f>IF(ISNUMBER(Table1[[#This Row],[Ret Time]]), ROUND(Table1[[#This Row],[Ret Time]],1),"")</f>
        <v/>
      </c>
      <c r="L689" t="str">
        <f>IFERROR(INDEX($W$8:$W$30,MATCH(K689,$V$8:$V$30,0)),"")</f>
        <v/>
      </c>
      <c r="M689" t="str">
        <f>IFERROR(INDEX($X$8:$X$30,MATCH(Table1[[#This Row],[Rounded RT]],$V$8:$V$30,0)),"")</f>
        <v/>
      </c>
      <c r="N689" t="str">
        <f>IF(Table1[[#This Row],[Analyte]]=$W$8, Table1[[#This Row],[Area]]/SUMIFS($G$6:$G1687, $M$6:$M1687,Table1[[#This Row],[Inject ID]],$B$6:$B1687,Table1[[#This Row],[File Name]]), "")</f>
        <v/>
      </c>
      <c r="O689" t="str">
        <f>IF(Table1[[#This Row],[Analyte]]=$W$25, Table1[[#This Row],[Area]]/SUMIFS($G$6:$G1687, $M$6:$M1687,Table1[[#This Row],[Inject ID]],$B$6:$B1687,Table1[[#This Row],[File Name]]), "")</f>
        <v/>
      </c>
      <c r="Q689" t="str">
        <f>IF(Table1[[#This Row],[Nap/decane]]=$W$8, Table1[[#This Row],[Area]]/SUMIFS($G$6:$G1687, $M$6:$M1687,Table1[[#This Row],[Inject ID approx]],$B$6:$B1687,Table1[[#This Row],[File Name]]), "")</f>
        <v/>
      </c>
      <c r="R689" t="str">
        <f>IF(OR(Table1[[#This Row],[Analyte]]="Phe", Table1[[#This Row],[Analyte]]= "Naphtol"),TRUE,"")</f>
        <v/>
      </c>
    </row>
    <row r="690" spans="1:18" x14ac:dyDescent="0.2">
      <c r="A690" t="str">
        <f>IFERROR(RIGHT(Table1[[#This Row],[File Name]],LEN(Table1[[#This Row],[File Name]])-FIND("-",Table1[[#This Row],[File Name]])),"")</f>
        <v>0.1</v>
      </c>
      <c r="B690" t="str">
        <f>IF(LEFT(Table1[[#This Row],[Peak '#]],3)="TIC", SUBSTITUTE(SUBSTITUTE(Table1[[#This Row],[Peak '#]],".D\data.ms",""),"TIC:", ""),B689)</f>
        <v xml:space="preserve"> 20250718_Nap-0.1</v>
      </c>
      <c r="J690" t="str">
        <f>IFERROR(2*(D691-Table1[[#This Row],[Ret Time]])/(Table1[[#This Row],[Width]]+F691),"")</f>
        <v/>
      </c>
      <c r="K690" t="str">
        <f>IF(ISNUMBER(Table1[[#This Row],[Ret Time]]), ROUND(Table1[[#This Row],[Ret Time]],1),"")</f>
        <v/>
      </c>
      <c r="L690" t="str">
        <f>IFERROR(INDEX($W$8:$W$30,MATCH(K690,$V$8:$V$30,0)),"")</f>
        <v/>
      </c>
      <c r="M690" t="str">
        <f>IFERROR(INDEX($X$8:$X$30,MATCH(Table1[[#This Row],[Rounded RT]],$V$8:$V$30,0)),"")</f>
        <v/>
      </c>
      <c r="N690" t="str">
        <f>IF(Table1[[#This Row],[Analyte]]=$W$8, Table1[[#This Row],[Area]]/SUMIFS($G$6:$G1688, $M$6:$M1688,Table1[[#This Row],[Inject ID]],$B$6:$B1688,Table1[[#This Row],[File Name]]), "")</f>
        <v/>
      </c>
      <c r="O690" t="str">
        <f>IF(Table1[[#This Row],[Analyte]]=$W$25, Table1[[#This Row],[Area]]/SUMIFS($G$6:$G1688, $M$6:$M1688,Table1[[#This Row],[Inject ID]],$B$6:$B1688,Table1[[#This Row],[File Name]]), "")</f>
        <v/>
      </c>
      <c r="Q690" t="str">
        <f>IF(Table1[[#This Row],[Nap/decane]]=$W$8, Table1[[#This Row],[Area]]/SUMIFS($G$6:$G1688, $M$6:$M1688,Table1[[#This Row],[Inject ID approx]],$B$6:$B1688,Table1[[#This Row],[File Name]]), "")</f>
        <v/>
      </c>
      <c r="R690" t="str">
        <f>IF(OR(Table1[[#This Row],[Analyte]]="Phe", Table1[[#This Row],[Analyte]]= "Naphtol"),TRUE,"")</f>
        <v/>
      </c>
    </row>
    <row r="691" spans="1:18" x14ac:dyDescent="0.2">
      <c r="A691" t="str">
        <f>IFERROR(RIGHT(Table1[[#This Row],[File Name]],LEN(Table1[[#This Row],[File Name]])-FIND("-",Table1[[#This Row],[File Name]])),"")</f>
        <v>0.1</v>
      </c>
      <c r="B691" t="str">
        <f>IF(LEFT(Table1[[#This Row],[Peak '#]],3)="TIC", SUBSTITUTE(SUBSTITUTE(Table1[[#This Row],[Peak '#]],".D\data.ms",""),"TIC:", ""),B690)</f>
        <v xml:space="preserve"> 20250718_Nap-0.1</v>
      </c>
      <c r="J691" t="str">
        <f>IFERROR(2*(D692-Table1[[#This Row],[Ret Time]])/(Table1[[#This Row],[Width]]+F692),"")</f>
        <v/>
      </c>
      <c r="K691" t="str">
        <f>IF(ISNUMBER(Table1[[#This Row],[Ret Time]]), ROUND(Table1[[#This Row],[Ret Time]],1),"")</f>
        <v/>
      </c>
      <c r="L691" t="str">
        <f>IFERROR(INDEX($W$8:$W$30,MATCH(K691,$V$8:$V$30,0)),"")</f>
        <v/>
      </c>
      <c r="M691" t="str">
        <f>IFERROR(INDEX($X$8:$X$30,MATCH(Table1[[#This Row],[Rounded RT]],$V$8:$V$30,0)),"")</f>
        <v/>
      </c>
      <c r="N691" t="str">
        <f>IF(Table1[[#This Row],[Analyte]]=$W$8, Table1[[#This Row],[Area]]/SUMIFS($G$6:$G1689, $M$6:$M1689,Table1[[#This Row],[Inject ID]],$B$6:$B1689,Table1[[#This Row],[File Name]]), "")</f>
        <v/>
      </c>
      <c r="O691" t="str">
        <f>IF(Table1[[#This Row],[Analyte]]=$W$25, Table1[[#This Row],[Area]]/SUMIFS($G$6:$G1689, $M$6:$M1689,Table1[[#This Row],[Inject ID]],$B$6:$B1689,Table1[[#This Row],[File Name]]), "")</f>
        <v/>
      </c>
      <c r="Q691" t="str">
        <f>IF(Table1[[#This Row],[Nap/decane]]=$W$8, Table1[[#This Row],[Area]]/SUMIFS($G$6:$G1689, $M$6:$M1689,Table1[[#This Row],[Inject ID approx]],$B$6:$B1689,Table1[[#This Row],[File Name]]), "")</f>
        <v/>
      </c>
      <c r="R691" t="str">
        <f>IF(OR(Table1[[#This Row],[Analyte]]="Phe", Table1[[#This Row],[Analyte]]= "Naphtol"),TRUE,"")</f>
        <v/>
      </c>
    </row>
    <row r="692" spans="1:18" x14ac:dyDescent="0.2">
      <c r="A692" t="str">
        <f>IFERROR(RIGHT(Table1[[#This Row],[File Name]],LEN(Table1[[#This Row],[File Name]])-FIND("-",Table1[[#This Row],[File Name]])),"")</f>
        <v>0.1</v>
      </c>
      <c r="B692" t="str">
        <f>IF(LEFT(Table1[[#This Row],[Peak '#]],3)="TIC", SUBSTITUTE(SUBSTITUTE(Table1[[#This Row],[Peak '#]],".D\data.ms",""),"TIC:", ""),B691)</f>
        <v xml:space="preserve"> 20250718_Nap-0.1</v>
      </c>
      <c r="J692" t="str">
        <f>IFERROR(2*(D693-Table1[[#This Row],[Ret Time]])/(Table1[[#This Row],[Width]]+F693),"")</f>
        <v/>
      </c>
      <c r="K692" t="str">
        <f>IF(ISNUMBER(Table1[[#This Row],[Ret Time]]), ROUND(Table1[[#This Row],[Ret Time]],1),"")</f>
        <v/>
      </c>
      <c r="L692" t="str">
        <f>IFERROR(INDEX($W$8:$W$30,MATCH(K692,$V$8:$V$30,0)),"")</f>
        <v/>
      </c>
      <c r="M692" t="str">
        <f>IFERROR(INDEX($X$8:$X$30,MATCH(Table1[[#This Row],[Rounded RT]],$V$8:$V$30,0)),"")</f>
        <v/>
      </c>
      <c r="N692" t="str">
        <f>IF(Table1[[#This Row],[Analyte]]=$W$8, Table1[[#This Row],[Area]]/SUMIFS($G$6:$G1690, $M$6:$M1690,Table1[[#This Row],[Inject ID]],$B$6:$B1690,Table1[[#This Row],[File Name]]), "")</f>
        <v/>
      </c>
      <c r="O692" t="str">
        <f>IF(Table1[[#This Row],[Analyte]]=$W$25, Table1[[#This Row],[Area]]/SUMIFS($G$6:$G1690, $M$6:$M1690,Table1[[#This Row],[Inject ID]],$B$6:$B1690,Table1[[#This Row],[File Name]]), "")</f>
        <v/>
      </c>
      <c r="Q692" t="str">
        <f>IF(Table1[[#This Row],[Nap/decane]]=$W$8, Table1[[#This Row],[Area]]/SUMIFS($G$6:$G1690, $M$6:$M1690,Table1[[#This Row],[Inject ID approx]],$B$6:$B1690,Table1[[#This Row],[File Name]]), "")</f>
        <v/>
      </c>
      <c r="R692" t="str">
        <f>IF(OR(Table1[[#This Row],[Analyte]]="Phe", Table1[[#This Row],[Analyte]]= "Naphtol"),TRUE,"")</f>
        <v/>
      </c>
    </row>
    <row r="693" spans="1:18" x14ac:dyDescent="0.2">
      <c r="A693" t="str">
        <f>IFERROR(RIGHT(Table1[[#This Row],[File Name]],LEN(Table1[[#This Row],[File Name]])-FIND("-",Table1[[#This Row],[File Name]])),"")</f>
        <v>0.1</v>
      </c>
      <c r="B693" t="str">
        <f>IF(LEFT(Table1[[#This Row],[Peak '#]],3)="TIC", SUBSTITUTE(SUBSTITUTE(Table1[[#This Row],[Peak '#]],".D\data.ms",""),"TIC:", ""),B692)</f>
        <v xml:space="preserve"> 20250718_Nap-0.1</v>
      </c>
      <c r="J693" t="str">
        <f>IFERROR(2*(D694-Table1[[#This Row],[Ret Time]])/(Table1[[#This Row],[Width]]+F694),"")</f>
        <v/>
      </c>
      <c r="K693" t="str">
        <f>IF(ISNUMBER(Table1[[#This Row],[Ret Time]]), ROUND(Table1[[#This Row],[Ret Time]],1),"")</f>
        <v/>
      </c>
      <c r="L693" t="str">
        <f>IFERROR(INDEX($W$8:$W$30,MATCH(K693,$V$8:$V$30,0)),"")</f>
        <v/>
      </c>
      <c r="M693" t="str">
        <f>IFERROR(INDEX($X$8:$X$30,MATCH(Table1[[#This Row],[Rounded RT]],$V$8:$V$30,0)),"")</f>
        <v/>
      </c>
      <c r="N693" t="str">
        <f>IF(Table1[[#This Row],[Analyte]]=$W$8, Table1[[#This Row],[Area]]/SUMIFS($G$6:$G1691, $M$6:$M1691,Table1[[#This Row],[Inject ID]],$B$6:$B1691,Table1[[#This Row],[File Name]]), "")</f>
        <v/>
      </c>
      <c r="O693" t="str">
        <f>IF(Table1[[#This Row],[Analyte]]=$W$25, Table1[[#This Row],[Area]]/SUMIFS($G$6:$G1691, $M$6:$M1691,Table1[[#This Row],[Inject ID]],$B$6:$B1691,Table1[[#This Row],[File Name]]), "")</f>
        <v/>
      </c>
      <c r="Q693" t="str">
        <f>IF(Table1[[#This Row],[Nap/decane]]=$W$8, Table1[[#This Row],[Area]]/SUMIFS($G$6:$G1691, $M$6:$M1691,Table1[[#This Row],[Inject ID approx]],$B$6:$B1691,Table1[[#This Row],[File Name]]), "")</f>
        <v/>
      </c>
      <c r="R693" t="str">
        <f>IF(OR(Table1[[#This Row],[Analyte]]="Phe", Table1[[#This Row],[Analyte]]= "Naphtol"),TRUE,"")</f>
        <v/>
      </c>
    </row>
    <row r="694" spans="1:18" x14ac:dyDescent="0.2">
      <c r="A694" t="str">
        <f>IFERROR(RIGHT(Table1[[#This Row],[File Name]],LEN(Table1[[#This Row],[File Name]])-FIND("-",Table1[[#This Row],[File Name]])),"")</f>
        <v>0.1</v>
      </c>
      <c r="B694" t="str">
        <f>IF(LEFT(Table1[[#This Row],[Peak '#]],3)="TIC", SUBSTITUTE(SUBSTITUTE(Table1[[#This Row],[Peak '#]],".D\data.ms",""),"TIC:", ""),B693)</f>
        <v xml:space="preserve"> 20250718_Nap-0.1</v>
      </c>
      <c r="J694" t="str">
        <f>IFERROR(2*(D695-Table1[[#This Row],[Ret Time]])/(Table1[[#This Row],[Width]]+F695),"")</f>
        <v/>
      </c>
      <c r="K694" t="str">
        <f>IF(ISNUMBER(Table1[[#This Row],[Ret Time]]), ROUND(Table1[[#This Row],[Ret Time]],1),"")</f>
        <v/>
      </c>
      <c r="L694" t="str">
        <f>IFERROR(INDEX($W$8:$W$30,MATCH(K694,$V$8:$V$30,0)),"")</f>
        <v/>
      </c>
      <c r="M694" t="str">
        <f>IFERROR(INDEX($X$8:$X$30,MATCH(Table1[[#This Row],[Rounded RT]],$V$8:$V$30,0)),"")</f>
        <v/>
      </c>
      <c r="N694" t="str">
        <f>IF(Table1[[#This Row],[Analyte]]=$W$8, Table1[[#This Row],[Area]]/SUMIFS($G$6:$G1692, $M$6:$M1692,Table1[[#This Row],[Inject ID]],$B$6:$B1692,Table1[[#This Row],[File Name]]), "")</f>
        <v/>
      </c>
      <c r="O694" t="str">
        <f>IF(Table1[[#This Row],[Analyte]]=$W$25, Table1[[#This Row],[Area]]/SUMIFS($G$6:$G1692, $M$6:$M1692,Table1[[#This Row],[Inject ID]],$B$6:$B1692,Table1[[#This Row],[File Name]]), "")</f>
        <v/>
      </c>
      <c r="Q694" t="str">
        <f>IF(Table1[[#This Row],[Nap/decane]]=$W$8, Table1[[#This Row],[Area]]/SUMIFS($G$6:$G1692, $M$6:$M1692,Table1[[#This Row],[Inject ID approx]],$B$6:$B1692,Table1[[#This Row],[File Name]]), "")</f>
        <v/>
      </c>
      <c r="R694" t="str">
        <f>IF(OR(Table1[[#This Row],[Analyte]]="Phe", Table1[[#This Row],[Analyte]]= "Naphtol"),TRUE,"")</f>
        <v/>
      </c>
    </row>
    <row r="695" spans="1:18" x14ac:dyDescent="0.2">
      <c r="A695" t="str">
        <f>IFERROR(RIGHT(Table1[[#This Row],[File Name]],LEN(Table1[[#This Row],[File Name]])-FIND("-",Table1[[#This Row],[File Name]])),"")</f>
        <v>0.1</v>
      </c>
      <c r="B695" t="str">
        <f>IF(LEFT(Table1[[#This Row],[Peak '#]],3)="TIC", SUBSTITUTE(SUBSTITUTE(Table1[[#This Row],[Peak '#]],".D\data.ms",""),"TIC:", ""),B694)</f>
        <v xml:space="preserve"> 20250718_Nap-0.1</v>
      </c>
      <c r="J695" t="str">
        <f>IFERROR(2*(D696-Table1[[#This Row],[Ret Time]])/(Table1[[#This Row],[Width]]+F696),"")</f>
        <v/>
      </c>
      <c r="K695" t="str">
        <f>IF(ISNUMBER(Table1[[#This Row],[Ret Time]]), ROUND(Table1[[#This Row],[Ret Time]],1),"")</f>
        <v/>
      </c>
      <c r="L695" t="str">
        <f>IFERROR(INDEX($W$8:$W$30,MATCH(K695,$V$8:$V$30,0)),"")</f>
        <v/>
      </c>
      <c r="M695" t="str">
        <f>IFERROR(INDEX($X$8:$X$30,MATCH(Table1[[#This Row],[Rounded RT]],$V$8:$V$30,0)),"")</f>
        <v/>
      </c>
      <c r="N695" t="str">
        <f>IF(Table1[[#This Row],[Analyte]]=$W$8, Table1[[#This Row],[Area]]/SUMIFS($G$6:$G1693, $M$6:$M1693,Table1[[#This Row],[Inject ID]],$B$6:$B1693,Table1[[#This Row],[File Name]]), "")</f>
        <v/>
      </c>
      <c r="O695" t="str">
        <f>IF(Table1[[#This Row],[Analyte]]=$W$25, Table1[[#This Row],[Area]]/SUMIFS($G$6:$G1693, $M$6:$M1693,Table1[[#This Row],[Inject ID]],$B$6:$B1693,Table1[[#This Row],[File Name]]), "")</f>
        <v/>
      </c>
      <c r="Q695" t="str">
        <f>IF(Table1[[#This Row],[Nap/decane]]=$W$8, Table1[[#This Row],[Area]]/SUMIFS($G$6:$G1693, $M$6:$M1693,Table1[[#This Row],[Inject ID approx]],$B$6:$B1693,Table1[[#This Row],[File Name]]), "")</f>
        <v/>
      </c>
      <c r="R695" t="str">
        <f>IF(OR(Table1[[#This Row],[Analyte]]="Phe", Table1[[#This Row],[Analyte]]= "Naphtol"),TRUE,"")</f>
        <v/>
      </c>
    </row>
    <row r="696" spans="1:18" x14ac:dyDescent="0.2">
      <c r="A696" t="str">
        <f>IFERROR(RIGHT(Table1[[#This Row],[File Name]],LEN(Table1[[#This Row],[File Name]])-FIND("-",Table1[[#This Row],[File Name]])),"")</f>
        <v>0.1</v>
      </c>
      <c r="B696" t="str">
        <f>IF(LEFT(Table1[[#This Row],[Peak '#]],3)="TIC", SUBSTITUTE(SUBSTITUTE(Table1[[#This Row],[Peak '#]],".D\data.ms",""),"TIC:", ""),B695)</f>
        <v xml:space="preserve"> 20250718_Nap-0.1</v>
      </c>
      <c r="J696" t="str">
        <f>IFERROR(2*(D697-Table1[[#This Row],[Ret Time]])/(Table1[[#This Row],[Width]]+F697),"")</f>
        <v/>
      </c>
      <c r="K696" t="str">
        <f>IF(ISNUMBER(Table1[[#This Row],[Ret Time]]), ROUND(Table1[[#This Row],[Ret Time]],1),"")</f>
        <v/>
      </c>
      <c r="L696" t="str">
        <f>IFERROR(INDEX($W$8:$W$30,MATCH(K696,$V$8:$V$30,0)),"")</f>
        <v/>
      </c>
      <c r="M696" t="str">
        <f>IFERROR(INDEX($X$8:$X$30,MATCH(Table1[[#This Row],[Rounded RT]],$V$8:$V$30,0)),"")</f>
        <v/>
      </c>
      <c r="N696" t="str">
        <f>IF(Table1[[#This Row],[Analyte]]=$W$8, Table1[[#This Row],[Area]]/SUMIFS($G$6:$G1694, $M$6:$M1694,Table1[[#This Row],[Inject ID]],$B$6:$B1694,Table1[[#This Row],[File Name]]), "")</f>
        <v/>
      </c>
      <c r="O696" t="str">
        <f>IF(Table1[[#This Row],[Analyte]]=$W$25, Table1[[#This Row],[Area]]/SUMIFS($G$6:$G1694, $M$6:$M1694,Table1[[#This Row],[Inject ID]],$B$6:$B1694,Table1[[#This Row],[File Name]]), "")</f>
        <v/>
      </c>
      <c r="Q696" t="str">
        <f>IF(Table1[[#This Row],[Nap/decane]]=$W$8, Table1[[#This Row],[Area]]/SUMIFS($G$6:$G1694, $M$6:$M1694,Table1[[#This Row],[Inject ID approx]],$B$6:$B1694,Table1[[#This Row],[File Name]]), "")</f>
        <v/>
      </c>
      <c r="R696" t="str">
        <f>IF(OR(Table1[[#This Row],[Analyte]]="Phe", Table1[[#This Row],[Analyte]]= "Naphtol"),TRUE,"")</f>
        <v/>
      </c>
    </row>
    <row r="697" spans="1:18" x14ac:dyDescent="0.2">
      <c r="A697" t="str">
        <f>IFERROR(RIGHT(Table1[[#This Row],[File Name]],LEN(Table1[[#This Row],[File Name]])-FIND("-",Table1[[#This Row],[File Name]])),"")</f>
        <v>0.1</v>
      </c>
      <c r="B697" t="str">
        <f>IF(LEFT(Table1[[#This Row],[Peak '#]],3)="TIC", SUBSTITUTE(SUBSTITUTE(Table1[[#This Row],[Peak '#]],".D\data.ms",""),"TIC:", ""),B696)</f>
        <v xml:space="preserve"> 20250718_Nap-0.1</v>
      </c>
      <c r="J697" t="str">
        <f>IFERROR(2*(D698-Table1[[#This Row],[Ret Time]])/(Table1[[#This Row],[Width]]+F698),"")</f>
        <v/>
      </c>
      <c r="K697" t="str">
        <f>IF(ISNUMBER(Table1[[#This Row],[Ret Time]]), ROUND(Table1[[#This Row],[Ret Time]],1),"")</f>
        <v/>
      </c>
      <c r="L697" t="str">
        <f>IFERROR(INDEX($W$8:$W$30,MATCH(K697,$V$8:$V$30,0)),"")</f>
        <v/>
      </c>
      <c r="M697" t="str">
        <f>IFERROR(INDEX($X$8:$X$30,MATCH(Table1[[#This Row],[Rounded RT]],$V$8:$V$30,0)),"")</f>
        <v/>
      </c>
      <c r="N697" t="str">
        <f>IF(Table1[[#This Row],[Analyte]]=$W$8, Table1[[#This Row],[Area]]/SUMIFS($G$6:$G1695, $M$6:$M1695,Table1[[#This Row],[Inject ID]],$B$6:$B1695,Table1[[#This Row],[File Name]]), "")</f>
        <v/>
      </c>
      <c r="O697" t="str">
        <f>IF(Table1[[#This Row],[Analyte]]=$W$25, Table1[[#This Row],[Area]]/SUMIFS($G$6:$G1695, $M$6:$M1695,Table1[[#This Row],[Inject ID]],$B$6:$B1695,Table1[[#This Row],[File Name]]), "")</f>
        <v/>
      </c>
      <c r="Q697" t="str">
        <f>IF(Table1[[#This Row],[Nap/decane]]=$W$8, Table1[[#This Row],[Area]]/SUMIFS($G$6:$G1695, $M$6:$M1695,Table1[[#This Row],[Inject ID approx]],$B$6:$B1695,Table1[[#This Row],[File Name]]), "")</f>
        <v/>
      </c>
      <c r="R697" t="str">
        <f>IF(OR(Table1[[#This Row],[Analyte]]="Phe", Table1[[#This Row],[Analyte]]= "Naphtol"),TRUE,"")</f>
        <v/>
      </c>
    </row>
    <row r="698" spans="1:18" x14ac:dyDescent="0.2">
      <c r="A698" t="str">
        <f>IFERROR(RIGHT(Table1[[#This Row],[File Name]],LEN(Table1[[#This Row],[File Name]])-FIND("-",Table1[[#This Row],[File Name]])),"")</f>
        <v>0.1</v>
      </c>
      <c r="B698" t="str">
        <f>IF(LEFT(Table1[[#This Row],[Peak '#]],3)="TIC", SUBSTITUTE(SUBSTITUTE(Table1[[#This Row],[Peak '#]],".D\data.ms",""),"TIC:", ""),B697)</f>
        <v xml:space="preserve"> 20250718_Nap-0.1</v>
      </c>
      <c r="J698" t="str">
        <f>IFERROR(2*(D699-Table1[[#This Row],[Ret Time]])/(Table1[[#This Row],[Width]]+F699),"")</f>
        <v/>
      </c>
      <c r="K698" t="str">
        <f>IF(ISNUMBER(Table1[[#This Row],[Ret Time]]), ROUND(Table1[[#This Row],[Ret Time]],1),"")</f>
        <v/>
      </c>
      <c r="L698" t="str">
        <f>IFERROR(INDEX($W$8:$W$30,MATCH(K698,$V$8:$V$30,0)),"")</f>
        <v/>
      </c>
      <c r="M698" t="str">
        <f>IFERROR(INDEX($X$8:$X$30,MATCH(Table1[[#This Row],[Rounded RT]],$V$8:$V$30,0)),"")</f>
        <v/>
      </c>
      <c r="N698" t="str">
        <f>IF(Table1[[#This Row],[Analyte]]=$W$8, Table1[[#This Row],[Area]]/SUMIFS($G$6:$G1696, $M$6:$M1696,Table1[[#This Row],[Inject ID]],$B$6:$B1696,Table1[[#This Row],[File Name]]), "")</f>
        <v/>
      </c>
      <c r="O698" t="str">
        <f>IF(Table1[[#This Row],[Analyte]]=$W$25, Table1[[#This Row],[Area]]/SUMIFS($G$6:$G1696, $M$6:$M1696,Table1[[#This Row],[Inject ID]],$B$6:$B1696,Table1[[#This Row],[File Name]]), "")</f>
        <v/>
      </c>
      <c r="Q698" t="str">
        <f>IF(Table1[[#This Row],[Nap/decane]]=$W$8, Table1[[#This Row],[Area]]/SUMIFS($G$6:$G1696, $M$6:$M1696,Table1[[#This Row],[Inject ID approx]],$B$6:$B1696,Table1[[#This Row],[File Name]]), "")</f>
        <v/>
      </c>
      <c r="R698" t="str">
        <f>IF(OR(Table1[[#This Row],[Analyte]]="Phe", Table1[[#This Row],[Analyte]]= "Naphtol"),TRUE,"")</f>
        <v/>
      </c>
    </row>
    <row r="699" spans="1:18" x14ac:dyDescent="0.2">
      <c r="A699" t="str">
        <f>IFERROR(RIGHT(Table1[[#This Row],[File Name]],LEN(Table1[[#This Row],[File Name]])-FIND("-",Table1[[#This Row],[File Name]])),"")</f>
        <v>0.1</v>
      </c>
      <c r="B699" t="str">
        <f>IF(LEFT(Table1[[#This Row],[Peak '#]],3)="TIC", SUBSTITUTE(SUBSTITUTE(Table1[[#This Row],[Peak '#]],".D\data.ms",""),"TIC:", ""),B698)</f>
        <v xml:space="preserve"> 20250718_Nap-0.1</v>
      </c>
      <c r="J699" t="str">
        <f>IFERROR(2*(D700-Table1[[#This Row],[Ret Time]])/(Table1[[#This Row],[Width]]+F700),"")</f>
        <v/>
      </c>
      <c r="K699" t="str">
        <f>IF(ISNUMBER(Table1[[#This Row],[Ret Time]]), ROUND(Table1[[#This Row],[Ret Time]],1),"")</f>
        <v/>
      </c>
      <c r="L699" t="str">
        <f>IFERROR(INDEX($W$8:$W$30,MATCH(K699,$V$8:$V$30,0)),"")</f>
        <v/>
      </c>
      <c r="M699" t="str">
        <f>IFERROR(INDEX($X$8:$X$30,MATCH(Table1[[#This Row],[Rounded RT]],$V$8:$V$30,0)),"")</f>
        <v/>
      </c>
      <c r="N699" t="str">
        <f>IF(Table1[[#This Row],[Analyte]]=$W$8, Table1[[#This Row],[Area]]/SUMIFS($G$6:$G1697, $M$6:$M1697,Table1[[#This Row],[Inject ID]],$B$6:$B1697,Table1[[#This Row],[File Name]]), "")</f>
        <v/>
      </c>
      <c r="O699" t="str">
        <f>IF(Table1[[#This Row],[Analyte]]=$W$25, Table1[[#This Row],[Area]]/SUMIFS($G$6:$G1697, $M$6:$M1697,Table1[[#This Row],[Inject ID]],$B$6:$B1697,Table1[[#This Row],[File Name]]), "")</f>
        <v/>
      </c>
      <c r="Q699" t="str">
        <f>IF(Table1[[#This Row],[Nap/decane]]=$W$8, Table1[[#This Row],[Area]]/SUMIFS($G$6:$G1697, $M$6:$M1697,Table1[[#This Row],[Inject ID approx]],$B$6:$B1697,Table1[[#This Row],[File Name]]), "")</f>
        <v/>
      </c>
      <c r="R699" t="str">
        <f>IF(OR(Table1[[#This Row],[Analyte]]="Phe", Table1[[#This Row],[Analyte]]= "Naphtol"),TRUE,"")</f>
        <v/>
      </c>
    </row>
    <row r="700" spans="1:18" x14ac:dyDescent="0.2">
      <c r="A700" t="str">
        <f>IFERROR(RIGHT(Table1[[#This Row],[File Name]],LEN(Table1[[#This Row],[File Name]])-FIND("-",Table1[[#This Row],[File Name]])),"")</f>
        <v>0.1</v>
      </c>
      <c r="B700" t="str">
        <f>IF(LEFT(Table1[[#This Row],[Peak '#]],3)="TIC", SUBSTITUTE(SUBSTITUTE(Table1[[#This Row],[Peak '#]],".D\data.ms",""),"TIC:", ""),B699)</f>
        <v xml:space="preserve"> 20250718_Nap-0.1</v>
      </c>
      <c r="J700" t="str">
        <f>IFERROR(2*(D701-Table1[[#This Row],[Ret Time]])/(Table1[[#This Row],[Width]]+F701),"")</f>
        <v/>
      </c>
      <c r="K700" t="str">
        <f>IF(ISNUMBER(Table1[[#This Row],[Ret Time]]), ROUND(Table1[[#This Row],[Ret Time]],1),"")</f>
        <v/>
      </c>
      <c r="L700" t="str">
        <f>IFERROR(INDEX($W$8:$W$30,MATCH(K700,$V$8:$V$30,0)),"")</f>
        <v/>
      </c>
      <c r="M700" t="str">
        <f>IFERROR(INDEX($X$8:$X$30,MATCH(Table1[[#This Row],[Rounded RT]],$V$8:$V$30,0)),"")</f>
        <v/>
      </c>
      <c r="N700" t="str">
        <f>IF(Table1[[#This Row],[Analyte]]=$W$8, Table1[[#This Row],[Area]]/SUMIFS($G$6:$G1698, $M$6:$M1698,Table1[[#This Row],[Inject ID]],$B$6:$B1698,Table1[[#This Row],[File Name]]), "")</f>
        <v/>
      </c>
      <c r="O700" t="str">
        <f>IF(Table1[[#This Row],[Analyte]]=$W$25, Table1[[#This Row],[Area]]/SUMIFS($G$6:$G1698, $M$6:$M1698,Table1[[#This Row],[Inject ID]],$B$6:$B1698,Table1[[#This Row],[File Name]]), "")</f>
        <v/>
      </c>
      <c r="Q700" t="str">
        <f>IF(Table1[[#This Row],[Nap/decane]]=$W$8, Table1[[#This Row],[Area]]/SUMIFS($G$6:$G1698, $M$6:$M1698,Table1[[#This Row],[Inject ID approx]],$B$6:$B1698,Table1[[#This Row],[File Name]]), "")</f>
        <v/>
      </c>
      <c r="R700" t="str">
        <f>IF(OR(Table1[[#This Row],[Analyte]]="Phe", Table1[[#This Row],[Analyte]]= "Naphtol"),TRUE,"")</f>
        <v/>
      </c>
    </row>
    <row r="701" spans="1:18" x14ac:dyDescent="0.2">
      <c r="A701" t="str">
        <f>IFERROR(RIGHT(Table1[[#This Row],[File Name]],LEN(Table1[[#This Row],[File Name]])-FIND("-",Table1[[#This Row],[File Name]])),"")</f>
        <v>0.1</v>
      </c>
      <c r="B701" t="str">
        <f>IF(LEFT(Table1[[#This Row],[Peak '#]],3)="TIC", SUBSTITUTE(SUBSTITUTE(Table1[[#This Row],[Peak '#]],".D\data.ms",""),"TIC:", ""),B700)</f>
        <v xml:space="preserve"> 20250718_Nap-0.1</v>
      </c>
      <c r="J701" t="str">
        <f>IFERROR(2*(D702-Table1[[#This Row],[Ret Time]])/(Table1[[#This Row],[Width]]+F702),"")</f>
        <v/>
      </c>
      <c r="K701" t="str">
        <f>IF(ISNUMBER(Table1[[#This Row],[Ret Time]]), ROUND(Table1[[#This Row],[Ret Time]],1),"")</f>
        <v/>
      </c>
      <c r="L701" t="str">
        <f>IFERROR(INDEX($W$8:$W$30,MATCH(K701,$V$8:$V$30,0)),"")</f>
        <v/>
      </c>
      <c r="M701" t="str">
        <f>IFERROR(INDEX($X$8:$X$30,MATCH(Table1[[#This Row],[Rounded RT]],$V$8:$V$30,0)),"")</f>
        <v/>
      </c>
      <c r="N701" t="str">
        <f>IF(Table1[[#This Row],[Analyte]]=$W$8, Table1[[#This Row],[Area]]/SUMIFS($G$6:$G1699, $M$6:$M1699,Table1[[#This Row],[Inject ID]],$B$6:$B1699,Table1[[#This Row],[File Name]]), "")</f>
        <v/>
      </c>
      <c r="O701" t="str">
        <f>IF(Table1[[#This Row],[Analyte]]=$W$25, Table1[[#This Row],[Area]]/SUMIFS($G$6:$G1699, $M$6:$M1699,Table1[[#This Row],[Inject ID]],$B$6:$B1699,Table1[[#This Row],[File Name]]), "")</f>
        <v/>
      </c>
      <c r="Q701" t="str">
        <f>IF(Table1[[#This Row],[Nap/decane]]=$W$8, Table1[[#This Row],[Area]]/SUMIFS($G$6:$G1699, $M$6:$M1699,Table1[[#This Row],[Inject ID approx]],$B$6:$B1699,Table1[[#This Row],[File Name]]), "")</f>
        <v/>
      </c>
      <c r="R701" t="str">
        <f>IF(OR(Table1[[#This Row],[Analyte]]="Phe", Table1[[#This Row],[Analyte]]= "Naphtol"),TRUE,"")</f>
        <v/>
      </c>
    </row>
    <row r="702" spans="1:18" x14ac:dyDescent="0.2">
      <c r="A702" t="str">
        <f>IFERROR(RIGHT(Table1[[#This Row],[File Name]],LEN(Table1[[#This Row],[File Name]])-FIND("-",Table1[[#This Row],[File Name]])),"")</f>
        <v>0.1</v>
      </c>
      <c r="B702" t="str">
        <f>IF(LEFT(Table1[[#This Row],[Peak '#]],3)="TIC", SUBSTITUTE(SUBSTITUTE(Table1[[#This Row],[Peak '#]],".D\data.ms",""),"TIC:", ""),B701)</f>
        <v xml:space="preserve"> 20250718_Nap-0.1</v>
      </c>
      <c r="J702" t="str">
        <f>IFERROR(2*(D703-Table1[[#This Row],[Ret Time]])/(Table1[[#This Row],[Width]]+F703),"")</f>
        <v/>
      </c>
      <c r="K702" t="str">
        <f>IF(ISNUMBER(Table1[[#This Row],[Ret Time]]), ROUND(Table1[[#This Row],[Ret Time]],1),"")</f>
        <v/>
      </c>
      <c r="L702" t="str">
        <f>IFERROR(INDEX($W$8:$W$30,MATCH(K702,$V$8:$V$30,0)),"")</f>
        <v/>
      </c>
      <c r="M702" t="str">
        <f>IFERROR(INDEX($X$8:$X$30,MATCH(Table1[[#This Row],[Rounded RT]],$V$8:$V$30,0)),"")</f>
        <v/>
      </c>
      <c r="N702" t="str">
        <f>IF(Table1[[#This Row],[Analyte]]=$W$8, Table1[[#This Row],[Area]]/SUMIFS($G$6:$G1700, $M$6:$M1700,Table1[[#This Row],[Inject ID]],$B$6:$B1700,Table1[[#This Row],[File Name]]), "")</f>
        <v/>
      </c>
      <c r="O702" t="str">
        <f>IF(Table1[[#This Row],[Analyte]]=$W$25, Table1[[#This Row],[Area]]/SUMIFS($G$6:$G1700, $M$6:$M1700,Table1[[#This Row],[Inject ID]],$B$6:$B1700,Table1[[#This Row],[File Name]]), "")</f>
        <v/>
      </c>
      <c r="Q702" t="str">
        <f>IF(Table1[[#This Row],[Nap/decane]]=$W$8, Table1[[#This Row],[Area]]/SUMIFS($G$6:$G1700, $M$6:$M1700,Table1[[#This Row],[Inject ID approx]],$B$6:$B1700,Table1[[#This Row],[File Name]]), "")</f>
        <v/>
      </c>
      <c r="R702" t="str">
        <f>IF(OR(Table1[[#This Row],[Analyte]]="Phe", Table1[[#This Row],[Analyte]]= "Naphtol"),TRUE,"")</f>
        <v/>
      </c>
    </row>
    <row r="703" spans="1:18" x14ac:dyDescent="0.2">
      <c r="A703" t="str">
        <f>IFERROR(RIGHT(Table1[[#This Row],[File Name]],LEN(Table1[[#This Row],[File Name]])-FIND("-",Table1[[#This Row],[File Name]])),"")</f>
        <v>0.1</v>
      </c>
      <c r="B703" t="str">
        <f>IF(LEFT(Table1[[#This Row],[Peak '#]],3)="TIC", SUBSTITUTE(SUBSTITUTE(Table1[[#This Row],[Peak '#]],".D\data.ms",""),"TIC:", ""),B702)</f>
        <v xml:space="preserve"> 20250718_Nap-0.1</v>
      </c>
      <c r="J703" t="str">
        <f>IFERROR(2*(D704-Table1[[#This Row],[Ret Time]])/(Table1[[#This Row],[Width]]+F704),"")</f>
        <v/>
      </c>
      <c r="K703" t="str">
        <f>IF(ISNUMBER(Table1[[#This Row],[Ret Time]]), ROUND(Table1[[#This Row],[Ret Time]],1),"")</f>
        <v/>
      </c>
      <c r="L703" t="str">
        <f>IFERROR(INDEX($W$8:$W$30,MATCH(K703,$V$8:$V$30,0)),"")</f>
        <v/>
      </c>
      <c r="M703" t="str">
        <f>IFERROR(INDEX($X$8:$X$30,MATCH(Table1[[#This Row],[Rounded RT]],$V$8:$V$30,0)),"")</f>
        <v/>
      </c>
      <c r="N703" t="str">
        <f>IF(Table1[[#This Row],[Analyte]]=$W$8, Table1[[#This Row],[Area]]/SUMIFS($G$6:$G1701, $M$6:$M1701,Table1[[#This Row],[Inject ID]],$B$6:$B1701,Table1[[#This Row],[File Name]]), "")</f>
        <v/>
      </c>
      <c r="O703" t="str">
        <f>IF(Table1[[#This Row],[Analyte]]=$W$25, Table1[[#This Row],[Area]]/SUMIFS($G$6:$G1701, $M$6:$M1701,Table1[[#This Row],[Inject ID]],$B$6:$B1701,Table1[[#This Row],[File Name]]), "")</f>
        <v/>
      </c>
      <c r="Q703" t="str">
        <f>IF(Table1[[#This Row],[Nap/decane]]=$W$8, Table1[[#This Row],[Area]]/SUMIFS($G$6:$G1701, $M$6:$M1701,Table1[[#This Row],[Inject ID approx]],$B$6:$B1701,Table1[[#This Row],[File Name]]), "")</f>
        <v/>
      </c>
      <c r="R703" t="str">
        <f>IF(OR(Table1[[#This Row],[Analyte]]="Phe", Table1[[#This Row],[Analyte]]= "Naphtol"),TRUE,"")</f>
        <v/>
      </c>
    </row>
    <row r="704" spans="1:18" x14ac:dyDescent="0.2">
      <c r="A704" t="str">
        <f>IFERROR(RIGHT(Table1[[#This Row],[File Name]],LEN(Table1[[#This Row],[File Name]])-FIND("-",Table1[[#This Row],[File Name]])),"")</f>
        <v>0.1</v>
      </c>
      <c r="B704" t="str">
        <f>IF(LEFT(Table1[[#This Row],[Peak '#]],3)="TIC", SUBSTITUTE(SUBSTITUTE(Table1[[#This Row],[Peak '#]],".D\data.ms",""),"TIC:", ""),B703)</f>
        <v xml:space="preserve"> 20250718_Nap-0.1</v>
      </c>
      <c r="J704" t="str">
        <f>IFERROR(2*(D705-Table1[[#This Row],[Ret Time]])/(Table1[[#This Row],[Width]]+F705),"")</f>
        <v/>
      </c>
      <c r="K704" t="str">
        <f>IF(ISNUMBER(Table1[[#This Row],[Ret Time]]), ROUND(Table1[[#This Row],[Ret Time]],1),"")</f>
        <v/>
      </c>
      <c r="L704" t="str">
        <f>IFERROR(INDEX($W$8:$W$30,MATCH(K704,$V$8:$V$30,0)),"")</f>
        <v/>
      </c>
      <c r="M704" t="str">
        <f>IFERROR(INDEX($X$8:$X$30,MATCH(Table1[[#This Row],[Rounded RT]],$V$8:$V$30,0)),"")</f>
        <v/>
      </c>
      <c r="N704" t="str">
        <f>IF(Table1[[#This Row],[Analyte]]=$W$8, Table1[[#This Row],[Area]]/SUMIFS($G$6:$G1702, $M$6:$M1702,Table1[[#This Row],[Inject ID]],$B$6:$B1702,Table1[[#This Row],[File Name]]), "")</f>
        <v/>
      </c>
      <c r="O704" t="str">
        <f>IF(Table1[[#This Row],[Analyte]]=$W$25, Table1[[#This Row],[Area]]/SUMIFS($G$6:$G1702, $M$6:$M1702,Table1[[#This Row],[Inject ID]],$B$6:$B1702,Table1[[#This Row],[File Name]]), "")</f>
        <v/>
      </c>
      <c r="Q704" t="str">
        <f>IF(Table1[[#This Row],[Nap/decane]]=$W$8, Table1[[#This Row],[Area]]/SUMIFS($G$6:$G1702, $M$6:$M1702,Table1[[#This Row],[Inject ID approx]],$B$6:$B1702,Table1[[#This Row],[File Name]]), "")</f>
        <v/>
      </c>
      <c r="R704" t="str">
        <f>IF(OR(Table1[[#This Row],[Analyte]]="Phe", Table1[[#This Row],[Analyte]]= "Naphtol"),TRUE,"")</f>
        <v/>
      </c>
    </row>
    <row r="705" spans="1:18" x14ac:dyDescent="0.2">
      <c r="A705" t="str">
        <f>IFERROR(RIGHT(Table1[[#This Row],[File Name]],LEN(Table1[[#This Row],[File Name]])-FIND("-",Table1[[#This Row],[File Name]])),"")</f>
        <v>0.1</v>
      </c>
      <c r="B705" t="str">
        <f>IF(LEFT(Table1[[#This Row],[Peak '#]],3)="TIC", SUBSTITUTE(SUBSTITUTE(Table1[[#This Row],[Peak '#]],".D\data.ms",""),"TIC:", ""),B704)</f>
        <v xml:space="preserve"> 20250718_Nap-0.1</v>
      </c>
      <c r="J705" t="str">
        <f>IFERROR(2*(D706-Table1[[#This Row],[Ret Time]])/(Table1[[#This Row],[Width]]+F706),"")</f>
        <v/>
      </c>
      <c r="K705" t="str">
        <f>IF(ISNUMBER(Table1[[#This Row],[Ret Time]]), ROUND(Table1[[#This Row],[Ret Time]],1),"")</f>
        <v/>
      </c>
      <c r="L705" t="str">
        <f>IFERROR(INDEX($W$8:$W$30,MATCH(K705,$V$8:$V$30,0)),"")</f>
        <v/>
      </c>
      <c r="M705" t="str">
        <f>IFERROR(INDEX($X$8:$X$30,MATCH(Table1[[#This Row],[Rounded RT]],$V$8:$V$30,0)),"")</f>
        <v/>
      </c>
      <c r="N705" t="str">
        <f>IF(Table1[[#This Row],[Analyte]]=$W$8, Table1[[#This Row],[Area]]/SUMIFS($G$6:$G1703, $M$6:$M1703,Table1[[#This Row],[Inject ID]],$B$6:$B1703,Table1[[#This Row],[File Name]]), "")</f>
        <v/>
      </c>
      <c r="O705" t="str">
        <f>IF(Table1[[#This Row],[Analyte]]=$W$25, Table1[[#This Row],[Area]]/SUMIFS($G$6:$G1703, $M$6:$M1703,Table1[[#This Row],[Inject ID]],$B$6:$B1703,Table1[[#This Row],[File Name]]), "")</f>
        <v/>
      </c>
      <c r="Q705" t="str">
        <f>IF(Table1[[#This Row],[Nap/decane]]=$W$8, Table1[[#This Row],[Area]]/SUMIFS($G$6:$G1703, $M$6:$M1703,Table1[[#This Row],[Inject ID approx]],$B$6:$B1703,Table1[[#This Row],[File Name]]), "")</f>
        <v/>
      </c>
      <c r="R705" t="str">
        <f>IF(OR(Table1[[#This Row],[Analyte]]="Phe", Table1[[#This Row],[Analyte]]= "Naphtol"),TRUE,"")</f>
        <v/>
      </c>
    </row>
    <row r="706" spans="1:18" x14ac:dyDescent="0.2">
      <c r="A706" t="str">
        <f>IFERROR(RIGHT(Table1[[#This Row],[File Name]],LEN(Table1[[#This Row],[File Name]])-FIND("-",Table1[[#This Row],[File Name]])),"")</f>
        <v>0.1</v>
      </c>
      <c r="B706" t="str">
        <f>IF(LEFT(Table1[[#This Row],[Peak '#]],3)="TIC", SUBSTITUTE(SUBSTITUTE(Table1[[#This Row],[Peak '#]],".D\data.ms",""),"TIC:", ""),B705)</f>
        <v xml:space="preserve"> 20250718_Nap-0.1</v>
      </c>
      <c r="J706" t="str">
        <f>IFERROR(2*(D707-Table1[[#This Row],[Ret Time]])/(Table1[[#This Row],[Width]]+F707),"")</f>
        <v/>
      </c>
      <c r="K706" t="str">
        <f>IF(ISNUMBER(Table1[[#This Row],[Ret Time]]), ROUND(Table1[[#This Row],[Ret Time]],1),"")</f>
        <v/>
      </c>
      <c r="L706" t="str">
        <f>IFERROR(INDEX($W$8:$W$30,MATCH(K706,$V$8:$V$30,0)),"")</f>
        <v/>
      </c>
      <c r="M706" t="str">
        <f>IFERROR(INDEX($X$8:$X$30,MATCH(Table1[[#This Row],[Rounded RT]],$V$8:$V$30,0)),"")</f>
        <v/>
      </c>
      <c r="N706" t="str">
        <f>IF(Table1[[#This Row],[Analyte]]=$W$8, Table1[[#This Row],[Area]]/SUMIFS($G$6:$G1704, $M$6:$M1704,Table1[[#This Row],[Inject ID]],$B$6:$B1704,Table1[[#This Row],[File Name]]), "")</f>
        <v/>
      </c>
      <c r="O706" t="str">
        <f>IF(Table1[[#This Row],[Analyte]]=$W$25, Table1[[#This Row],[Area]]/SUMIFS($G$6:$G1704, $M$6:$M1704,Table1[[#This Row],[Inject ID]],$B$6:$B1704,Table1[[#This Row],[File Name]]), "")</f>
        <v/>
      </c>
      <c r="Q706" t="str">
        <f>IF(Table1[[#This Row],[Nap/decane]]=$W$8, Table1[[#This Row],[Area]]/SUMIFS($G$6:$G1704, $M$6:$M1704,Table1[[#This Row],[Inject ID approx]],$B$6:$B1704,Table1[[#This Row],[File Name]]), "")</f>
        <v/>
      </c>
      <c r="R706" t="str">
        <f>IF(OR(Table1[[#This Row],[Analyte]]="Phe", Table1[[#This Row],[Analyte]]= "Naphtol"),TRUE,"")</f>
        <v/>
      </c>
    </row>
    <row r="707" spans="1:18" x14ac:dyDescent="0.2">
      <c r="A707" t="str">
        <f>IFERROR(RIGHT(Table1[[#This Row],[File Name]],LEN(Table1[[#This Row],[File Name]])-FIND("-",Table1[[#This Row],[File Name]])),"")</f>
        <v>0.1</v>
      </c>
      <c r="B707" t="str">
        <f>IF(LEFT(Table1[[#This Row],[Peak '#]],3)="TIC", SUBSTITUTE(SUBSTITUTE(Table1[[#This Row],[Peak '#]],".D\data.ms",""),"TIC:", ""),B706)</f>
        <v xml:space="preserve"> 20250718_Nap-0.1</v>
      </c>
      <c r="J707" t="str">
        <f>IFERROR(2*(D708-Table1[[#This Row],[Ret Time]])/(Table1[[#This Row],[Width]]+F708),"")</f>
        <v/>
      </c>
      <c r="K707" t="str">
        <f>IF(ISNUMBER(Table1[[#This Row],[Ret Time]]), ROUND(Table1[[#This Row],[Ret Time]],1),"")</f>
        <v/>
      </c>
      <c r="L707" t="str">
        <f>IFERROR(INDEX($W$8:$W$30,MATCH(K707,$V$8:$V$30,0)),"")</f>
        <v/>
      </c>
      <c r="M707" t="str">
        <f>IFERROR(INDEX($X$8:$X$30,MATCH(Table1[[#This Row],[Rounded RT]],$V$8:$V$30,0)),"")</f>
        <v/>
      </c>
      <c r="N707" t="str">
        <f>IF(Table1[[#This Row],[Analyte]]=$W$8, Table1[[#This Row],[Area]]/SUMIFS($G$6:$G1705, $M$6:$M1705,Table1[[#This Row],[Inject ID]],$B$6:$B1705,Table1[[#This Row],[File Name]]), "")</f>
        <v/>
      </c>
      <c r="O707" t="str">
        <f>IF(Table1[[#This Row],[Analyte]]=$W$25, Table1[[#This Row],[Area]]/SUMIFS($G$6:$G1705, $M$6:$M1705,Table1[[#This Row],[Inject ID]],$B$6:$B1705,Table1[[#This Row],[File Name]]), "")</f>
        <v/>
      </c>
      <c r="Q707" t="str">
        <f>IF(Table1[[#This Row],[Nap/decane]]=$W$8, Table1[[#This Row],[Area]]/SUMIFS($G$6:$G1705, $M$6:$M1705,Table1[[#This Row],[Inject ID approx]],$B$6:$B1705,Table1[[#This Row],[File Name]]), "")</f>
        <v/>
      </c>
      <c r="R707" t="str">
        <f>IF(OR(Table1[[#This Row],[Analyte]]="Phe", Table1[[#This Row],[Analyte]]= "Naphtol"),TRUE,"")</f>
        <v/>
      </c>
    </row>
    <row r="708" spans="1:18" x14ac:dyDescent="0.2">
      <c r="A708" t="str">
        <f>IFERROR(RIGHT(Table1[[#This Row],[File Name]],LEN(Table1[[#This Row],[File Name]])-FIND("-",Table1[[#This Row],[File Name]])),"")</f>
        <v>0.1</v>
      </c>
      <c r="B708" t="str">
        <f>IF(LEFT(Table1[[#This Row],[Peak '#]],3)="TIC", SUBSTITUTE(SUBSTITUTE(Table1[[#This Row],[Peak '#]],".D\data.ms",""),"TIC:", ""),B707)</f>
        <v xml:space="preserve"> 20250718_Nap-0.1</v>
      </c>
      <c r="J708" t="str">
        <f>IFERROR(2*(D709-Table1[[#This Row],[Ret Time]])/(Table1[[#This Row],[Width]]+F709),"")</f>
        <v/>
      </c>
      <c r="K708" t="str">
        <f>IF(ISNUMBER(Table1[[#This Row],[Ret Time]]), ROUND(Table1[[#This Row],[Ret Time]],1),"")</f>
        <v/>
      </c>
      <c r="L708" t="str">
        <f>IFERROR(INDEX($W$8:$W$30,MATCH(K708,$V$8:$V$30,0)),"")</f>
        <v/>
      </c>
      <c r="M708" t="str">
        <f>IFERROR(INDEX($X$8:$X$30,MATCH(Table1[[#This Row],[Rounded RT]],$V$8:$V$30,0)),"")</f>
        <v/>
      </c>
      <c r="N708" t="str">
        <f>IF(Table1[[#This Row],[Analyte]]=$W$8, Table1[[#This Row],[Area]]/SUMIFS($G$6:$G1706, $M$6:$M1706,Table1[[#This Row],[Inject ID]],$B$6:$B1706,Table1[[#This Row],[File Name]]), "")</f>
        <v/>
      </c>
      <c r="O708" t="str">
        <f>IF(Table1[[#This Row],[Analyte]]=$W$25, Table1[[#This Row],[Area]]/SUMIFS($G$6:$G1706, $M$6:$M1706,Table1[[#This Row],[Inject ID]],$B$6:$B1706,Table1[[#This Row],[File Name]]), "")</f>
        <v/>
      </c>
      <c r="Q708" t="str">
        <f>IF(Table1[[#This Row],[Nap/decane]]=$W$8, Table1[[#This Row],[Area]]/SUMIFS($G$6:$G1706, $M$6:$M1706,Table1[[#This Row],[Inject ID approx]],$B$6:$B1706,Table1[[#This Row],[File Name]]), "")</f>
        <v/>
      </c>
      <c r="R708" t="str">
        <f>IF(OR(Table1[[#This Row],[Analyte]]="Phe", Table1[[#This Row],[Analyte]]= "Naphtol"),TRUE,"")</f>
        <v/>
      </c>
    </row>
    <row r="709" spans="1:18" x14ac:dyDescent="0.2">
      <c r="A709" t="str">
        <f>IFERROR(RIGHT(Table1[[#This Row],[File Name]],LEN(Table1[[#This Row],[File Name]])-FIND("-",Table1[[#This Row],[File Name]])),"")</f>
        <v>0.1</v>
      </c>
      <c r="B709" t="str">
        <f>IF(LEFT(Table1[[#This Row],[Peak '#]],3)="TIC", SUBSTITUTE(SUBSTITUTE(Table1[[#This Row],[Peak '#]],".D\data.ms",""),"TIC:", ""),B708)</f>
        <v xml:space="preserve"> 20250718_Nap-0.1</v>
      </c>
      <c r="J709" t="str">
        <f>IFERROR(2*(D710-Table1[[#This Row],[Ret Time]])/(Table1[[#This Row],[Width]]+F710),"")</f>
        <v/>
      </c>
      <c r="K709" t="str">
        <f>IF(ISNUMBER(Table1[[#This Row],[Ret Time]]), ROUND(Table1[[#This Row],[Ret Time]],1),"")</f>
        <v/>
      </c>
      <c r="L709" t="str">
        <f>IFERROR(INDEX($W$8:$W$30,MATCH(K709,$V$8:$V$30,0)),"")</f>
        <v/>
      </c>
      <c r="M709" t="str">
        <f>IFERROR(INDEX($X$8:$X$30,MATCH(Table1[[#This Row],[Rounded RT]],$V$8:$V$30,0)),"")</f>
        <v/>
      </c>
      <c r="N709" t="str">
        <f>IF(Table1[[#This Row],[Analyte]]=$W$8, Table1[[#This Row],[Area]]/SUMIFS($G$6:$G1707, $M$6:$M1707,Table1[[#This Row],[Inject ID]],$B$6:$B1707,Table1[[#This Row],[File Name]]), "")</f>
        <v/>
      </c>
      <c r="O709" t="str">
        <f>IF(Table1[[#This Row],[Analyte]]=$W$25, Table1[[#This Row],[Area]]/SUMIFS($G$6:$G1707, $M$6:$M1707,Table1[[#This Row],[Inject ID]],$B$6:$B1707,Table1[[#This Row],[File Name]]), "")</f>
        <v/>
      </c>
      <c r="Q709" t="str">
        <f>IF(Table1[[#This Row],[Nap/decane]]=$W$8, Table1[[#This Row],[Area]]/SUMIFS($G$6:$G1707, $M$6:$M1707,Table1[[#This Row],[Inject ID approx]],$B$6:$B1707,Table1[[#This Row],[File Name]]), "")</f>
        <v/>
      </c>
      <c r="R709" t="str">
        <f>IF(OR(Table1[[#This Row],[Analyte]]="Phe", Table1[[#This Row],[Analyte]]= "Naphtol"),TRUE,"")</f>
        <v/>
      </c>
    </row>
    <row r="710" spans="1:18" x14ac:dyDescent="0.2">
      <c r="A710" t="str">
        <f>IFERROR(RIGHT(Table1[[#This Row],[File Name]],LEN(Table1[[#This Row],[File Name]])-FIND("-",Table1[[#This Row],[File Name]])),"")</f>
        <v>0.1</v>
      </c>
      <c r="B710" t="str">
        <f>IF(LEFT(Table1[[#This Row],[Peak '#]],3)="TIC", SUBSTITUTE(SUBSTITUTE(Table1[[#This Row],[Peak '#]],".D\data.ms",""),"TIC:", ""),B709)</f>
        <v xml:space="preserve"> 20250718_Nap-0.1</v>
      </c>
      <c r="J710" t="str">
        <f>IFERROR(2*(D711-Table1[[#This Row],[Ret Time]])/(Table1[[#This Row],[Width]]+F711),"")</f>
        <v/>
      </c>
      <c r="K710" t="str">
        <f>IF(ISNUMBER(Table1[[#This Row],[Ret Time]]), ROUND(Table1[[#This Row],[Ret Time]],1),"")</f>
        <v/>
      </c>
      <c r="L710" t="str">
        <f>IFERROR(INDEX($W$8:$W$30,MATCH(K710,$V$8:$V$30,0)),"")</f>
        <v/>
      </c>
      <c r="M710" t="str">
        <f>IFERROR(INDEX($X$8:$X$30,MATCH(Table1[[#This Row],[Rounded RT]],$V$8:$V$30,0)),"")</f>
        <v/>
      </c>
      <c r="N710" t="str">
        <f>IF(Table1[[#This Row],[Analyte]]=$W$8, Table1[[#This Row],[Area]]/SUMIFS($G$6:$G1708, $M$6:$M1708,Table1[[#This Row],[Inject ID]],$B$6:$B1708,Table1[[#This Row],[File Name]]), "")</f>
        <v/>
      </c>
      <c r="O710" t="str">
        <f>IF(Table1[[#This Row],[Analyte]]=$W$25, Table1[[#This Row],[Area]]/SUMIFS($G$6:$G1708, $M$6:$M1708,Table1[[#This Row],[Inject ID]],$B$6:$B1708,Table1[[#This Row],[File Name]]), "")</f>
        <v/>
      </c>
      <c r="Q710" t="str">
        <f>IF(Table1[[#This Row],[Nap/decane]]=$W$8, Table1[[#This Row],[Area]]/SUMIFS($G$6:$G1708, $M$6:$M1708,Table1[[#This Row],[Inject ID approx]],$B$6:$B1708,Table1[[#This Row],[File Name]]), "")</f>
        <v/>
      </c>
      <c r="R710" t="str">
        <f>IF(OR(Table1[[#This Row],[Analyte]]="Phe", Table1[[#This Row],[Analyte]]= "Naphtol"),TRUE,"")</f>
        <v/>
      </c>
    </row>
    <row r="711" spans="1:18" x14ac:dyDescent="0.2">
      <c r="A711" t="str">
        <f>IFERROR(RIGHT(Table1[[#This Row],[File Name]],LEN(Table1[[#This Row],[File Name]])-FIND("-",Table1[[#This Row],[File Name]])),"")</f>
        <v>0.1</v>
      </c>
      <c r="B711" t="str">
        <f>IF(LEFT(Table1[[#This Row],[Peak '#]],3)="TIC", SUBSTITUTE(SUBSTITUTE(Table1[[#This Row],[Peak '#]],".D\data.ms",""),"TIC:", ""),B710)</f>
        <v xml:space="preserve"> 20250718_Nap-0.1</v>
      </c>
      <c r="J711" t="str">
        <f>IFERROR(2*(D712-Table1[[#This Row],[Ret Time]])/(Table1[[#This Row],[Width]]+F712),"")</f>
        <v/>
      </c>
      <c r="K711" t="str">
        <f>IF(ISNUMBER(Table1[[#This Row],[Ret Time]]), ROUND(Table1[[#This Row],[Ret Time]],1),"")</f>
        <v/>
      </c>
      <c r="L711" t="str">
        <f>IFERROR(INDEX($W$8:$W$30,MATCH(K711,$V$8:$V$30,0)),"")</f>
        <v/>
      </c>
      <c r="M711" t="str">
        <f>IFERROR(INDEX($X$8:$X$30,MATCH(Table1[[#This Row],[Rounded RT]],$V$8:$V$30,0)),"")</f>
        <v/>
      </c>
      <c r="N711" t="str">
        <f>IF(Table1[[#This Row],[Analyte]]=$W$8, Table1[[#This Row],[Area]]/SUMIFS($G$6:$G1709, $M$6:$M1709,Table1[[#This Row],[Inject ID]],$B$6:$B1709,Table1[[#This Row],[File Name]]), "")</f>
        <v/>
      </c>
      <c r="O711" t="str">
        <f>IF(Table1[[#This Row],[Analyte]]=$W$25, Table1[[#This Row],[Area]]/SUMIFS($G$6:$G1709, $M$6:$M1709,Table1[[#This Row],[Inject ID]],$B$6:$B1709,Table1[[#This Row],[File Name]]), "")</f>
        <v/>
      </c>
      <c r="Q711" t="str">
        <f>IF(Table1[[#This Row],[Nap/decane]]=$W$8, Table1[[#This Row],[Area]]/SUMIFS($G$6:$G1709, $M$6:$M1709,Table1[[#This Row],[Inject ID approx]],$B$6:$B1709,Table1[[#This Row],[File Name]]), "")</f>
        <v/>
      </c>
      <c r="R711" t="str">
        <f>IF(OR(Table1[[#This Row],[Analyte]]="Phe", Table1[[#This Row],[Analyte]]= "Naphtol"),TRUE,"")</f>
        <v/>
      </c>
    </row>
    <row r="712" spans="1:18" x14ac:dyDescent="0.2">
      <c r="A712" t="str">
        <f>IFERROR(RIGHT(Table1[[#This Row],[File Name]],LEN(Table1[[#This Row],[File Name]])-FIND("-",Table1[[#This Row],[File Name]])),"")</f>
        <v>0.1</v>
      </c>
      <c r="B712" t="str">
        <f>IF(LEFT(Table1[[#This Row],[Peak '#]],3)="TIC", SUBSTITUTE(SUBSTITUTE(Table1[[#This Row],[Peak '#]],".D\data.ms",""),"TIC:", ""),B711)</f>
        <v xml:space="preserve"> 20250718_Nap-0.1</v>
      </c>
      <c r="J712" t="str">
        <f>IFERROR(2*(D713-Table1[[#This Row],[Ret Time]])/(Table1[[#This Row],[Width]]+F713),"")</f>
        <v/>
      </c>
      <c r="K712" t="str">
        <f>IF(ISNUMBER(Table1[[#This Row],[Ret Time]]), ROUND(Table1[[#This Row],[Ret Time]],1),"")</f>
        <v/>
      </c>
      <c r="L712" t="str">
        <f>IFERROR(INDEX($W$8:$W$30,MATCH(K712,$V$8:$V$30,0)),"")</f>
        <v/>
      </c>
      <c r="M712" t="str">
        <f>IFERROR(INDEX($X$8:$X$30,MATCH(Table1[[#This Row],[Rounded RT]],$V$8:$V$30,0)),"")</f>
        <v/>
      </c>
      <c r="N712" t="str">
        <f>IF(Table1[[#This Row],[Analyte]]=$W$8, Table1[[#This Row],[Area]]/SUMIFS($G$6:$G1710, $M$6:$M1710,Table1[[#This Row],[Inject ID]],$B$6:$B1710,Table1[[#This Row],[File Name]]), "")</f>
        <v/>
      </c>
      <c r="O712" t="str">
        <f>IF(Table1[[#This Row],[Analyte]]=$W$25, Table1[[#This Row],[Area]]/SUMIFS($G$6:$G1710, $M$6:$M1710,Table1[[#This Row],[Inject ID]],$B$6:$B1710,Table1[[#This Row],[File Name]]), "")</f>
        <v/>
      </c>
      <c r="Q712" t="str">
        <f>IF(Table1[[#This Row],[Nap/decane]]=$W$8, Table1[[#This Row],[Area]]/SUMIFS($G$6:$G1710, $M$6:$M1710,Table1[[#This Row],[Inject ID approx]],$B$6:$B1710,Table1[[#This Row],[File Name]]), "")</f>
        <v/>
      </c>
      <c r="R712" t="str">
        <f>IF(OR(Table1[[#This Row],[Analyte]]="Phe", Table1[[#This Row],[Analyte]]= "Naphtol"),TRUE,"")</f>
        <v/>
      </c>
    </row>
    <row r="713" spans="1:18" x14ac:dyDescent="0.2">
      <c r="A713" t="str">
        <f>IFERROR(RIGHT(Table1[[#This Row],[File Name]],LEN(Table1[[#This Row],[File Name]])-FIND("-",Table1[[#This Row],[File Name]])),"")</f>
        <v>0.1</v>
      </c>
      <c r="B713" t="str">
        <f>IF(LEFT(Table1[[#This Row],[Peak '#]],3)="TIC", SUBSTITUTE(SUBSTITUTE(Table1[[#This Row],[Peak '#]],".D\data.ms",""),"TIC:", ""),B712)</f>
        <v xml:space="preserve"> 20250718_Nap-0.1</v>
      </c>
      <c r="J713" t="str">
        <f>IFERROR(2*(D714-Table1[[#This Row],[Ret Time]])/(Table1[[#This Row],[Width]]+F714),"")</f>
        <v/>
      </c>
      <c r="K713" t="str">
        <f>IF(ISNUMBER(Table1[[#This Row],[Ret Time]]), ROUND(Table1[[#This Row],[Ret Time]],1),"")</f>
        <v/>
      </c>
      <c r="L713" t="str">
        <f>IFERROR(INDEX($W$8:$W$30,MATCH(K713,$V$8:$V$30,0)),"")</f>
        <v/>
      </c>
      <c r="M713" t="str">
        <f>IFERROR(INDEX($X$8:$X$30,MATCH(Table1[[#This Row],[Rounded RT]],$V$8:$V$30,0)),"")</f>
        <v/>
      </c>
      <c r="N713" t="str">
        <f>IF(Table1[[#This Row],[Analyte]]=$W$8, Table1[[#This Row],[Area]]/SUMIFS($G$6:$G1711, $M$6:$M1711,Table1[[#This Row],[Inject ID]],$B$6:$B1711,Table1[[#This Row],[File Name]]), "")</f>
        <v/>
      </c>
      <c r="O713" t="str">
        <f>IF(Table1[[#This Row],[Analyte]]=$W$25, Table1[[#This Row],[Area]]/SUMIFS($G$6:$G1711, $M$6:$M1711,Table1[[#This Row],[Inject ID]],$B$6:$B1711,Table1[[#This Row],[File Name]]), "")</f>
        <v/>
      </c>
      <c r="Q713" t="str">
        <f>IF(Table1[[#This Row],[Nap/decane]]=$W$8, Table1[[#This Row],[Area]]/SUMIFS($G$6:$G1711, $M$6:$M1711,Table1[[#This Row],[Inject ID approx]],$B$6:$B1711,Table1[[#This Row],[File Name]]), "")</f>
        <v/>
      </c>
      <c r="R713" t="str">
        <f>IF(OR(Table1[[#This Row],[Analyte]]="Phe", Table1[[#This Row],[Analyte]]= "Naphtol"),TRUE,"")</f>
        <v/>
      </c>
    </row>
    <row r="714" spans="1:18" x14ac:dyDescent="0.2">
      <c r="A714" t="str">
        <f>IFERROR(RIGHT(Table1[[#This Row],[File Name]],LEN(Table1[[#This Row],[File Name]])-FIND("-",Table1[[#This Row],[File Name]])),"")</f>
        <v>0.1</v>
      </c>
      <c r="B714" t="str">
        <f>IF(LEFT(Table1[[#This Row],[Peak '#]],3)="TIC", SUBSTITUTE(SUBSTITUTE(Table1[[#This Row],[Peak '#]],".D\data.ms",""),"TIC:", ""),B713)</f>
        <v xml:space="preserve"> 20250718_Nap-0.1</v>
      </c>
      <c r="J714" t="str">
        <f>IFERROR(2*(D715-Table1[[#This Row],[Ret Time]])/(Table1[[#This Row],[Width]]+F715),"")</f>
        <v/>
      </c>
      <c r="K714" t="str">
        <f>IF(ISNUMBER(Table1[[#This Row],[Ret Time]]), ROUND(Table1[[#This Row],[Ret Time]],1),"")</f>
        <v/>
      </c>
      <c r="L714" t="str">
        <f>IFERROR(INDEX($W$8:$W$30,MATCH(K714,$V$8:$V$30,0)),"")</f>
        <v/>
      </c>
      <c r="M714" t="str">
        <f>IFERROR(INDEX($X$8:$X$30,MATCH(Table1[[#This Row],[Rounded RT]],$V$8:$V$30,0)),"")</f>
        <v/>
      </c>
      <c r="N714" t="str">
        <f>IF(Table1[[#This Row],[Analyte]]=$W$8, Table1[[#This Row],[Area]]/SUMIFS($G$6:$G1712, $M$6:$M1712,Table1[[#This Row],[Inject ID]],$B$6:$B1712,Table1[[#This Row],[File Name]]), "")</f>
        <v/>
      </c>
      <c r="O714" t="str">
        <f>IF(Table1[[#This Row],[Analyte]]=$W$25, Table1[[#This Row],[Area]]/SUMIFS($G$6:$G1712, $M$6:$M1712,Table1[[#This Row],[Inject ID]],$B$6:$B1712,Table1[[#This Row],[File Name]]), "")</f>
        <v/>
      </c>
      <c r="Q714" t="str">
        <f>IF(Table1[[#This Row],[Nap/decane]]=$W$8, Table1[[#This Row],[Area]]/SUMIFS($G$6:$G1712, $M$6:$M1712,Table1[[#This Row],[Inject ID approx]],$B$6:$B1712,Table1[[#This Row],[File Name]]), "")</f>
        <v/>
      </c>
      <c r="R714" t="str">
        <f>IF(OR(Table1[[#This Row],[Analyte]]="Phe", Table1[[#This Row],[Analyte]]= "Naphtol"),TRUE,"")</f>
        <v/>
      </c>
    </row>
    <row r="715" spans="1:18" x14ac:dyDescent="0.2">
      <c r="A715" t="str">
        <f>IFERROR(RIGHT(Table1[[#This Row],[File Name]],LEN(Table1[[#This Row],[File Name]])-FIND("-",Table1[[#This Row],[File Name]])),"")</f>
        <v>0.1</v>
      </c>
      <c r="B715" t="str">
        <f>IF(LEFT(Table1[[#This Row],[Peak '#]],3)="TIC", SUBSTITUTE(SUBSTITUTE(Table1[[#This Row],[Peak '#]],".D\data.ms",""),"TIC:", ""),B714)</f>
        <v xml:space="preserve"> 20250718_Nap-0.1</v>
      </c>
      <c r="J715" t="str">
        <f>IFERROR(2*(D716-Table1[[#This Row],[Ret Time]])/(Table1[[#This Row],[Width]]+F716),"")</f>
        <v/>
      </c>
      <c r="K715" t="str">
        <f>IF(ISNUMBER(Table1[[#This Row],[Ret Time]]), ROUND(Table1[[#This Row],[Ret Time]],1),"")</f>
        <v/>
      </c>
      <c r="L715" t="str">
        <f>IFERROR(INDEX($W$8:$W$30,MATCH(K715,$V$8:$V$30,0)),"")</f>
        <v/>
      </c>
      <c r="M715" t="str">
        <f>IFERROR(INDEX($X$8:$X$30,MATCH(Table1[[#This Row],[Rounded RT]],$V$8:$V$30,0)),"")</f>
        <v/>
      </c>
      <c r="N715" t="str">
        <f>IF(Table1[[#This Row],[Analyte]]=$W$8, Table1[[#This Row],[Area]]/SUMIFS($G$6:$G1713, $M$6:$M1713,Table1[[#This Row],[Inject ID]],$B$6:$B1713,Table1[[#This Row],[File Name]]), "")</f>
        <v/>
      </c>
      <c r="O715" t="str">
        <f>IF(Table1[[#This Row],[Analyte]]=$W$25, Table1[[#This Row],[Area]]/SUMIFS($G$6:$G1713, $M$6:$M1713,Table1[[#This Row],[Inject ID]],$B$6:$B1713,Table1[[#This Row],[File Name]]), "")</f>
        <v/>
      </c>
      <c r="Q715" t="str">
        <f>IF(Table1[[#This Row],[Nap/decane]]=$W$8, Table1[[#This Row],[Area]]/SUMIFS($G$6:$G1713, $M$6:$M1713,Table1[[#This Row],[Inject ID approx]],$B$6:$B1713,Table1[[#This Row],[File Name]]), "")</f>
        <v/>
      </c>
      <c r="R715" t="str">
        <f>IF(OR(Table1[[#This Row],[Analyte]]="Phe", Table1[[#This Row],[Analyte]]= "Naphtol"),TRUE,"")</f>
        <v/>
      </c>
    </row>
    <row r="716" spans="1:18" x14ac:dyDescent="0.2">
      <c r="A716" t="str">
        <f>IFERROR(RIGHT(Table1[[#This Row],[File Name]],LEN(Table1[[#This Row],[File Name]])-FIND("-",Table1[[#This Row],[File Name]])),"")</f>
        <v>0.1</v>
      </c>
      <c r="B716" t="str">
        <f>IF(LEFT(Table1[[#This Row],[Peak '#]],3)="TIC", SUBSTITUTE(SUBSTITUTE(Table1[[#This Row],[Peak '#]],".D\data.ms",""),"TIC:", ""),B715)</f>
        <v xml:space="preserve"> 20250718_Nap-0.1</v>
      </c>
      <c r="J716" t="str">
        <f>IFERROR(2*(D717-Table1[[#This Row],[Ret Time]])/(Table1[[#This Row],[Width]]+F717),"")</f>
        <v/>
      </c>
      <c r="K716" t="str">
        <f>IF(ISNUMBER(Table1[[#This Row],[Ret Time]]), ROUND(Table1[[#This Row],[Ret Time]],1),"")</f>
        <v/>
      </c>
      <c r="L716" t="str">
        <f>IFERROR(INDEX($W$8:$W$30,MATCH(K716,$V$8:$V$30,0)),"")</f>
        <v/>
      </c>
      <c r="M716" t="str">
        <f>IFERROR(INDEX($X$8:$X$30,MATCH(Table1[[#This Row],[Rounded RT]],$V$8:$V$30,0)),"")</f>
        <v/>
      </c>
      <c r="N716" t="str">
        <f>IF(Table1[[#This Row],[Analyte]]=$W$8, Table1[[#This Row],[Area]]/SUMIFS($G$6:$G1714, $M$6:$M1714,Table1[[#This Row],[Inject ID]],$B$6:$B1714,Table1[[#This Row],[File Name]]), "")</f>
        <v/>
      </c>
      <c r="O716" t="str">
        <f>IF(Table1[[#This Row],[Analyte]]=$W$25, Table1[[#This Row],[Area]]/SUMIFS($G$6:$G1714, $M$6:$M1714,Table1[[#This Row],[Inject ID]],$B$6:$B1714,Table1[[#This Row],[File Name]]), "")</f>
        <v/>
      </c>
      <c r="Q716" t="str">
        <f>IF(Table1[[#This Row],[Nap/decane]]=$W$8, Table1[[#This Row],[Area]]/SUMIFS($G$6:$G1714, $M$6:$M1714,Table1[[#This Row],[Inject ID approx]],$B$6:$B1714,Table1[[#This Row],[File Name]]), "")</f>
        <v/>
      </c>
      <c r="R716" t="str">
        <f>IF(OR(Table1[[#This Row],[Analyte]]="Phe", Table1[[#This Row],[Analyte]]= "Naphtol"),TRUE,"")</f>
        <v/>
      </c>
    </row>
    <row r="717" spans="1:18" x14ac:dyDescent="0.2">
      <c r="A717" t="str">
        <f>IFERROR(RIGHT(Table1[[#This Row],[File Name]],LEN(Table1[[#This Row],[File Name]])-FIND("-",Table1[[#This Row],[File Name]])),"")</f>
        <v>0.1</v>
      </c>
      <c r="B717" t="str">
        <f>IF(LEFT(Table1[[#This Row],[Peak '#]],3)="TIC", SUBSTITUTE(SUBSTITUTE(Table1[[#This Row],[Peak '#]],".D\data.ms",""),"TIC:", ""),B716)</f>
        <v xml:space="preserve"> 20250718_Nap-0.1</v>
      </c>
      <c r="J717" t="str">
        <f>IFERROR(2*(D718-Table1[[#This Row],[Ret Time]])/(Table1[[#This Row],[Width]]+F718),"")</f>
        <v/>
      </c>
      <c r="K717" t="str">
        <f>IF(ISNUMBER(Table1[[#This Row],[Ret Time]]), ROUND(Table1[[#This Row],[Ret Time]],1),"")</f>
        <v/>
      </c>
      <c r="L717" t="str">
        <f>IFERROR(INDEX($W$8:$W$30,MATCH(K717,$V$8:$V$30,0)),"")</f>
        <v/>
      </c>
      <c r="M717" t="str">
        <f>IFERROR(INDEX($X$8:$X$30,MATCH(Table1[[#This Row],[Rounded RT]],$V$8:$V$30,0)),"")</f>
        <v/>
      </c>
      <c r="N717" t="str">
        <f>IF(Table1[[#This Row],[Analyte]]=$W$8, Table1[[#This Row],[Area]]/SUMIFS($G$6:$G1715, $M$6:$M1715,Table1[[#This Row],[Inject ID]],$B$6:$B1715,Table1[[#This Row],[File Name]]), "")</f>
        <v/>
      </c>
      <c r="O717" t="str">
        <f>IF(Table1[[#This Row],[Analyte]]=$W$25, Table1[[#This Row],[Area]]/SUMIFS($G$6:$G1715, $M$6:$M1715,Table1[[#This Row],[Inject ID]],$B$6:$B1715,Table1[[#This Row],[File Name]]), "")</f>
        <v/>
      </c>
      <c r="Q717" t="str">
        <f>IF(Table1[[#This Row],[Nap/decane]]=$W$8, Table1[[#This Row],[Area]]/SUMIFS($G$6:$G1715, $M$6:$M1715,Table1[[#This Row],[Inject ID approx]],$B$6:$B1715,Table1[[#This Row],[File Name]]), "")</f>
        <v/>
      </c>
      <c r="R717" t="str">
        <f>IF(OR(Table1[[#This Row],[Analyte]]="Phe", Table1[[#This Row],[Analyte]]= "Naphtol"),TRUE,"")</f>
        <v/>
      </c>
    </row>
    <row r="718" spans="1:18" x14ac:dyDescent="0.2">
      <c r="A718" t="str">
        <f>IFERROR(RIGHT(Table1[[#This Row],[File Name]],LEN(Table1[[#This Row],[File Name]])-FIND("-",Table1[[#This Row],[File Name]])),"")</f>
        <v>0.1</v>
      </c>
      <c r="B718" t="str">
        <f>IF(LEFT(Table1[[#This Row],[Peak '#]],3)="TIC", SUBSTITUTE(SUBSTITUTE(Table1[[#This Row],[Peak '#]],".D\data.ms",""),"TIC:", ""),B717)</f>
        <v xml:space="preserve"> 20250718_Nap-0.1</v>
      </c>
      <c r="J718" t="str">
        <f>IFERROR(2*(D719-Table1[[#This Row],[Ret Time]])/(Table1[[#This Row],[Width]]+F719),"")</f>
        <v/>
      </c>
      <c r="K718" t="str">
        <f>IF(ISNUMBER(Table1[[#This Row],[Ret Time]]), ROUND(Table1[[#This Row],[Ret Time]],1),"")</f>
        <v/>
      </c>
      <c r="L718" t="str">
        <f>IFERROR(INDEX($W$8:$W$30,MATCH(K718,$V$8:$V$30,0)),"")</f>
        <v/>
      </c>
      <c r="M718" t="str">
        <f>IFERROR(INDEX($X$8:$X$30,MATCH(Table1[[#This Row],[Rounded RT]],$V$8:$V$30,0)),"")</f>
        <v/>
      </c>
      <c r="N718" t="str">
        <f>IF(Table1[[#This Row],[Analyte]]=$W$8, Table1[[#This Row],[Area]]/SUMIFS($G$6:$G1716, $M$6:$M1716,Table1[[#This Row],[Inject ID]],$B$6:$B1716,Table1[[#This Row],[File Name]]), "")</f>
        <v/>
      </c>
      <c r="O718" t="str">
        <f>IF(Table1[[#This Row],[Analyte]]=$W$25, Table1[[#This Row],[Area]]/SUMIFS($G$6:$G1716, $M$6:$M1716,Table1[[#This Row],[Inject ID]],$B$6:$B1716,Table1[[#This Row],[File Name]]), "")</f>
        <v/>
      </c>
      <c r="Q718" t="str">
        <f>IF(Table1[[#This Row],[Nap/decane]]=$W$8, Table1[[#This Row],[Area]]/SUMIFS($G$6:$G1716, $M$6:$M1716,Table1[[#This Row],[Inject ID approx]],$B$6:$B1716,Table1[[#This Row],[File Name]]), "")</f>
        <v/>
      </c>
      <c r="R718" t="str">
        <f>IF(OR(Table1[[#This Row],[Analyte]]="Phe", Table1[[#This Row],[Analyte]]= "Naphtol"),TRUE,"")</f>
        <v/>
      </c>
    </row>
    <row r="719" spans="1:18" x14ac:dyDescent="0.2">
      <c r="A719" t="str">
        <f>IFERROR(RIGHT(Table1[[#This Row],[File Name]],LEN(Table1[[#This Row],[File Name]])-FIND("-",Table1[[#This Row],[File Name]])),"")</f>
        <v>0.1</v>
      </c>
      <c r="B719" t="str">
        <f>IF(LEFT(Table1[[#This Row],[Peak '#]],3)="TIC", SUBSTITUTE(SUBSTITUTE(Table1[[#This Row],[Peak '#]],".D\data.ms",""),"TIC:", ""),B718)</f>
        <v xml:space="preserve"> 20250718_Nap-0.1</v>
      </c>
      <c r="J719" t="str">
        <f>IFERROR(2*(D720-Table1[[#This Row],[Ret Time]])/(Table1[[#This Row],[Width]]+F720),"")</f>
        <v/>
      </c>
      <c r="K719" t="str">
        <f>IF(ISNUMBER(Table1[[#This Row],[Ret Time]]), ROUND(Table1[[#This Row],[Ret Time]],1),"")</f>
        <v/>
      </c>
      <c r="L719" t="str">
        <f>IFERROR(INDEX($W$8:$W$30,MATCH(K719,$V$8:$V$30,0)),"")</f>
        <v/>
      </c>
      <c r="M719" t="str">
        <f>IFERROR(INDEX($X$8:$X$30,MATCH(Table1[[#This Row],[Rounded RT]],$V$8:$V$30,0)),"")</f>
        <v/>
      </c>
      <c r="N719" t="str">
        <f>IF(Table1[[#This Row],[Analyte]]=$W$8, Table1[[#This Row],[Area]]/SUMIFS($G$6:$G1717, $M$6:$M1717,Table1[[#This Row],[Inject ID]],$B$6:$B1717,Table1[[#This Row],[File Name]]), "")</f>
        <v/>
      </c>
      <c r="O719" t="str">
        <f>IF(Table1[[#This Row],[Analyte]]=$W$25, Table1[[#This Row],[Area]]/SUMIFS($G$6:$G1717, $M$6:$M1717,Table1[[#This Row],[Inject ID]],$B$6:$B1717,Table1[[#This Row],[File Name]]), "")</f>
        <v/>
      </c>
      <c r="Q719" t="str">
        <f>IF(Table1[[#This Row],[Nap/decane]]=$W$8, Table1[[#This Row],[Area]]/SUMIFS($G$6:$G1717, $M$6:$M1717,Table1[[#This Row],[Inject ID approx]],$B$6:$B1717,Table1[[#This Row],[File Name]]), "")</f>
        <v/>
      </c>
      <c r="R719" t="str">
        <f>IF(OR(Table1[[#This Row],[Analyte]]="Phe", Table1[[#This Row],[Analyte]]= "Naphtol"),TRUE,"")</f>
        <v/>
      </c>
    </row>
    <row r="720" spans="1:18" x14ac:dyDescent="0.2">
      <c r="A720" t="str">
        <f>IFERROR(RIGHT(Table1[[#This Row],[File Name]],LEN(Table1[[#This Row],[File Name]])-FIND("-",Table1[[#This Row],[File Name]])),"")</f>
        <v>0.1</v>
      </c>
      <c r="B720" t="str">
        <f>IF(LEFT(Table1[[#This Row],[Peak '#]],3)="TIC", SUBSTITUTE(SUBSTITUTE(Table1[[#This Row],[Peak '#]],".D\data.ms",""),"TIC:", ""),B719)</f>
        <v xml:space="preserve"> 20250718_Nap-0.1</v>
      </c>
      <c r="C720"/>
      <c r="J720" t="str">
        <f>IFERROR(2*(D721-Table1[[#This Row],[Ret Time]])/(Table1[[#This Row],[Width]]+F721),"")</f>
        <v/>
      </c>
      <c r="K720" t="str">
        <f>IF(ISNUMBER(Table1[[#This Row],[Ret Time]]), ROUND(Table1[[#This Row],[Ret Time]],1),"")</f>
        <v/>
      </c>
      <c r="L720" t="str">
        <f>IFERROR(INDEX($W$8:$W$30,MATCH(K720,$V$8:$V$30,0)),"")</f>
        <v/>
      </c>
      <c r="M720" t="str">
        <f>IFERROR(INDEX($X$8:$X$30,MATCH(Table1[[#This Row],[Rounded RT]],$V$8:$V$30,0)),"")</f>
        <v/>
      </c>
      <c r="N720" t="str">
        <f>IF(Table1[[#This Row],[Analyte]]=$W$8, Table1[[#This Row],[Area]]/SUMIFS($G$6:$G1718, $M$6:$M1718,Table1[[#This Row],[Inject ID]],$B$6:$B1718,Table1[[#This Row],[File Name]]), "")</f>
        <v/>
      </c>
      <c r="O720" t="str">
        <f>IF(Table1[[#This Row],[Analyte]]=$W$25, Table1[[#This Row],[Area]]/SUMIFS($G$6:$G1718, $M$6:$M1718,Table1[[#This Row],[Inject ID]],$B$6:$B1718,Table1[[#This Row],[File Name]]), "")</f>
        <v/>
      </c>
      <c r="Q720" t="str">
        <f>IF(Table1[[#This Row],[Nap/decane]]=$W$8, Table1[[#This Row],[Area]]/SUMIFS($G$6:$G1718, $M$6:$M1718,Table1[[#This Row],[Inject ID approx]],$B$6:$B1718,Table1[[#This Row],[File Name]]), "")</f>
        <v/>
      </c>
      <c r="R720" t="str">
        <f>IF(OR(Table1[[#This Row],[Analyte]]="Phe", Table1[[#This Row],[Analyte]]= "Naphtol"),TRUE,"")</f>
        <v/>
      </c>
    </row>
    <row r="721" spans="1:18" x14ac:dyDescent="0.2">
      <c r="A721" t="str">
        <f>IFERROR(RIGHT(Table1[[#This Row],[File Name]],LEN(Table1[[#This Row],[File Name]])-FIND("-",Table1[[#This Row],[File Name]])),"")</f>
        <v>0.1</v>
      </c>
      <c r="B721" t="str">
        <f>IF(LEFT(Table1[[#This Row],[Peak '#]],3)="TIC", SUBSTITUTE(SUBSTITUTE(Table1[[#This Row],[Peak '#]],".D\data.ms",""),"TIC:", ""),B720)</f>
        <v xml:space="preserve"> 20250718_Nap-0.1</v>
      </c>
      <c r="J721" t="str">
        <f>IFERROR(2*(D722-Table1[[#This Row],[Ret Time]])/(Table1[[#This Row],[Width]]+F722),"")</f>
        <v/>
      </c>
      <c r="K721" t="str">
        <f>IF(ISNUMBER(Table1[[#This Row],[Ret Time]]), ROUND(Table1[[#This Row],[Ret Time]],1),"")</f>
        <v/>
      </c>
      <c r="L721" t="str">
        <f>IFERROR(INDEX($W$8:$W$30,MATCH(K721,$V$8:$V$30,0)),"")</f>
        <v/>
      </c>
      <c r="M721" t="str">
        <f>IFERROR(INDEX($X$8:$X$30,MATCH(Table1[[#This Row],[Rounded RT]],$V$8:$V$30,0)),"")</f>
        <v/>
      </c>
      <c r="N721" t="str">
        <f>IF(Table1[[#This Row],[Analyte]]=$W$8, Table1[[#This Row],[Area]]/SUMIFS($G$6:$G1719, $M$6:$M1719,Table1[[#This Row],[Inject ID]],$B$6:$B1719,Table1[[#This Row],[File Name]]), "")</f>
        <v/>
      </c>
      <c r="O721" t="str">
        <f>IF(Table1[[#This Row],[Analyte]]=$W$25, Table1[[#This Row],[Area]]/SUMIFS($G$6:$G1719, $M$6:$M1719,Table1[[#This Row],[Inject ID]],$B$6:$B1719,Table1[[#This Row],[File Name]]), "")</f>
        <v/>
      </c>
      <c r="Q721" t="str">
        <f>IF(Table1[[#This Row],[Nap/decane]]=$W$8, Table1[[#This Row],[Area]]/SUMIFS($G$6:$G1719, $M$6:$M1719,Table1[[#This Row],[Inject ID approx]],$B$6:$B1719,Table1[[#This Row],[File Name]]), "")</f>
        <v/>
      </c>
      <c r="R721" t="str">
        <f>IF(OR(Table1[[#This Row],[Analyte]]="Phe", Table1[[#This Row],[Analyte]]= "Naphtol"),TRUE,"")</f>
        <v/>
      </c>
    </row>
    <row r="722" spans="1:18" x14ac:dyDescent="0.2">
      <c r="A722" t="str">
        <f>IFERROR(RIGHT(Table1[[#This Row],[File Name]],LEN(Table1[[#This Row],[File Name]])-FIND("-",Table1[[#This Row],[File Name]])),"")</f>
        <v>0.1</v>
      </c>
      <c r="B722" t="str">
        <f>IF(LEFT(Table1[[#This Row],[Peak '#]],3)="TIC", SUBSTITUTE(SUBSTITUTE(Table1[[#This Row],[Peak '#]],".D\data.ms",""),"TIC:", ""),B721)</f>
        <v xml:space="preserve"> 20250718_Nap-0.1</v>
      </c>
      <c r="J722" t="str">
        <f>IFERROR(2*(D723-Table1[[#This Row],[Ret Time]])/(Table1[[#This Row],[Width]]+F723),"")</f>
        <v/>
      </c>
      <c r="K722" t="str">
        <f>IF(ISNUMBER(Table1[[#This Row],[Ret Time]]), ROUND(Table1[[#This Row],[Ret Time]],1),"")</f>
        <v/>
      </c>
      <c r="L722" t="str">
        <f>IFERROR(INDEX($W$8:$W$30,MATCH(K722,$V$8:$V$30,0)),"")</f>
        <v/>
      </c>
      <c r="M722" t="str">
        <f>IFERROR(INDEX($X$8:$X$30,MATCH(Table1[[#This Row],[Rounded RT]],$V$8:$V$30,0)),"")</f>
        <v/>
      </c>
      <c r="N722" t="str">
        <f>IF(Table1[[#This Row],[Analyte]]=$W$8, Table1[[#This Row],[Area]]/SUMIFS($G$6:$G1720, $M$6:$M1720,Table1[[#This Row],[Inject ID]],$B$6:$B1720,Table1[[#This Row],[File Name]]), "")</f>
        <v/>
      </c>
      <c r="O722" t="str">
        <f>IF(Table1[[#This Row],[Analyte]]=$W$25, Table1[[#This Row],[Area]]/SUMIFS($G$6:$G1720, $M$6:$M1720,Table1[[#This Row],[Inject ID]],$B$6:$B1720,Table1[[#This Row],[File Name]]), "")</f>
        <v/>
      </c>
      <c r="Q722" t="str">
        <f>IF(Table1[[#This Row],[Nap/decane]]=$W$8, Table1[[#This Row],[Area]]/SUMIFS($G$6:$G1720, $M$6:$M1720,Table1[[#This Row],[Inject ID approx]],$B$6:$B1720,Table1[[#This Row],[File Name]]), "")</f>
        <v/>
      </c>
      <c r="R722" t="str">
        <f>IF(OR(Table1[[#This Row],[Analyte]]="Phe", Table1[[#This Row],[Analyte]]= "Naphtol"),TRUE,"")</f>
        <v/>
      </c>
    </row>
    <row r="723" spans="1:18" x14ac:dyDescent="0.2">
      <c r="A723" t="str">
        <f>IFERROR(RIGHT(Table1[[#This Row],[File Name]],LEN(Table1[[#This Row],[File Name]])-FIND("-",Table1[[#This Row],[File Name]])),"")</f>
        <v>0.1</v>
      </c>
      <c r="B723" t="str">
        <f>IF(LEFT(Table1[[#This Row],[Peak '#]],3)="TIC", SUBSTITUTE(SUBSTITUTE(Table1[[#This Row],[Peak '#]],".D\data.ms",""),"TIC:", ""),B722)</f>
        <v xml:space="preserve"> 20250718_Nap-0.1</v>
      </c>
      <c r="J723" t="str">
        <f>IFERROR(2*(D724-Table1[[#This Row],[Ret Time]])/(Table1[[#This Row],[Width]]+F724),"")</f>
        <v/>
      </c>
      <c r="K723" t="str">
        <f>IF(ISNUMBER(Table1[[#This Row],[Ret Time]]), ROUND(Table1[[#This Row],[Ret Time]],1),"")</f>
        <v/>
      </c>
      <c r="L723" t="str">
        <f>IFERROR(INDEX($W$8:$W$30,MATCH(K723,$V$8:$V$30,0)),"")</f>
        <v/>
      </c>
      <c r="M723" t="str">
        <f>IFERROR(INDEX($X$8:$X$30,MATCH(Table1[[#This Row],[Rounded RT]],$V$8:$V$30,0)),"")</f>
        <v/>
      </c>
      <c r="N723" t="str">
        <f>IF(Table1[[#This Row],[Analyte]]=$W$8, Table1[[#This Row],[Area]]/SUMIFS($G$6:$G1721, $M$6:$M1721,Table1[[#This Row],[Inject ID]],$B$6:$B1721,Table1[[#This Row],[File Name]]), "")</f>
        <v/>
      </c>
      <c r="O723" t="str">
        <f>IF(Table1[[#This Row],[Analyte]]=$W$25, Table1[[#This Row],[Area]]/SUMIFS($G$6:$G1721, $M$6:$M1721,Table1[[#This Row],[Inject ID]],$B$6:$B1721,Table1[[#This Row],[File Name]]), "")</f>
        <v/>
      </c>
      <c r="Q723" t="str">
        <f>IF(Table1[[#This Row],[Nap/decane]]=$W$8, Table1[[#This Row],[Area]]/SUMIFS($G$6:$G1721, $M$6:$M1721,Table1[[#This Row],[Inject ID approx]],$B$6:$B1721,Table1[[#This Row],[File Name]]), "")</f>
        <v/>
      </c>
      <c r="R723" t="str">
        <f>IF(OR(Table1[[#This Row],[Analyte]]="Phe", Table1[[#This Row],[Analyte]]= "Naphtol"),TRUE,"")</f>
        <v/>
      </c>
    </row>
    <row r="724" spans="1:18" x14ac:dyDescent="0.2">
      <c r="A724" t="str">
        <f>IFERROR(RIGHT(Table1[[#This Row],[File Name]],LEN(Table1[[#This Row],[File Name]])-FIND("-",Table1[[#This Row],[File Name]])),"")</f>
        <v>0.1</v>
      </c>
      <c r="B724" t="str">
        <f>IF(LEFT(Table1[[#This Row],[Peak '#]],3)="TIC", SUBSTITUTE(SUBSTITUTE(Table1[[#This Row],[Peak '#]],".D\data.ms",""),"TIC:", ""),B723)</f>
        <v xml:space="preserve"> 20250718_Nap-0.1</v>
      </c>
      <c r="J724" t="str">
        <f>IFERROR(2*(D725-Table1[[#This Row],[Ret Time]])/(Table1[[#This Row],[Width]]+F725),"")</f>
        <v/>
      </c>
      <c r="K724" t="str">
        <f>IF(ISNUMBER(Table1[[#This Row],[Ret Time]]), ROUND(Table1[[#This Row],[Ret Time]],1),"")</f>
        <v/>
      </c>
      <c r="L724" t="str">
        <f>IFERROR(INDEX($W$8:$W$30,MATCH(K724,$V$8:$V$30,0)),"")</f>
        <v/>
      </c>
      <c r="M724" t="str">
        <f>IFERROR(INDEX($X$8:$X$30,MATCH(Table1[[#This Row],[Rounded RT]],$V$8:$V$30,0)),"")</f>
        <v/>
      </c>
      <c r="N724" t="str">
        <f>IF(Table1[[#This Row],[Analyte]]=$W$8, Table1[[#This Row],[Area]]/SUMIFS($G$6:$G1722, $M$6:$M1722,Table1[[#This Row],[Inject ID]],$B$6:$B1722,Table1[[#This Row],[File Name]]), "")</f>
        <v/>
      </c>
      <c r="O724" t="str">
        <f>IF(Table1[[#This Row],[Analyte]]=$W$25, Table1[[#This Row],[Area]]/SUMIFS($G$6:$G1722, $M$6:$M1722,Table1[[#This Row],[Inject ID]],$B$6:$B1722,Table1[[#This Row],[File Name]]), "")</f>
        <v/>
      </c>
      <c r="Q724" t="str">
        <f>IF(Table1[[#This Row],[Nap/decane]]=$W$8, Table1[[#This Row],[Area]]/SUMIFS($G$6:$G1722, $M$6:$M1722,Table1[[#This Row],[Inject ID approx]],$B$6:$B1722,Table1[[#This Row],[File Name]]), "")</f>
        <v/>
      </c>
      <c r="R724" t="str">
        <f>IF(OR(Table1[[#This Row],[Analyte]]="Phe", Table1[[#This Row],[Analyte]]= "Naphtol"),TRUE,"")</f>
        <v/>
      </c>
    </row>
    <row r="725" spans="1:18" x14ac:dyDescent="0.2">
      <c r="A725" t="str">
        <f>IFERROR(RIGHT(Table1[[#This Row],[File Name]],LEN(Table1[[#This Row],[File Name]])-FIND("-",Table1[[#This Row],[File Name]])),"")</f>
        <v>0.1</v>
      </c>
      <c r="B725" t="str">
        <f>IF(LEFT(Table1[[#This Row],[Peak '#]],3)="TIC", SUBSTITUTE(SUBSTITUTE(Table1[[#This Row],[Peak '#]],".D\data.ms",""),"TIC:", ""),B724)</f>
        <v xml:space="preserve"> 20250718_Nap-0.1</v>
      </c>
      <c r="J725" t="str">
        <f>IFERROR(2*(D726-Table1[[#This Row],[Ret Time]])/(Table1[[#This Row],[Width]]+F726),"")</f>
        <v/>
      </c>
      <c r="K725" t="str">
        <f>IF(ISNUMBER(Table1[[#This Row],[Ret Time]]), ROUND(Table1[[#This Row],[Ret Time]],1),"")</f>
        <v/>
      </c>
      <c r="L725" t="str">
        <f>IFERROR(INDEX($W$8:$W$30,MATCH(K725,$V$8:$V$30,0)),"")</f>
        <v/>
      </c>
      <c r="M725" t="str">
        <f>IFERROR(INDEX($X$8:$X$30,MATCH(Table1[[#This Row],[Rounded RT]],$V$8:$V$30,0)),"")</f>
        <v/>
      </c>
      <c r="N725" t="str">
        <f>IF(Table1[[#This Row],[Analyte]]=$W$8, Table1[[#This Row],[Area]]/SUMIFS($G$6:$G1723, $M$6:$M1723,Table1[[#This Row],[Inject ID]],$B$6:$B1723,Table1[[#This Row],[File Name]]), "")</f>
        <v/>
      </c>
      <c r="O725" t="str">
        <f>IF(Table1[[#This Row],[Analyte]]=$W$25, Table1[[#This Row],[Area]]/SUMIFS($G$6:$G1723, $M$6:$M1723,Table1[[#This Row],[Inject ID]],$B$6:$B1723,Table1[[#This Row],[File Name]]), "")</f>
        <v/>
      </c>
      <c r="Q725" t="str">
        <f>IF(Table1[[#This Row],[Nap/decane]]=$W$8, Table1[[#This Row],[Area]]/SUMIFS($G$6:$G1723, $M$6:$M1723,Table1[[#This Row],[Inject ID approx]],$B$6:$B1723,Table1[[#This Row],[File Name]]), "")</f>
        <v/>
      </c>
      <c r="R725" t="str">
        <f>IF(OR(Table1[[#This Row],[Analyte]]="Phe", Table1[[#This Row],[Analyte]]= "Naphtol"),TRUE,"")</f>
        <v/>
      </c>
    </row>
    <row r="726" spans="1:18" x14ac:dyDescent="0.2">
      <c r="A726" t="str">
        <f>IFERROR(RIGHT(Table1[[#This Row],[File Name]],LEN(Table1[[#This Row],[File Name]])-FIND("-",Table1[[#This Row],[File Name]])),"")</f>
        <v>0.1</v>
      </c>
      <c r="B726" t="str">
        <f>IF(LEFT(Table1[[#This Row],[Peak '#]],3)="TIC", SUBSTITUTE(SUBSTITUTE(Table1[[#This Row],[Peak '#]],".D\data.ms",""),"TIC:", ""),B725)</f>
        <v xml:space="preserve"> 20250718_Nap-0.1</v>
      </c>
      <c r="J726" t="str">
        <f>IFERROR(2*(D727-Table1[[#This Row],[Ret Time]])/(Table1[[#This Row],[Width]]+F727),"")</f>
        <v/>
      </c>
      <c r="K726" t="str">
        <f>IF(ISNUMBER(Table1[[#This Row],[Ret Time]]), ROUND(Table1[[#This Row],[Ret Time]],1),"")</f>
        <v/>
      </c>
      <c r="L726" t="str">
        <f>IFERROR(INDEX($W$8:$W$30,MATCH(K726,$V$8:$V$30,0)),"")</f>
        <v/>
      </c>
      <c r="M726" t="str">
        <f>IFERROR(INDEX($X$8:$X$30,MATCH(Table1[[#This Row],[Rounded RT]],$V$8:$V$30,0)),"")</f>
        <v/>
      </c>
      <c r="N726" t="str">
        <f>IF(Table1[[#This Row],[Analyte]]=$W$8, Table1[[#This Row],[Area]]/SUMIFS($G$6:$G1724, $M$6:$M1724,Table1[[#This Row],[Inject ID]],$B$6:$B1724,Table1[[#This Row],[File Name]]), "")</f>
        <v/>
      </c>
      <c r="O726" t="str">
        <f>IF(Table1[[#This Row],[Analyte]]=$W$25, Table1[[#This Row],[Area]]/SUMIFS($G$6:$G1724, $M$6:$M1724,Table1[[#This Row],[Inject ID]],$B$6:$B1724,Table1[[#This Row],[File Name]]), "")</f>
        <v/>
      </c>
      <c r="Q726" t="str">
        <f>IF(Table1[[#This Row],[Nap/decane]]=$W$8, Table1[[#This Row],[Area]]/SUMIFS($G$6:$G1724, $M$6:$M1724,Table1[[#This Row],[Inject ID approx]],$B$6:$B1724,Table1[[#This Row],[File Name]]), "")</f>
        <v/>
      </c>
      <c r="R726" t="str">
        <f>IF(OR(Table1[[#This Row],[Analyte]]="Phe", Table1[[#This Row],[Analyte]]= "Naphtol"),TRUE,"")</f>
        <v/>
      </c>
    </row>
    <row r="727" spans="1:18" x14ac:dyDescent="0.2">
      <c r="A727" t="str">
        <f>IFERROR(RIGHT(Table1[[#This Row],[File Name]],LEN(Table1[[#This Row],[File Name]])-FIND("-",Table1[[#This Row],[File Name]])),"")</f>
        <v>0.1</v>
      </c>
      <c r="B727" t="str">
        <f>IF(LEFT(Table1[[#This Row],[Peak '#]],3)="TIC", SUBSTITUTE(SUBSTITUTE(Table1[[#This Row],[Peak '#]],".D\data.ms",""),"TIC:", ""),B726)</f>
        <v xml:space="preserve"> 20250718_Nap-0.1</v>
      </c>
      <c r="J727" t="str">
        <f>IFERROR(2*(D728-Table1[[#This Row],[Ret Time]])/(Table1[[#This Row],[Width]]+F728),"")</f>
        <v/>
      </c>
      <c r="K727" t="str">
        <f>IF(ISNUMBER(Table1[[#This Row],[Ret Time]]), ROUND(Table1[[#This Row],[Ret Time]],1),"")</f>
        <v/>
      </c>
      <c r="L727" t="str">
        <f>IFERROR(INDEX($W$8:$W$30,MATCH(K727,$V$8:$V$30,0)),"")</f>
        <v/>
      </c>
      <c r="M727" t="str">
        <f>IFERROR(INDEX($X$8:$X$30,MATCH(Table1[[#This Row],[Rounded RT]],$V$8:$V$30,0)),"")</f>
        <v/>
      </c>
      <c r="N727" t="str">
        <f>IF(Table1[[#This Row],[Analyte]]=$W$8, Table1[[#This Row],[Area]]/SUMIFS($G$6:$G1725, $M$6:$M1725,Table1[[#This Row],[Inject ID]],$B$6:$B1725,Table1[[#This Row],[File Name]]), "")</f>
        <v/>
      </c>
      <c r="O727" t="str">
        <f>IF(Table1[[#This Row],[Analyte]]=$W$25, Table1[[#This Row],[Area]]/SUMIFS($G$6:$G1725, $M$6:$M1725,Table1[[#This Row],[Inject ID]],$B$6:$B1725,Table1[[#This Row],[File Name]]), "")</f>
        <v/>
      </c>
      <c r="Q727" t="str">
        <f>IF(Table1[[#This Row],[Nap/decane]]=$W$8, Table1[[#This Row],[Area]]/SUMIFS($G$6:$G1725, $M$6:$M1725,Table1[[#This Row],[Inject ID approx]],$B$6:$B1725,Table1[[#This Row],[File Name]]), "")</f>
        <v/>
      </c>
      <c r="R727" t="str">
        <f>IF(OR(Table1[[#This Row],[Analyte]]="Phe", Table1[[#This Row],[Analyte]]= "Naphtol"),TRUE,"")</f>
        <v/>
      </c>
    </row>
    <row r="728" spans="1:18" x14ac:dyDescent="0.2">
      <c r="A728" t="str">
        <f>IFERROR(RIGHT(Table1[[#This Row],[File Name]],LEN(Table1[[#This Row],[File Name]])-FIND("-",Table1[[#This Row],[File Name]])),"")</f>
        <v>0.1</v>
      </c>
      <c r="B728" t="str">
        <f>IF(LEFT(Table1[[#This Row],[Peak '#]],3)="TIC", SUBSTITUTE(SUBSTITUTE(Table1[[#This Row],[Peak '#]],".D\data.ms",""),"TIC:", ""),B727)</f>
        <v xml:space="preserve"> 20250718_Nap-0.1</v>
      </c>
      <c r="J728" t="str">
        <f>IFERROR(2*(D729-Table1[[#This Row],[Ret Time]])/(Table1[[#This Row],[Width]]+F729),"")</f>
        <v/>
      </c>
      <c r="K728" t="str">
        <f>IF(ISNUMBER(Table1[[#This Row],[Ret Time]]), ROUND(Table1[[#This Row],[Ret Time]],1),"")</f>
        <v/>
      </c>
      <c r="L728" t="str">
        <f>IFERROR(INDEX($W$8:$W$30,MATCH(K728,$V$8:$V$30,0)),"")</f>
        <v/>
      </c>
      <c r="M728" t="str">
        <f>IFERROR(INDEX($X$8:$X$30,MATCH(Table1[[#This Row],[Rounded RT]],$V$8:$V$30,0)),"")</f>
        <v/>
      </c>
      <c r="N728" t="str">
        <f>IF(Table1[[#This Row],[Analyte]]=$W$8, Table1[[#This Row],[Area]]/SUMIFS($G$6:$G1726, $M$6:$M1726,Table1[[#This Row],[Inject ID]],$B$6:$B1726,Table1[[#This Row],[File Name]]), "")</f>
        <v/>
      </c>
      <c r="O728" t="str">
        <f>IF(Table1[[#This Row],[Analyte]]=$W$25, Table1[[#This Row],[Area]]/SUMIFS($G$6:$G1726, $M$6:$M1726,Table1[[#This Row],[Inject ID]],$B$6:$B1726,Table1[[#This Row],[File Name]]), "")</f>
        <v/>
      </c>
      <c r="Q728" t="str">
        <f>IF(Table1[[#This Row],[Nap/decane]]=$W$8, Table1[[#This Row],[Area]]/SUMIFS($G$6:$G1726, $M$6:$M1726,Table1[[#This Row],[Inject ID approx]],$B$6:$B1726,Table1[[#This Row],[File Name]]), "")</f>
        <v/>
      </c>
      <c r="R728" t="str">
        <f>IF(OR(Table1[[#This Row],[Analyte]]="Phe", Table1[[#This Row],[Analyte]]= "Naphtol"),TRUE,"")</f>
        <v/>
      </c>
    </row>
    <row r="729" spans="1:18" x14ac:dyDescent="0.2">
      <c r="A729" t="str">
        <f>IFERROR(RIGHT(Table1[[#This Row],[File Name]],LEN(Table1[[#This Row],[File Name]])-FIND("-",Table1[[#This Row],[File Name]])),"")</f>
        <v>0.1</v>
      </c>
      <c r="B729" t="str">
        <f>IF(LEFT(Table1[[#This Row],[Peak '#]],3)="TIC", SUBSTITUTE(SUBSTITUTE(Table1[[#This Row],[Peak '#]],".D\data.ms",""),"TIC:", ""),B728)</f>
        <v xml:space="preserve"> 20250718_Nap-0.1</v>
      </c>
      <c r="J729" t="str">
        <f>IFERROR(2*(D730-Table1[[#This Row],[Ret Time]])/(Table1[[#This Row],[Width]]+F730),"")</f>
        <v/>
      </c>
      <c r="K729" t="str">
        <f>IF(ISNUMBER(Table1[[#This Row],[Ret Time]]), ROUND(Table1[[#This Row],[Ret Time]],1),"")</f>
        <v/>
      </c>
      <c r="L729" t="str">
        <f>IFERROR(INDEX($W$8:$W$30,MATCH(K729,$V$8:$V$30,0)),"")</f>
        <v/>
      </c>
      <c r="M729" t="str">
        <f>IFERROR(INDEX($X$8:$X$30,MATCH(Table1[[#This Row],[Rounded RT]],$V$8:$V$30,0)),"")</f>
        <v/>
      </c>
      <c r="N729" t="str">
        <f>IF(Table1[[#This Row],[Analyte]]=$W$8, Table1[[#This Row],[Area]]/SUMIFS($G$6:$G1727, $M$6:$M1727,Table1[[#This Row],[Inject ID]],$B$6:$B1727,Table1[[#This Row],[File Name]]), "")</f>
        <v/>
      </c>
      <c r="O729" t="str">
        <f>IF(Table1[[#This Row],[Analyte]]=$W$25, Table1[[#This Row],[Area]]/SUMIFS($G$6:$G1727, $M$6:$M1727,Table1[[#This Row],[Inject ID]],$B$6:$B1727,Table1[[#This Row],[File Name]]), "")</f>
        <v/>
      </c>
      <c r="Q729" t="str">
        <f>IF(Table1[[#This Row],[Nap/decane]]=$W$8, Table1[[#This Row],[Area]]/SUMIFS($G$6:$G1727, $M$6:$M1727,Table1[[#This Row],[Inject ID approx]],$B$6:$B1727,Table1[[#This Row],[File Name]]), "")</f>
        <v/>
      </c>
      <c r="R729" t="str">
        <f>IF(OR(Table1[[#This Row],[Analyte]]="Phe", Table1[[#This Row],[Analyte]]= "Naphtol"),TRUE,"")</f>
        <v/>
      </c>
    </row>
    <row r="730" spans="1:18" x14ac:dyDescent="0.2">
      <c r="A730" t="str">
        <f>IFERROR(RIGHT(Table1[[#This Row],[File Name]],LEN(Table1[[#This Row],[File Name]])-FIND("-",Table1[[#This Row],[File Name]])),"")</f>
        <v>0.1</v>
      </c>
      <c r="B730" t="str">
        <f>IF(LEFT(Table1[[#This Row],[Peak '#]],3)="TIC", SUBSTITUTE(SUBSTITUTE(Table1[[#This Row],[Peak '#]],".D\data.ms",""),"TIC:", ""),B729)</f>
        <v xml:space="preserve"> 20250718_Nap-0.1</v>
      </c>
      <c r="J730" t="str">
        <f>IFERROR(2*(D731-Table1[[#This Row],[Ret Time]])/(Table1[[#This Row],[Width]]+F731),"")</f>
        <v/>
      </c>
      <c r="K730" t="str">
        <f>IF(ISNUMBER(Table1[[#This Row],[Ret Time]]), ROUND(Table1[[#This Row],[Ret Time]],1),"")</f>
        <v/>
      </c>
      <c r="L730" t="str">
        <f>IFERROR(INDEX($W$8:$W$30,MATCH(K730,$V$8:$V$30,0)),"")</f>
        <v/>
      </c>
      <c r="M730" t="str">
        <f>IFERROR(INDEX($X$8:$X$30,MATCH(Table1[[#This Row],[Rounded RT]],$V$8:$V$30,0)),"")</f>
        <v/>
      </c>
      <c r="N730" t="str">
        <f>IF(Table1[[#This Row],[Analyte]]=$W$8, Table1[[#This Row],[Area]]/SUMIFS($G$6:$G1728, $M$6:$M1728,Table1[[#This Row],[Inject ID]],$B$6:$B1728,Table1[[#This Row],[File Name]]), "")</f>
        <v/>
      </c>
      <c r="O730" t="str">
        <f>IF(Table1[[#This Row],[Analyte]]=$W$25, Table1[[#This Row],[Area]]/SUMIFS($G$6:$G1728, $M$6:$M1728,Table1[[#This Row],[Inject ID]],$B$6:$B1728,Table1[[#This Row],[File Name]]), "")</f>
        <v/>
      </c>
      <c r="Q730" t="str">
        <f>IF(Table1[[#This Row],[Nap/decane]]=$W$8, Table1[[#This Row],[Area]]/SUMIFS($G$6:$G1728, $M$6:$M1728,Table1[[#This Row],[Inject ID approx]],$B$6:$B1728,Table1[[#This Row],[File Name]]), "")</f>
        <v/>
      </c>
      <c r="R730" t="str">
        <f>IF(OR(Table1[[#This Row],[Analyte]]="Phe", Table1[[#This Row],[Analyte]]= "Naphtol"),TRUE,"")</f>
        <v/>
      </c>
    </row>
    <row r="731" spans="1:18" x14ac:dyDescent="0.2">
      <c r="A731" t="str">
        <f>IFERROR(RIGHT(Table1[[#This Row],[File Name]],LEN(Table1[[#This Row],[File Name]])-FIND("-",Table1[[#This Row],[File Name]])),"")</f>
        <v>0.1</v>
      </c>
      <c r="B731" t="str">
        <f>IF(LEFT(Table1[[#This Row],[Peak '#]],3)="TIC", SUBSTITUTE(SUBSTITUTE(Table1[[#This Row],[Peak '#]],".D\data.ms",""),"TIC:", ""),B730)</f>
        <v xml:space="preserve"> 20250718_Nap-0.1</v>
      </c>
      <c r="J731" t="str">
        <f>IFERROR(2*(D732-Table1[[#This Row],[Ret Time]])/(Table1[[#This Row],[Width]]+F732),"")</f>
        <v/>
      </c>
      <c r="K731" t="str">
        <f>IF(ISNUMBER(Table1[[#This Row],[Ret Time]]), ROUND(Table1[[#This Row],[Ret Time]],1),"")</f>
        <v/>
      </c>
      <c r="L731" t="str">
        <f>IFERROR(INDEX($W$8:$W$30,MATCH(K731,$V$8:$V$30,0)),"")</f>
        <v/>
      </c>
      <c r="M731" t="str">
        <f>IFERROR(INDEX($X$8:$X$30,MATCH(Table1[[#This Row],[Rounded RT]],$V$8:$V$30,0)),"")</f>
        <v/>
      </c>
      <c r="N731" t="str">
        <f>IF(Table1[[#This Row],[Analyte]]=$W$8, Table1[[#This Row],[Area]]/SUMIFS($G$6:$G1729, $M$6:$M1729,Table1[[#This Row],[Inject ID]],$B$6:$B1729,Table1[[#This Row],[File Name]]), "")</f>
        <v/>
      </c>
      <c r="O731" t="str">
        <f>IF(Table1[[#This Row],[Analyte]]=$W$25, Table1[[#This Row],[Area]]/SUMIFS($G$6:$G1729, $M$6:$M1729,Table1[[#This Row],[Inject ID]],$B$6:$B1729,Table1[[#This Row],[File Name]]), "")</f>
        <v/>
      </c>
      <c r="Q731" t="str">
        <f>IF(Table1[[#This Row],[Nap/decane]]=$W$8, Table1[[#This Row],[Area]]/SUMIFS($G$6:$G1729, $M$6:$M1729,Table1[[#This Row],[Inject ID approx]],$B$6:$B1729,Table1[[#This Row],[File Name]]), "")</f>
        <v/>
      </c>
      <c r="R731" t="str">
        <f>IF(OR(Table1[[#This Row],[Analyte]]="Phe", Table1[[#This Row],[Analyte]]= "Naphtol"),TRUE,"")</f>
        <v/>
      </c>
    </row>
    <row r="732" spans="1:18" x14ac:dyDescent="0.2">
      <c r="A732" t="str">
        <f>IFERROR(RIGHT(Table1[[#This Row],[File Name]],LEN(Table1[[#This Row],[File Name]])-FIND("-",Table1[[#This Row],[File Name]])),"")</f>
        <v>0.1</v>
      </c>
      <c r="B732" t="str">
        <f>IF(LEFT(Table1[[#This Row],[Peak '#]],3)="TIC", SUBSTITUTE(SUBSTITUTE(Table1[[#This Row],[Peak '#]],".D\data.ms",""),"TIC:", ""),B731)</f>
        <v xml:space="preserve"> 20250718_Nap-0.1</v>
      </c>
      <c r="J732" t="str">
        <f>IFERROR(2*(D733-Table1[[#This Row],[Ret Time]])/(Table1[[#This Row],[Width]]+F733),"")</f>
        <v/>
      </c>
      <c r="K732" t="str">
        <f>IF(ISNUMBER(Table1[[#This Row],[Ret Time]]), ROUND(Table1[[#This Row],[Ret Time]],1),"")</f>
        <v/>
      </c>
      <c r="L732" t="str">
        <f>IFERROR(INDEX($W$8:$W$30,MATCH(K732,$V$8:$V$30,0)),"")</f>
        <v/>
      </c>
      <c r="M732" t="str">
        <f>IFERROR(INDEX($X$8:$X$30,MATCH(Table1[[#This Row],[Rounded RT]],$V$8:$V$30,0)),"")</f>
        <v/>
      </c>
      <c r="N732" t="str">
        <f>IF(Table1[[#This Row],[Analyte]]=$W$8, Table1[[#This Row],[Area]]/SUMIFS($G$6:$G1730, $M$6:$M1730,Table1[[#This Row],[Inject ID]],$B$6:$B1730,Table1[[#This Row],[File Name]]), "")</f>
        <v/>
      </c>
      <c r="O732" t="str">
        <f>IF(Table1[[#This Row],[Analyte]]=$W$25, Table1[[#This Row],[Area]]/SUMIFS($G$6:$G1730, $M$6:$M1730,Table1[[#This Row],[Inject ID]],$B$6:$B1730,Table1[[#This Row],[File Name]]), "")</f>
        <v/>
      </c>
      <c r="Q732" t="str">
        <f>IF(Table1[[#This Row],[Nap/decane]]=$W$8, Table1[[#This Row],[Area]]/SUMIFS($G$6:$G1730, $M$6:$M1730,Table1[[#This Row],[Inject ID approx]],$B$6:$B1730,Table1[[#This Row],[File Name]]), "")</f>
        <v/>
      </c>
      <c r="R732" t="str">
        <f>IF(OR(Table1[[#This Row],[Analyte]]="Phe", Table1[[#This Row],[Analyte]]= "Naphtol"),TRUE,"")</f>
        <v/>
      </c>
    </row>
    <row r="733" spans="1:18" x14ac:dyDescent="0.2">
      <c r="A733" t="str">
        <f>IFERROR(RIGHT(Table1[[#This Row],[File Name]],LEN(Table1[[#This Row],[File Name]])-FIND("-",Table1[[#This Row],[File Name]])),"")</f>
        <v>0.1</v>
      </c>
      <c r="B733" t="str">
        <f>IF(LEFT(Table1[[#This Row],[Peak '#]],3)="TIC", SUBSTITUTE(SUBSTITUTE(Table1[[#This Row],[Peak '#]],".D\data.ms",""),"TIC:", ""),B732)</f>
        <v xml:space="preserve"> 20250718_Nap-0.1</v>
      </c>
      <c r="C733"/>
      <c r="J733" t="str">
        <f>IFERROR(2*(D734-Table1[[#This Row],[Ret Time]])/(Table1[[#This Row],[Width]]+F734),"")</f>
        <v/>
      </c>
      <c r="K733" t="str">
        <f>IF(ISNUMBER(Table1[[#This Row],[Ret Time]]), ROUND(Table1[[#This Row],[Ret Time]],1),"")</f>
        <v/>
      </c>
      <c r="L733" t="str">
        <f>IFERROR(INDEX($W$8:$W$30,MATCH(K733,$V$8:$V$30,0)),"")</f>
        <v/>
      </c>
      <c r="M733" t="str">
        <f>IFERROR(INDEX($X$8:$X$30,MATCH(Table1[[#This Row],[Rounded RT]],$V$8:$V$30,0)),"")</f>
        <v/>
      </c>
      <c r="N733" t="str">
        <f>IF(Table1[[#This Row],[Analyte]]=$W$8, Table1[[#This Row],[Area]]/SUMIFS($G$6:$G1731, $M$6:$M1731,Table1[[#This Row],[Inject ID]],$B$6:$B1731,Table1[[#This Row],[File Name]]), "")</f>
        <v/>
      </c>
      <c r="O733" t="str">
        <f>IF(Table1[[#This Row],[Analyte]]=$W$25, Table1[[#This Row],[Area]]/SUMIFS($G$6:$G1731, $M$6:$M1731,Table1[[#This Row],[Inject ID]],$B$6:$B1731,Table1[[#This Row],[File Name]]), "")</f>
        <v/>
      </c>
      <c r="Q733" t="str">
        <f>IF(Table1[[#This Row],[Nap/decane]]=$W$8, Table1[[#This Row],[Area]]/SUMIFS($G$6:$G1731, $M$6:$M1731,Table1[[#This Row],[Inject ID approx]],$B$6:$B1731,Table1[[#This Row],[File Name]]), "")</f>
        <v/>
      </c>
      <c r="R733" t="str">
        <f>IF(OR(Table1[[#This Row],[Analyte]]="Phe", Table1[[#This Row],[Analyte]]= "Naphtol"),TRUE,"")</f>
        <v/>
      </c>
    </row>
    <row r="734" spans="1:18" x14ac:dyDescent="0.2">
      <c r="A734" t="str">
        <f>IFERROR(RIGHT(Table1[[#This Row],[File Name]],LEN(Table1[[#This Row],[File Name]])-FIND("-",Table1[[#This Row],[File Name]])),"")</f>
        <v>0.1</v>
      </c>
      <c r="B734" t="str">
        <f>IF(LEFT(Table1[[#This Row],[Peak '#]],3)="TIC", SUBSTITUTE(SUBSTITUTE(Table1[[#This Row],[Peak '#]],".D\data.ms",""),"TIC:", ""),B733)</f>
        <v xml:space="preserve"> 20250718_Nap-0.1</v>
      </c>
      <c r="J734" t="str">
        <f>IFERROR(2*(D735-Table1[[#This Row],[Ret Time]])/(Table1[[#This Row],[Width]]+F735),"")</f>
        <v/>
      </c>
      <c r="K734" t="str">
        <f>IF(ISNUMBER(Table1[[#This Row],[Ret Time]]), ROUND(Table1[[#This Row],[Ret Time]],1),"")</f>
        <v/>
      </c>
      <c r="L734" t="str">
        <f>IFERROR(INDEX($W$8:$W$30,MATCH(K734,$V$8:$V$30,0)),"")</f>
        <v/>
      </c>
      <c r="M734" t="str">
        <f>IFERROR(INDEX($X$8:$X$30,MATCH(Table1[[#This Row],[Rounded RT]],$V$8:$V$30,0)),"")</f>
        <v/>
      </c>
      <c r="N734" t="str">
        <f>IF(Table1[[#This Row],[Analyte]]=$W$8, Table1[[#This Row],[Area]]/SUMIFS($G$6:$G1732, $M$6:$M1732,Table1[[#This Row],[Inject ID]],$B$6:$B1732,Table1[[#This Row],[File Name]]), "")</f>
        <v/>
      </c>
      <c r="O734" t="str">
        <f>IF(Table1[[#This Row],[Analyte]]=$W$25, Table1[[#This Row],[Area]]/SUMIFS($G$6:$G1732, $M$6:$M1732,Table1[[#This Row],[Inject ID]],$B$6:$B1732,Table1[[#This Row],[File Name]]), "")</f>
        <v/>
      </c>
      <c r="Q734" t="str">
        <f>IF(Table1[[#This Row],[Nap/decane]]=$W$8, Table1[[#This Row],[Area]]/SUMIFS($G$6:$G1732, $M$6:$M1732,Table1[[#This Row],[Inject ID approx]],$B$6:$B1732,Table1[[#This Row],[File Name]]), "")</f>
        <v/>
      </c>
      <c r="R734" t="str">
        <f>IF(OR(Table1[[#This Row],[Analyte]]="Phe", Table1[[#This Row],[Analyte]]= "Naphtol"),TRUE,"")</f>
        <v/>
      </c>
    </row>
    <row r="735" spans="1:18" x14ac:dyDescent="0.2">
      <c r="A735" t="str">
        <f>IFERROR(RIGHT(Table1[[#This Row],[File Name]],LEN(Table1[[#This Row],[File Name]])-FIND("-",Table1[[#This Row],[File Name]])),"")</f>
        <v>0.1</v>
      </c>
      <c r="B735" t="str">
        <f>IF(LEFT(Table1[[#This Row],[Peak '#]],3)="TIC", SUBSTITUTE(SUBSTITUTE(Table1[[#This Row],[Peak '#]],".D\data.ms",""),"TIC:", ""),B734)</f>
        <v xml:space="preserve"> 20250718_Nap-0.1</v>
      </c>
      <c r="J735" t="str">
        <f>IFERROR(2*(D736-Table1[[#This Row],[Ret Time]])/(Table1[[#This Row],[Width]]+F736),"")</f>
        <v/>
      </c>
      <c r="K735" t="str">
        <f>IF(ISNUMBER(Table1[[#This Row],[Ret Time]]), ROUND(Table1[[#This Row],[Ret Time]],1),"")</f>
        <v/>
      </c>
      <c r="L735" t="str">
        <f>IFERROR(INDEX($W$8:$W$30,MATCH(K735,$V$8:$V$30,0)),"")</f>
        <v/>
      </c>
      <c r="M735" t="str">
        <f>IFERROR(INDEX($X$8:$X$30,MATCH(Table1[[#This Row],[Rounded RT]],$V$8:$V$30,0)),"")</f>
        <v/>
      </c>
      <c r="N735" t="str">
        <f>IF(Table1[[#This Row],[Analyte]]=$W$8, Table1[[#This Row],[Area]]/SUMIFS($G$6:$G1733, $M$6:$M1733,Table1[[#This Row],[Inject ID]],$B$6:$B1733,Table1[[#This Row],[File Name]]), "")</f>
        <v/>
      </c>
      <c r="O735" t="str">
        <f>IF(Table1[[#This Row],[Analyte]]=$W$25, Table1[[#This Row],[Area]]/SUMIFS($G$6:$G1733, $M$6:$M1733,Table1[[#This Row],[Inject ID]],$B$6:$B1733,Table1[[#This Row],[File Name]]), "")</f>
        <v/>
      </c>
      <c r="Q735" t="str">
        <f>IF(Table1[[#This Row],[Nap/decane]]=$W$8, Table1[[#This Row],[Area]]/SUMIFS($G$6:$G1733, $M$6:$M1733,Table1[[#This Row],[Inject ID approx]],$B$6:$B1733,Table1[[#This Row],[File Name]]), "")</f>
        <v/>
      </c>
      <c r="R735" t="str">
        <f>IF(OR(Table1[[#This Row],[Analyte]]="Phe", Table1[[#This Row],[Analyte]]= "Naphtol"),TRUE,"")</f>
        <v/>
      </c>
    </row>
    <row r="736" spans="1:18" x14ac:dyDescent="0.2">
      <c r="A736" t="str">
        <f>IFERROR(RIGHT(Table1[[#This Row],[File Name]],LEN(Table1[[#This Row],[File Name]])-FIND("-",Table1[[#This Row],[File Name]])),"")</f>
        <v>0.1</v>
      </c>
      <c r="B736" t="str">
        <f>IF(LEFT(Table1[[#This Row],[Peak '#]],3)="TIC", SUBSTITUTE(SUBSTITUTE(Table1[[#This Row],[Peak '#]],".D\data.ms",""),"TIC:", ""),B735)</f>
        <v xml:space="preserve"> 20250718_Nap-0.1</v>
      </c>
      <c r="J736" t="str">
        <f>IFERROR(2*(D737-Table1[[#This Row],[Ret Time]])/(Table1[[#This Row],[Width]]+F737),"")</f>
        <v/>
      </c>
      <c r="K736" t="str">
        <f>IF(ISNUMBER(Table1[[#This Row],[Ret Time]]), ROUND(Table1[[#This Row],[Ret Time]],1),"")</f>
        <v/>
      </c>
      <c r="L736" t="str">
        <f>IFERROR(INDEX($W$8:$W$30,MATCH(K736,$V$8:$V$30,0)),"")</f>
        <v/>
      </c>
      <c r="M736" t="str">
        <f>IFERROR(INDEX($X$8:$X$30,MATCH(Table1[[#This Row],[Rounded RT]],$V$8:$V$30,0)),"")</f>
        <v/>
      </c>
      <c r="N736" t="str">
        <f>IF(Table1[[#This Row],[Analyte]]=$W$8, Table1[[#This Row],[Area]]/SUMIFS($G$6:$G1734, $M$6:$M1734,Table1[[#This Row],[Inject ID]],$B$6:$B1734,Table1[[#This Row],[File Name]]), "")</f>
        <v/>
      </c>
      <c r="O736" t="str">
        <f>IF(Table1[[#This Row],[Analyte]]=$W$25, Table1[[#This Row],[Area]]/SUMIFS($G$6:$G1734, $M$6:$M1734,Table1[[#This Row],[Inject ID]],$B$6:$B1734,Table1[[#This Row],[File Name]]), "")</f>
        <v/>
      </c>
      <c r="Q736" t="str">
        <f>IF(Table1[[#This Row],[Nap/decane]]=$W$8, Table1[[#This Row],[Area]]/SUMIFS($G$6:$G1734, $M$6:$M1734,Table1[[#This Row],[Inject ID approx]],$B$6:$B1734,Table1[[#This Row],[File Name]]), "")</f>
        <v/>
      </c>
      <c r="R736" t="str">
        <f>IF(OR(Table1[[#This Row],[Analyte]]="Phe", Table1[[#This Row],[Analyte]]= "Naphtol"),TRUE,"")</f>
        <v/>
      </c>
    </row>
    <row r="737" spans="1:18" x14ac:dyDescent="0.2">
      <c r="A737" t="str">
        <f>IFERROR(RIGHT(Table1[[#This Row],[File Name]],LEN(Table1[[#This Row],[File Name]])-FIND("-",Table1[[#This Row],[File Name]])),"")</f>
        <v>0.1</v>
      </c>
      <c r="B737" t="str">
        <f>IF(LEFT(Table1[[#This Row],[Peak '#]],3)="TIC", SUBSTITUTE(SUBSTITUTE(Table1[[#This Row],[Peak '#]],".D\data.ms",""),"TIC:", ""),B736)</f>
        <v xml:space="preserve"> 20250718_Nap-0.1</v>
      </c>
      <c r="J737" t="str">
        <f>IFERROR(2*(D738-Table1[[#This Row],[Ret Time]])/(Table1[[#This Row],[Width]]+F738),"")</f>
        <v/>
      </c>
      <c r="K737" t="str">
        <f>IF(ISNUMBER(Table1[[#This Row],[Ret Time]]), ROUND(Table1[[#This Row],[Ret Time]],1),"")</f>
        <v/>
      </c>
      <c r="L737" t="str">
        <f>IFERROR(INDEX($W$8:$W$30,MATCH(K737,$V$8:$V$30,0)),"")</f>
        <v/>
      </c>
      <c r="M737" t="str">
        <f>IFERROR(INDEX($X$8:$X$30,MATCH(Table1[[#This Row],[Rounded RT]],$V$8:$V$30,0)),"")</f>
        <v/>
      </c>
      <c r="N737" t="str">
        <f>IF(Table1[[#This Row],[Analyte]]=$W$8, Table1[[#This Row],[Area]]/SUMIFS($G$6:$G1735, $M$6:$M1735,Table1[[#This Row],[Inject ID]],$B$6:$B1735,Table1[[#This Row],[File Name]]), "")</f>
        <v/>
      </c>
      <c r="O737" t="str">
        <f>IF(Table1[[#This Row],[Analyte]]=$W$25, Table1[[#This Row],[Area]]/SUMIFS($G$6:$G1735, $M$6:$M1735,Table1[[#This Row],[Inject ID]],$B$6:$B1735,Table1[[#This Row],[File Name]]), "")</f>
        <v/>
      </c>
      <c r="Q737" t="str">
        <f>IF(Table1[[#This Row],[Nap/decane]]=$W$8, Table1[[#This Row],[Area]]/SUMIFS($G$6:$G1735, $M$6:$M1735,Table1[[#This Row],[Inject ID approx]],$B$6:$B1735,Table1[[#This Row],[File Name]]), "")</f>
        <v/>
      </c>
      <c r="R737" t="str">
        <f>IF(OR(Table1[[#This Row],[Analyte]]="Phe", Table1[[#This Row],[Analyte]]= "Naphtol"),TRUE,"")</f>
        <v/>
      </c>
    </row>
    <row r="738" spans="1:18" x14ac:dyDescent="0.2">
      <c r="A738" t="str">
        <f>IFERROR(RIGHT(Table1[[#This Row],[File Name]],LEN(Table1[[#This Row],[File Name]])-FIND("-",Table1[[#This Row],[File Name]])),"")</f>
        <v>0.1</v>
      </c>
      <c r="B738" t="str">
        <f>IF(LEFT(Table1[[#This Row],[Peak '#]],3)="TIC", SUBSTITUTE(SUBSTITUTE(Table1[[#This Row],[Peak '#]],".D\data.ms",""),"TIC:", ""),B737)</f>
        <v xml:space="preserve"> 20250718_Nap-0.1</v>
      </c>
      <c r="J738" t="str">
        <f>IFERROR(2*(D739-Table1[[#This Row],[Ret Time]])/(Table1[[#This Row],[Width]]+F739),"")</f>
        <v/>
      </c>
      <c r="K738" t="str">
        <f>IF(ISNUMBER(Table1[[#This Row],[Ret Time]]), ROUND(Table1[[#This Row],[Ret Time]],1),"")</f>
        <v/>
      </c>
      <c r="L738" t="str">
        <f>IFERROR(INDEX($W$8:$W$30,MATCH(K738,$V$8:$V$30,0)),"")</f>
        <v/>
      </c>
      <c r="M738" t="str">
        <f>IFERROR(INDEX($X$8:$X$30,MATCH(Table1[[#This Row],[Rounded RT]],$V$8:$V$30,0)),"")</f>
        <v/>
      </c>
      <c r="N738" t="str">
        <f>IF(Table1[[#This Row],[Analyte]]=$W$8, Table1[[#This Row],[Area]]/SUMIFS($G$6:$G1736, $M$6:$M1736,Table1[[#This Row],[Inject ID]],$B$6:$B1736,Table1[[#This Row],[File Name]]), "")</f>
        <v/>
      </c>
      <c r="O738" t="str">
        <f>IF(Table1[[#This Row],[Analyte]]=$W$25, Table1[[#This Row],[Area]]/SUMIFS($G$6:$G1736, $M$6:$M1736,Table1[[#This Row],[Inject ID]],$B$6:$B1736,Table1[[#This Row],[File Name]]), "")</f>
        <v/>
      </c>
      <c r="Q738" t="str">
        <f>IF(Table1[[#This Row],[Nap/decane]]=$W$8, Table1[[#This Row],[Area]]/SUMIFS($G$6:$G1736, $M$6:$M1736,Table1[[#This Row],[Inject ID approx]],$B$6:$B1736,Table1[[#This Row],[File Name]]), "")</f>
        <v/>
      </c>
      <c r="R738" t="str">
        <f>IF(OR(Table1[[#This Row],[Analyte]]="Phe", Table1[[#This Row],[Analyte]]= "Naphtol"),TRUE,"")</f>
        <v/>
      </c>
    </row>
    <row r="739" spans="1:18" x14ac:dyDescent="0.2">
      <c r="A739" t="str">
        <f>IFERROR(RIGHT(Table1[[#This Row],[File Name]],LEN(Table1[[#This Row],[File Name]])-FIND("-",Table1[[#This Row],[File Name]])),"")</f>
        <v>0.1</v>
      </c>
      <c r="B739" t="str">
        <f>IF(LEFT(Table1[[#This Row],[Peak '#]],3)="TIC", SUBSTITUTE(SUBSTITUTE(Table1[[#This Row],[Peak '#]],".D\data.ms",""),"TIC:", ""),B738)</f>
        <v xml:space="preserve"> 20250718_Nap-0.1</v>
      </c>
      <c r="J739" t="str">
        <f>IFERROR(2*(D740-Table1[[#This Row],[Ret Time]])/(Table1[[#This Row],[Width]]+F740),"")</f>
        <v/>
      </c>
      <c r="K739" t="str">
        <f>IF(ISNUMBER(Table1[[#This Row],[Ret Time]]), ROUND(Table1[[#This Row],[Ret Time]],1),"")</f>
        <v/>
      </c>
      <c r="L739" t="str">
        <f>IFERROR(INDEX($W$8:$W$30,MATCH(K739,$V$8:$V$30,0)),"")</f>
        <v/>
      </c>
      <c r="M739" t="str">
        <f>IFERROR(INDEX($X$8:$X$30,MATCH(Table1[[#This Row],[Rounded RT]],$V$8:$V$30,0)),"")</f>
        <v/>
      </c>
      <c r="N739" t="str">
        <f>IF(Table1[[#This Row],[Analyte]]=$W$8, Table1[[#This Row],[Area]]/SUMIFS($G$6:$G1737, $M$6:$M1737,Table1[[#This Row],[Inject ID]],$B$6:$B1737,Table1[[#This Row],[File Name]]), "")</f>
        <v/>
      </c>
      <c r="O739" t="str">
        <f>IF(Table1[[#This Row],[Analyte]]=$W$25, Table1[[#This Row],[Area]]/SUMIFS($G$6:$G1737, $M$6:$M1737,Table1[[#This Row],[Inject ID]],$B$6:$B1737,Table1[[#This Row],[File Name]]), "")</f>
        <v/>
      </c>
      <c r="Q739" t="str">
        <f>IF(Table1[[#This Row],[Nap/decane]]=$W$8, Table1[[#This Row],[Area]]/SUMIFS($G$6:$G1737, $M$6:$M1737,Table1[[#This Row],[Inject ID approx]],$B$6:$B1737,Table1[[#This Row],[File Name]]), "")</f>
        <v/>
      </c>
      <c r="R739" t="str">
        <f>IF(OR(Table1[[#This Row],[Analyte]]="Phe", Table1[[#This Row],[Analyte]]= "Naphtol"),TRUE,"")</f>
        <v/>
      </c>
    </row>
    <row r="740" spans="1:18" x14ac:dyDescent="0.2">
      <c r="A740" t="str">
        <f>IFERROR(RIGHT(Table1[[#This Row],[File Name]],LEN(Table1[[#This Row],[File Name]])-FIND("-",Table1[[#This Row],[File Name]])),"")</f>
        <v>0.1</v>
      </c>
      <c r="B740" t="str">
        <f>IF(LEFT(Table1[[#This Row],[Peak '#]],3)="TIC", SUBSTITUTE(SUBSTITUTE(Table1[[#This Row],[Peak '#]],".D\data.ms",""),"TIC:", ""),B739)</f>
        <v xml:space="preserve"> 20250718_Nap-0.1</v>
      </c>
      <c r="J740" t="str">
        <f>IFERROR(2*(D741-Table1[[#This Row],[Ret Time]])/(Table1[[#This Row],[Width]]+F741),"")</f>
        <v/>
      </c>
      <c r="K740" t="str">
        <f>IF(ISNUMBER(Table1[[#This Row],[Ret Time]]), ROUND(Table1[[#This Row],[Ret Time]],1),"")</f>
        <v/>
      </c>
      <c r="L740" t="str">
        <f>IFERROR(INDEX($W$8:$W$30,MATCH(K740,$V$8:$V$30,0)),"")</f>
        <v/>
      </c>
      <c r="M740" t="str">
        <f>IFERROR(INDEX($X$8:$X$30,MATCH(Table1[[#This Row],[Rounded RT]],$V$8:$V$30,0)),"")</f>
        <v/>
      </c>
      <c r="N740" t="str">
        <f>IF(Table1[[#This Row],[Analyte]]=$W$8, Table1[[#This Row],[Area]]/SUMIFS($G$6:$G1738, $M$6:$M1738,Table1[[#This Row],[Inject ID]],$B$6:$B1738,Table1[[#This Row],[File Name]]), "")</f>
        <v/>
      </c>
      <c r="O740" t="str">
        <f>IF(Table1[[#This Row],[Analyte]]=$W$25, Table1[[#This Row],[Area]]/SUMIFS($G$6:$G1738, $M$6:$M1738,Table1[[#This Row],[Inject ID]],$B$6:$B1738,Table1[[#This Row],[File Name]]), "")</f>
        <v/>
      </c>
      <c r="Q740" t="str">
        <f>IF(Table1[[#This Row],[Nap/decane]]=$W$8, Table1[[#This Row],[Area]]/SUMIFS($G$6:$G1738, $M$6:$M1738,Table1[[#This Row],[Inject ID approx]],$B$6:$B1738,Table1[[#This Row],[File Name]]), "")</f>
        <v/>
      </c>
      <c r="R740" t="str">
        <f>IF(OR(Table1[[#This Row],[Analyte]]="Phe", Table1[[#This Row],[Analyte]]= "Naphtol"),TRUE,"")</f>
        <v/>
      </c>
    </row>
    <row r="741" spans="1:18" x14ac:dyDescent="0.2">
      <c r="A741" t="str">
        <f>IFERROR(RIGHT(Table1[[#This Row],[File Name]],LEN(Table1[[#This Row],[File Name]])-FIND("-",Table1[[#This Row],[File Name]])),"")</f>
        <v>0.1</v>
      </c>
      <c r="B741" t="str">
        <f>IF(LEFT(Table1[[#This Row],[Peak '#]],3)="TIC", SUBSTITUTE(SUBSTITUTE(Table1[[#This Row],[Peak '#]],".D\data.ms",""),"TIC:", ""),B740)</f>
        <v xml:space="preserve"> 20250718_Nap-0.1</v>
      </c>
      <c r="J741" t="str">
        <f>IFERROR(2*(D742-Table1[[#This Row],[Ret Time]])/(Table1[[#This Row],[Width]]+F742),"")</f>
        <v/>
      </c>
      <c r="K741" t="str">
        <f>IF(ISNUMBER(Table1[[#This Row],[Ret Time]]), ROUND(Table1[[#This Row],[Ret Time]],1),"")</f>
        <v/>
      </c>
      <c r="L741" t="str">
        <f>IFERROR(INDEX($W$8:$W$30,MATCH(K741,$V$8:$V$30,0)),"")</f>
        <v/>
      </c>
      <c r="M741" t="str">
        <f>IFERROR(INDEX($X$8:$X$30,MATCH(Table1[[#This Row],[Rounded RT]],$V$8:$V$30,0)),"")</f>
        <v/>
      </c>
      <c r="N741" t="str">
        <f>IF(Table1[[#This Row],[Analyte]]=$W$8, Table1[[#This Row],[Area]]/SUMIFS($G$6:$G1739, $M$6:$M1739,Table1[[#This Row],[Inject ID]],$B$6:$B1739,Table1[[#This Row],[File Name]]), "")</f>
        <v/>
      </c>
      <c r="O741" t="str">
        <f>IF(Table1[[#This Row],[Analyte]]=$W$25, Table1[[#This Row],[Area]]/SUMIFS($G$6:$G1739, $M$6:$M1739,Table1[[#This Row],[Inject ID]],$B$6:$B1739,Table1[[#This Row],[File Name]]), "")</f>
        <v/>
      </c>
      <c r="Q741" t="str">
        <f>IF(Table1[[#This Row],[Nap/decane]]=$W$8, Table1[[#This Row],[Area]]/SUMIFS($G$6:$G1739, $M$6:$M1739,Table1[[#This Row],[Inject ID approx]],$B$6:$B1739,Table1[[#This Row],[File Name]]), "")</f>
        <v/>
      </c>
      <c r="R741" t="str">
        <f>IF(OR(Table1[[#This Row],[Analyte]]="Phe", Table1[[#This Row],[Analyte]]= "Naphtol"),TRUE,"")</f>
        <v/>
      </c>
    </row>
    <row r="742" spans="1:18" x14ac:dyDescent="0.2">
      <c r="A742" t="str">
        <f>IFERROR(RIGHT(Table1[[#This Row],[File Name]],LEN(Table1[[#This Row],[File Name]])-FIND("-",Table1[[#This Row],[File Name]])),"")</f>
        <v>0.1</v>
      </c>
      <c r="B742" t="str">
        <f>IF(LEFT(Table1[[#This Row],[Peak '#]],3)="TIC", SUBSTITUTE(SUBSTITUTE(Table1[[#This Row],[Peak '#]],".D\data.ms",""),"TIC:", ""),B741)</f>
        <v xml:space="preserve"> 20250718_Nap-0.1</v>
      </c>
      <c r="J742" t="str">
        <f>IFERROR(2*(D743-Table1[[#This Row],[Ret Time]])/(Table1[[#This Row],[Width]]+F743),"")</f>
        <v/>
      </c>
      <c r="K742" t="str">
        <f>IF(ISNUMBER(Table1[[#This Row],[Ret Time]]), ROUND(Table1[[#This Row],[Ret Time]],1),"")</f>
        <v/>
      </c>
      <c r="L742" t="str">
        <f>IFERROR(INDEX($W$8:$W$30,MATCH(K742,$V$8:$V$30,0)),"")</f>
        <v/>
      </c>
      <c r="M742" t="str">
        <f>IFERROR(INDEX($X$8:$X$30,MATCH(Table1[[#This Row],[Rounded RT]],$V$8:$V$30,0)),"")</f>
        <v/>
      </c>
      <c r="N742" t="str">
        <f>IF(Table1[[#This Row],[Analyte]]=$W$8, Table1[[#This Row],[Area]]/SUMIFS($G$6:$G1740, $M$6:$M1740,Table1[[#This Row],[Inject ID]],$B$6:$B1740,Table1[[#This Row],[File Name]]), "")</f>
        <v/>
      </c>
      <c r="O742" t="str">
        <f>IF(Table1[[#This Row],[Analyte]]=$W$25, Table1[[#This Row],[Area]]/SUMIFS($G$6:$G1740, $M$6:$M1740,Table1[[#This Row],[Inject ID]],$B$6:$B1740,Table1[[#This Row],[File Name]]), "")</f>
        <v/>
      </c>
      <c r="Q742" t="str">
        <f>IF(Table1[[#This Row],[Nap/decane]]=$W$8, Table1[[#This Row],[Area]]/SUMIFS($G$6:$G1740, $M$6:$M1740,Table1[[#This Row],[Inject ID approx]],$B$6:$B1740,Table1[[#This Row],[File Name]]), "")</f>
        <v/>
      </c>
      <c r="R742" t="str">
        <f>IF(OR(Table1[[#This Row],[Analyte]]="Phe", Table1[[#This Row],[Analyte]]= "Naphtol"),TRUE,"")</f>
        <v/>
      </c>
    </row>
    <row r="743" spans="1:18" x14ac:dyDescent="0.2">
      <c r="A743" t="str">
        <f>IFERROR(RIGHT(Table1[[#This Row],[File Name]],LEN(Table1[[#This Row],[File Name]])-FIND("-",Table1[[#This Row],[File Name]])),"")</f>
        <v>0.1</v>
      </c>
      <c r="B743" t="str">
        <f>IF(LEFT(Table1[[#This Row],[Peak '#]],3)="TIC", SUBSTITUTE(SUBSTITUTE(Table1[[#This Row],[Peak '#]],".D\data.ms",""),"TIC:", ""),B742)</f>
        <v xml:space="preserve"> 20250718_Nap-0.1</v>
      </c>
      <c r="J743" t="str">
        <f>IFERROR(2*(D744-Table1[[#This Row],[Ret Time]])/(Table1[[#This Row],[Width]]+F744),"")</f>
        <v/>
      </c>
      <c r="K743" t="str">
        <f>IF(ISNUMBER(Table1[[#This Row],[Ret Time]]), ROUND(Table1[[#This Row],[Ret Time]],1),"")</f>
        <v/>
      </c>
      <c r="L743" t="str">
        <f>IFERROR(INDEX($W$8:$W$30,MATCH(K743,$V$8:$V$30,0)),"")</f>
        <v/>
      </c>
      <c r="M743" t="str">
        <f>IFERROR(INDEX($X$8:$X$30,MATCH(Table1[[#This Row],[Rounded RT]],$V$8:$V$30,0)),"")</f>
        <v/>
      </c>
      <c r="N743" t="str">
        <f>IF(Table1[[#This Row],[Analyte]]=$W$8, Table1[[#This Row],[Area]]/SUMIFS($G$6:$G1741, $M$6:$M1741,Table1[[#This Row],[Inject ID]],$B$6:$B1741,Table1[[#This Row],[File Name]]), "")</f>
        <v/>
      </c>
      <c r="O743" t="str">
        <f>IF(Table1[[#This Row],[Analyte]]=$W$25, Table1[[#This Row],[Area]]/SUMIFS($G$6:$G1741, $M$6:$M1741,Table1[[#This Row],[Inject ID]],$B$6:$B1741,Table1[[#This Row],[File Name]]), "")</f>
        <v/>
      </c>
      <c r="Q743" t="str">
        <f>IF(Table1[[#This Row],[Nap/decane]]=$W$8, Table1[[#This Row],[Area]]/SUMIFS($G$6:$G1741, $M$6:$M1741,Table1[[#This Row],[Inject ID approx]],$B$6:$B1741,Table1[[#This Row],[File Name]]), "")</f>
        <v/>
      </c>
      <c r="R743" t="str">
        <f>IF(OR(Table1[[#This Row],[Analyte]]="Phe", Table1[[#This Row],[Analyte]]= "Naphtol"),TRUE,"")</f>
        <v/>
      </c>
    </row>
    <row r="744" spans="1:18" x14ac:dyDescent="0.2">
      <c r="A744" t="str">
        <f>IFERROR(RIGHT(Table1[[#This Row],[File Name]],LEN(Table1[[#This Row],[File Name]])-FIND("-",Table1[[#This Row],[File Name]])),"")</f>
        <v>0.1</v>
      </c>
      <c r="B744" t="str">
        <f>IF(LEFT(Table1[[#This Row],[Peak '#]],3)="TIC", SUBSTITUTE(SUBSTITUTE(Table1[[#This Row],[Peak '#]],".D\data.ms",""),"TIC:", ""),B743)</f>
        <v xml:space="preserve"> 20250718_Nap-0.1</v>
      </c>
      <c r="J744" t="str">
        <f>IFERROR(2*(D745-Table1[[#This Row],[Ret Time]])/(Table1[[#This Row],[Width]]+F745),"")</f>
        <v/>
      </c>
      <c r="K744" t="str">
        <f>IF(ISNUMBER(Table1[[#This Row],[Ret Time]]), ROUND(Table1[[#This Row],[Ret Time]],1),"")</f>
        <v/>
      </c>
      <c r="L744" t="str">
        <f>IFERROR(INDEX($W$8:$W$30,MATCH(K744,$V$8:$V$30,0)),"")</f>
        <v/>
      </c>
      <c r="M744" t="str">
        <f>IFERROR(INDEX($X$8:$X$30,MATCH(Table1[[#This Row],[Rounded RT]],$V$8:$V$30,0)),"")</f>
        <v/>
      </c>
      <c r="N744" t="str">
        <f>IF(Table1[[#This Row],[Analyte]]=$W$8, Table1[[#This Row],[Area]]/SUMIFS($G$6:$G1742, $M$6:$M1742,Table1[[#This Row],[Inject ID]],$B$6:$B1742,Table1[[#This Row],[File Name]]), "")</f>
        <v/>
      </c>
      <c r="O744" t="str">
        <f>IF(Table1[[#This Row],[Analyte]]=$W$25, Table1[[#This Row],[Area]]/SUMIFS($G$6:$G1742, $M$6:$M1742,Table1[[#This Row],[Inject ID]],$B$6:$B1742,Table1[[#This Row],[File Name]]), "")</f>
        <v/>
      </c>
      <c r="Q744" t="str">
        <f>IF(Table1[[#This Row],[Nap/decane]]=$W$8, Table1[[#This Row],[Area]]/SUMIFS($G$6:$G1742, $M$6:$M1742,Table1[[#This Row],[Inject ID approx]],$B$6:$B1742,Table1[[#This Row],[File Name]]), "")</f>
        <v/>
      </c>
      <c r="R744" t="str">
        <f>IF(OR(Table1[[#This Row],[Analyte]]="Phe", Table1[[#This Row],[Analyte]]= "Naphtol"),TRUE,"")</f>
        <v/>
      </c>
    </row>
    <row r="745" spans="1:18" x14ac:dyDescent="0.2">
      <c r="A745" t="str">
        <f>IFERROR(RIGHT(Table1[[#This Row],[File Name]],LEN(Table1[[#This Row],[File Name]])-FIND("-",Table1[[#This Row],[File Name]])),"")</f>
        <v>0.1</v>
      </c>
      <c r="B745" t="str">
        <f>IF(LEFT(Table1[[#This Row],[Peak '#]],3)="TIC", SUBSTITUTE(SUBSTITUTE(Table1[[#This Row],[Peak '#]],".D\data.ms",""),"TIC:", ""),B744)</f>
        <v xml:space="preserve"> 20250718_Nap-0.1</v>
      </c>
      <c r="J745" t="str">
        <f>IFERROR(2*(D746-Table1[[#This Row],[Ret Time]])/(Table1[[#This Row],[Width]]+F746),"")</f>
        <v/>
      </c>
      <c r="K745" t="str">
        <f>IF(ISNUMBER(Table1[[#This Row],[Ret Time]]), ROUND(Table1[[#This Row],[Ret Time]],1),"")</f>
        <v/>
      </c>
      <c r="L745" t="str">
        <f>IFERROR(INDEX($W$8:$W$30,MATCH(K745,$V$8:$V$30,0)),"")</f>
        <v/>
      </c>
      <c r="M745" t="str">
        <f>IFERROR(INDEX($X$8:$X$30,MATCH(Table1[[#This Row],[Rounded RT]],$V$8:$V$30,0)),"")</f>
        <v/>
      </c>
      <c r="N745" t="str">
        <f>IF(Table1[[#This Row],[Analyte]]=$W$8, Table1[[#This Row],[Area]]/SUMIFS($G$6:$G1743, $M$6:$M1743,Table1[[#This Row],[Inject ID]],$B$6:$B1743,Table1[[#This Row],[File Name]]), "")</f>
        <v/>
      </c>
      <c r="O745" t="str">
        <f>IF(Table1[[#This Row],[Analyte]]=$W$25, Table1[[#This Row],[Area]]/SUMIFS($G$6:$G1743, $M$6:$M1743,Table1[[#This Row],[Inject ID]],$B$6:$B1743,Table1[[#This Row],[File Name]]), "")</f>
        <v/>
      </c>
      <c r="Q745" t="str">
        <f>IF(Table1[[#This Row],[Nap/decane]]=$W$8, Table1[[#This Row],[Area]]/SUMIFS($G$6:$G1743, $M$6:$M1743,Table1[[#This Row],[Inject ID approx]],$B$6:$B1743,Table1[[#This Row],[File Name]]), "")</f>
        <v/>
      </c>
      <c r="R745" t="str">
        <f>IF(OR(Table1[[#This Row],[Analyte]]="Phe", Table1[[#This Row],[Analyte]]= "Naphtol"),TRUE,"")</f>
        <v/>
      </c>
    </row>
    <row r="746" spans="1:18" x14ac:dyDescent="0.2">
      <c r="A746" t="str">
        <f>IFERROR(RIGHT(Table1[[#This Row],[File Name]],LEN(Table1[[#This Row],[File Name]])-FIND("-",Table1[[#This Row],[File Name]])),"")</f>
        <v>0.1</v>
      </c>
      <c r="B746" t="str">
        <f>IF(LEFT(Table1[[#This Row],[Peak '#]],3)="TIC", SUBSTITUTE(SUBSTITUTE(Table1[[#This Row],[Peak '#]],".D\data.ms",""),"TIC:", ""),B745)</f>
        <v xml:space="preserve"> 20250718_Nap-0.1</v>
      </c>
      <c r="J746" t="str">
        <f>IFERROR(2*(D747-Table1[[#This Row],[Ret Time]])/(Table1[[#This Row],[Width]]+F747),"")</f>
        <v/>
      </c>
      <c r="K746" t="str">
        <f>IF(ISNUMBER(Table1[[#This Row],[Ret Time]]), ROUND(Table1[[#This Row],[Ret Time]],1),"")</f>
        <v/>
      </c>
      <c r="L746" t="str">
        <f>IFERROR(INDEX($W$8:$W$30,MATCH(K746,$V$8:$V$30,0)),"")</f>
        <v/>
      </c>
      <c r="M746" t="str">
        <f>IFERROR(INDEX($X$8:$X$30,MATCH(Table1[[#This Row],[Rounded RT]],$V$8:$V$30,0)),"")</f>
        <v/>
      </c>
      <c r="N746" t="str">
        <f>IF(Table1[[#This Row],[Analyte]]=$W$8, Table1[[#This Row],[Area]]/SUMIFS($G$6:$G1744, $M$6:$M1744,Table1[[#This Row],[Inject ID]],$B$6:$B1744,Table1[[#This Row],[File Name]]), "")</f>
        <v/>
      </c>
      <c r="O746" t="str">
        <f>IF(Table1[[#This Row],[Analyte]]=$W$25, Table1[[#This Row],[Area]]/SUMIFS($G$6:$G1744, $M$6:$M1744,Table1[[#This Row],[Inject ID]],$B$6:$B1744,Table1[[#This Row],[File Name]]), "")</f>
        <v/>
      </c>
      <c r="Q746" t="str">
        <f>IF(Table1[[#This Row],[Nap/decane]]=$W$8, Table1[[#This Row],[Area]]/SUMIFS($G$6:$G1744, $M$6:$M1744,Table1[[#This Row],[Inject ID approx]],$B$6:$B1744,Table1[[#This Row],[File Name]]), "")</f>
        <v/>
      </c>
      <c r="R746" t="str">
        <f>IF(OR(Table1[[#This Row],[Analyte]]="Phe", Table1[[#This Row],[Analyte]]= "Naphtol"),TRUE,"")</f>
        <v/>
      </c>
    </row>
    <row r="747" spans="1:18" x14ac:dyDescent="0.2">
      <c r="A747" t="str">
        <f>IFERROR(RIGHT(Table1[[#This Row],[File Name]],LEN(Table1[[#This Row],[File Name]])-FIND("-",Table1[[#This Row],[File Name]])),"")</f>
        <v>0.1</v>
      </c>
      <c r="B747" t="str">
        <f>IF(LEFT(Table1[[#This Row],[Peak '#]],3)="TIC", SUBSTITUTE(SUBSTITUTE(Table1[[#This Row],[Peak '#]],".D\data.ms",""),"TIC:", ""),B746)</f>
        <v xml:space="preserve"> 20250718_Nap-0.1</v>
      </c>
      <c r="J747" t="str">
        <f>IFERROR(2*(D748-Table1[[#This Row],[Ret Time]])/(Table1[[#This Row],[Width]]+F748),"")</f>
        <v/>
      </c>
      <c r="K747" t="str">
        <f>IF(ISNUMBER(Table1[[#This Row],[Ret Time]]), ROUND(Table1[[#This Row],[Ret Time]],1),"")</f>
        <v/>
      </c>
      <c r="L747" t="str">
        <f>IFERROR(INDEX($W$8:$W$30,MATCH(K747,$V$8:$V$30,0)),"")</f>
        <v/>
      </c>
      <c r="M747" t="str">
        <f>IFERROR(INDEX($X$8:$X$30,MATCH(Table1[[#This Row],[Rounded RT]],$V$8:$V$30,0)),"")</f>
        <v/>
      </c>
      <c r="N747" t="str">
        <f>IF(Table1[[#This Row],[Analyte]]=$W$8, Table1[[#This Row],[Area]]/SUMIFS($G$6:$G1745, $M$6:$M1745,Table1[[#This Row],[Inject ID]],$B$6:$B1745,Table1[[#This Row],[File Name]]), "")</f>
        <v/>
      </c>
      <c r="O747" t="str">
        <f>IF(Table1[[#This Row],[Analyte]]=$W$25, Table1[[#This Row],[Area]]/SUMIFS($G$6:$G1745, $M$6:$M1745,Table1[[#This Row],[Inject ID]],$B$6:$B1745,Table1[[#This Row],[File Name]]), "")</f>
        <v/>
      </c>
      <c r="Q747" t="str">
        <f>IF(Table1[[#This Row],[Nap/decane]]=$W$8, Table1[[#This Row],[Area]]/SUMIFS($G$6:$G1745, $M$6:$M1745,Table1[[#This Row],[Inject ID approx]],$B$6:$B1745,Table1[[#This Row],[File Name]]), "")</f>
        <v/>
      </c>
      <c r="R747" t="str">
        <f>IF(OR(Table1[[#This Row],[Analyte]]="Phe", Table1[[#This Row],[Analyte]]= "Naphtol"),TRUE,"")</f>
        <v/>
      </c>
    </row>
    <row r="748" spans="1:18" x14ac:dyDescent="0.2">
      <c r="A748" t="str">
        <f>IFERROR(RIGHT(Table1[[#This Row],[File Name]],LEN(Table1[[#This Row],[File Name]])-FIND("-",Table1[[#This Row],[File Name]])),"")</f>
        <v>0.1</v>
      </c>
      <c r="B748" t="str">
        <f>IF(LEFT(Table1[[#This Row],[Peak '#]],3)="TIC", SUBSTITUTE(SUBSTITUTE(Table1[[#This Row],[Peak '#]],".D\data.ms",""),"TIC:", ""),B747)</f>
        <v xml:space="preserve"> 20250718_Nap-0.1</v>
      </c>
      <c r="J748" t="str">
        <f>IFERROR(2*(D749-Table1[[#This Row],[Ret Time]])/(Table1[[#This Row],[Width]]+F749),"")</f>
        <v/>
      </c>
      <c r="K748" t="str">
        <f>IF(ISNUMBER(Table1[[#This Row],[Ret Time]]), ROUND(Table1[[#This Row],[Ret Time]],1),"")</f>
        <v/>
      </c>
      <c r="L748" t="str">
        <f>IFERROR(INDEX($W$8:$W$30,MATCH(K748,$V$8:$V$30,0)),"")</f>
        <v/>
      </c>
      <c r="M748" t="str">
        <f>IFERROR(INDEX($X$8:$X$30,MATCH(Table1[[#This Row],[Rounded RT]],$V$8:$V$30,0)),"")</f>
        <v/>
      </c>
      <c r="N748" t="str">
        <f>IF(Table1[[#This Row],[Analyte]]=$W$8, Table1[[#This Row],[Area]]/SUMIFS($G$6:$G1746, $M$6:$M1746,Table1[[#This Row],[Inject ID]],$B$6:$B1746,Table1[[#This Row],[File Name]]), "")</f>
        <v/>
      </c>
      <c r="O748" t="str">
        <f>IF(Table1[[#This Row],[Analyte]]=$W$25, Table1[[#This Row],[Area]]/SUMIFS($G$6:$G1746, $M$6:$M1746,Table1[[#This Row],[Inject ID]],$B$6:$B1746,Table1[[#This Row],[File Name]]), "")</f>
        <v/>
      </c>
      <c r="Q748" t="str">
        <f>IF(Table1[[#This Row],[Nap/decane]]=$W$8, Table1[[#This Row],[Area]]/SUMIFS($G$6:$G1746, $M$6:$M1746,Table1[[#This Row],[Inject ID approx]],$B$6:$B1746,Table1[[#This Row],[File Name]]), "")</f>
        <v/>
      </c>
      <c r="R748" t="str">
        <f>IF(OR(Table1[[#This Row],[Analyte]]="Phe", Table1[[#This Row],[Analyte]]= "Naphtol"),TRUE,"")</f>
        <v/>
      </c>
    </row>
    <row r="749" spans="1:18" x14ac:dyDescent="0.2">
      <c r="A749" t="str">
        <f>IFERROR(RIGHT(Table1[[#This Row],[File Name]],LEN(Table1[[#This Row],[File Name]])-FIND("-",Table1[[#This Row],[File Name]])),"")</f>
        <v>0.1</v>
      </c>
      <c r="B749" t="str">
        <f>IF(LEFT(Table1[[#This Row],[Peak '#]],3)="TIC", SUBSTITUTE(SUBSTITUTE(Table1[[#This Row],[Peak '#]],".D\data.ms",""),"TIC:", ""),B748)</f>
        <v xml:space="preserve"> 20250718_Nap-0.1</v>
      </c>
      <c r="J749" t="str">
        <f>IFERROR(2*(D750-Table1[[#This Row],[Ret Time]])/(Table1[[#This Row],[Width]]+F750),"")</f>
        <v/>
      </c>
      <c r="K749" t="str">
        <f>IF(ISNUMBER(Table1[[#This Row],[Ret Time]]), ROUND(Table1[[#This Row],[Ret Time]],1),"")</f>
        <v/>
      </c>
      <c r="L749" t="str">
        <f>IFERROR(INDEX($W$8:$W$30,MATCH(K749,$V$8:$V$30,0)),"")</f>
        <v/>
      </c>
      <c r="M749" t="str">
        <f>IFERROR(INDEX($X$8:$X$30,MATCH(Table1[[#This Row],[Rounded RT]],$V$8:$V$30,0)),"")</f>
        <v/>
      </c>
      <c r="N749" t="str">
        <f>IF(Table1[[#This Row],[Analyte]]=$W$8, Table1[[#This Row],[Area]]/SUMIFS($G$6:$G1747, $M$6:$M1747,Table1[[#This Row],[Inject ID]],$B$6:$B1747,Table1[[#This Row],[File Name]]), "")</f>
        <v/>
      </c>
      <c r="O749" t="str">
        <f>IF(Table1[[#This Row],[Analyte]]=$W$25, Table1[[#This Row],[Area]]/SUMIFS($G$6:$G1747, $M$6:$M1747,Table1[[#This Row],[Inject ID]],$B$6:$B1747,Table1[[#This Row],[File Name]]), "")</f>
        <v/>
      </c>
      <c r="Q749" t="str">
        <f>IF(Table1[[#This Row],[Nap/decane]]=$W$8, Table1[[#This Row],[Area]]/SUMIFS($G$6:$G1747, $M$6:$M1747,Table1[[#This Row],[Inject ID approx]],$B$6:$B1747,Table1[[#This Row],[File Name]]), "")</f>
        <v/>
      </c>
      <c r="R749" t="str">
        <f>IF(OR(Table1[[#This Row],[Analyte]]="Phe", Table1[[#This Row],[Analyte]]= "Naphtol"),TRUE,"")</f>
        <v/>
      </c>
    </row>
    <row r="750" spans="1:18" x14ac:dyDescent="0.2">
      <c r="A750" t="str">
        <f>IFERROR(RIGHT(Table1[[#This Row],[File Name]],LEN(Table1[[#This Row],[File Name]])-FIND("-",Table1[[#This Row],[File Name]])),"")</f>
        <v>0.1</v>
      </c>
      <c r="B750" t="str">
        <f>IF(LEFT(Table1[[#This Row],[Peak '#]],3)="TIC", SUBSTITUTE(SUBSTITUTE(Table1[[#This Row],[Peak '#]],".D\data.ms",""),"TIC:", ""),B749)</f>
        <v xml:space="preserve"> 20250718_Nap-0.1</v>
      </c>
      <c r="J750" t="str">
        <f>IFERROR(2*(D751-Table1[[#This Row],[Ret Time]])/(Table1[[#This Row],[Width]]+F751),"")</f>
        <v/>
      </c>
      <c r="K750" t="str">
        <f>IF(ISNUMBER(Table1[[#This Row],[Ret Time]]), ROUND(Table1[[#This Row],[Ret Time]],1),"")</f>
        <v/>
      </c>
      <c r="L750" t="str">
        <f>IFERROR(INDEX($W$8:$W$30,MATCH(K750,$V$8:$V$30,0)),"")</f>
        <v/>
      </c>
      <c r="M750" t="str">
        <f>IFERROR(INDEX($X$8:$X$30,MATCH(Table1[[#This Row],[Rounded RT]],$V$8:$V$30,0)),"")</f>
        <v/>
      </c>
      <c r="N750" t="str">
        <f>IF(Table1[[#This Row],[Analyte]]=$W$8, Table1[[#This Row],[Area]]/SUMIFS($G$6:$G1748, $M$6:$M1748,Table1[[#This Row],[Inject ID]],$B$6:$B1748,Table1[[#This Row],[File Name]]), "")</f>
        <v/>
      </c>
      <c r="O750" t="str">
        <f>IF(Table1[[#This Row],[Analyte]]=$W$25, Table1[[#This Row],[Area]]/SUMIFS($G$6:$G1748, $M$6:$M1748,Table1[[#This Row],[Inject ID]],$B$6:$B1748,Table1[[#This Row],[File Name]]), "")</f>
        <v/>
      </c>
      <c r="Q750" t="str">
        <f>IF(Table1[[#This Row],[Nap/decane]]=$W$8, Table1[[#This Row],[Area]]/SUMIFS($G$6:$G1748, $M$6:$M1748,Table1[[#This Row],[Inject ID approx]],$B$6:$B1748,Table1[[#This Row],[File Name]]), "")</f>
        <v/>
      </c>
      <c r="R750" t="str">
        <f>IF(OR(Table1[[#This Row],[Analyte]]="Phe", Table1[[#This Row],[Analyte]]= "Naphtol"),TRUE,"")</f>
        <v/>
      </c>
    </row>
    <row r="751" spans="1:18" x14ac:dyDescent="0.2">
      <c r="A751" t="str">
        <f>IFERROR(RIGHT(Table1[[#This Row],[File Name]],LEN(Table1[[#This Row],[File Name]])-FIND("-",Table1[[#This Row],[File Name]])),"")</f>
        <v>0.1</v>
      </c>
      <c r="B751" t="str">
        <f>IF(LEFT(Table1[[#This Row],[Peak '#]],3)="TIC", SUBSTITUTE(SUBSTITUTE(Table1[[#This Row],[Peak '#]],".D\data.ms",""),"TIC:", ""),B750)</f>
        <v xml:space="preserve"> 20250718_Nap-0.1</v>
      </c>
      <c r="J751" t="str">
        <f>IFERROR(2*(D752-Table1[[#This Row],[Ret Time]])/(Table1[[#This Row],[Width]]+F752),"")</f>
        <v/>
      </c>
      <c r="K751" t="str">
        <f>IF(ISNUMBER(Table1[[#This Row],[Ret Time]]), ROUND(Table1[[#This Row],[Ret Time]],1),"")</f>
        <v/>
      </c>
      <c r="L751" t="str">
        <f>IFERROR(INDEX($W$8:$W$30,MATCH(K751,$V$8:$V$30,0)),"")</f>
        <v/>
      </c>
      <c r="M751" t="str">
        <f>IFERROR(INDEX($X$8:$X$30,MATCH(Table1[[#This Row],[Rounded RT]],$V$8:$V$30,0)),"")</f>
        <v/>
      </c>
      <c r="N751" t="str">
        <f>IF(Table1[[#This Row],[Analyte]]=$W$8, Table1[[#This Row],[Area]]/SUMIFS($G$6:$G1749, $M$6:$M1749,Table1[[#This Row],[Inject ID]],$B$6:$B1749,Table1[[#This Row],[File Name]]), "")</f>
        <v/>
      </c>
      <c r="O751" t="str">
        <f>IF(Table1[[#This Row],[Analyte]]=$W$25, Table1[[#This Row],[Area]]/SUMIFS($G$6:$G1749, $M$6:$M1749,Table1[[#This Row],[Inject ID]],$B$6:$B1749,Table1[[#This Row],[File Name]]), "")</f>
        <v/>
      </c>
      <c r="Q751" t="str">
        <f>IF(Table1[[#This Row],[Nap/decane]]=$W$8, Table1[[#This Row],[Area]]/SUMIFS($G$6:$G1749, $M$6:$M1749,Table1[[#This Row],[Inject ID approx]],$B$6:$B1749,Table1[[#This Row],[File Name]]), "")</f>
        <v/>
      </c>
      <c r="R751" t="str">
        <f>IF(OR(Table1[[#This Row],[Analyte]]="Phe", Table1[[#This Row],[Analyte]]= "Naphtol"),TRUE,"")</f>
        <v/>
      </c>
    </row>
    <row r="752" spans="1:18" x14ac:dyDescent="0.2">
      <c r="A752" t="str">
        <f>IFERROR(RIGHT(Table1[[#This Row],[File Name]],LEN(Table1[[#This Row],[File Name]])-FIND("-",Table1[[#This Row],[File Name]])),"")</f>
        <v>0.1</v>
      </c>
      <c r="B752" t="str">
        <f>IF(LEFT(Table1[[#This Row],[Peak '#]],3)="TIC", SUBSTITUTE(SUBSTITUTE(Table1[[#This Row],[Peak '#]],".D\data.ms",""),"TIC:", ""),B751)</f>
        <v xml:space="preserve"> 20250718_Nap-0.1</v>
      </c>
      <c r="J752" t="str">
        <f>IFERROR(2*(D753-Table1[[#This Row],[Ret Time]])/(Table1[[#This Row],[Width]]+F753),"")</f>
        <v/>
      </c>
      <c r="K752" t="str">
        <f>IF(ISNUMBER(Table1[[#This Row],[Ret Time]]), ROUND(Table1[[#This Row],[Ret Time]],1),"")</f>
        <v/>
      </c>
      <c r="L752" t="str">
        <f>IFERROR(INDEX($W$8:$W$30,MATCH(K752,$V$8:$V$30,0)),"")</f>
        <v/>
      </c>
      <c r="M752" t="str">
        <f>IFERROR(INDEX($X$8:$X$30,MATCH(Table1[[#This Row],[Rounded RT]],$V$8:$V$30,0)),"")</f>
        <v/>
      </c>
      <c r="N752" t="str">
        <f>IF(Table1[[#This Row],[Analyte]]=$W$8, Table1[[#This Row],[Area]]/SUMIFS($G$6:$G1750, $M$6:$M1750,Table1[[#This Row],[Inject ID]],$B$6:$B1750,Table1[[#This Row],[File Name]]), "")</f>
        <v/>
      </c>
      <c r="O752" t="str">
        <f>IF(Table1[[#This Row],[Analyte]]=$W$25, Table1[[#This Row],[Area]]/SUMIFS($G$6:$G1750, $M$6:$M1750,Table1[[#This Row],[Inject ID]],$B$6:$B1750,Table1[[#This Row],[File Name]]), "")</f>
        <v/>
      </c>
      <c r="Q752" t="str">
        <f>IF(Table1[[#This Row],[Nap/decane]]=$W$8, Table1[[#This Row],[Area]]/SUMIFS($G$6:$G1750, $M$6:$M1750,Table1[[#This Row],[Inject ID approx]],$B$6:$B1750,Table1[[#This Row],[File Name]]), "")</f>
        <v/>
      </c>
      <c r="R752" t="str">
        <f>IF(OR(Table1[[#This Row],[Analyte]]="Phe", Table1[[#This Row],[Analyte]]= "Naphtol"),TRUE,"")</f>
        <v/>
      </c>
    </row>
    <row r="753" spans="1:18" x14ac:dyDescent="0.2">
      <c r="A753" t="str">
        <f>IFERROR(RIGHT(Table1[[#This Row],[File Name]],LEN(Table1[[#This Row],[File Name]])-FIND("-",Table1[[#This Row],[File Name]])),"")</f>
        <v>0.1</v>
      </c>
      <c r="B753" t="str">
        <f>IF(LEFT(Table1[[#This Row],[Peak '#]],3)="TIC", SUBSTITUTE(SUBSTITUTE(Table1[[#This Row],[Peak '#]],".D\data.ms",""),"TIC:", ""),B752)</f>
        <v xml:space="preserve"> 20250718_Nap-0.1</v>
      </c>
      <c r="J753" t="str">
        <f>IFERROR(2*(D754-Table1[[#This Row],[Ret Time]])/(Table1[[#This Row],[Width]]+F754),"")</f>
        <v/>
      </c>
      <c r="K753" t="str">
        <f>IF(ISNUMBER(Table1[[#This Row],[Ret Time]]), ROUND(Table1[[#This Row],[Ret Time]],1),"")</f>
        <v/>
      </c>
      <c r="L753" t="str">
        <f>IFERROR(INDEX($W$8:$W$30,MATCH(K753,$V$8:$V$30,0)),"")</f>
        <v/>
      </c>
      <c r="M753" t="str">
        <f>IFERROR(INDEX($X$8:$X$30,MATCH(Table1[[#This Row],[Rounded RT]],$V$8:$V$30,0)),"")</f>
        <v/>
      </c>
      <c r="N753" t="str">
        <f>IF(Table1[[#This Row],[Analyte]]=$W$8, Table1[[#This Row],[Area]]/SUMIFS($G$6:$G1751, $M$6:$M1751,Table1[[#This Row],[Inject ID]],$B$6:$B1751,Table1[[#This Row],[File Name]]), "")</f>
        <v/>
      </c>
      <c r="O753" t="str">
        <f>IF(Table1[[#This Row],[Analyte]]=$W$25, Table1[[#This Row],[Area]]/SUMIFS($G$6:$G1751, $M$6:$M1751,Table1[[#This Row],[Inject ID]],$B$6:$B1751,Table1[[#This Row],[File Name]]), "")</f>
        <v/>
      </c>
      <c r="Q753" t="str">
        <f>IF(Table1[[#This Row],[Nap/decane]]=$W$8, Table1[[#This Row],[Area]]/SUMIFS($G$6:$G1751, $M$6:$M1751,Table1[[#This Row],[Inject ID approx]],$B$6:$B1751,Table1[[#This Row],[File Name]]), "")</f>
        <v/>
      </c>
      <c r="R753" t="str">
        <f>IF(OR(Table1[[#This Row],[Analyte]]="Phe", Table1[[#This Row],[Analyte]]= "Naphtol"),TRUE,"")</f>
        <v/>
      </c>
    </row>
    <row r="754" spans="1:18" x14ac:dyDescent="0.2">
      <c r="A754" t="str">
        <f>IFERROR(RIGHT(Table1[[#This Row],[File Name]],LEN(Table1[[#This Row],[File Name]])-FIND("-",Table1[[#This Row],[File Name]])),"")</f>
        <v>0.1</v>
      </c>
      <c r="B754" t="str">
        <f>IF(LEFT(Table1[[#This Row],[Peak '#]],3)="TIC", SUBSTITUTE(SUBSTITUTE(Table1[[#This Row],[Peak '#]],".D\data.ms",""),"TIC:", ""),B753)</f>
        <v xml:space="preserve"> 20250718_Nap-0.1</v>
      </c>
      <c r="J754" t="str">
        <f>IFERROR(2*(D755-Table1[[#This Row],[Ret Time]])/(Table1[[#This Row],[Width]]+F755),"")</f>
        <v/>
      </c>
      <c r="K754" t="str">
        <f>IF(ISNUMBER(Table1[[#This Row],[Ret Time]]), ROUND(Table1[[#This Row],[Ret Time]],1),"")</f>
        <v/>
      </c>
      <c r="L754" t="str">
        <f>IFERROR(INDEX($W$8:$W$30,MATCH(K754,$V$8:$V$30,0)),"")</f>
        <v/>
      </c>
      <c r="M754" t="str">
        <f>IFERROR(INDEX($X$8:$X$30,MATCH(Table1[[#This Row],[Rounded RT]],$V$8:$V$30,0)),"")</f>
        <v/>
      </c>
      <c r="N754" t="str">
        <f>IF(Table1[[#This Row],[Analyte]]=$W$8, Table1[[#This Row],[Area]]/SUMIFS($G$6:$G1752, $M$6:$M1752,Table1[[#This Row],[Inject ID]],$B$6:$B1752,Table1[[#This Row],[File Name]]), "")</f>
        <v/>
      </c>
      <c r="O754" t="str">
        <f>IF(Table1[[#This Row],[Analyte]]=$W$25, Table1[[#This Row],[Area]]/SUMIFS($G$6:$G1752, $M$6:$M1752,Table1[[#This Row],[Inject ID]],$B$6:$B1752,Table1[[#This Row],[File Name]]), "")</f>
        <v/>
      </c>
      <c r="Q754" t="str">
        <f>IF(Table1[[#This Row],[Nap/decane]]=$W$8, Table1[[#This Row],[Area]]/SUMIFS($G$6:$G1752, $M$6:$M1752,Table1[[#This Row],[Inject ID approx]],$B$6:$B1752,Table1[[#This Row],[File Name]]), "")</f>
        <v/>
      </c>
      <c r="R754" t="str">
        <f>IF(OR(Table1[[#This Row],[Analyte]]="Phe", Table1[[#This Row],[Analyte]]= "Naphtol"),TRUE,"")</f>
        <v/>
      </c>
    </row>
    <row r="755" spans="1:18" x14ac:dyDescent="0.2">
      <c r="A755" t="str">
        <f>IFERROR(RIGHT(Table1[[#This Row],[File Name]],LEN(Table1[[#This Row],[File Name]])-FIND("-",Table1[[#This Row],[File Name]])),"")</f>
        <v>0.1</v>
      </c>
      <c r="B755" t="str">
        <f>IF(LEFT(Table1[[#This Row],[Peak '#]],3)="TIC", SUBSTITUTE(SUBSTITUTE(Table1[[#This Row],[Peak '#]],".D\data.ms",""),"TIC:", ""),B754)</f>
        <v xml:space="preserve"> 20250718_Nap-0.1</v>
      </c>
      <c r="J755" t="str">
        <f>IFERROR(2*(D756-Table1[[#This Row],[Ret Time]])/(Table1[[#This Row],[Width]]+F756),"")</f>
        <v/>
      </c>
      <c r="K755" t="str">
        <f>IF(ISNUMBER(Table1[[#This Row],[Ret Time]]), ROUND(Table1[[#This Row],[Ret Time]],1),"")</f>
        <v/>
      </c>
      <c r="L755" t="str">
        <f>IFERROR(INDEX($W$8:$W$30,MATCH(K755,$V$8:$V$30,0)),"")</f>
        <v/>
      </c>
      <c r="M755" t="str">
        <f>IFERROR(INDEX($X$8:$X$30,MATCH(Table1[[#This Row],[Rounded RT]],$V$8:$V$30,0)),"")</f>
        <v/>
      </c>
      <c r="N755" t="str">
        <f>IF(Table1[[#This Row],[Analyte]]=$W$8, Table1[[#This Row],[Area]]/SUMIFS($G$6:$G1753, $M$6:$M1753,Table1[[#This Row],[Inject ID]],$B$6:$B1753,Table1[[#This Row],[File Name]]), "")</f>
        <v/>
      </c>
      <c r="O755" t="str">
        <f>IF(Table1[[#This Row],[Analyte]]=$W$25, Table1[[#This Row],[Area]]/SUMIFS($G$6:$G1753, $M$6:$M1753,Table1[[#This Row],[Inject ID]],$B$6:$B1753,Table1[[#This Row],[File Name]]), "")</f>
        <v/>
      </c>
      <c r="Q755" t="str">
        <f>IF(Table1[[#This Row],[Nap/decane]]=$W$8, Table1[[#This Row],[Area]]/SUMIFS($G$6:$G1753, $M$6:$M1753,Table1[[#This Row],[Inject ID approx]],$B$6:$B1753,Table1[[#This Row],[File Name]]), "")</f>
        <v/>
      </c>
      <c r="R755" t="str">
        <f>IF(OR(Table1[[#This Row],[Analyte]]="Phe", Table1[[#This Row],[Analyte]]= "Naphtol"),TRUE,"")</f>
        <v/>
      </c>
    </row>
    <row r="756" spans="1:18" x14ac:dyDescent="0.2">
      <c r="A756" t="str">
        <f>IFERROR(RIGHT(Table1[[#This Row],[File Name]],LEN(Table1[[#This Row],[File Name]])-FIND("-",Table1[[#This Row],[File Name]])),"")</f>
        <v>0.1</v>
      </c>
      <c r="B756" t="str">
        <f>IF(LEFT(Table1[[#This Row],[Peak '#]],3)="TIC", SUBSTITUTE(SUBSTITUTE(Table1[[#This Row],[Peak '#]],".D\data.ms",""),"TIC:", ""),B755)</f>
        <v xml:space="preserve"> 20250718_Nap-0.1</v>
      </c>
      <c r="J756" t="str">
        <f>IFERROR(2*(D757-Table1[[#This Row],[Ret Time]])/(Table1[[#This Row],[Width]]+F757),"")</f>
        <v/>
      </c>
      <c r="K756" t="str">
        <f>IF(ISNUMBER(Table1[[#This Row],[Ret Time]]), ROUND(Table1[[#This Row],[Ret Time]],1),"")</f>
        <v/>
      </c>
      <c r="L756" t="str">
        <f>IFERROR(INDEX($W$8:$W$30,MATCH(K756,$V$8:$V$30,0)),"")</f>
        <v/>
      </c>
      <c r="M756" t="str">
        <f>IFERROR(INDEX($X$8:$X$30,MATCH(Table1[[#This Row],[Rounded RT]],$V$8:$V$30,0)),"")</f>
        <v/>
      </c>
      <c r="N756" t="str">
        <f>IF(Table1[[#This Row],[Analyte]]=$W$8, Table1[[#This Row],[Area]]/SUMIFS($G$6:$G1754, $M$6:$M1754,Table1[[#This Row],[Inject ID]],$B$6:$B1754,Table1[[#This Row],[File Name]]), "")</f>
        <v/>
      </c>
      <c r="O756" t="str">
        <f>IF(Table1[[#This Row],[Analyte]]=$W$25, Table1[[#This Row],[Area]]/SUMIFS($G$6:$G1754, $M$6:$M1754,Table1[[#This Row],[Inject ID]],$B$6:$B1754,Table1[[#This Row],[File Name]]), "")</f>
        <v/>
      </c>
      <c r="Q756" t="str">
        <f>IF(Table1[[#This Row],[Nap/decane]]=$W$8, Table1[[#This Row],[Area]]/SUMIFS($G$6:$G1754, $M$6:$M1754,Table1[[#This Row],[Inject ID approx]],$B$6:$B1754,Table1[[#This Row],[File Name]]), "")</f>
        <v/>
      </c>
      <c r="R756" t="str">
        <f>IF(OR(Table1[[#This Row],[Analyte]]="Phe", Table1[[#This Row],[Analyte]]= "Naphtol"),TRUE,"")</f>
        <v/>
      </c>
    </row>
    <row r="757" spans="1:18" x14ac:dyDescent="0.2">
      <c r="A757" t="str">
        <f>IFERROR(RIGHT(Table1[[#This Row],[File Name]],LEN(Table1[[#This Row],[File Name]])-FIND("-",Table1[[#This Row],[File Name]])),"")</f>
        <v>0.1</v>
      </c>
      <c r="B757" t="str">
        <f>IF(LEFT(Table1[[#This Row],[Peak '#]],3)="TIC", SUBSTITUTE(SUBSTITUTE(Table1[[#This Row],[Peak '#]],".D\data.ms",""),"TIC:", ""),B756)</f>
        <v xml:space="preserve"> 20250718_Nap-0.1</v>
      </c>
      <c r="J757" t="str">
        <f>IFERROR(2*(D758-Table1[[#This Row],[Ret Time]])/(Table1[[#This Row],[Width]]+F758),"")</f>
        <v/>
      </c>
      <c r="K757" t="str">
        <f>IF(ISNUMBER(Table1[[#This Row],[Ret Time]]), ROUND(Table1[[#This Row],[Ret Time]],1),"")</f>
        <v/>
      </c>
      <c r="L757" t="str">
        <f>IFERROR(INDEX($W$8:$W$30,MATCH(K757,$V$8:$V$30,0)),"")</f>
        <v/>
      </c>
      <c r="M757" t="str">
        <f>IFERROR(INDEX($X$8:$X$30,MATCH(Table1[[#This Row],[Rounded RT]],$V$8:$V$30,0)),"")</f>
        <v/>
      </c>
      <c r="N757" t="str">
        <f>IF(Table1[[#This Row],[Analyte]]=$W$8, Table1[[#This Row],[Area]]/SUMIFS($G$6:$G1755, $M$6:$M1755,Table1[[#This Row],[Inject ID]],$B$6:$B1755,Table1[[#This Row],[File Name]]), "")</f>
        <v/>
      </c>
      <c r="O757" t="str">
        <f>IF(Table1[[#This Row],[Analyte]]=$W$25, Table1[[#This Row],[Area]]/SUMIFS($G$6:$G1755, $M$6:$M1755,Table1[[#This Row],[Inject ID]],$B$6:$B1755,Table1[[#This Row],[File Name]]), "")</f>
        <v/>
      </c>
      <c r="Q757" t="str">
        <f>IF(Table1[[#This Row],[Nap/decane]]=$W$8, Table1[[#This Row],[Area]]/SUMIFS($G$6:$G1755, $M$6:$M1755,Table1[[#This Row],[Inject ID approx]],$B$6:$B1755,Table1[[#This Row],[File Name]]), "")</f>
        <v/>
      </c>
      <c r="R757" t="str">
        <f>IF(OR(Table1[[#This Row],[Analyte]]="Phe", Table1[[#This Row],[Analyte]]= "Naphtol"),TRUE,"")</f>
        <v/>
      </c>
    </row>
    <row r="758" spans="1:18" x14ac:dyDescent="0.2">
      <c r="A758" t="str">
        <f>IFERROR(RIGHT(Table1[[#This Row],[File Name]],LEN(Table1[[#This Row],[File Name]])-FIND("-",Table1[[#This Row],[File Name]])),"")</f>
        <v>0.1</v>
      </c>
      <c r="B758" t="str">
        <f>IF(LEFT(Table1[[#This Row],[Peak '#]],3)="TIC", SUBSTITUTE(SUBSTITUTE(Table1[[#This Row],[Peak '#]],".D\data.ms",""),"TIC:", ""),B757)</f>
        <v xml:space="preserve"> 20250718_Nap-0.1</v>
      </c>
      <c r="J758" t="str">
        <f>IFERROR(2*(D759-Table1[[#This Row],[Ret Time]])/(Table1[[#This Row],[Width]]+F759),"")</f>
        <v/>
      </c>
      <c r="K758" t="str">
        <f>IF(ISNUMBER(Table1[[#This Row],[Ret Time]]), ROUND(Table1[[#This Row],[Ret Time]],1),"")</f>
        <v/>
      </c>
      <c r="L758" t="str">
        <f>IFERROR(INDEX($W$8:$W$30,MATCH(K758,$V$8:$V$30,0)),"")</f>
        <v/>
      </c>
      <c r="M758" t="str">
        <f>IFERROR(INDEX($X$8:$X$30,MATCH(Table1[[#This Row],[Rounded RT]],$V$8:$V$30,0)),"")</f>
        <v/>
      </c>
      <c r="N758" t="str">
        <f>IF(Table1[[#This Row],[Analyte]]=$W$8, Table1[[#This Row],[Area]]/SUMIFS($G$6:$G1756, $M$6:$M1756,Table1[[#This Row],[Inject ID]],$B$6:$B1756,Table1[[#This Row],[File Name]]), "")</f>
        <v/>
      </c>
      <c r="O758" t="str">
        <f>IF(Table1[[#This Row],[Analyte]]=$W$25, Table1[[#This Row],[Area]]/SUMIFS($G$6:$G1756, $M$6:$M1756,Table1[[#This Row],[Inject ID]],$B$6:$B1756,Table1[[#This Row],[File Name]]), "")</f>
        <v/>
      </c>
      <c r="Q758" t="str">
        <f>IF(Table1[[#This Row],[Nap/decane]]=$W$8, Table1[[#This Row],[Area]]/SUMIFS($G$6:$G1756, $M$6:$M1756,Table1[[#This Row],[Inject ID approx]],$B$6:$B1756,Table1[[#This Row],[File Name]]), "")</f>
        <v/>
      </c>
      <c r="R758" t="str">
        <f>IF(OR(Table1[[#This Row],[Analyte]]="Phe", Table1[[#This Row],[Analyte]]= "Naphtol"),TRUE,"")</f>
        <v/>
      </c>
    </row>
    <row r="759" spans="1:18" x14ac:dyDescent="0.2">
      <c r="A759" t="str">
        <f>IFERROR(RIGHT(Table1[[#This Row],[File Name]],LEN(Table1[[#This Row],[File Name]])-FIND("-",Table1[[#This Row],[File Name]])),"")</f>
        <v>0.1</v>
      </c>
      <c r="B759" t="str">
        <f>IF(LEFT(Table1[[#This Row],[Peak '#]],3)="TIC", SUBSTITUTE(SUBSTITUTE(Table1[[#This Row],[Peak '#]],".D\data.ms",""),"TIC:", ""),B758)</f>
        <v xml:space="preserve"> 20250718_Nap-0.1</v>
      </c>
      <c r="J759" t="str">
        <f>IFERROR(2*(D760-Table1[[#This Row],[Ret Time]])/(Table1[[#This Row],[Width]]+F760),"")</f>
        <v/>
      </c>
      <c r="K759" t="str">
        <f>IF(ISNUMBER(Table1[[#This Row],[Ret Time]]), ROUND(Table1[[#This Row],[Ret Time]],1),"")</f>
        <v/>
      </c>
      <c r="L759" t="str">
        <f>IFERROR(INDEX($W$8:$W$30,MATCH(K759,$V$8:$V$30,0)),"")</f>
        <v/>
      </c>
      <c r="M759" t="str">
        <f>IFERROR(INDEX($X$8:$X$30,MATCH(Table1[[#This Row],[Rounded RT]],$V$8:$V$30,0)),"")</f>
        <v/>
      </c>
      <c r="N759" t="str">
        <f>IF(Table1[[#This Row],[Analyte]]=$W$8, Table1[[#This Row],[Area]]/SUMIFS($G$6:$G1757, $M$6:$M1757,Table1[[#This Row],[Inject ID]],$B$6:$B1757,Table1[[#This Row],[File Name]]), "")</f>
        <v/>
      </c>
      <c r="O759" t="str">
        <f>IF(Table1[[#This Row],[Analyte]]=$W$25, Table1[[#This Row],[Area]]/SUMIFS($G$6:$G1757, $M$6:$M1757,Table1[[#This Row],[Inject ID]],$B$6:$B1757,Table1[[#This Row],[File Name]]), "")</f>
        <v/>
      </c>
      <c r="Q759" t="str">
        <f>IF(Table1[[#This Row],[Nap/decane]]=$W$8, Table1[[#This Row],[Area]]/SUMIFS($G$6:$G1757, $M$6:$M1757,Table1[[#This Row],[Inject ID approx]],$B$6:$B1757,Table1[[#This Row],[File Name]]), "")</f>
        <v/>
      </c>
      <c r="R759" t="str">
        <f>IF(OR(Table1[[#This Row],[Analyte]]="Phe", Table1[[#This Row],[Analyte]]= "Naphtol"),TRUE,"")</f>
        <v/>
      </c>
    </row>
    <row r="760" spans="1:18" x14ac:dyDescent="0.2">
      <c r="A760" t="str">
        <f>IFERROR(RIGHT(Table1[[#This Row],[File Name]],LEN(Table1[[#This Row],[File Name]])-FIND("-",Table1[[#This Row],[File Name]])),"")</f>
        <v>0.1</v>
      </c>
      <c r="B760" t="str">
        <f>IF(LEFT(Table1[[#This Row],[Peak '#]],3)="TIC", SUBSTITUTE(SUBSTITUTE(Table1[[#This Row],[Peak '#]],".D\data.ms",""),"TIC:", ""),B759)</f>
        <v xml:space="preserve"> 20250718_Nap-0.1</v>
      </c>
      <c r="J760" t="str">
        <f>IFERROR(2*(D761-Table1[[#This Row],[Ret Time]])/(Table1[[#This Row],[Width]]+F761),"")</f>
        <v/>
      </c>
      <c r="K760" t="str">
        <f>IF(ISNUMBER(Table1[[#This Row],[Ret Time]]), ROUND(Table1[[#This Row],[Ret Time]],1),"")</f>
        <v/>
      </c>
      <c r="L760" t="str">
        <f>IFERROR(INDEX($W$8:$W$30,MATCH(K760,$V$8:$V$30,0)),"")</f>
        <v/>
      </c>
      <c r="M760" t="str">
        <f>IFERROR(INDEX($X$8:$X$30,MATCH(Table1[[#This Row],[Rounded RT]],$V$8:$V$30,0)),"")</f>
        <v/>
      </c>
      <c r="N760" t="str">
        <f>IF(Table1[[#This Row],[Analyte]]=$W$8, Table1[[#This Row],[Area]]/SUMIFS($G$6:$G1758, $M$6:$M1758,Table1[[#This Row],[Inject ID]],$B$6:$B1758,Table1[[#This Row],[File Name]]), "")</f>
        <v/>
      </c>
      <c r="O760" t="str">
        <f>IF(Table1[[#This Row],[Analyte]]=$W$25, Table1[[#This Row],[Area]]/SUMIFS($G$6:$G1758, $M$6:$M1758,Table1[[#This Row],[Inject ID]],$B$6:$B1758,Table1[[#This Row],[File Name]]), "")</f>
        <v/>
      </c>
      <c r="Q760" t="str">
        <f>IF(Table1[[#This Row],[Nap/decane]]=$W$8, Table1[[#This Row],[Area]]/SUMIFS($G$6:$G1758, $M$6:$M1758,Table1[[#This Row],[Inject ID approx]],$B$6:$B1758,Table1[[#This Row],[File Name]]), "")</f>
        <v/>
      </c>
      <c r="R760" t="str">
        <f>IF(OR(Table1[[#This Row],[Analyte]]="Phe", Table1[[#This Row],[Analyte]]= "Naphtol"),TRUE,"")</f>
        <v/>
      </c>
    </row>
    <row r="761" spans="1:18" x14ac:dyDescent="0.2">
      <c r="A761" t="str">
        <f>IFERROR(RIGHT(Table1[[#This Row],[File Name]],LEN(Table1[[#This Row],[File Name]])-FIND("-",Table1[[#This Row],[File Name]])),"")</f>
        <v>0.1</v>
      </c>
      <c r="B761" t="str">
        <f>IF(LEFT(Table1[[#This Row],[Peak '#]],3)="TIC", SUBSTITUTE(SUBSTITUTE(Table1[[#This Row],[Peak '#]],".D\data.ms",""),"TIC:", ""),B760)</f>
        <v xml:space="preserve"> 20250718_Nap-0.1</v>
      </c>
      <c r="J761" t="str">
        <f>IFERROR(2*(D762-Table1[[#This Row],[Ret Time]])/(Table1[[#This Row],[Width]]+F762),"")</f>
        <v/>
      </c>
      <c r="K761" t="str">
        <f>IF(ISNUMBER(Table1[[#This Row],[Ret Time]]), ROUND(Table1[[#This Row],[Ret Time]],1),"")</f>
        <v/>
      </c>
      <c r="L761" t="str">
        <f>IFERROR(INDEX($W$8:$W$30,MATCH(K761,$V$8:$V$30,0)),"")</f>
        <v/>
      </c>
      <c r="M761" t="str">
        <f>IFERROR(INDEX($X$8:$X$30,MATCH(Table1[[#This Row],[Rounded RT]],$V$8:$V$30,0)),"")</f>
        <v/>
      </c>
      <c r="N761" t="str">
        <f>IF(Table1[[#This Row],[Analyte]]=$W$8, Table1[[#This Row],[Area]]/SUMIFS($G$6:$G1759, $M$6:$M1759,Table1[[#This Row],[Inject ID]],$B$6:$B1759,Table1[[#This Row],[File Name]]), "")</f>
        <v/>
      </c>
      <c r="O761" t="str">
        <f>IF(Table1[[#This Row],[Analyte]]=$W$25, Table1[[#This Row],[Area]]/SUMIFS($G$6:$G1759, $M$6:$M1759,Table1[[#This Row],[Inject ID]],$B$6:$B1759,Table1[[#This Row],[File Name]]), "")</f>
        <v/>
      </c>
      <c r="Q761" t="str">
        <f>IF(Table1[[#This Row],[Nap/decane]]=$W$8, Table1[[#This Row],[Area]]/SUMIFS($G$6:$G1759, $M$6:$M1759,Table1[[#This Row],[Inject ID approx]],$B$6:$B1759,Table1[[#This Row],[File Name]]), "")</f>
        <v/>
      </c>
      <c r="R761" t="str">
        <f>IF(OR(Table1[[#This Row],[Analyte]]="Phe", Table1[[#This Row],[Analyte]]= "Naphtol"),TRUE,"")</f>
        <v/>
      </c>
    </row>
    <row r="762" spans="1:18" x14ac:dyDescent="0.2">
      <c r="A762" t="str">
        <f>IFERROR(RIGHT(Table1[[#This Row],[File Name]],LEN(Table1[[#This Row],[File Name]])-FIND("-",Table1[[#This Row],[File Name]])),"")</f>
        <v>0.1</v>
      </c>
      <c r="B762" t="str">
        <f>IF(LEFT(Table1[[#This Row],[Peak '#]],3)="TIC", SUBSTITUTE(SUBSTITUTE(Table1[[#This Row],[Peak '#]],".D\data.ms",""),"TIC:", ""),B761)</f>
        <v xml:space="preserve"> 20250718_Nap-0.1</v>
      </c>
      <c r="J762" t="str">
        <f>IFERROR(2*(D763-Table1[[#This Row],[Ret Time]])/(Table1[[#This Row],[Width]]+F763),"")</f>
        <v/>
      </c>
      <c r="K762" t="str">
        <f>IF(ISNUMBER(Table1[[#This Row],[Ret Time]]), ROUND(Table1[[#This Row],[Ret Time]],1),"")</f>
        <v/>
      </c>
      <c r="L762" t="str">
        <f>IFERROR(INDEX($W$8:$W$30,MATCH(K762,$V$8:$V$30,0)),"")</f>
        <v/>
      </c>
      <c r="M762" t="str">
        <f>IFERROR(INDEX($X$8:$X$30,MATCH(Table1[[#This Row],[Rounded RT]],$V$8:$V$30,0)),"")</f>
        <v/>
      </c>
      <c r="N762" t="str">
        <f>IF(Table1[[#This Row],[Analyte]]=$W$8, Table1[[#This Row],[Area]]/SUMIFS($G$6:$G1760, $M$6:$M1760,Table1[[#This Row],[Inject ID]],$B$6:$B1760,Table1[[#This Row],[File Name]]), "")</f>
        <v/>
      </c>
      <c r="O762" t="str">
        <f>IF(Table1[[#This Row],[Analyte]]=$W$25, Table1[[#This Row],[Area]]/SUMIFS($G$6:$G1760, $M$6:$M1760,Table1[[#This Row],[Inject ID]],$B$6:$B1760,Table1[[#This Row],[File Name]]), "")</f>
        <v/>
      </c>
      <c r="Q762" t="str">
        <f>IF(Table1[[#This Row],[Nap/decane]]=$W$8, Table1[[#This Row],[Area]]/SUMIFS($G$6:$G1760, $M$6:$M1760,Table1[[#This Row],[Inject ID approx]],$B$6:$B1760,Table1[[#This Row],[File Name]]), "")</f>
        <v/>
      </c>
      <c r="R762" t="str">
        <f>IF(OR(Table1[[#This Row],[Analyte]]="Phe", Table1[[#This Row],[Analyte]]= "Naphtol"),TRUE,"")</f>
        <v/>
      </c>
    </row>
    <row r="763" spans="1:18" x14ac:dyDescent="0.2">
      <c r="A763" t="str">
        <f>IFERROR(RIGHT(Table1[[#This Row],[File Name]],LEN(Table1[[#This Row],[File Name]])-FIND("-",Table1[[#This Row],[File Name]])),"")</f>
        <v>0.1</v>
      </c>
      <c r="B763" t="str">
        <f>IF(LEFT(Table1[[#This Row],[Peak '#]],3)="TIC", SUBSTITUTE(SUBSTITUTE(Table1[[#This Row],[Peak '#]],".D\data.ms",""),"TIC:", ""),B762)</f>
        <v xml:space="preserve"> 20250718_Nap-0.1</v>
      </c>
      <c r="J763" t="str">
        <f>IFERROR(2*(D764-Table1[[#This Row],[Ret Time]])/(Table1[[#This Row],[Width]]+F764),"")</f>
        <v/>
      </c>
      <c r="K763" t="str">
        <f>IF(ISNUMBER(Table1[[#This Row],[Ret Time]]), ROUND(Table1[[#This Row],[Ret Time]],1),"")</f>
        <v/>
      </c>
      <c r="L763" t="str">
        <f>IFERROR(INDEX($W$8:$W$30,MATCH(K763,$V$8:$V$30,0)),"")</f>
        <v/>
      </c>
      <c r="M763" t="str">
        <f>IFERROR(INDEX($X$8:$X$30,MATCH(Table1[[#This Row],[Rounded RT]],$V$8:$V$30,0)),"")</f>
        <v/>
      </c>
      <c r="N763" t="str">
        <f>IF(Table1[[#This Row],[Analyte]]=$W$8, Table1[[#This Row],[Area]]/SUMIFS($G$6:$G1761, $M$6:$M1761,Table1[[#This Row],[Inject ID]],$B$6:$B1761,Table1[[#This Row],[File Name]]), "")</f>
        <v/>
      </c>
      <c r="O763" t="str">
        <f>IF(Table1[[#This Row],[Analyte]]=$W$25, Table1[[#This Row],[Area]]/SUMIFS($G$6:$G1761, $M$6:$M1761,Table1[[#This Row],[Inject ID]],$B$6:$B1761,Table1[[#This Row],[File Name]]), "")</f>
        <v/>
      </c>
      <c r="Q763" t="str">
        <f>IF(Table1[[#This Row],[Nap/decane]]=$W$8, Table1[[#This Row],[Area]]/SUMIFS($G$6:$G1761, $M$6:$M1761,Table1[[#This Row],[Inject ID approx]],$B$6:$B1761,Table1[[#This Row],[File Name]]), "")</f>
        <v/>
      </c>
      <c r="R763" t="str">
        <f>IF(OR(Table1[[#This Row],[Analyte]]="Phe", Table1[[#This Row],[Analyte]]= "Naphtol"),TRUE,"")</f>
        <v/>
      </c>
    </row>
    <row r="764" spans="1:18" x14ac:dyDescent="0.2">
      <c r="A764" t="str">
        <f>IFERROR(RIGHT(Table1[[#This Row],[File Name]],LEN(Table1[[#This Row],[File Name]])-FIND("-",Table1[[#This Row],[File Name]])),"")</f>
        <v>0.1</v>
      </c>
      <c r="B764" t="str">
        <f>IF(LEFT(Table1[[#This Row],[Peak '#]],3)="TIC", SUBSTITUTE(SUBSTITUTE(Table1[[#This Row],[Peak '#]],".D\data.ms",""),"TIC:", ""),B763)</f>
        <v xml:space="preserve"> 20250718_Nap-0.1</v>
      </c>
      <c r="J764" t="str">
        <f>IFERROR(2*(D765-Table1[[#This Row],[Ret Time]])/(Table1[[#This Row],[Width]]+F765),"")</f>
        <v/>
      </c>
      <c r="K764" t="str">
        <f>IF(ISNUMBER(Table1[[#This Row],[Ret Time]]), ROUND(Table1[[#This Row],[Ret Time]],1),"")</f>
        <v/>
      </c>
      <c r="L764" t="str">
        <f>IFERROR(INDEX($W$8:$W$30,MATCH(K764,$V$8:$V$30,0)),"")</f>
        <v/>
      </c>
      <c r="M764" t="str">
        <f>IFERROR(INDEX($X$8:$X$30,MATCH(Table1[[#This Row],[Rounded RT]],$V$8:$V$30,0)),"")</f>
        <v/>
      </c>
      <c r="N764" t="str">
        <f>IF(Table1[[#This Row],[Analyte]]=$W$8, Table1[[#This Row],[Area]]/SUMIFS($G$6:$G1762, $M$6:$M1762,Table1[[#This Row],[Inject ID]],$B$6:$B1762,Table1[[#This Row],[File Name]]), "")</f>
        <v/>
      </c>
      <c r="O764" t="str">
        <f>IF(Table1[[#This Row],[Analyte]]=$W$25, Table1[[#This Row],[Area]]/SUMIFS($G$6:$G1762, $M$6:$M1762,Table1[[#This Row],[Inject ID]],$B$6:$B1762,Table1[[#This Row],[File Name]]), "")</f>
        <v/>
      </c>
      <c r="Q764" t="str">
        <f>IF(Table1[[#This Row],[Nap/decane]]=$W$8, Table1[[#This Row],[Area]]/SUMIFS($G$6:$G1762, $M$6:$M1762,Table1[[#This Row],[Inject ID approx]],$B$6:$B1762,Table1[[#This Row],[File Name]]), "")</f>
        <v/>
      </c>
      <c r="R764" t="str">
        <f>IF(OR(Table1[[#This Row],[Analyte]]="Phe", Table1[[#This Row],[Analyte]]= "Naphtol"),TRUE,"")</f>
        <v/>
      </c>
    </row>
    <row r="765" spans="1:18" x14ac:dyDescent="0.2">
      <c r="A765" t="str">
        <f>IFERROR(RIGHT(Table1[[#This Row],[File Name]],LEN(Table1[[#This Row],[File Name]])-FIND("-",Table1[[#This Row],[File Name]])),"")</f>
        <v>0.1</v>
      </c>
      <c r="B765" t="str">
        <f>IF(LEFT(Table1[[#This Row],[Peak '#]],3)="TIC", SUBSTITUTE(SUBSTITUTE(Table1[[#This Row],[Peak '#]],".D\data.ms",""),"TIC:", ""),B764)</f>
        <v xml:space="preserve"> 20250718_Nap-0.1</v>
      </c>
      <c r="J765" t="str">
        <f>IFERROR(2*(D766-Table1[[#This Row],[Ret Time]])/(Table1[[#This Row],[Width]]+F766),"")</f>
        <v/>
      </c>
      <c r="K765" t="str">
        <f>IF(ISNUMBER(Table1[[#This Row],[Ret Time]]), ROUND(Table1[[#This Row],[Ret Time]],1),"")</f>
        <v/>
      </c>
      <c r="L765" t="str">
        <f>IFERROR(INDEX($W$8:$W$30,MATCH(K765,$V$8:$V$30,0)),"")</f>
        <v/>
      </c>
      <c r="M765" t="str">
        <f>IFERROR(INDEX($X$8:$X$30,MATCH(Table1[[#This Row],[Rounded RT]],$V$8:$V$30,0)),"")</f>
        <v/>
      </c>
      <c r="N765" t="str">
        <f>IF(Table1[[#This Row],[Analyte]]=$W$8, Table1[[#This Row],[Area]]/SUMIFS($G$6:$G1763, $M$6:$M1763,Table1[[#This Row],[Inject ID]],$B$6:$B1763,Table1[[#This Row],[File Name]]), "")</f>
        <v/>
      </c>
      <c r="O765" t="str">
        <f>IF(Table1[[#This Row],[Analyte]]=$W$25, Table1[[#This Row],[Area]]/SUMIFS($G$6:$G1763, $M$6:$M1763,Table1[[#This Row],[Inject ID]],$B$6:$B1763,Table1[[#This Row],[File Name]]), "")</f>
        <v/>
      </c>
      <c r="Q765" t="str">
        <f>IF(Table1[[#This Row],[Nap/decane]]=$W$8, Table1[[#This Row],[Area]]/SUMIFS($G$6:$G1763, $M$6:$M1763,Table1[[#This Row],[Inject ID approx]],$B$6:$B1763,Table1[[#This Row],[File Name]]), "")</f>
        <v/>
      </c>
      <c r="R765" t="str">
        <f>IF(OR(Table1[[#This Row],[Analyte]]="Phe", Table1[[#This Row],[Analyte]]= "Naphtol"),TRUE,"")</f>
        <v/>
      </c>
    </row>
    <row r="766" spans="1:18" x14ac:dyDescent="0.2">
      <c r="A766" t="str">
        <f>IFERROR(RIGHT(Table1[[#This Row],[File Name]],LEN(Table1[[#This Row],[File Name]])-FIND("-",Table1[[#This Row],[File Name]])),"")</f>
        <v>0.1</v>
      </c>
      <c r="B766" t="str">
        <f>IF(LEFT(Table1[[#This Row],[Peak '#]],3)="TIC", SUBSTITUTE(SUBSTITUTE(Table1[[#This Row],[Peak '#]],".D\data.ms",""),"TIC:", ""),B765)</f>
        <v xml:space="preserve"> 20250718_Nap-0.1</v>
      </c>
      <c r="J766" t="str">
        <f>IFERROR(2*(D767-Table1[[#This Row],[Ret Time]])/(Table1[[#This Row],[Width]]+F767),"")</f>
        <v/>
      </c>
      <c r="K766" t="str">
        <f>IF(ISNUMBER(Table1[[#This Row],[Ret Time]]), ROUND(Table1[[#This Row],[Ret Time]],1),"")</f>
        <v/>
      </c>
      <c r="L766" t="str">
        <f>IFERROR(INDEX($W$8:$W$30,MATCH(K766,$V$8:$V$30,0)),"")</f>
        <v/>
      </c>
      <c r="M766" t="str">
        <f>IFERROR(INDEX($X$8:$X$30,MATCH(Table1[[#This Row],[Rounded RT]],$V$8:$V$30,0)),"")</f>
        <v/>
      </c>
      <c r="N766" t="str">
        <f>IF(Table1[[#This Row],[Analyte]]=$W$8, Table1[[#This Row],[Area]]/SUMIFS($G$6:$G1764, $M$6:$M1764,Table1[[#This Row],[Inject ID]],$B$6:$B1764,Table1[[#This Row],[File Name]]), "")</f>
        <v/>
      </c>
      <c r="O766" t="str">
        <f>IF(Table1[[#This Row],[Analyte]]=$W$25, Table1[[#This Row],[Area]]/SUMIFS($G$6:$G1764, $M$6:$M1764,Table1[[#This Row],[Inject ID]],$B$6:$B1764,Table1[[#This Row],[File Name]]), "")</f>
        <v/>
      </c>
      <c r="Q766" t="str">
        <f>IF(Table1[[#This Row],[Nap/decane]]=$W$8, Table1[[#This Row],[Area]]/SUMIFS($G$6:$G1764, $M$6:$M1764,Table1[[#This Row],[Inject ID approx]],$B$6:$B1764,Table1[[#This Row],[File Name]]), "")</f>
        <v/>
      </c>
      <c r="R766" t="str">
        <f>IF(OR(Table1[[#This Row],[Analyte]]="Phe", Table1[[#This Row],[Analyte]]= "Naphtol"),TRUE,"")</f>
        <v/>
      </c>
    </row>
    <row r="767" spans="1:18" x14ac:dyDescent="0.2">
      <c r="A767" t="str">
        <f>IFERROR(RIGHT(Table1[[#This Row],[File Name]],LEN(Table1[[#This Row],[File Name]])-FIND("-",Table1[[#This Row],[File Name]])),"")</f>
        <v>0.1</v>
      </c>
      <c r="B767" t="str">
        <f>IF(LEFT(Table1[[#This Row],[Peak '#]],3)="TIC", SUBSTITUTE(SUBSTITUTE(Table1[[#This Row],[Peak '#]],".D\data.ms",""),"TIC:", ""),B766)</f>
        <v xml:space="preserve"> 20250718_Nap-0.1</v>
      </c>
      <c r="J767" t="str">
        <f>IFERROR(2*(D768-Table1[[#This Row],[Ret Time]])/(Table1[[#This Row],[Width]]+F768),"")</f>
        <v/>
      </c>
      <c r="K767" t="str">
        <f>IF(ISNUMBER(Table1[[#This Row],[Ret Time]]), ROUND(Table1[[#This Row],[Ret Time]],1),"")</f>
        <v/>
      </c>
      <c r="L767" t="str">
        <f>IFERROR(INDEX($W$8:$W$30,MATCH(K767,$V$8:$V$30,0)),"")</f>
        <v/>
      </c>
      <c r="M767" t="str">
        <f>IFERROR(INDEX($X$8:$X$30,MATCH(Table1[[#This Row],[Rounded RT]],$V$8:$V$30,0)),"")</f>
        <v/>
      </c>
      <c r="N767" t="str">
        <f>IF(Table1[[#This Row],[Analyte]]=$W$8, Table1[[#This Row],[Area]]/SUMIFS($G$6:$G1765, $M$6:$M1765,Table1[[#This Row],[Inject ID]],$B$6:$B1765,Table1[[#This Row],[File Name]]), "")</f>
        <v/>
      </c>
      <c r="O767" t="str">
        <f>IF(Table1[[#This Row],[Analyte]]=$W$25, Table1[[#This Row],[Area]]/SUMIFS($G$6:$G1765, $M$6:$M1765,Table1[[#This Row],[Inject ID]],$B$6:$B1765,Table1[[#This Row],[File Name]]), "")</f>
        <v/>
      </c>
      <c r="Q767" t="str">
        <f>IF(Table1[[#This Row],[Nap/decane]]=$W$8, Table1[[#This Row],[Area]]/SUMIFS($G$6:$G1765, $M$6:$M1765,Table1[[#This Row],[Inject ID approx]],$B$6:$B1765,Table1[[#This Row],[File Name]]), "")</f>
        <v/>
      </c>
      <c r="R767" t="str">
        <f>IF(OR(Table1[[#This Row],[Analyte]]="Phe", Table1[[#This Row],[Analyte]]= "Naphtol"),TRUE,"")</f>
        <v/>
      </c>
    </row>
    <row r="768" spans="1:18" x14ac:dyDescent="0.2">
      <c r="A768" t="str">
        <f>IFERROR(RIGHT(Table1[[#This Row],[File Name]],LEN(Table1[[#This Row],[File Name]])-FIND("-",Table1[[#This Row],[File Name]])),"")</f>
        <v>0.1</v>
      </c>
      <c r="B768" t="str">
        <f>IF(LEFT(Table1[[#This Row],[Peak '#]],3)="TIC", SUBSTITUTE(SUBSTITUTE(Table1[[#This Row],[Peak '#]],".D\data.ms",""),"TIC:", ""),B767)</f>
        <v xml:space="preserve"> 20250718_Nap-0.1</v>
      </c>
      <c r="J768" t="str">
        <f>IFERROR(2*(D769-Table1[[#This Row],[Ret Time]])/(Table1[[#This Row],[Width]]+F769),"")</f>
        <v/>
      </c>
      <c r="K768" t="str">
        <f>IF(ISNUMBER(Table1[[#This Row],[Ret Time]]), ROUND(Table1[[#This Row],[Ret Time]],1),"")</f>
        <v/>
      </c>
      <c r="L768" t="str">
        <f>IFERROR(INDEX($W$8:$W$30,MATCH(K768,$V$8:$V$30,0)),"")</f>
        <v/>
      </c>
      <c r="M768" t="str">
        <f>IFERROR(INDEX($X$8:$X$30,MATCH(Table1[[#This Row],[Rounded RT]],$V$8:$V$30,0)),"")</f>
        <v/>
      </c>
      <c r="N768" t="str">
        <f>IF(Table1[[#This Row],[Analyte]]=$W$8, Table1[[#This Row],[Area]]/SUMIFS($G$6:$G1766, $M$6:$M1766,Table1[[#This Row],[Inject ID]],$B$6:$B1766,Table1[[#This Row],[File Name]]), "")</f>
        <v/>
      </c>
      <c r="O768" t="str">
        <f>IF(Table1[[#This Row],[Analyte]]=$W$25, Table1[[#This Row],[Area]]/SUMIFS($G$6:$G1766, $M$6:$M1766,Table1[[#This Row],[Inject ID]],$B$6:$B1766,Table1[[#This Row],[File Name]]), "")</f>
        <v/>
      </c>
      <c r="Q768" t="str">
        <f>IF(Table1[[#This Row],[Nap/decane]]=$W$8, Table1[[#This Row],[Area]]/SUMIFS($G$6:$G1766, $M$6:$M1766,Table1[[#This Row],[Inject ID approx]],$B$6:$B1766,Table1[[#This Row],[File Name]]), "")</f>
        <v/>
      </c>
      <c r="R768" t="str">
        <f>IF(OR(Table1[[#This Row],[Analyte]]="Phe", Table1[[#This Row],[Analyte]]= "Naphtol"),TRUE,"")</f>
        <v/>
      </c>
    </row>
    <row r="769" spans="1:18" x14ac:dyDescent="0.2">
      <c r="A769" t="str">
        <f>IFERROR(RIGHT(Table1[[#This Row],[File Name]],LEN(Table1[[#This Row],[File Name]])-FIND("-",Table1[[#This Row],[File Name]])),"")</f>
        <v>0.1</v>
      </c>
      <c r="B769" t="str">
        <f>IF(LEFT(Table1[[#This Row],[Peak '#]],3)="TIC", SUBSTITUTE(SUBSTITUTE(Table1[[#This Row],[Peak '#]],".D\data.ms",""),"TIC:", ""),B768)</f>
        <v xml:space="preserve"> 20250718_Nap-0.1</v>
      </c>
      <c r="J769" t="str">
        <f>IFERROR(2*(D770-Table1[[#This Row],[Ret Time]])/(Table1[[#This Row],[Width]]+F770),"")</f>
        <v/>
      </c>
      <c r="K769" t="str">
        <f>IF(ISNUMBER(Table1[[#This Row],[Ret Time]]), ROUND(Table1[[#This Row],[Ret Time]],1),"")</f>
        <v/>
      </c>
      <c r="L769" t="str">
        <f>IFERROR(INDEX($W$8:$W$30,MATCH(K769,$V$8:$V$30,0)),"")</f>
        <v/>
      </c>
      <c r="M769" t="str">
        <f>IFERROR(INDEX($X$8:$X$30,MATCH(Table1[[#This Row],[Rounded RT]],$V$8:$V$30,0)),"")</f>
        <v/>
      </c>
      <c r="N769" t="str">
        <f>IF(Table1[[#This Row],[Analyte]]=$W$8, Table1[[#This Row],[Area]]/SUMIFS($G$6:$G1767, $M$6:$M1767,Table1[[#This Row],[Inject ID]],$B$6:$B1767,Table1[[#This Row],[File Name]]), "")</f>
        <v/>
      </c>
      <c r="O769" t="str">
        <f>IF(Table1[[#This Row],[Analyte]]=$W$25, Table1[[#This Row],[Area]]/SUMIFS($G$6:$G1767, $M$6:$M1767,Table1[[#This Row],[Inject ID]],$B$6:$B1767,Table1[[#This Row],[File Name]]), "")</f>
        <v/>
      </c>
      <c r="Q769" t="str">
        <f>IF(Table1[[#This Row],[Nap/decane]]=$W$8, Table1[[#This Row],[Area]]/SUMIFS($G$6:$G1767, $M$6:$M1767,Table1[[#This Row],[Inject ID approx]],$B$6:$B1767,Table1[[#This Row],[File Name]]), "")</f>
        <v/>
      </c>
      <c r="R769" t="str">
        <f>IF(OR(Table1[[#This Row],[Analyte]]="Phe", Table1[[#This Row],[Analyte]]= "Naphtol"),TRUE,"")</f>
        <v/>
      </c>
    </row>
    <row r="770" spans="1:18" x14ac:dyDescent="0.2">
      <c r="A770" t="str">
        <f>IFERROR(RIGHT(Table1[[#This Row],[File Name]],LEN(Table1[[#This Row],[File Name]])-FIND("-",Table1[[#This Row],[File Name]])),"")</f>
        <v>0.1</v>
      </c>
      <c r="B770" t="str">
        <f>IF(LEFT(Table1[[#This Row],[Peak '#]],3)="TIC", SUBSTITUTE(SUBSTITUTE(Table1[[#This Row],[Peak '#]],".D\data.ms",""),"TIC:", ""),B769)</f>
        <v xml:space="preserve"> 20250718_Nap-0.1</v>
      </c>
      <c r="J770" t="str">
        <f>IFERROR(2*(D771-Table1[[#This Row],[Ret Time]])/(Table1[[#This Row],[Width]]+F771),"")</f>
        <v/>
      </c>
      <c r="K770" t="str">
        <f>IF(ISNUMBER(Table1[[#This Row],[Ret Time]]), ROUND(Table1[[#This Row],[Ret Time]],1),"")</f>
        <v/>
      </c>
      <c r="L770" t="str">
        <f>IFERROR(INDEX($W$8:$W$30,MATCH(K770,$V$8:$V$30,0)),"")</f>
        <v/>
      </c>
      <c r="M770" t="str">
        <f>IFERROR(INDEX($X$8:$X$30,MATCH(Table1[[#This Row],[Rounded RT]],$V$8:$V$30,0)),"")</f>
        <v/>
      </c>
      <c r="N770" t="str">
        <f>IF(Table1[[#This Row],[Analyte]]=$W$8, Table1[[#This Row],[Area]]/SUMIFS($G$6:$G1768, $M$6:$M1768,Table1[[#This Row],[Inject ID]],$B$6:$B1768,Table1[[#This Row],[File Name]]), "")</f>
        <v/>
      </c>
      <c r="O770" t="str">
        <f>IF(Table1[[#This Row],[Analyte]]=$W$25, Table1[[#This Row],[Area]]/SUMIFS($G$6:$G1768, $M$6:$M1768,Table1[[#This Row],[Inject ID]],$B$6:$B1768,Table1[[#This Row],[File Name]]), "")</f>
        <v/>
      </c>
      <c r="Q770" t="str">
        <f>IF(Table1[[#This Row],[Nap/decane]]=$W$8, Table1[[#This Row],[Area]]/SUMIFS($G$6:$G1768, $M$6:$M1768,Table1[[#This Row],[Inject ID approx]],$B$6:$B1768,Table1[[#This Row],[File Name]]), "")</f>
        <v/>
      </c>
      <c r="R770" t="str">
        <f>IF(OR(Table1[[#This Row],[Analyte]]="Phe", Table1[[#This Row],[Analyte]]= "Naphtol"),TRUE,"")</f>
        <v/>
      </c>
    </row>
    <row r="771" spans="1:18" x14ac:dyDescent="0.2">
      <c r="A771" t="str">
        <f>IFERROR(RIGHT(Table1[[#This Row],[File Name]],LEN(Table1[[#This Row],[File Name]])-FIND("-",Table1[[#This Row],[File Name]])),"")</f>
        <v>0.1</v>
      </c>
      <c r="B771" t="str">
        <f>IF(LEFT(Table1[[#This Row],[Peak '#]],3)="TIC", SUBSTITUTE(SUBSTITUTE(Table1[[#This Row],[Peak '#]],".D\data.ms",""),"TIC:", ""),B770)</f>
        <v xml:space="preserve"> 20250718_Nap-0.1</v>
      </c>
      <c r="J771" t="str">
        <f>IFERROR(2*(D772-Table1[[#This Row],[Ret Time]])/(Table1[[#This Row],[Width]]+F772),"")</f>
        <v/>
      </c>
      <c r="K771" t="str">
        <f>IF(ISNUMBER(Table1[[#This Row],[Ret Time]]), ROUND(Table1[[#This Row],[Ret Time]],1),"")</f>
        <v/>
      </c>
      <c r="L771" t="str">
        <f>IFERROR(INDEX($W$8:$W$30,MATCH(K771,$V$8:$V$30,0)),"")</f>
        <v/>
      </c>
      <c r="M771" t="str">
        <f>IFERROR(INDEX($X$8:$X$30,MATCH(Table1[[#This Row],[Rounded RT]],$V$8:$V$30,0)),"")</f>
        <v/>
      </c>
      <c r="N771" t="str">
        <f>IF(Table1[[#This Row],[Analyte]]=$W$8, Table1[[#This Row],[Area]]/SUMIFS($G$6:$G1769, $M$6:$M1769,Table1[[#This Row],[Inject ID]],$B$6:$B1769,Table1[[#This Row],[File Name]]), "")</f>
        <v/>
      </c>
      <c r="O771" t="str">
        <f>IF(Table1[[#This Row],[Analyte]]=$W$25, Table1[[#This Row],[Area]]/SUMIFS($G$6:$G1769, $M$6:$M1769,Table1[[#This Row],[Inject ID]],$B$6:$B1769,Table1[[#This Row],[File Name]]), "")</f>
        <v/>
      </c>
      <c r="Q771" t="str">
        <f>IF(Table1[[#This Row],[Nap/decane]]=$W$8, Table1[[#This Row],[Area]]/SUMIFS($G$6:$G1769, $M$6:$M1769,Table1[[#This Row],[Inject ID approx]],$B$6:$B1769,Table1[[#This Row],[File Name]]), "")</f>
        <v/>
      </c>
      <c r="R771" t="str">
        <f>IF(OR(Table1[[#This Row],[Analyte]]="Phe", Table1[[#This Row],[Analyte]]= "Naphtol"),TRUE,"")</f>
        <v/>
      </c>
    </row>
    <row r="772" spans="1:18" x14ac:dyDescent="0.2">
      <c r="A772" t="str">
        <f>IFERROR(RIGHT(Table1[[#This Row],[File Name]],LEN(Table1[[#This Row],[File Name]])-FIND("-",Table1[[#This Row],[File Name]])),"")</f>
        <v>0.1</v>
      </c>
      <c r="B772" t="str">
        <f>IF(LEFT(Table1[[#This Row],[Peak '#]],3)="TIC", SUBSTITUTE(SUBSTITUTE(Table1[[#This Row],[Peak '#]],".D\data.ms",""),"TIC:", ""),B771)</f>
        <v xml:space="preserve"> 20250718_Nap-0.1</v>
      </c>
      <c r="J772" t="str">
        <f>IFERROR(2*(D773-Table1[[#This Row],[Ret Time]])/(Table1[[#This Row],[Width]]+F773),"")</f>
        <v/>
      </c>
      <c r="K772" t="str">
        <f>IF(ISNUMBER(Table1[[#This Row],[Ret Time]]), ROUND(Table1[[#This Row],[Ret Time]],1),"")</f>
        <v/>
      </c>
      <c r="L772" t="str">
        <f>IFERROR(INDEX($W$8:$W$30,MATCH(K772,$V$8:$V$30,0)),"")</f>
        <v/>
      </c>
      <c r="M772" t="str">
        <f>IFERROR(INDEX($X$8:$X$30,MATCH(Table1[[#This Row],[Rounded RT]],$V$8:$V$30,0)),"")</f>
        <v/>
      </c>
      <c r="N772" t="str">
        <f>IF(Table1[[#This Row],[Analyte]]=$W$8, Table1[[#This Row],[Area]]/SUMIFS($G$6:$G1770, $M$6:$M1770,Table1[[#This Row],[Inject ID]],$B$6:$B1770,Table1[[#This Row],[File Name]]), "")</f>
        <v/>
      </c>
      <c r="O772" t="str">
        <f>IF(Table1[[#This Row],[Analyte]]=$W$25, Table1[[#This Row],[Area]]/SUMIFS($G$6:$G1770, $M$6:$M1770,Table1[[#This Row],[Inject ID]],$B$6:$B1770,Table1[[#This Row],[File Name]]), "")</f>
        <v/>
      </c>
      <c r="Q772" t="str">
        <f>IF(Table1[[#This Row],[Nap/decane]]=$W$8, Table1[[#This Row],[Area]]/SUMIFS($G$6:$G1770, $M$6:$M1770,Table1[[#This Row],[Inject ID approx]],$B$6:$B1770,Table1[[#This Row],[File Name]]), "")</f>
        <v/>
      </c>
      <c r="R772" t="str">
        <f>IF(OR(Table1[[#This Row],[Analyte]]="Phe", Table1[[#This Row],[Analyte]]= "Naphtol"),TRUE,"")</f>
        <v/>
      </c>
    </row>
    <row r="773" spans="1:18" x14ac:dyDescent="0.2">
      <c r="A773" t="str">
        <f>IFERROR(RIGHT(Table1[[#This Row],[File Name]],LEN(Table1[[#This Row],[File Name]])-FIND("-",Table1[[#This Row],[File Name]])),"")</f>
        <v>0.1</v>
      </c>
      <c r="B773" t="str">
        <f>IF(LEFT(Table1[[#This Row],[Peak '#]],3)="TIC", SUBSTITUTE(SUBSTITUTE(Table1[[#This Row],[Peak '#]],".D\data.ms",""),"TIC:", ""),B772)</f>
        <v xml:space="preserve"> 20250718_Nap-0.1</v>
      </c>
      <c r="J773" t="str">
        <f>IFERROR(2*(D774-Table1[[#This Row],[Ret Time]])/(Table1[[#This Row],[Width]]+F774),"")</f>
        <v/>
      </c>
      <c r="K773" t="str">
        <f>IF(ISNUMBER(Table1[[#This Row],[Ret Time]]), ROUND(Table1[[#This Row],[Ret Time]],1),"")</f>
        <v/>
      </c>
      <c r="L773" t="str">
        <f>IFERROR(INDEX($W$8:$W$30,MATCH(K773,$V$8:$V$30,0)),"")</f>
        <v/>
      </c>
      <c r="M773" t="str">
        <f>IFERROR(INDEX($X$8:$X$30,MATCH(Table1[[#This Row],[Rounded RT]],$V$8:$V$30,0)),"")</f>
        <v/>
      </c>
      <c r="N773" t="str">
        <f>IF(Table1[[#This Row],[Analyte]]=$W$8, Table1[[#This Row],[Area]]/SUMIFS($G$6:$G1771, $M$6:$M1771,Table1[[#This Row],[Inject ID]],$B$6:$B1771,Table1[[#This Row],[File Name]]), "")</f>
        <v/>
      </c>
      <c r="O773" t="str">
        <f>IF(Table1[[#This Row],[Analyte]]=$W$25, Table1[[#This Row],[Area]]/SUMIFS($G$6:$G1771, $M$6:$M1771,Table1[[#This Row],[Inject ID]],$B$6:$B1771,Table1[[#This Row],[File Name]]), "")</f>
        <v/>
      </c>
      <c r="Q773" t="str">
        <f>IF(Table1[[#This Row],[Nap/decane]]=$W$8, Table1[[#This Row],[Area]]/SUMIFS($G$6:$G1771, $M$6:$M1771,Table1[[#This Row],[Inject ID approx]],$B$6:$B1771,Table1[[#This Row],[File Name]]), "")</f>
        <v/>
      </c>
      <c r="R773" t="str">
        <f>IF(OR(Table1[[#This Row],[Analyte]]="Phe", Table1[[#This Row],[Analyte]]= "Naphtol"),TRUE,"")</f>
        <v/>
      </c>
    </row>
    <row r="774" spans="1:18" x14ac:dyDescent="0.2">
      <c r="A774" t="str">
        <f>IFERROR(RIGHT(Table1[[#This Row],[File Name]],LEN(Table1[[#This Row],[File Name]])-FIND("-",Table1[[#This Row],[File Name]])),"")</f>
        <v>0.1</v>
      </c>
      <c r="B774" t="str">
        <f>IF(LEFT(Table1[[#This Row],[Peak '#]],3)="TIC", SUBSTITUTE(SUBSTITUTE(Table1[[#This Row],[Peak '#]],".D\data.ms",""),"TIC:", ""),B773)</f>
        <v xml:space="preserve"> 20250718_Nap-0.1</v>
      </c>
      <c r="J774" t="str">
        <f>IFERROR(2*(D775-Table1[[#This Row],[Ret Time]])/(Table1[[#This Row],[Width]]+F775),"")</f>
        <v/>
      </c>
      <c r="K774" t="str">
        <f>IF(ISNUMBER(Table1[[#This Row],[Ret Time]]), ROUND(Table1[[#This Row],[Ret Time]],1),"")</f>
        <v/>
      </c>
      <c r="L774" t="str">
        <f>IFERROR(INDEX($W$8:$W$30,MATCH(K774,$V$8:$V$30,0)),"")</f>
        <v/>
      </c>
      <c r="M774" t="str">
        <f>IFERROR(INDEX($X$8:$X$30,MATCH(Table1[[#This Row],[Rounded RT]],$V$8:$V$30,0)),"")</f>
        <v/>
      </c>
      <c r="N774" t="str">
        <f>IF(Table1[[#This Row],[Analyte]]=$W$8, Table1[[#This Row],[Area]]/SUMIFS($G$6:$G1772, $M$6:$M1772,Table1[[#This Row],[Inject ID]],$B$6:$B1772,Table1[[#This Row],[File Name]]), "")</f>
        <v/>
      </c>
      <c r="O774" t="str">
        <f>IF(Table1[[#This Row],[Analyte]]=$W$25, Table1[[#This Row],[Area]]/SUMIFS($G$6:$G1772, $M$6:$M1772,Table1[[#This Row],[Inject ID]],$B$6:$B1772,Table1[[#This Row],[File Name]]), "")</f>
        <v/>
      </c>
      <c r="Q774" t="str">
        <f>IF(Table1[[#This Row],[Nap/decane]]=$W$8, Table1[[#This Row],[Area]]/SUMIFS($G$6:$G1772, $M$6:$M1772,Table1[[#This Row],[Inject ID approx]],$B$6:$B1772,Table1[[#This Row],[File Name]]), "")</f>
        <v/>
      </c>
      <c r="R774" t="str">
        <f>IF(OR(Table1[[#This Row],[Analyte]]="Phe", Table1[[#This Row],[Analyte]]= "Naphtol"),TRUE,"")</f>
        <v/>
      </c>
    </row>
    <row r="775" spans="1:18" x14ac:dyDescent="0.2">
      <c r="A775" t="str">
        <f>IFERROR(RIGHT(Table1[[#This Row],[File Name]],LEN(Table1[[#This Row],[File Name]])-FIND("-",Table1[[#This Row],[File Name]])),"")</f>
        <v>0.1</v>
      </c>
      <c r="B775" t="str">
        <f>IF(LEFT(Table1[[#This Row],[Peak '#]],3)="TIC", SUBSTITUTE(SUBSTITUTE(Table1[[#This Row],[Peak '#]],".D\data.ms",""),"TIC:", ""),B774)</f>
        <v xml:space="preserve"> 20250718_Nap-0.1</v>
      </c>
      <c r="J775" t="str">
        <f>IFERROR(2*(D776-Table1[[#This Row],[Ret Time]])/(Table1[[#This Row],[Width]]+F776),"")</f>
        <v/>
      </c>
      <c r="K775" t="str">
        <f>IF(ISNUMBER(Table1[[#This Row],[Ret Time]]), ROUND(Table1[[#This Row],[Ret Time]],1),"")</f>
        <v/>
      </c>
      <c r="L775" t="str">
        <f>IFERROR(INDEX($W$8:$W$30,MATCH(K775,$V$8:$V$30,0)),"")</f>
        <v/>
      </c>
      <c r="M775" t="str">
        <f>IFERROR(INDEX($X$8:$X$30,MATCH(Table1[[#This Row],[Rounded RT]],$V$8:$V$30,0)),"")</f>
        <v/>
      </c>
      <c r="N775" t="str">
        <f>IF(Table1[[#This Row],[Analyte]]=$W$8, Table1[[#This Row],[Area]]/SUMIFS($G$6:$G1773, $M$6:$M1773,Table1[[#This Row],[Inject ID]],$B$6:$B1773,Table1[[#This Row],[File Name]]), "")</f>
        <v/>
      </c>
      <c r="O775" t="str">
        <f>IF(Table1[[#This Row],[Analyte]]=$W$25, Table1[[#This Row],[Area]]/SUMIFS($G$6:$G1773, $M$6:$M1773,Table1[[#This Row],[Inject ID]],$B$6:$B1773,Table1[[#This Row],[File Name]]), "")</f>
        <v/>
      </c>
      <c r="Q775" t="str">
        <f>IF(Table1[[#This Row],[Nap/decane]]=$W$8, Table1[[#This Row],[Area]]/SUMIFS($G$6:$G1773, $M$6:$M1773,Table1[[#This Row],[Inject ID approx]],$B$6:$B1773,Table1[[#This Row],[File Name]]), "")</f>
        <v/>
      </c>
      <c r="R775" t="str">
        <f>IF(OR(Table1[[#This Row],[Analyte]]="Phe", Table1[[#This Row],[Analyte]]= "Naphtol"),TRUE,"")</f>
        <v/>
      </c>
    </row>
    <row r="776" spans="1:18" x14ac:dyDescent="0.2">
      <c r="A776" t="str">
        <f>IFERROR(RIGHT(Table1[[#This Row],[File Name]],LEN(Table1[[#This Row],[File Name]])-FIND("-",Table1[[#This Row],[File Name]])),"")</f>
        <v>0.1</v>
      </c>
      <c r="B776" t="str">
        <f>IF(LEFT(Table1[[#This Row],[Peak '#]],3)="TIC", SUBSTITUTE(SUBSTITUTE(Table1[[#This Row],[Peak '#]],".D\data.ms",""),"TIC:", ""),B775)</f>
        <v xml:space="preserve"> 20250718_Nap-0.1</v>
      </c>
      <c r="J776" t="str">
        <f>IFERROR(2*(D777-Table1[[#This Row],[Ret Time]])/(Table1[[#This Row],[Width]]+F777),"")</f>
        <v/>
      </c>
      <c r="K776" t="str">
        <f>IF(ISNUMBER(Table1[[#This Row],[Ret Time]]), ROUND(Table1[[#This Row],[Ret Time]],1),"")</f>
        <v/>
      </c>
      <c r="L776" t="str">
        <f>IFERROR(INDEX($W$8:$W$30,MATCH(K776,$V$8:$V$30,0)),"")</f>
        <v/>
      </c>
      <c r="M776" t="str">
        <f>IFERROR(INDEX($X$8:$X$30,MATCH(Table1[[#This Row],[Rounded RT]],$V$8:$V$30,0)),"")</f>
        <v/>
      </c>
      <c r="N776" t="str">
        <f>IF(Table1[[#This Row],[Analyte]]=$W$8, Table1[[#This Row],[Area]]/SUMIFS($G$6:$G1774, $M$6:$M1774,Table1[[#This Row],[Inject ID]],$B$6:$B1774,Table1[[#This Row],[File Name]]), "")</f>
        <v/>
      </c>
      <c r="O776" t="str">
        <f>IF(Table1[[#This Row],[Analyte]]=$W$25, Table1[[#This Row],[Area]]/SUMIFS($G$6:$G1774, $M$6:$M1774,Table1[[#This Row],[Inject ID]],$B$6:$B1774,Table1[[#This Row],[File Name]]), "")</f>
        <v/>
      </c>
      <c r="Q776" t="str">
        <f>IF(Table1[[#This Row],[Nap/decane]]=$W$8, Table1[[#This Row],[Area]]/SUMIFS($G$6:$G1774, $M$6:$M1774,Table1[[#This Row],[Inject ID approx]],$B$6:$B1774,Table1[[#This Row],[File Name]]), "")</f>
        <v/>
      </c>
      <c r="R776" t="str">
        <f>IF(OR(Table1[[#This Row],[Analyte]]="Phe", Table1[[#This Row],[Analyte]]= "Naphtol"),TRUE,"")</f>
        <v/>
      </c>
    </row>
    <row r="777" spans="1:18" x14ac:dyDescent="0.2">
      <c r="A777" t="str">
        <f>IFERROR(RIGHT(Table1[[#This Row],[File Name]],LEN(Table1[[#This Row],[File Name]])-FIND("-",Table1[[#This Row],[File Name]])),"")</f>
        <v>0.1</v>
      </c>
      <c r="B777" t="str">
        <f>IF(LEFT(Table1[[#This Row],[Peak '#]],3)="TIC", SUBSTITUTE(SUBSTITUTE(Table1[[#This Row],[Peak '#]],".D\data.ms",""),"TIC:", ""),B776)</f>
        <v xml:space="preserve"> 20250718_Nap-0.1</v>
      </c>
      <c r="J777" t="str">
        <f>IFERROR(2*(D778-Table1[[#This Row],[Ret Time]])/(Table1[[#This Row],[Width]]+F778),"")</f>
        <v/>
      </c>
      <c r="K777" t="str">
        <f>IF(ISNUMBER(Table1[[#This Row],[Ret Time]]), ROUND(Table1[[#This Row],[Ret Time]],1),"")</f>
        <v/>
      </c>
      <c r="L777" t="str">
        <f>IFERROR(INDEX($W$8:$W$30,MATCH(K777,$V$8:$V$30,0)),"")</f>
        <v/>
      </c>
      <c r="M777" t="str">
        <f>IFERROR(INDEX($X$8:$X$30,MATCH(Table1[[#This Row],[Rounded RT]],$V$8:$V$30,0)),"")</f>
        <v/>
      </c>
      <c r="N777" t="str">
        <f>IF(Table1[[#This Row],[Analyte]]=$W$8, Table1[[#This Row],[Area]]/SUMIFS($G$6:$G1775, $M$6:$M1775,Table1[[#This Row],[Inject ID]],$B$6:$B1775,Table1[[#This Row],[File Name]]), "")</f>
        <v/>
      </c>
      <c r="O777" t="str">
        <f>IF(Table1[[#This Row],[Analyte]]=$W$25, Table1[[#This Row],[Area]]/SUMIFS($G$6:$G1775, $M$6:$M1775,Table1[[#This Row],[Inject ID]],$B$6:$B1775,Table1[[#This Row],[File Name]]), "")</f>
        <v/>
      </c>
      <c r="Q777" t="str">
        <f>IF(Table1[[#This Row],[Nap/decane]]=$W$8, Table1[[#This Row],[Area]]/SUMIFS($G$6:$G1775, $M$6:$M1775,Table1[[#This Row],[Inject ID approx]],$B$6:$B1775,Table1[[#This Row],[File Name]]), "")</f>
        <v/>
      </c>
      <c r="R777" t="str">
        <f>IF(OR(Table1[[#This Row],[Analyte]]="Phe", Table1[[#This Row],[Analyte]]= "Naphtol"),TRUE,"")</f>
        <v/>
      </c>
    </row>
    <row r="778" spans="1:18" x14ac:dyDescent="0.2">
      <c r="A778" t="str">
        <f>IFERROR(RIGHT(Table1[[#This Row],[File Name]],LEN(Table1[[#This Row],[File Name]])-FIND("-",Table1[[#This Row],[File Name]])),"")</f>
        <v>0.1</v>
      </c>
      <c r="B778" t="str">
        <f>IF(LEFT(Table1[[#This Row],[Peak '#]],3)="TIC", SUBSTITUTE(SUBSTITUTE(Table1[[#This Row],[Peak '#]],".D\data.ms",""),"TIC:", ""),B777)</f>
        <v xml:space="preserve"> 20250718_Nap-0.1</v>
      </c>
      <c r="J778" t="str">
        <f>IFERROR(2*(D779-Table1[[#This Row],[Ret Time]])/(Table1[[#This Row],[Width]]+F779),"")</f>
        <v/>
      </c>
      <c r="K778" t="str">
        <f>IF(ISNUMBER(Table1[[#This Row],[Ret Time]]), ROUND(Table1[[#This Row],[Ret Time]],1),"")</f>
        <v/>
      </c>
      <c r="L778" t="str">
        <f>IFERROR(INDEX($W$8:$W$30,MATCH(K778,$V$8:$V$30,0)),"")</f>
        <v/>
      </c>
      <c r="M778" t="str">
        <f>IFERROR(INDEX($X$8:$X$30,MATCH(Table1[[#This Row],[Rounded RT]],$V$8:$V$30,0)),"")</f>
        <v/>
      </c>
      <c r="N778" t="str">
        <f>IF(Table1[[#This Row],[Analyte]]=$W$8, Table1[[#This Row],[Area]]/SUMIFS($G$6:$G1776, $M$6:$M1776,Table1[[#This Row],[Inject ID]],$B$6:$B1776,Table1[[#This Row],[File Name]]), "")</f>
        <v/>
      </c>
      <c r="O778" t="str">
        <f>IF(Table1[[#This Row],[Analyte]]=$W$25, Table1[[#This Row],[Area]]/SUMIFS($G$6:$G1776, $M$6:$M1776,Table1[[#This Row],[Inject ID]],$B$6:$B1776,Table1[[#This Row],[File Name]]), "")</f>
        <v/>
      </c>
      <c r="Q778" t="str">
        <f>IF(Table1[[#This Row],[Nap/decane]]=$W$8, Table1[[#This Row],[Area]]/SUMIFS($G$6:$G1776, $M$6:$M1776,Table1[[#This Row],[Inject ID approx]],$B$6:$B1776,Table1[[#This Row],[File Name]]), "")</f>
        <v/>
      </c>
      <c r="R778" t="str">
        <f>IF(OR(Table1[[#This Row],[Analyte]]="Phe", Table1[[#This Row],[Analyte]]= "Naphtol"),TRUE,"")</f>
        <v/>
      </c>
    </row>
    <row r="779" spans="1:18" x14ac:dyDescent="0.2">
      <c r="A779" t="str">
        <f>IFERROR(RIGHT(Table1[[#This Row],[File Name]],LEN(Table1[[#This Row],[File Name]])-FIND("-",Table1[[#This Row],[File Name]])),"")</f>
        <v>0.1</v>
      </c>
      <c r="B779" t="str">
        <f>IF(LEFT(Table1[[#This Row],[Peak '#]],3)="TIC", SUBSTITUTE(SUBSTITUTE(Table1[[#This Row],[Peak '#]],".D\data.ms",""),"TIC:", ""),B778)</f>
        <v xml:space="preserve"> 20250718_Nap-0.1</v>
      </c>
      <c r="J779" t="str">
        <f>IFERROR(2*(D780-Table1[[#This Row],[Ret Time]])/(Table1[[#This Row],[Width]]+F780),"")</f>
        <v/>
      </c>
      <c r="K779" t="str">
        <f>IF(ISNUMBER(Table1[[#This Row],[Ret Time]]), ROUND(Table1[[#This Row],[Ret Time]],1),"")</f>
        <v/>
      </c>
      <c r="L779" t="str">
        <f>IFERROR(INDEX($W$8:$W$30,MATCH(K779,$V$8:$V$30,0)),"")</f>
        <v/>
      </c>
      <c r="M779" t="str">
        <f>IFERROR(INDEX($X$8:$X$30,MATCH(Table1[[#This Row],[Rounded RT]],$V$8:$V$30,0)),"")</f>
        <v/>
      </c>
      <c r="N779" t="str">
        <f>IF(Table1[[#This Row],[Analyte]]=$W$8, Table1[[#This Row],[Area]]/SUMIFS($G$6:$G1777, $M$6:$M1777,Table1[[#This Row],[Inject ID]],$B$6:$B1777,Table1[[#This Row],[File Name]]), "")</f>
        <v/>
      </c>
      <c r="O779" t="str">
        <f>IF(Table1[[#This Row],[Analyte]]=$W$25, Table1[[#This Row],[Area]]/SUMIFS($G$6:$G1777, $M$6:$M1777,Table1[[#This Row],[Inject ID]],$B$6:$B1777,Table1[[#This Row],[File Name]]), "")</f>
        <v/>
      </c>
      <c r="Q779" t="str">
        <f>IF(Table1[[#This Row],[Nap/decane]]=$W$8, Table1[[#This Row],[Area]]/SUMIFS($G$6:$G1777, $M$6:$M1777,Table1[[#This Row],[Inject ID approx]],$B$6:$B1777,Table1[[#This Row],[File Name]]), "")</f>
        <v/>
      </c>
      <c r="R779" t="str">
        <f>IF(OR(Table1[[#This Row],[Analyte]]="Phe", Table1[[#This Row],[Analyte]]= "Naphtol"),TRUE,"")</f>
        <v/>
      </c>
    </row>
    <row r="780" spans="1:18" x14ac:dyDescent="0.2">
      <c r="A780" t="str">
        <f>IFERROR(RIGHT(Table1[[#This Row],[File Name]],LEN(Table1[[#This Row],[File Name]])-FIND("-",Table1[[#This Row],[File Name]])),"")</f>
        <v>0.1</v>
      </c>
      <c r="B780" t="str">
        <f>IF(LEFT(Table1[[#This Row],[Peak '#]],3)="TIC", SUBSTITUTE(SUBSTITUTE(Table1[[#This Row],[Peak '#]],".D\data.ms",""),"TIC:", ""),B779)</f>
        <v xml:space="preserve"> 20250718_Nap-0.1</v>
      </c>
      <c r="J780" t="str">
        <f>IFERROR(2*(D781-Table1[[#This Row],[Ret Time]])/(Table1[[#This Row],[Width]]+F781),"")</f>
        <v/>
      </c>
      <c r="K780" t="str">
        <f>IF(ISNUMBER(Table1[[#This Row],[Ret Time]]), ROUND(Table1[[#This Row],[Ret Time]],1),"")</f>
        <v/>
      </c>
      <c r="L780" t="str">
        <f>IFERROR(INDEX($W$8:$W$30,MATCH(K780,$V$8:$V$30,0)),"")</f>
        <v/>
      </c>
      <c r="M780" t="str">
        <f>IFERROR(INDEX($X$8:$X$30,MATCH(Table1[[#This Row],[Rounded RT]],$V$8:$V$30,0)),"")</f>
        <v/>
      </c>
      <c r="N780" t="str">
        <f>IF(Table1[[#This Row],[Analyte]]=$W$8, Table1[[#This Row],[Area]]/SUMIFS($G$6:$G1778, $M$6:$M1778,Table1[[#This Row],[Inject ID]],$B$6:$B1778,Table1[[#This Row],[File Name]]), "")</f>
        <v/>
      </c>
      <c r="O780" t="str">
        <f>IF(Table1[[#This Row],[Analyte]]=$W$25, Table1[[#This Row],[Area]]/SUMIFS($G$6:$G1778, $M$6:$M1778,Table1[[#This Row],[Inject ID]],$B$6:$B1778,Table1[[#This Row],[File Name]]), "")</f>
        <v/>
      </c>
      <c r="Q780" t="str">
        <f>IF(Table1[[#This Row],[Nap/decane]]=$W$8, Table1[[#This Row],[Area]]/SUMIFS($G$6:$G1778, $M$6:$M1778,Table1[[#This Row],[Inject ID approx]],$B$6:$B1778,Table1[[#This Row],[File Name]]), "")</f>
        <v/>
      </c>
      <c r="R780" t="str">
        <f>IF(OR(Table1[[#This Row],[Analyte]]="Phe", Table1[[#This Row],[Analyte]]= "Naphtol"),TRUE,"")</f>
        <v/>
      </c>
    </row>
    <row r="781" spans="1:18" x14ac:dyDescent="0.2">
      <c r="A781" t="str">
        <f>IFERROR(RIGHT(Table1[[#This Row],[File Name]],LEN(Table1[[#This Row],[File Name]])-FIND("-",Table1[[#This Row],[File Name]])),"")</f>
        <v>0.1</v>
      </c>
      <c r="B781" t="str">
        <f>IF(LEFT(Table1[[#This Row],[Peak '#]],3)="TIC", SUBSTITUTE(SUBSTITUTE(Table1[[#This Row],[Peak '#]],".D\data.ms",""),"TIC:", ""),B780)</f>
        <v xml:space="preserve"> 20250718_Nap-0.1</v>
      </c>
      <c r="J781" t="str">
        <f>IFERROR(2*(D782-Table1[[#This Row],[Ret Time]])/(Table1[[#This Row],[Width]]+F782),"")</f>
        <v/>
      </c>
      <c r="K781" t="str">
        <f>IF(ISNUMBER(Table1[[#This Row],[Ret Time]]), ROUND(Table1[[#This Row],[Ret Time]],1),"")</f>
        <v/>
      </c>
      <c r="L781" t="str">
        <f>IFERROR(INDEX($W$8:$W$30,MATCH(K781,$V$8:$V$30,0)),"")</f>
        <v/>
      </c>
      <c r="M781" t="str">
        <f>IFERROR(INDEX($X$8:$X$30,MATCH(Table1[[#This Row],[Rounded RT]],$V$8:$V$30,0)),"")</f>
        <v/>
      </c>
      <c r="N781" t="str">
        <f>IF(Table1[[#This Row],[Analyte]]=$W$8, Table1[[#This Row],[Area]]/SUMIFS($G$6:$G1779, $M$6:$M1779,Table1[[#This Row],[Inject ID]],$B$6:$B1779,Table1[[#This Row],[File Name]]), "")</f>
        <v/>
      </c>
      <c r="O781" t="str">
        <f>IF(Table1[[#This Row],[Analyte]]=$W$25, Table1[[#This Row],[Area]]/SUMIFS($G$6:$G1779, $M$6:$M1779,Table1[[#This Row],[Inject ID]],$B$6:$B1779,Table1[[#This Row],[File Name]]), "")</f>
        <v/>
      </c>
      <c r="Q781" t="str">
        <f>IF(Table1[[#This Row],[Nap/decane]]=$W$8, Table1[[#This Row],[Area]]/SUMIFS($G$6:$G1779, $M$6:$M1779,Table1[[#This Row],[Inject ID approx]],$B$6:$B1779,Table1[[#This Row],[File Name]]), "")</f>
        <v/>
      </c>
      <c r="R781" t="str">
        <f>IF(OR(Table1[[#This Row],[Analyte]]="Phe", Table1[[#This Row],[Analyte]]= "Naphtol"),TRUE,"")</f>
        <v/>
      </c>
    </row>
    <row r="782" spans="1:18" x14ac:dyDescent="0.2">
      <c r="A782" t="str">
        <f>IFERROR(RIGHT(Table1[[#This Row],[File Name]],LEN(Table1[[#This Row],[File Name]])-FIND("-",Table1[[#This Row],[File Name]])),"")</f>
        <v>0.1</v>
      </c>
      <c r="B782" t="str">
        <f>IF(LEFT(Table1[[#This Row],[Peak '#]],3)="TIC", SUBSTITUTE(SUBSTITUTE(Table1[[#This Row],[Peak '#]],".D\data.ms",""),"TIC:", ""),B781)</f>
        <v xml:space="preserve"> 20250718_Nap-0.1</v>
      </c>
      <c r="J782" t="str">
        <f>IFERROR(2*(D783-Table1[[#This Row],[Ret Time]])/(Table1[[#This Row],[Width]]+F783),"")</f>
        <v/>
      </c>
      <c r="K782" t="str">
        <f>IF(ISNUMBER(Table1[[#This Row],[Ret Time]]), ROUND(Table1[[#This Row],[Ret Time]],1),"")</f>
        <v/>
      </c>
      <c r="L782" t="str">
        <f>IFERROR(INDEX($W$8:$W$30,MATCH(K782,$V$8:$V$30,0)),"")</f>
        <v/>
      </c>
      <c r="M782" t="str">
        <f>IFERROR(INDEX($X$8:$X$30,MATCH(Table1[[#This Row],[Rounded RT]],$V$8:$V$30,0)),"")</f>
        <v/>
      </c>
      <c r="N782" t="str">
        <f>IF(Table1[[#This Row],[Analyte]]=$W$8, Table1[[#This Row],[Area]]/SUMIFS($G$6:$G1780, $M$6:$M1780,Table1[[#This Row],[Inject ID]],$B$6:$B1780,Table1[[#This Row],[File Name]]), "")</f>
        <v/>
      </c>
      <c r="O782" t="str">
        <f>IF(Table1[[#This Row],[Analyte]]=$W$25, Table1[[#This Row],[Area]]/SUMIFS($G$6:$G1780, $M$6:$M1780,Table1[[#This Row],[Inject ID]],$B$6:$B1780,Table1[[#This Row],[File Name]]), "")</f>
        <v/>
      </c>
      <c r="Q782" t="str">
        <f>IF(Table1[[#This Row],[Nap/decane]]=$W$8, Table1[[#This Row],[Area]]/SUMIFS($G$6:$G1780, $M$6:$M1780,Table1[[#This Row],[Inject ID approx]],$B$6:$B1780,Table1[[#This Row],[File Name]]), "")</f>
        <v/>
      </c>
      <c r="R782" t="str">
        <f>IF(OR(Table1[[#This Row],[Analyte]]="Phe", Table1[[#This Row],[Analyte]]= "Naphtol"),TRUE,"")</f>
        <v/>
      </c>
    </row>
    <row r="783" spans="1:18" x14ac:dyDescent="0.2">
      <c r="A783" t="str">
        <f>IFERROR(RIGHT(Table1[[#This Row],[File Name]],LEN(Table1[[#This Row],[File Name]])-FIND("-",Table1[[#This Row],[File Name]])),"")</f>
        <v>0.1</v>
      </c>
      <c r="B783" t="str">
        <f>IF(LEFT(Table1[[#This Row],[Peak '#]],3)="TIC", SUBSTITUTE(SUBSTITUTE(Table1[[#This Row],[Peak '#]],".D\data.ms",""),"TIC:", ""),B782)</f>
        <v xml:space="preserve"> 20250718_Nap-0.1</v>
      </c>
      <c r="J783" t="str">
        <f>IFERROR(2*(D784-Table1[[#This Row],[Ret Time]])/(Table1[[#This Row],[Width]]+F784),"")</f>
        <v/>
      </c>
      <c r="K783" t="str">
        <f>IF(ISNUMBER(Table1[[#This Row],[Ret Time]]), ROUND(Table1[[#This Row],[Ret Time]],1),"")</f>
        <v/>
      </c>
      <c r="L783" t="str">
        <f>IFERROR(INDEX($W$8:$W$30,MATCH(K783,$V$8:$V$30,0)),"")</f>
        <v/>
      </c>
      <c r="M783" t="str">
        <f>IFERROR(INDEX($X$8:$X$30,MATCH(Table1[[#This Row],[Rounded RT]],$V$8:$V$30,0)),"")</f>
        <v/>
      </c>
      <c r="N783" t="str">
        <f>IF(Table1[[#This Row],[Analyte]]=$W$8, Table1[[#This Row],[Area]]/SUMIFS($G$6:$G1781, $M$6:$M1781,Table1[[#This Row],[Inject ID]],$B$6:$B1781,Table1[[#This Row],[File Name]]), "")</f>
        <v/>
      </c>
      <c r="O783" t="str">
        <f>IF(Table1[[#This Row],[Analyte]]=$W$25, Table1[[#This Row],[Area]]/SUMIFS($G$6:$G1781, $M$6:$M1781,Table1[[#This Row],[Inject ID]],$B$6:$B1781,Table1[[#This Row],[File Name]]), "")</f>
        <v/>
      </c>
      <c r="Q783" t="str">
        <f>IF(Table1[[#This Row],[Nap/decane]]=$W$8, Table1[[#This Row],[Area]]/SUMIFS($G$6:$G1781, $M$6:$M1781,Table1[[#This Row],[Inject ID approx]],$B$6:$B1781,Table1[[#This Row],[File Name]]), "")</f>
        <v/>
      </c>
      <c r="R783" t="str">
        <f>IF(OR(Table1[[#This Row],[Analyte]]="Phe", Table1[[#This Row],[Analyte]]= "Naphtol"),TRUE,"")</f>
        <v/>
      </c>
    </row>
    <row r="784" spans="1:18" x14ac:dyDescent="0.2">
      <c r="A784" t="str">
        <f>IFERROR(RIGHT(Table1[[#This Row],[File Name]],LEN(Table1[[#This Row],[File Name]])-FIND("-",Table1[[#This Row],[File Name]])),"")</f>
        <v>0.1</v>
      </c>
      <c r="B784" t="str">
        <f>IF(LEFT(Table1[[#This Row],[Peak '#]],3)="TIC", SUBSTITUTE(SUBSTITUTE(Table1[[#This Row],[Peak '#]],".D\data.ms",""),"TIC:", ""),B783)</f>
        <v xml:space="preserve"> 20250718_Nap-0.1</v>
      </c>
      <c r="J784" t="str">
        <f>IFERROR(2*(D785-Table1[[#This Row],[Ret Time]])/(Table1[[#This Row],[Width]]+F785),"")</f>
        <v/>
      </c>
      <c r="K784" t="str">
        <f>IF(ISNUMBER(Table1[[#This Row],[Ret Time]]), ROUND(Table1[[#This Row],[Ret Time]],1),"")</f>
        <v/>
      </c>
      <c r="L784" t="str">
        <f>IFERROR(INDEX($W$8:$W$30,MATCH(K784,$V$8:$V$30,0)),"")</f>
        <v/>
      </c>
      <c r="M784" t="str">
        <f>IFERROR(INDEX($X$8:$X$30,MATCH(Table1[[#This Row],[Rounded RT]],$V$8:$V$30,0)),"")</f>
        <v/>
      </c>
      <c r="N784" t="str">
        <f>IF(Table1[[#This Row],[Analyte]]=$W$8, Table1[[#This Row],[Area]]/SUMIFS($G$6:$G1782, $M$6:$M1782,Table1[[#This Row],[Inject ID]],$B$6:$B1782,Table1[[#This Row],[File Name]]), "")</f>
        <v/>
      </c>
      <c r="O784" t="str">
        <f>IF(Table1[[#This Row],[Analyte]]=$W$25, Table1[[#This Row],[Area]]/SUMIFS($G$6:$G1782, $M$6:$M1782,Table1[[#This Row],[Inject ID]],$B$6:$B1782,Table1[[#This Row],[File Name]]), "")</f>
        <v/>
      </c>
      <c r="Q784" t="str">
        <f>IF(Table1[[#This Row],[Nap/decane]]=$W$8, Table1[[#This Row],[Area]]/SUMIFS($G$6:$G1782, $M$6:$M1782,Table1[[#This Row],[Inject ID approx]],$B$6:$B1782,Table1[[#This Row],[File Name]]), "")</f>
        <v/>
      </c>
      <c r="R784" t="str">
        <f>IF(OR(Table1[[#This Row],[Analyte]]="Phe", Table1[[#This Row],[Analyte]]= "Naphtol"),TRUE,"")</f>
        <v/>
      </c>
    </row>
    <row r="785" spans="1:18" x14ac:dyDescent="0.2">
      <c r="A785" t="str">
        <f>IFERROR(RIGHT(Table1[[#This Row],[File Name]],LEN(Table1[[#This Row],[File Name]])-FIND("-",Table1[[#This Row],[File Name]])),"")</f>
        <v>0.1</v>
      </c>
      <c r="B785" t="str">
        <f>IF(LEFT(Table1[[#This Row],[Peak '#]],3)="TIC", SUBSTITUTE(SUBSTITUTE(Table1[[#This Row],[Peak '#]],".D\data.ms",""),"TIC:", ""),B784)</f>
        <v xml:space="preserve"> 20250718_Nap-0.1</v>
      </c>
      <c r="J785" t="str">
        <f>IFERROR(2*(D786-Table1[[#This Row],[Ret Time]])/(Table1[[#This Row],[Width]]+F786),"")</f>
        <v/>
      </c>
      <c r="K785" t="str">
        <f>IF(ISNUMBER(Table1[[#This Row],[Ret Time]]), ROUND(Table1[[#This Row],[Ret Time]],1),"")</f>
        <v/>
      </c>
      <c r="L785" t="str">
        <f>IFERROR(INDEX($W$8:$W$30,MATCH(K785,$V$8:$V$30,0)),"")</f>
        <v/>
      </c>
      <c r="M785" t="str">
        <f>IFERROR(INDEX($X$8:$X$30,MATCH(Table1[[#This Row],[Rounded RT]],$V$8:$V$30,0)),"")</f>
        <v/>
      </c>
      <c r="N785" t="str">
        <f>IF(Table1[[#This Row],[Analyte]]=$W$8, Table1[[#This Row],[Area]]/SUMIFS($G$6:$G1783, $M$6:$M1783,Table1[[#This Row],[Inject ID]],$B$6:$B1783,Table1[[#This Row],[File Name]]), "")</f>
        <v/>
      </c>
      <c r="O785" t="str">
        <f>IF(Table1[[#This Row],[Analyte]]=$W$25, Table1[[#This Row],[Area]]/SUMIFS($G$6:$G1783, $M$6:$M1783,Table1[[#This Row],[Inject ID]],$B$6:$B1783,Table1[[#This Row],[File Name]]), "")</f>
        <v/>
      </c>
      <c r="Q785" t="str">
        <f>IF(Table1[[#This Row],[Nap/decane]]=$W$8, Table1[[#This Row],[Area]]/SUMIFS($G$6:$G1783, $M$6:$M1783,Table1[[#This Row],[Inject ID approx]],$B$6:$B1783,Table1[[#This Row],[File Name]]), "")</f>
        <v/>
      </c>
      <c r="R785" t="str">
        <f>IF(OR(Table1[[#This Row],[Analyte]]="Phe", Table1[[#This Row],[Analyte]]= "Naphtol"),TRUE,"")</f>
        <v/>
      </c>
    </row>
    <row r="786" spans="1:18" x14ac:dyDescent="0.2">
      <c r="A786" t="str">
        <f>IFERROR(RIGHT(Table1[[#This Row],[File Name]],LEN(Table1[[#This Row],[File Name]])-FIND("-",Table1[[#This Row],[File Name]])),"")</f>
        <v>0.1</v>
      </c>
      <c r="B786" t="str">
        <f>IF(LEFT(Table1[[#This Row],[Peak '#]],3)="TIC", SUBSTITUTE(SUBSTITUTE(Table1[[#This Row],[Peak '#]],".D\data.ms",""),"TIC:", ""),B785)</f>
        <v xml:space="preserve"> 20250718_Nap-0.1</v>
      </c>
      <c r="C786"/>
      <c r="J786" t="str">
        <f>IFERROR(2*(D787-Table1[[#This Row],[Ret Time]])/(Table1[[#This Row],[Width]]+F787),"")</f>
        <v/>
      </c>
      <c r="K786" t="str">
        <f>IF(ISNUMBER(Table1[[#This Row],[Ret Time]]), ROUND(Table1[[#This Row],[Ret Time]],1),"")</f>
        <v/>
      </c>
      <c r="L786" t="str">
        <f>IFERROR(INDEX($W$8:$W$30,MATCH(K786,$V$8:$V$30,0)),"")</f>
        <v/>
      </c>
      <c r="M786" t="str">
        <f>IFERROR(INDEX($X$8:$X$30,MATCH(Table1[[#This Row],[Rounded RT]],$V$8:$V$30,0)),"")</f>
        <v/>
      </c>
      <c r="N786" t="str">
        <f>IF(Table1[[#This Row],[Analyte]]=$W$8, Table1[[#This Row],[Area]]/SUMIFS($G$6:$G1784, $M$6:$M1784,Table1[[#This Row],[Inject ID]],$B$6:$B1784,Table1[[#This Row],[File Name]]), "")</f>
        <v/>
      </c>
      <c r="O786" t="str">
        <f>IF(Table1[[#This Row],[Analyte]]=$W$25, Table1[[#This Row],[Area]]/SUMIFS($G$6:$G1784, $M$6:$M1784,Table1[[#This Row],[Inject ID]],$B$6:$B1784,Table1[[#This Row],[File Name]]), "")</f>
        <v/>
      </c>
      <c r="Q786" t="str">
        <f>IF(Table1[[#This Row],[Nap/decane]]=$W$8, Table1[[#This Row],[Area]]/SUMIFS($G$6:$G1784, $M$6:$M1784,Table1[[#This Row],[Inject ID approx]],$B$6:$B1784,Table1[[#This Row],[File Name]]), "")</f>
        <v/>
      </c>
      <c r="R786" t="str">
        <f>IF(OR(Table1[[#This Row],[Analyte]]="Phe", Table1[[#This Row],[Analyte]]= "Naphtol"),TRUE,"")</f>
        <v/>
      </c>
    </row>
    <row r="787" spans="1:18" x14ac:dyDescent="0.2">
      <c r="A787" t="str">
        <f>IFERROR(RIGHT(Table1[[#This Row],[File Name]],LEN(Table1[[#This Row],[File Name]])-FIND("-",Table1[[#This Row],[File Name]])),"")</f>
        <v>0.1</v>
      </c>
      <c r="B787" t="str">
        <f>IF(LEFT(Table1[[#This Row],[Peak '#]],3)="TIC", SUBSTITUTE(SUBSTITUTE(Table1[[#This Row],[Peak '#]],".D\data.ms",""),"TIC:", ""),B786)</f>
        <v xml:space="preserve"> 20250718_Nap-0.1</v>
      </c>
      <c r="J787" t="str">
        <f>IFERROR(2*(D788-Table1[[#This Row],[Ret Time]])/(Table1[[#This Row],[Width]]+F788),"")</f>
        <v/>
      </c>
      <c r="K787" t="str">
        <f>IF(ISNUMBER(Table1[[#This Row],[Ret Time]]), ROUND(Table1[[#This Row],[Ret Time]],1),"")</f>
        <v/>
      </c>
      <c r="L787" t="str">
        <f>IFERROR(INDEX($W$8:$W$30,MATCH(K787,$V$8:$V$30,0)),"")</f>
        <v/>
      </c>
      <c r="M787" t="str">
        <f>IFERROR(INDEX($X$8:$X$30,MATCH(Table1[[#This Row],[Rounded RT]],$V$8:$V$30,0)),"")</f>
        <v/>
      </c>
      <c r="N787" t="str">
        <f>IF(Table1[[#This Row],[Analyte]]=$W$8, Table1[[#This Row],[Area]]/SUMIFS($G$6:$G1785, $M$6:$M1785,Table1[[#This Row],[Inject ID]],$B$6:$B1785,Table1[[#This Row],[File Name]]), "")</f>
        <v/>
      </c>
      <c r="O787" t="str">
        <f>IF(Table1[[#This Row],[Analyte]]=$W$25, Table1[[#This Row],[Area]]/SUMIFS($G$6:$G1785, $M$6:$M1785,Table1[[#This Row],[Inject ID]],$B$6:$B1785,Table1[[#This Row],[File Name]]), "")</f>
        <v/>
      </c>
      <c r="Q787" t="str">
        <f>IF(Table1[[#This Row],[Nap/decane]]=$W$8, Table1[[#This Row],[Area]]/SUMIFS($G$6:$G1785, $M$6:$M1785,Table1[[#This Row],[Inject ID approx]],$B$6:$B1785,Table1[[#This Row],[File Name]]), "")</f>
        <v/>
      </c>
      <c r="R787" t="str">
        <f>IF(OR(Table1[[#This Row],[Analyte]]="Phe", Table1[[#This Row],[Analyte]]= "Naphtol"),TRUE,"")</f>
        <v/>
      </c>
    </row>
    <row r="788" spans="1:18" x14ac:dyDescent="0.2">
      <c r="A788" t="str">
        <f>IFERROR(RIGHT(Table1[[#This Row],[File Name]],LEN(Table1[[#This Row],[File Name]])-FIND("-",Table1[[#This Row],[File Name]])),"")</f>
        <v>0.1</v>
      </c>
      <c r="B788" t="str">
        <f>IF(LEFT(Table1[[#This Row],[Peak '#]],3)="TIC", SUBSTITUTE(SUBSTITUTE(Table1[[#This Row],[Peak '#]],".D\data.ms",""),"TIC:", ""),B787)</f>
        <v xml:space="preserve"> 20250718_Nap-0.1</v>
      </c>
      <c r="J788" t="str">
        <f>IFERROR(2*(D789-Table1[[#This Row],[Ret Time]])/(Table1[[#This Row],[Width]]+F789),"")</f>
        <v/>
      </c>
      <c r="K788" t="str">
        <f>IF(ISNUMBER(Table1[[#This Row],[Ret Time]]), ROUND(Table1[[#This Row],[Ret Time]],1),"")</f>
        <v/>
      </c>
      <c r="L788" t="str">
        <f>IFERROR(INDEX($W$8:$W$30,MATCH(K788,$V$8:$V$30,0)),"")</f>
        <v/>
      </c>
      <c r="M788" t="str">
        <f>IFERROR(INDEX($X$8:$X$30,MATCH(Table1[[#This Row],[Rounded RT]],$V$8:$V$30,0)),"")</f>
        <v/>
      </c>
      <c r="N788" t="str">
        <f>IF(Table1[[#This Row],[Analyte]]=$W$8, Table1[[#This Row],[Area]]/SUMIFS($G$6:$G1786, $M$6:$M1786,Table1[[#This Row],[Inject ID]],$B$6:$B1786,Table1[[#This Row],[File Name]]), "")</f>
        <v/>
      </c>
      <c r="O788" t="str">
        <f>IF(Table1[[#This Row],[Analyte]]=$W$25, Table1[[#This Row],[Area]]/SUMIFS($G$6:$G1786, $M$6:$M1786,Table1[[#This Row],[Inject ID]],$B$6:$B1786,Table1[[#This Row],[File Name]]), "")</f>
        <v/>
      </c>
      <c r="Q788" t="str">
        <f>IF(Table1[[#This Row],[Nap/decane]]=$W$8, Table1[[#This Row],[Area]]/SUMIFS($G$6:$G1786, $M$6:$M1786,Table1[[#This Row],[Inject ID approx]],$B$6:$B1786,Table1[[#This Row],[File Name]]), "")</f>
        <v/>
      </c>
      <c r="R788" t="str">
        <f>IF(OR(Table1[[#This Row],[Analyte]]="Phe", Table1[[#This Row],[Analyte]]= "Naphtol"),TRUE,"")</f>
        <v/>
      </c>
    </row>
    <row r="789" spans="1:18" x14ac:dyDescent="0.2">
      <c r="A789" t="str">
        <f>IFERROR(RIGHT(Table1[[#This Row],[File Name]],LEN(Table1[[#This Row],[File Name]])-FIND("-",Table1[[#This Row],[File Name]])),"")</f>
        <v>0.1</v>
      </c>
      <c r="B789" t="str">
        <f>IF(LEFT(Table1[[#This Row],[Peak '#]],3)="TIC", SUBSTITUTE(SUBSTITUTE(Table1[[#This Row],[Peak '#]],".D\data.ms",""),"TIC:", ""),B788)</f>
        <v xml:space="preserve"> 20250718_Nap-0.1</v>
      </c>
      <c r="J789" t="str">
        <f>IFERROR(2*(D790-Table1[[#This Row],[Ret Time]])/(Table1[[#This Row],[Width]]+F790),"")</f>
        <v/>
      </c>
      <c r="K789" t="str">
        <f>IF(ISNUMBER(Table1[[#This Row],[Ret Time]]), ROUND(Table1[[#This Row],[Ret Time]],1),"")</f>
        <v/>
      </c>
      <c r="L789" t="str">
        <f>IFERROR(INDEX($W$8:$W$30,MATCH(K789,$V$8:$V$30,0)),"")</f>
        <v/>
      </c>
      <c r="M789" t="str">
        <f>IFERROR(INDEX($X$8:$X$30,MATCH(Table1[[#This Row],[Rounded RT]],$V$8:$V$30,0)),"")</f>
        <v/>
      </c>
      <c r="N789" t="str">
        <f>IF(Table1[[#This Row],[Analyte]]=$W$8, Table1[[#This Row],[Area]]/SUMIFS($G$6:$G1787, $M$6:$M1787,Table1[[#This Row],[Inject ID]],$B$6:$B1787,Table1[[#This Row],[File Name]]), "")</f>
        <v/>
      </c>
      <c r="O789" t="str">
        <f>IF(Table1[[#This Row],[Analyte]]=$W$25, Table1[[#This Row],[Area]]/SUMIFS($G$6:$G1787, $M$6:$M1787,Table1[[#This Row],[Inject ID]],$B$6:$B1787,Table1[[#This Row],[File Name]]), "")</f>
        <v/>
      </c>
      <c r="Q789" t="str">
        <f>IF(Table1[[#This Row],[Nap/decane]]=$W$8, Table1[[#This Row],[Area]]/SUMIFS($G$6:$G1787, $M$6:$M1787,Table1[[#This Row],[Inject ID approx]],$B$6:$B1787,Table1[[#This Row],[File Name]]), "")</f>
        <v/>
      </c>
      <c r="R789" t="str">
        <f>IF(OR(Table1[[#This Row],[Analyte]]="Phe", Table1[[#This Row],[Analyte]]= "Naphtol"),TRUE,"")</f>
        <v/>
      </c>
    </row>
    <row r="790" spans="1:18" x14ac:dyDescent="0.2">
      <c r="A790" t="str">
        <f>IFERROR(RIGHT(Table1[[#This Row],[File Name]],LEN(Table1[[#This Row],[File Name]])-FIND("-",Table1[[#This Row],[File Name]])),"")</f>
        <v>0.1</v>
      </c>
      <c r="B790" t="str">
        <f>IF(LEFT(Table1[[#This Row],[Peak '#]],3)="TIC", SUBSTITUTE(SUBSTITUTE(Table1[[#This Row],[Peak '#]],".D\data.ms",""),"TIC:", ""),B789)</f>
        <v xml:space="preserve"> 20250718_Nap-0.1</v>
      </c>
      <c r="J790" t="str">
        <f>IFERROR(2*(D791-Table1[[#This Row],[Ret Time]])/(Table1[[#This Row],[Width]]+F791),"")</f>
        <v/>
      </c>
      <c r="K790" t="str">
        <f>IF(ISNUMBER(Table1[[#This Row],[Ret Time]]), ROUND(Table1[[#This Row],[Ret Time]],1),"")</f>
        <v/>
      </c>
      <c r="L790" t="str">
        <f>IFERROR(INDEX($W$8:$W$30,MATCH(K790,$V$8:$V$30,0)),"")</f>
        <v/>
      </c>
      <c r="M790" t="str">
        <f>IFERROR(INDEX($X$8:$X$30,MATCH(Table1[[#This Row],[Rounded RT]],$V$8:$V$30,0)),"")</f>
        <v/>
      </c>
      <c r="N790" t="str">
        <f>IF(Table1[[#This Row],[Analyte]]=$W$8, Table1[[#This Row],[Area]]/SUMIFS($G$6:$G1788, $M$6:$M1788,Table1[[#This Row],[Inject ID]],$B$6:$B1788,Table1[[#This Row],[File Name]]), "")</f>
        <v/>
      </c>
      <c r="O790" t="str">
        <f>IF(Table1[[#This Row],[Analyte]]=$W$25, Table1[[#This Row],[Area]]/SUMIFS($G$6:$G1788, $M$6:$M1788,Table1[[#This Row],[Inject ID]],$B$6:$B1788,Table1[[#This Row],[File Name]]), "")</f>
        <v/>
      </c>
      <c r="Q790" t="str">
        <f>IF(Table1[[#This Row],[Nap/decane]]=$W$8, Table1[[#This Row],[Area]]/SUMIFS($G$6:$G1788, $M$6:$M1788,Table1[[#This Row],[Inject ID approx]],$B$6:$B1788,Table1[[#This Row],[File Name]]), "")</f>
        <v/>
      </c>
      <c r="R790" t="str">
        <f>IF(OR(Table1[[#This Row],[Analyte]]="Phe", Table1[[#This Row],[Analyte]]= "Naphtol"),TRUE,"")</f>
        <v/>
      </c>
    </row>
    <row r="791" spans="1:18" x14ac:dyDescent="0.2">
      <c r="A791" t="str">
        <f>IFERROR(RIGHT(Table1[[#This Row],[File Name]],LEN(Table1[[#This Row],[File Name]])-FIND("-",Table1[[#This Row],[File Name]])),"")</f>
        <v>0.1</v>
      </c>
      <c r="B791" t="str">
        <f>IF(LEFT(Table1[[#This Row],[Peak '#]],3)="TIC", SUBSTITUTE(SUBSTITUTE(Table1[[#This Row],[Peak '#]],".D\data.ms",""),"TIC:", ""),B790)</f>
        <v xml:space="preserve"> 20250718_Nap-0.1</v>
      </c>
      <c r="J791" t="str">
        <f>IFERROR(2*(D792-Table1[[#This Row],[Ret Time]])/(Table1[[#This Row],[Width]]+F792),"")</f>
        <v/>
      </c>
      <c r="K791" t="str">
        <f>IF(ISNUMBER(Table1[[#This Row],[Ret Time]]), ROUND(Table1[[#This Row],[Ret Time]],1),"")</f>
        <v/>
      </c>
      <c r="L791" t="str">
        <f>IFERROR(INDEX($W$8:$W$30,MATCH(K791,$V$8:$V$30,0)),"")</f>
        <v/>
      </c>
      <c r="M791" t="str">
        <f>IFERROR(INDEX($X$8:$X$30,MATCH(Table1[[#This Row],[Rounded RT]],$V$8:$V$30,0)),"")</f>
        <v/>
      </c>
      <c r="N791" t="str">
        <f>IF(Table1[[#This Row],[Analyte]]=$W$8, Table1[[#This Row],[Area]]/SUMIFS($G$6:$G1789, $M$6:$M1789,Table1[[#This Row],[Inject ID]],$B$6:$B1789,Table1[[#This Row],[File Name]]), "")</f>
        <v/>
      </c>
      <c r="O791" t="str">
        <f>IF(Table1[[#This Row],[Analyte]]=$W$25, Table1[[#This Row],[Area]]/SUMIFS($G$6:$G1789, $M$6:$M1789,Table1[[#This Row],[Inject ID]],$B$6:$B1789,Table1[[#This Row],[File Name]]), "")</f>
        <v/>
      </c>
      <c r="Q791" t="str">
        <f>IF(Table1[[#This Row],[Nap/decane]]=$W$8, Table1[[#This Row],[Area]]/SUMIFS($G$6:$G1789, $M$6:$M1789,Table1[[#This Row],[Inject ID approx]],$B$6:$B1789,Table1[[#This Row],[File Name]]), "")</f>
        <v/>
      </c>
      <c r="R791" t="str">
        <f>IF(OR(Table1[[#This Row],[Analyte]]="Phe", Table1[[#This Row],[Analyte]]= "Naphtol"),TRUE,"")</f>
        <v/>
      </c>
    </row>
    <row r="792" spans="1:18" x14ac:dyDescent="0.2">
      <c r="A792" t="str">
        <f>IFERROR(RIGHT(Table1[[#This Row],[File Name]],LEN(Table1[[#This Row],[File Name]])-FIND("-",Table1[[#This Row],[File Name]])),"")</f>
        <v>0.1</v>
      </c>
      <c r="B792" t="str">
        <f>IF(LEFT(Table1[[#This Row],[Peak '#]],3)="TIC", SUBSTITUTE(SUBSTITUTE(Table1[[#This Row],[Peak '#]],".D\data.ms",""),"TIC:", ""),B791)</f>
        <v xml:space="preserve"> 20250718_Nap-0.1</v>
      </c>
      <c r="J792" t="str">
        <f>IFERROR(2*(D793-Table1[[#This Row],[Ret Time]])/(Table1[[#This Row],[Width]]+F793),"")</f>
        <v/>
      </c>
      <c r="K792" t="str">
        <f>IF(ISNUMBER(Table1[[#This Row],[Ret Time]]), ROUND(Table1[[#This Row],[Ret Time]],1),"")</f>
        <v/>
      </c>
      <c r="L792" t="str">
        <f>IFERROR(INDEX($W$8:$W$30,MATCH(K792,$V$8:$V$30,0)),"")</f>
        <v/>
      </c>
      <c r="M792" t="str">
        <f>IFERROR(INDEX($X$8:$X$30,MATCH(Table1[[#This Row],[Rounded RT]],$V$8:$V$30,0)),"")</f>
        <v/>
      </c>
      <c r="N792" t="str">
        <f>IF(Table1[[#This Row],[Analyte]]=$W$8, Table1[[#This Row],[Area]]/SUMIFS($G$6:$G1790, $M$6:$M1790,Table1[[#This Row],[Inject ID]],$B$6:$B1790,Table1[[#This Row],[File Name]]), "")</f>
        <v/>
      </c>
      <c r="O792" t="str">
        <f>IF(Table1[[#This Row],[Analyte]]=$W$25, Table1[[#This Row],[Area]]/SUMIFS($G$6:$G1790, $M$6:$M1790,Table1[[#This Row],[Inject ID]],$B$6:$B1790,Table1[[#This Row],[File Name]]), "")</f>
        <v/>
      </c>
      <c r="Q792" t="str">
        <f>IF(Table1[[#This Row],[Nap/decane]]=$W$8, Table1[[#This Row],[Area]]/SUMIFS($G$6:$G1790, $M$6:$M1790,Table1[[#This Row],[Inject ID approx]],$B$6:$B1790,Table1[[#This Row],[File Name]]), "")</f>
        <v/>
      </c>
      <c r="R792" t="str">
        <f>IF(OR(Table1[[#This Row],[Analyte]]="Phe", Table1[[#This Row],[Analyte]]= "Naphtol"),TRUE,"")</f>
        <v/>
      </c>
    </row>
    <row r="793" spans="1:18" x14ac:dyDescent="0.2">
      <c r="A793" t="str">
        <f>IFERROR(RIGHT(Table1[[#This Row],[File Name]],LEN(Table1[[#This Row],[File Name]])-FIND("-",Table1[[#This Row],[File Name]])),"")</f>
        <v>0.1</v>
      </c>
      <c r="B793" t="str">
        <f>IF(LEFT(Table1[[#This Row],[Peak '#]],3)="TIC", SUBSTITUTE(SUBSTITUTE(Table1[[#This Row],[Peak '#]],".D\data.ms",""),"TIC:", ""),B792)</f>
        <v xml:space="preserve"> 20250718_Nap-0.1</v>
      </c>
      <c r="J793" t="str">
        <f>IFERROR(2*(D794-Table1[[#This Row],[Ret Time]])/(Table1[[#This Row],[Width]]+F794),"")</f>
        <v/>
      </c>
      <c r="K793" t="str">
        <f>IF(ISNUMBER(Table1[[#This Row],[Ret Time]]), ROUND(Table1[[#This Row],[Ret Time]],1),"")</f>
        <v/>
      </c>
      <c r="L793" t="str">
        <f>IFERROR(INDEX($W$8:$W$30,MATCH(K793,$V$8:$V$30,0)),"")</f>
        <v/>
      </c>
      <c r="M793" t="str">
        <f>IFERROR(INDEX($X$8:$X$30,MATCH(Table1[[#This Row],[Rounded RT]],$V$8:$V$30,0)),"")</f>
        <v/>
      </c>
      <c r="N793" t="str">
        <f>IF(Table1[[#This Row],[Analyte]]=$W$8, Table1[[#This Row],[Area]]/SUMIFS($G$6:$G1791, $M$6:$M1791,Table1[[#This Row],[Inject ID]],$B$6:$B1791,Table1[[#This Row],[File Name]]), "")</f>
        <v/>
      </c>
      <c r="O793" t="str">
        <f>IF(Table1[[#This Row],[Analyte]]=$W$25, Table1[[#This Row],[Area]]/SUMIFS($G$6:$G1791, $M$6:$M1791,Table1[[#This Row],[Inject ID]],$B$6:$B1791,Table1[[#This Row],[File Name]]), "")</f>
        <v/>
      </c>
      <c r="Q793" t="str">
        <f>IF(Table1[[#This Row],[Nap/decane]]=$W$8, Table1[[#This Row],[Area]]/SUMIFS($G$6:$G1791, $M$6:$M1791,Table1[[#This Row],[Inject ID approx]],$B$6:$B1791,Table1[[#This Row],[File Name]]), "")</f>
        <v/>
      </c>
      <c r="R793" t="str">
        <f>IF(OR(Table1[[#This Row],[Analyte]]="Phe", Table1[[#This Row],[Analyte]]= "Naphtol"),TRUE,"")</f>
        <v/>
      </c>
    </row>
    <row r="794" spans="1:18" x14ac:dyDescent="0.2">
      <c r="A794" t="str">
        <f>IFERROR(RIGHT(Table1[[#This Row],[File Name]],LEN(Table1[[#This Row],[File Name]])-FIND("-",Table1[[#This Row],[File Name]])),"")</f>
        <v>0.1</v>
      </c>
      <c r="B794" t="str">
        <f>IF(LEFT(Table1[[#This Row],[Peak '#]],3)="TIC", SUBSTITUTE(SUBSTITUTE(Table1[[#This Row],[Peak '#]],".D\data.ms",""),"TIC:", ""),B793)</f>
        <v xml:space="preserve"> 20250718_Nap-0.1</v>
      </c>
      <c r="J794" t="str">
        <f>IFERROR(2*(D795-Table1[[#This Row],[Ret Time]])/(Table1[[#This Row],[Width]]+F795),"")</f>
        <v/>
      </c>
      <c r="K794" t="str">
        <f>IF(ISNUMBER(Table1[[#This Row],[Ret Time]]), ROUND(Table1[[#This Row],[Ret Time]],1),"")</f>
        <v/>
      </c>
      <c r="L794" t="str">
        <f>IFERROR(INDEX($W$8:$W$30,MATCH(K794,$V$8:$V$30,0)),"")</f>
        <v/>
      </c>
      <c r="M794" t="str">
        <f>IFERROR(INDEX($X$8:$X$30,MATCH(Table1[[#This Row],[Rounded RT]],$V$8:$V$30,0)),"")</f>
        <v/>
      </c>
      <c r="N794" t="str">
        <f>IF(Table1[[#This Row],[Analyte]]=$W$8, Table1[[#This Row],[Area]]/SUMIFS($G$6:$G1792, $M$6:$M1792,Table1[[#This Row],[Inject ID]],$B$6:$B1792,Table1[[#This Row],[File Name]]), "")</f>
        <v/>
      </c>
      <c r="O794" t="str">
        <f>IF(Table1[[#This Row],[Analyte]]=$W$25, Table1[[#This Row],[Area]]/SUMIFS($G$6:$G1792, $M$6:$M1792,Table1[[#This Row],[Inject ID]],$B$6:$B1792,Table1[[#This Row],[File Name]]), "")</f>
        <v/>
      </c>
      <c r="Q794" t="str">
        <f>IF(Table1[[#This Row],[Nap/decane]]=$W$8, Table1[[#This Row],[Area]]/SUMIFS($G$6:$G1792, $M$6:$M1792,Table1[[#This Row],[Inject ID approx]],$B$6:$B1792,Table1[[#This Row],[File Name]]), "")</f>
        <v/>
      </c>
      <c r="R794" t="str">
        <f>IF(OR(Table1[[#This Row],[Analyte]]="Phe", Table1[[#This Row],[Analyte]]= "Naphtol"),TRUE,"")</f>
        <v/>
      </c>
    </row>
    <row r="795" spans="1:18" x14ac:dyDescent="0.2">
      <c r="A795" t="str">
        <f>IFERROR(RIGHT(Table1[[#This Row],[File Name]],LEN(Table1[[#This Row],[File Name]])-FIND("-",Table1[[#This Row],[File Name]])),"")</f>
        <v>0.1</v>
      </c>
      <c r="B795" t="str">
        <f>IF(LEFT(Table1[[#This Row],[Peak '#]],3)="TIC", SUBSTITUTE(SUBSTITUTE(Table1[[#This Row],[Peak '#]],".D\data.ms",""),"TIC:", ""),B794)</f>
        <v xml:space="preserve"> 20250718_Nap-0.1</v>
      </c>
      <c r="J795" t="str">
        <f>IFERROR(2*(D796-Table1[[#This Row],[Ret Time]])/(Table1[[#This Row],[Width]]+F796),"")</f>
        <v/>
      </c>
      <c r="K795" t="str">
        <f>IF(ISNUMBER(Table1[[#This Row],[Ret Time]]), ROUND(Table1[[#This Row],[Ret Time]],1),"")</f>
        <v/>
      </c>
      <c r="L795" t="str">
        <f>IFERROR(INDEX($W$8:$W$30,MATCH(K795,$V$8:$V$30,0)),"")</f>
        <v/>
      </c>
      <c r="M795" t="str">
        <f>IFERROR(INDEX($X$8:$X$30,MATCH(Table1[[#This Row],[Rounded RT]],$V$8:$V$30,0)),"")</f>
        <v/>
      </c>
      <c r="N795" t="str">
        <f>IF(Table1[[#This Row],[Analyte]]=$W$8, Table1[[#This Row],[Area]]/SUMIFS($G$6:$G1793, $M$6:$M1793,Table1[[#This Row],[Inject ID]],$B$6:$B1793,Table1[[#This Row],[File Name]]), "")</f>
        <v/>
      </c>
      <c r="O795" t="str">
        <f>IF(Table1[[#This Row],[Analyte]]=$W$25, Table1[[#This Row],[Area]]/SUMIFS($G$6:$G1793, $M$6:$M1793,Table1[[#This Row],[Inject ID]],$B$6:$B1793,Table1[[#This Row],[File Name]]), "")</f>
        <v/>
      </c>
      <c r="Q795" t="str">
        <f>IF(Table1[[#This Row],[Nap/decane]]=$W$8, Table1[[#This Row],[Area]]/SUMIFS($G$6:$G1793, $M$6:$M1793,Table1[[#This Row],[Inject ID approx]],$B$6:$B1793,Table1[[#This Row],[File Name]]), "")</f>
        <v/>
      </c>
      <c r="R795" t="str">
        <f>IF(OR(Table1[[#This Row],[Analyte]]="Phe", Table1[[#This Row],[Analyte]]= "Naphtol"),TRUE,"")</f>
        <v/>
      </c>
    </row>
    <row r="796" spans="1:18" x14ac:dyDescent="0.2">
      <c r="A796" t="str">
        <f>IFERROR(RIGHT(Table1[[#This Row],[File Name]],LEN(Table1[[#This Row],[File Name]])-FIND("-",Table1[[#This Row],[File Name]])),"")</f>
        <v>0.1</v>
      </c>
      <c r="B796" t="str">
        <f>IF(LEFT(Table1[[#This Row],[Peak '#]],3)="TIC", SUBSTITUTE(SUBSTITUTE(Table1[[#This Row],[Peak '#]],".D\data.ms",""),"TIC:", ""),B795)</f>
        <v xml:space="preserve"> 20250718_Nap-0.1</v>
      </c>
      <c r="J796" t="str">
        <f>IFERROR(2*(D797-Table1[[#This Row],[Ret Time]])/(Table1[[#This Row],[Width]]+F797),"")</f>
        <v/>
      </c>
      <c r="K796" t="str">
        <f>IF(ISNUMBER(Table1[[#This Row],[Ret Time]]), ROUND(Table1[[#This Row],[Ret Time]],1),"")</f>
        <v/>
      </c>
      <c r="L796" t="str">
        <f>IFERROR(INDEX($W$8:$W$30,MATCH(K796,$V$8:$V$30,0)),"")</f>
        <v/>
      </c>
      <c r="M796" t="str">
        <f>IFERROR(INDEX($X$8:$X$30,MATCH(Table1[[#This Row],[Rounded RT]],$V$8:$V$30,0)),"")</f>
        <v/>
      </c>
      <c r="N796" t="str">
        <f>IF(Table1[[#This Row],[Analyte]]=$W$8, Table1[[#This Row],[Area]]/SUMIFS($G$6:$G1794, $M$6:$M1794,Table1[[#This Row],[Inject ID]],$B$6:$B1794,Table1[[#This Row],[File Name]]), "")</f>
        <v/>
      </c>
      <c r="O796" t="str">
        <f>IF(Table1[[#This Row],[Analyte]]=$W$25, Table1[[#This Row],[Area]]/SUMIFS($G$6:$G1794, $M$6:$M1794,Table1[[#This Row],[Inject ID]],$B$6:$B1794,Table1[[#This Row],[File Name]]), "")</f>
        <v/>
      </c>
      <c r="Q796" t="str">
        <f>IF(Table1[[#This Row],[Nap/decane]]=$W$8, Table1[[#This Row],[Area]]/SUMIFS($G$6:$G1794, $M$6:$M1794,Table1[[#This Row],[Inject ID approx]],$B$6:$B1794,Table1[[#This Row],[File Name]]), "")</f>
        <v/>
      </c>
      <c r="R796" t="str">
        <f>IF(OR(Table1[[#This Row],[Analyte]]="Phe", Table1[[#This Row],[Analyte]]= "Naphtol"),TRUE,"")</f>
        <v/>
      </c>
    </row>
    <row r="797" spans="1:18" x14ac:dyDescent="0.2">
      <c r="A797" t="str">
        <f>IFERROR(RIGHT(Table1[[#This Row],[File Name]],LEN(Table1[[#This Row],[File Name]])-FIND("-",Table1[[#This Row],[File Name]])),"")</f>
        <v>0.1</v>
      </c>
      <c r="B797" t="str">
        <f>IF(LEFT(Table1[[#This Row],[Peak '#]],3)="TIC", SUBSTITUTE(SUBSTITUTE(Table1[[#This Row],[Peak '#]],".D\data.ms",""),"TIC:", ""),B796)</f>
        <v xml:space="preserve"> 20250718_Nap-0.1</v>
      </c>
      <c r="J797" t="str">
        <f>IFERROR(2*(D798-Table1[[#This Row],[Ret Time]])/(Table1[[#This Row],[Width]]+F798),"")</f>
        <v/>
      </c>
      <c r="K797" t="str">
        <f>IF(ISNUMBER(Table1[[#This Row],[Ret Time]]), ROUND(Table1[[#This Row],[Ret Time]],1),"")</f>
        <v/>
      </c>
      <c r="L797" t="str">
        <f>IFERROR(INDEX($W$8:$W$30,MATCH(K797,$V$8:$V$30,0)),"")</f>
        <v/>
      </c>
      <c r="M797" t="str">
        <f>IFERROR(INDEX($X$8:$X$30,MATCH(Table1[[#This Row],[Rounded RT]],$V$8:$V$30,0)),"")</f>
        <v/>
      </c>
      <c r="N797" t="str">
        <f>IF(Table1[[#This Row],[Analyte]]=$W$8, Table1[[#This Row],[Area]]/SUMIFS($G$6:$G1795, $M$6:$M1795,Table1[[#This Row],[Inject ID]],$B$6:$B1795,Table1[[#This Row],[File Name]]), "")</f>
        <v/>
      </c>
      <c r="O797" t="str">
        <f>IF(Table1[[#This Row],[Analyte]]=$W$25, Table1[[#This Row],[Area]]/SUMIFS($G$6:$G1795, $M$6:$M1795,Table1[[#This Row],[Inject ID]],$B$6:$B1795,Table1[[#This Row],[File Name]]), "")</f>
        <v/>
      </c>
      <c r="Q797" t="str">
        <f>IF(Table1[[#This Row],[Nap/decane]]=$W$8, Table1[[#This Row],[Area]]/SUMIFS($G$6:$G1795, $M$6:$M1795,Table1[[#This Row],[Inject ID approx]],$B$6:$B1795,Table1[[#This Row],[File Name]]), "")</f>
        <v/>
      </c>
      <c r="R797" t="str">
        <f>IF(OR(Table1[[#This Row],[Analyte]]="Phe", Table1[[#This Row],[Analyte]]= "Naphtol"),TRUE,"")</f>
        <v/>
      </c>
    </row>
    <row r="798" spans="1:18" x14ac:dyDescent="0.2">
      <c r="A798" t="str">
        <f>IFERROR(RIGHT(Table1[[#This Row],[File Name]],LEN(Table1[[#This Row],[File Name]])-FIND("-",Table1[[#This Row],[File Name]])),"")</f>
        <v>0.1</v>
      </c>
      <c r="B798" t="str">
        <f>IF(LEFT(Table1[[#This Row],[Peak '#]],3)="TIC", SUBSTITUTE(SUBSTITUTE(Table1[[#This Row],[Peak '#]],".D\data.ms",""),"TIC:", ""),B797)</f>
        <v xml:space="preserve"> 20250718_Nap-0.1</v>
      </c>
      <c r="J798" t="str">
        <f>IFERROR(2*(D799-Table1[[#This Row],[Ret Time]])/(Table1[[#This Row],[Width]]+F799),"")</f>
        <v/>
      </c>
      <c r="K798" t="str">
        <f>IF(ISNUMBER(Table1[[#This Row],[Ret Time]]), ROUND(Table1[[#This Row],[Ret Time]],1),"")</f>
        <v/>
      </c>
      <c r="L798" t="str">
        <f>IFERROR(INDEX($W$8:$W$30,MATCH(K798,$V$8:$V$30,0)),"")</f>
        <v/>
      </c>
      <c r="M798" t="str">
        <f>IFERROR(INDEX($X$8:$X$30,MATCH(Table1[[#This Row],[Rounded RT]],$V$8:$V$30,0)),"")</f>
        <v/>
      </c>
      <c r="N798" t="str">
        <f>IF(Table1[[#This Row],[Analyte]]=$W$8, Table1[[#This Row],[Area]]/SUMIFS($G$6:$G1796, $M$6:$M1796,Table1[[#This Row],[Inject ID]],$B$6:$B1796,Table1[[#This Row],[File Name]]), "")</f>
        <v/>
      </c>
      <c r="O798" t="str">
        <f>IF(Table1[[#This Row],[Analyte]]=$W$25, Table1[[#This Row],[Area]]/SUMIFS($G$6:$G1796, $M$6:$M1796,Table1[[#This Row],[Inject ID]],$B$6:$B1796,Table1[[#This Row],[File Name]]), "")</f>
        <v/>
      </c>
      <c r="Q798" t="str">
        <f>IF(Table1[[#This Row],[Nap/decane]]=$W$8, Table1[[#This Row],[Area]]/SUMIFS($G$6:$G1796, $M$6:$M1796,Table1[[#This Row],[Inject ID approx]],$B$6:$B1796,Table1[[#This Row],[File Name]]), "")</f>
        <v/>
      </c>
      <c r="R798" t="str">
        <f>IF(OR(Table1[[#This Row],[Analyte]]="Phe", Table1[[#This Row],[Analyte]]= "Naphtol"),TRUE,"")</f>
        <v/>
      </c>
    </row>
    <row r="799" spans="1:18" x14ac:dyDescent="0.2">
      <c r="A799" t="str">
        <f>IFERROR(RIGHT(Table1[[#This Row],[File Name]],LEN(Table1[[#This Row],[File Name]])-FIND("-",Table1[[#This Row],[File Name]])),"")</f>
        <v>0.1</v>
      </c>
      <c r="B799" t="str">
        <f>IF(LEFT(Table1[[#This Row],[Peak '#]],3)="TIC", SUBSTITUTE(SUBSTITUTE(Table1[[#This Row],[Peak '#]],".D\data.ms",""),"TIC:", ""),B798)</f>
        <v xml:space="preserve"> 20250718_Nap-0.1</v>
      </c>
      <c r="J799" t="str">
        <f>IFERROR(2*(D800-Table1[[#This Row],[Ret Time]])/(Table1[[#This Row],[Width]]+F800),"")</f>
        <v/>
      </c>
      <c r="K799" t="str">
        <f>IF(ISNUMBER(Table1[[#This Row],[Ret Time]]), ROUND(Table1[[#This Row],[Ret Time]],1),"")</f>
        <v/>
      </c>
      <c r="L799" t="str">
        <f>IFERROR(INDEX($W$8:$W$30,MATCH(K799,$V$8:$V$30,0)),"")</f>
        <v/>
      </c>
      <c r="M799" t="str">
        <f>IFERROR(INDEX($X$8:$X$30,MATCH(Table1[[#This Row],[Rounded RT]],$V$8:$V$30,0)),"")</f>
        <v/>
      </c>
      <c r="N799" t="str">
        <f>IF(Table1[[#This Row],[Analyte]]=$W$8, Table1[[#This Row],[Area]]/SUMIFS($G$6:$G1797, $M$6:$M1797,Table1[[#This Row],[Inject ID]],$B$6:$B1797,Table1[[#This Row],[File Name]]), "")</f>
        <v/>
      </c>
      <c r="O799" t="str">
        <f>IF(Table1[[#This Row],[Analyte]]=$W$25, Table1[[#This Row],[Area]]/SUMIFS($G$6:$G1797, $M$6:$M1797,Table1[[#This Row],[Inject ID]],$B$6:$B1797,Table1[[#This Row],[File Name]]), "")</f>
        <v/>
      </c>
      <c r="Q799" t="str">
        <f>IF(Table1[[#This Row],[Nap/decane]]=$W$8, Table1[[#This Row],[Area]]/SUMIFS($G$6:$G1797, $M$6:$M1797,Table1[[#This Row],[Inject ID approx]],$B$6:$B1797,Table1[[#This Row],[File Name]]), "")</f>
        <v/>
      </c>
      <c r="R799" t="str">
        <f>IF(OR(Table1[[#This Row],[Analyte]]="Phe", Table1[[#This Row],[Analyte]]= "Naphtol"),TRUE,"")</f>
        <v/>
      </c>
    </row>
    <row r="800" spans="1:18" x14ac:dyDescent="0.2">
      <c r="A800" t="str">
        <f>IFERROR(RIGHT(Table1[[#This Row],[File Name]],LEN(Table1[[#This Row],[File Name]])-FIND("-",Table1[[#This Row],[File Name]])),"")</f>
        <v>0.1</v>
      </c>
      <c r="B800" t="str">
        <f>IF(LEFT(Table1[[#This Row],[Peak '#]],3)="TIC", SUBSTITUTE(SUBSTITUTE(Table1[[#This Row],[Peak '#]],".D\data.ms",""),"TIC:", ""),B799)</f>
        <v xml:space="preserve"> 20250718_Nap-0.1</v>
      </c>
      <c r="J800" t="str">
        <f>IFERROR(2*(D801-Table1[[#This Row],[Ret Time]])/(Table1[[#This Row],[Width]]+F801),"")</f>
        <v/>
      </c>
      <c r="K800" t="str">
        <f>IF(ISNUMBER(Table1[[#This Row],[Ret Time]]), ROUND(Table1[[#This Row],[Ret Time]],1),"")</f>
        <v/>
      </c>
      <c r="L800" t="str">
        <f>IFERROR(INDEX($W$8:$W$30,MATCH(K800,$V$8:$V$30,0)),"")</f>
        <v/>
      </c>
      <c r="M800" t="str">
        <f>IFERROR(INDEX($X$8:$X$30,MATCH(Table1[[#This Row],[Rounded RT]],$V$8:$V$30,0)),"")</f>
        <v/>
      </c>
      <c r="N800" t="str">
        <f>IF(Table1[[#This Row],[Analyte]]=$W$8, Table1[[#This Row],[Area]]/SUMIFS($G$6:$G1798, $M$6:$M1798,Table1[[#This Row],[Inject ID]],$B$6:$B1798,Table1[[#This Row],[File Name]]), "")</f>
        <v/>
      </c>
      <c r="O800" t="str">
        <f>IF(Table1[[#This Row],[Analyte]]=$W$25, Table1[[#This Row],[Area]]/SUMIFS($G$6:$G1798, $M$6:$M1798,Table1[[#This Row],[Inject ID]],$B$6:$B1798,Table1[[#This Row],[File Name]]), "")</f>
        <v/>
      </c>
      <c r="Q800" t="str">
        <f>IF(Table1[[#This Row],[Nap/decane]]=$W$8, Table1[[#This Row],[Area]]/SUMIFS($G$6:$G1798, $M$6:$M1798,Table1[[#This Row],[Inject ID approx]],$B$6:$B1798,Table1[[#This Row],[File Name]]), "")</f>
        <v/>
      </c>
      <c r="R800" t="str">
        <f>IF(OR(Table1[[#This Row],[Analyte]]="Phe", Table1[[#This Row],[Analyte]]= "Naphtol"),TRUE,"")</f>
        <v/>
      </c>
    </row>
    <row r="801" spans="1:18" x14ac:dyDescent="0.2">
      <c r="A801" t="str">
        <f>IFERROR(RIGHT(Table1[[#This Row],[File Name]],LEN(Table1[[#This Row],[File Name]])-FIND("-",Table1[[#This Row],[File Name]])),"")</f>
        <v>0.1</v>
      </c>
      <c r="B801" t="str">
        <f>IF(LEFT(Table1[[#This Row],[Peak '#]],3)="TIC", SUBSTITUTE(SUBSTITUTE(Table1[[#This Row],[Peak '#]],".D\data.ms",""),"TIC:", ""),B800)</f>
        <v xml:space="preserve"> 20250718_Nap-0.1</v>
      </c>
      <c r="J801" t="str">
        <f>IFERROR(2*(D802-Table1[[#This Row],[Ret Time]])/(Table1[[#This Row],[Width]]+F802),"")</f>
        <v/>
      </c>
      <c r="K801" t="str">
        <f>IF(ISNUMBER(Table1[[#This Row],[Ret Time]]), ROUND(Table1[[#This Row],[Ret Time]],1),"")</f>
        <v/>
      </c>
      <c r="L801" t="str">
        <f>IFERROR(INDEX($W$8:$W$30,MATCH(K801,$V$8:$V$30,0)),"")</f>
        <v/>
      </c>
      <c r="M801" t="str">
        <f>IFERROR(INDEX($X$8:$X$30,MATCH(Table1[[#This Row],[Rounded RT]],$V$8:$V$30,0)),"")</f>
        <v/>
      </c>
      <c r="N801" t="str">
        <f>IF(Table1[[#This Row],[Analyte]]=$W$8, Table1[[#This Row],[Area]]/SUMIFS($G$6:$G1799, $M$6:$M1799,Table1[[#This Row],[Inject ID]],$B$6:$B1799,Table1[[#This Row],[File Name]]), "")</f>
        <v/>
      </c>
      <c r="O801" t="str">
        <f>IF(Table1[[#This Row],[Analyte]]=$W$25, Table1[[#This Row],[Area]]/SUMIFS($G$6:$G1799, $M$6:$M1799,Table1[[#This Row],[Inject ID]],$B$6:$B1799,Table1[[#This Row],[File Name]]), "")</f>
        <v/>
      </c>
      <c r="Q801" t="str">
        <f>IF(Table1[[#This Row],[Nap/decane]]=$W$8, Table1[[#This Row],[Area]]/SUMIFS($G$6:$G1799, $M$6:$M1799,Table1[[#This Row],[Inject ID approx]],$B$6:$B1799,Table1[[#This Row],[File Name]]), "")</f>
        <v/>
      </c>
      <c r="R801" t="str">
        <f>IF(OR(Table1[[#This Row],[Analyte]]="Phe", Table1[[#This Row],[Analyte]]= "Naphtol"),TRUE,"")</f>
        <v/>
      </c>
    </row>
    <row r="802" spans="1:18" x14ac:dyDescent="0.2">
      <c r="A802" t="str">
        <f>IFERROR(RIGHT(Table1[[#This Row],[File Name]],LEN(Table1[[#This Row],[File Name]])-FIND("-",Table1[[#This Row],[File Name]])),"")</f>
        <v>0.1</v>
      </c>
      <c r="B802" t="str">
        <f>IF(LEFT(Table1[[#This Row],[Peak '#]],3)="TIC", SUBSTITUTE(SUBSTITUTE(Table1[[#This Row],[Peak '#]],".D\data.ms",""),"TIC:", ""),B801)</f>
        <v xml:space="preserve"> 20250718_Nap-0.1</v>
      </c>
      <c r="J802" t="str">
        <f>IFERROR(2*(D803-Table1[[#This Row],[Ret Time]])/(Table1[[#This Row],[Width]]+F803),"")</f>
        <v/>
      </c>
      <c r="K802" t="str">
        <f>IF(ISNUMBER(Table1[[#This Row],[Ret Time]]), ROUND(Table1[[#This Row],[Ret Time]],1),"")</f>
        <v/>
      </c>
      <c r="L802" t="str">
        <f>IFERROR(INDEX($W$8:$W$30,MATCH(K802,$V$8:$V$30,0)),"")</f>
        <v/>
      </c>
      <c r="M802" t="str">
        <f>IFERROR(INDEX($X$8:$X$30,MATCH(Table1[[#This Row],[Rounded RT]],$V$8:$V$30,0)),"")</f>
        <v/>
      </c>
      <c r="N802" t="str">
        <f>IF(Table1[[#This Row],[Analyte]]=$W$8, Table1[[#This Row],[Area]]/SUMIFS($G$6:$G1800, $M$6:$M1800,Table1[[#This Row],[Inject ID]],$B$6:$B1800,Table1[[#This Row],[File Name]]), "")</f>
        <v/>
      </c>
      <c r="O802" t="str">
        <f>IF(Table1[[#This Row],[Analyte]]=$W$25, Table1[[#This Row],[Area]]/SUMIFS($G$6:$G1800, $M$6:$M1800,Table1[[#This Row],[Inject ID]],$B$6:$B1800,Table1[[#This Row],[File Name]]), "")</f>
        <v/>
      </c>
      <c r="Q802" t="str">
        <f>IF(Table1[[#This Row],[Nap/decane]]=$W$8, Table1[[#This Row],[Area]]/SUMIFS($G$6:$G1800, $M$6:$M1800,Table1[[#This Row],[Inject ID approx]],$B$6:$B1800,Table1[[#This Row],[File Name]]), "")</f>
        <v/>
      </c>
      <c r="R802" t="str">
        <f>IF(OR(Table1[[#This Row],[Analyte]]="Phe", Table1[[#This Row],[Analyte]]= "Naphtol"),TRUE,"")</f>
        <v/>
      </c>
    </row>
    <row r="803" spans="1:18" x14ac:dyDescent="0.2">
      <c r="A803" t="str">
        <f>IFERROR(RIGHT(Table1[[#This Row],[File Name]],LEN(Table1[[#This Row],[File Name]])-FIND("-",Table1[[#This Row],[File Name]])),"")</f>
        <v>0.1</v>
      </c>
      <c r="B803" t="str">
        <f>IF(LEFT(Table1[[#This Row],[Peak '#]],3)="TIC", SUBSTITUTE(SUBSTITUTE(Table1[[#This Row],[Peak '#]],".D\data.ms",""),"TIC:", ""),B802)</f>
        <v xml:space="preserve"> 20250718_Nap-0.1</v>
      </c>
      <c r="J803" t="str">
        <f>IFERROR(2*(D804-Table1[[#This Row],[Ret Time]])/(Table1[[#This Row],[Width]]+F804),"")</f>
        <v/>
      </c>
      <c r="K803" t="str">
        <f>IF(ISNUMBER(Table1[[#This Row],[Ret Time]]), ROUND(Table1[[#This Row],[Ret Time]],1),"")</f>
        <v/>
      </c>
      <c r="L803" t="str">
        <f>IFERROR(INDEX($W$8:$W$30,MATCH(K803,$V$8:$V$30,0)),"")</f>
        <v/>
      </c>
      <c r="M803" t="str">
        <f>IFERROR(INDEX($X$8:$X$30,MATCH(Table1[[#This Row],[Rounded RT]],$V$8:$V$30,0)),"")</f>
        <v/>
      </c>
      <c r="N803" t="str">
        <f>IF(Table1[[#This Row],[Analyte]]=$W$8, Table1[[#This Row],[Area]]/SUMIFS($G$6:$G1801, $M$6:$M1801,Table1[[#This Row],[Inject ID]],$B$6:$B1801,Table1[[#This Row],[File Name]]), "")</f>
        <v/>
      </c>
      <c r="O803" t="str">
        <f>IF(Table1[[#This Row],[Analyte]]=$W$25, Table1[[#This Row],[Area]]/SUMIFS($G$6:$G1801, $M$6:$M1801,Table1[[#This Row],[Inject ID]],$B$6:$B1801,Table1[[#This Row],[File Name]]), "")</f>
        <v/>
      </c>
      <c r="Q803" t="str">
        <f>IF(Table1[[#This Row],[Nap/decane]]=$W$8, Table1[[#This Row],[Area]]/SUMIFS($G$6:$G1801, $M$6:$M1801,Table1[[#This Row],[Inject ID approx]],$B$6:$B1801,Table1[[#This Row],[File Name]]), "")</f>
        <v/>
      </c>
      <c r="R803" t="str">
        <f>IF(OR(Table1[[#This Row],[Analyte]]="Phe", Table1[[#This Row],[Analyte]]= "Naphtol"),TRUE,"")</f>
        <v/>
      </c>
    </row>
    <row r="804" spans="1:18" x14ac:dyDescent="0.2">
      <c r="A804" t="str">
        <f>IFERROR(RIGHT(Table1[[#This Row],[File Name]],LEN(Table1[[#This Row],[File Name]])-FIND("-",Table1[[#This Row],[File Name]])),"")</f>
        <v>0.1</v>
      </c>
      <c r="B804" t="str">
        <f>IF(LEFT(Table1[[#This Row],[Peak '#]],3)="TIC", SUBSTITUTE(SUBSTITUTE(Table1[[#This Row],[Peak '#]],".D\data.ms",""),"TIC:", ""),B803)</f>
        <v xml:space="preserve"> 20250718_Nap-0.1</v>
      </c>
      <c r="J804" t="str">
        <f>IFERROR(2*(D805-Table1[[#This Row],[Ret Time]])/(Table1[[#This Row],[Width]]+F805),"")</f>
        <v/>
      </c>
      <c r="K804" t="str">
        <f>IF(ISNUMBER(Table1[[#This Row],[Ret Time]]), ROUND(Table1[[#This Row],[Ret Time]],1),"")</f>
        <v/>
      </c>
      <c r="L804" t="str">
        <f>IFERROR(INDEX($W$8:$W$30,MATCH(K804,$V$8:$V$30,0)),"")</f>
        <v/>
      </c>
      <c r="M804" t="str">
        <f>IFERROR(INDEX($X$8:$X$30,MATCH(Table1[[#This Row],[Rounded RT]],$V$8:$V$30,0)),"")</f>
        <v/>
      </c>
      <c r="N804" t="str">
        <f>IF(Table1[[#This Row],[Analyte]]=$W$8, Table1[[#This Row],[Area]]/SUMIFS($G$6:$G1802, $M$6:$M1802,Table1[[#This Row],[Inject ID]],$B$6:$B1802,Table1[[#This Row],[File Name]]), "")</f>
        <v/>
      </c>
      <c r="O804" t="str">
        <f>IF(Table1[[#This Row],[Analyte]]=$W$25, Table1[[#This Row],[Area]]/SUMIFS($G$6:$G1802, $M$6:$M1802,Table1[[#This Row],[Inject ID]],$B$6:$B1802,Table1[[#This Row],[File Name]]), "")</f>
        <v/>
      </c>
      <c r="Q804" t="str">
        <f>IF(Table1[[#This Row],[Nap/decane]]=$W$8, Table1[[#This Row],[Area]]/SUMIFS($G$6:$G1802, $M$6:$M1802,Table1[[#This Row],[Inject ID approx]],$B$6:$B1802,Table1[[#This Row],[File Name]]), "")</f>
        <v/>
      </c>
      <c r="R804" t="str">
        <f>IF(OR(Table1[[#This Row],[Analyte]]="Phe", Table1[[#This Row],[Analyte]]= "Naphtol"),TRUE,"")</f>
        <v/>
      </c>
    </row>
    <row r="805" spans="1:18" x14ac:dyDescent="0.2">
      <c r="A805" t="str">
        <f>IFERROR(RIGHT(Table1[[#This Row],[File Name]],LEN(Table1[[#This Row],[File Name]])-FIND("-",Table1[[#This Row],[File Name]])),"")</f>
        <v>0.1</v>
      </c>
      <c r="B805" t="str">
        <f>IF(LEFT(Table1[[#This Row],[Peak '#]],3)="TIC", SUBSTITUTE(SUBSTITUTE(Table1[[#This Row],[Peak '#]],".D\data.ms",""),"TIC:", ""),B804)</f>
        <v xml:space="preserve"> 20250718_Nap-0.1</v>
      </c>
      <c r="J805" t="str">
        <f>IFERROR(2*(D806-Table1[[#This Row],[Ret Time]])/(Table1[[#This Row],[Width]]+F806),"")</f>
        <v/>
      </c>
      <c r="K805" t="str">
        <f>IF(ISNUMBER(Table1[[#This Row],[Ret Time]]), ROUND(Table1[[#This Row],[Ret Time]],1),"")</f>
        <v/>
      </c>
      <c r="L805" t="str">
        <f>IFERROR(INDEX($W$8:$W$30,MATCH(K805,$V$8:$V$30,0)),"")</f>
        <v/>
      </c>
      <c r="M805" t="str">
        <f>IFERROR(INDEX($X$8:$X$30,MATCH(Table1[[#This Row],[Rounded RT]],$V$8:$V$30,0)),"")</f>
        <v/>
      </c>
      <c r="N805" t="str">
        <f>IF(Table1[[#This Row],[Analyte]]=$W$8, Table1[[#This Row],[Area]]/SUMIFS($G$6:$G1803, $M$6:$M1803,Table1[[#This Row],[Inject ID]],$B$6:$B1803,Table1[[#This Row],[File Name]]), "")</f>
        <v/>
      </c>
      <c r="O805" t="str">
        <f>IF(Table1[[#This Row],[Analyte]]=$W$25, Table1[[#This Row],[Area]]/SUMIFS($G$6:$G1803, $M$6:$M1803,Table1[[#This Row],[Inject ID]],$B$6:$B1803,Table1[[#This Row],[File Name]]), "")</f>
        <v/>
      </c>
      <c r="Q805" t="str">
        <f>IF(Table1[[#This Row],[Nap/decane]]=$W$8, Table1[[#This Row],[Area]]/SUMIFS($G$6:$G1803, $M$6:$M1803,Table1[[#This Row],[Inject ID approx]],$B$6:$B1803,Table1[[#This Row],[File Name]]), "")</f>
        <v/>
      </c>
      <c r="R805" t="str">
        <f>IF(OR(Table1[[#This Row],[Analyte]]="Phe", Table1[[#This Row],[Analyte]]= "Naphtol"),TRUE,"")</f>
        <v/>
      </c>
    </row>
    <row r="806" spans="1:18" x14ac:dyDescent="0.2">
      <c r="A806" t="str">
        <f>IFERROR(RIGHT(Table1[[#This Row],[File Name]],LEN(Table1[[#This Row],[File Name]])-FIND("-",Table1[[#This Row],[File Name]])),"")</f>
        <v>0.1</v>
      </c>
      <c r="B806" t="str">
        <f>IF(LEFT(Table1[[#This Row],[Peak '#]],3)="TIC", SUBSTITUTE(SUBSTITUTE(Table1[[#This Row],[Peak '#]],".D\data.ms",""),"TIC:", ""),B805)</f>
        <v xml:space="preserve"> 20250718_Nap-0.1</v>
      </c>
      <c r="J806" t="str">
        <f>IFERROR(2*(D807-Table1[[#This Row],[Ret Time]])/(Table1[[#This Row],[Width]]+F807),"")</f>
        <v/>
      </c>
      <c r="K806" t="str">
        <f>IF(ISNUMBER(Table1[[#This Row],[Ret Time]]), ROUND(Table1[[#This Row],[Ret Time]],1),"")</f>
        <v/>
      </c>
      <c r="L806" t="str">
        <f>IFERROR(INDEX($W$8:$W$30,MATCH(K806,$V$8:$V$30,0)),"")</f>
        <v/>
      </c>
      <c r="M806" t="str">
        <f>IFERROR(INDEX($X$8:$X$30,MATCH(Table1[[#This Row],[Rounded RT]],$V$8:$V$30,0)),"")</f>
        <v/>
      </c>
      <c r="N806" t="str">
        <f>IF(Table1[[#This Row],[Analyte]]=$W$8, Table1[[#This Row],[Area]]/SUMIFS($G$6:$G1804, $M$6:$M1804,Table1[[#This Row],[Inject ID]],$B$6:$B1804,Table1[[#This Row],[File Name]]), "")</f>
        <v/>
      </c>
      <c r="O806" t="str">
        <f>IF(Table1[[#This Row],[Analyte]]=$W$25, Table1[[#This Row],[Area]]/SUMIFS($G$6:$G1804, $M$6:$M1804,Table1[[#This Row],[Inject ID]],$B$6:$B1804,Table1[[#This Row],[File Name]]), "")</f>
        <v/>
      </c>
      <c r="Q806" t="str">
        <f>IF(Table1[[#This Row],[Nap/decane]]=$W$8, Table1[[#This Row],[Area]]/SUMIFS($G$6:$G1804, $M$6:$M1804,Table1[[#This Row],[Inject ID approx]],$B$6:$B1804,Table1[[#This Row],[File Name]]), "")</f>
        <v/>
      </c>
      <c r="R806" t="str">
        <f>IF(OR(Table1[[#This Row],[Analyte]]="Phe", Table1[[#This Row],[Analyte]]= "Naphtol"),TRUE,"")</f>
        <v/>
      </c>
    </row>
    <row r="807" spans="1:18" x14ac:dyDescent="0.2">
      <c r="A807" t="str">
        <f>IFERROR(RIGHT(Table1[[#This Row],[File Name]],LEN(Table1[[#This Row],[File Name]])-FIND("-",Table1[[#This Row],[File Name]])),"")</f>
        <v>0.1</v>
      </c>
      <c r="B807" t="str">
        <f>IF(LEFT(Table1[[#This Row],[Peak '#]],3)="TIC", SUBSTITUTE(SUBSTITUTE(Table1[[#This Row],[Peak '#]],".D\data.ms",""),"TIC:", ""),B806)</f>
        <v xml:space="preserve"> 20250718_Nap-0.1</v>
      </c>
      <c r="J807" t="str">
        <f>IFERROR(2*(D808-Table1[[#This Row],[Ret Time]])/(Table1[[#This Row],[Width]]+F808),"")</f>
        <v/>
      </c>
      <c r="K807" t="str">
        <f>IF(ISNUMBER(Table1[[#This Row],[Ret Time]]), ROUND(Table1[[#This Row],[Ret Time]],1),"")</f>
        <v/>
      </c>
      <c r="L807" t="str">
        <f>IFERROR(INDEX($W$8:$W$30,MATCH(K807,$V$8:$V$30,0)),"")</f>
        <v/>
      </c>
      <c r="M807" t="str">
        <f>IFERROR(INDEX($X$8:$X$30,MATCH(Table1[[#This Row],[Rounded RT]],$V$8:$V$30,0)),"")</f>
        <v/>
      </c>
      <c r="N807" t="str">
        <f>IF(Table1[[#This Row],[Analyte]]=$W$8, Table1[[#This Row],[Area]]/SUMIFS($G$6:$G1805, $M$6:$M1805,Table1[[#This Row],[Inject ID]],$B$6:$B1805,Table1[[#This Row],[File Name]]), "")</f>
        <v/>
      </c>
      <c r="O807" t="str">
        <f>IF(Table1[[#This Row],[Analyte]]=$W$25, Table1[[#This Row],[Area]]/SUMIFS($G$6:$G1805, $M$6:$M1805,Table1[[#This Row],[Inject ID]],$B$6:$B1805,Table1[[#This Row],[File Name]]), "")</f>
        <v/>
      </c>
      <c r="Q807" t="str">
        <f>IF(Table1[[#This Row],[Nap/decane]]=$W$8, Table1[[#This Row],[Area]]/SUMIFS($G$6:$G1805, $M$6:$M1805,Table1[[#This Row],[Inject ID approx]],$B$6:$B1805,Table1[[#This Row],[File Name]]), "")</f>
        <v/>
      </c>
      <c r="R807" t="str">
        <f>IF(OR(Table1[[#This Row],[Analyte]]="Phe", Table1[[#This Row],[Analyte]]= "Naphtol"),TRUE,"")</f>
        <v/>
      </c>
    </row>
    <row r="808" spans="1:18" x14ac:dyDescent="0.2">
      <c r="A808" t="str">
        <f>IFERROR(RIGHT(Table1[[#This Row],[File Name]],LEN(Table1[[#This Row],[File Name]])-FIND("-",Table1[[#This Row],[File Name]])),"")</f>
        <v>0.1</v>
      </c>
      <c r="B808" t="str">
        <f>IF(LEFT(Table1[[#This Row],[Peak '#]],3)="TIC", SUBSTITUTE(SUBSTITUTE(Table1[[#This Row],[Peak '#]],".D\data.ms",""),"TIC:", ""),B807)</f>
        <v xml:space="preserve"> 20250718_Nap-0.1</v>
      </c>
      <c r="J808" t="str">
        <f>IFERROR(2*(D809-Table1[[#This Row],[Ret Time]])/(Table1[[#This Row],[Width]]+F809),"")</f>
        <v/>
      </c>
      <c r="K808" t="str">
        <f>IF(ISNUMBER(Table1[[#This Row],[Ret Time]]), ROUND(Table1[[#This Row],[Ret Time]],1),"")</f>
        <v/>
      </c>
      <c r="L808" t="str">
        <f>IFERROR(INDEX($W$8:$W$30,MATCH(K808,$V$8:$V$30,0)),"")</f>
        <v/>
      </c>
      <c r="M808" t="str">
        <f>IFERROR(INDEX($X$8:$X$30,MATCH(Table1[[#This Row],[Rounded RT]],$V$8:$V$30,0)),"")</f>
        <v/>
      </c>
      <c r="N808" t="str">
        <f>IF(Table1[[#This Row],[Analyte]]=$W$8, Table1[[#This Row],[Area]]/SUMIFS($G$6:$G1806, $M$6:$M1806,Table1[[#This Row],[Inject ID]],$B$6:$B1806,Table1[[#This Row],[File Name]]), "")</f>
        <v/>
      </c>
      <c r="O808" t="str">
        <f>IF(Table1[[#This Row],[Analyte]]=$W$25, Table1[[#This Row],[Area]]/SUMIFS($G$6:$G1806, $M$6:$M1806,Table1[[#This Row],[Inject ID]],$B$6:$B1806,Table1[[#This Row],[File Name]]), "")</f>
        <v/>
      </c>
      <c r="Q808" t="str">
        <f>IF(Table1[[#This Row],[Nap/decane]]=$W$8, Table1[[#This Row],[Area]]/SUMIFS($G$6:$G1806, $M$6:$M1806,Table1[[#This Row],[Inject ID approx]],$B$6:$B1806,Table1[[#This Row],[File Name]]), "")</f>
        <v/>
      </c>
      <c r="R808" t="str">
        <f>IF(OR(Table1[[#This Row],[Analyte]]="Phe", Table1[[#This Row],[Analyte]]= "Naphtol"),TRUE,"")</f>
        <v/>
      </c>
    </row>
    <row r="809" spans="1:18" x14ac:dyDescent="0.2">
      <c r="A809" t="str">
        <f>IFERROR(RIGHT(Table1[[#This Row],[File Name]],LEN(Table1[[#This Row],[File Name]])-FIND("-",Table1[[#This Row],[File Name]])),"")</f>
        <v>0.1</v>
      </c>
      <c r="B809" t="str">
        <f>IF(LEFT(Table1[[#This Row],[Peak '#]],3)="TIC", SUBSTITUTE(SUBSTITUTE(Table1[[#This Row],[Peak '#]],".D\data.ms",""),"TIC:", ""),B808)</f>
        <v xml:space="preserve"> 20250718_Nap-0.1</v>
      </c>
      <c r="J809" t="str">
        <f>IFERROR(2*(D810-Table1[[#This Row],[Ret Time]])/(Table1[[#This Row],[Width]]+F810),"")</f>
        <v/>
      </c>
      <c r="K809" t="str">
        <f>IF(ISNUMBER(Table1[[#This Row],[Ret Time]]), ROUND(Table1[[#This Row],[Ret Time]],1),"")</f>
        <v/>
      </c>
      <c r="L809" t="str">
        <f>IFERROR(INDEX($W$8:$W$30,MATCH(K809,$V$8:$V$30,0)),"")</f>
        <v/>
      </c>
      <c r="M809" t="str">
        <f>IFERROR(INDEX($X$8:$X$30,MATCH(Table1[[#This Row],[Rounded RT]],$V$8:$V$30,0)),"")</f>
        <v/>
      </c>
      <c r="N809" t="str">
        <f>IF(Table1[[#This Row],[Analyte]]=$W$8, Table1[[#This Row],[Area]]/SUMIFS($G$6:$G1807, $M$6:$M1807,Table1[[#This Row],[Inject ID]],$B$6:$B1807,Table1[[#This Row],[File Name]]), "")</f>
        <v/>
      </c>
      <c r="O809" t="str">
        <f>IF(Table1[[#This Row],[Analyte]]=$W$25, Table1[[#This Row],[Area]]/SUMIFS($G$6:$G1807, $M$6:$M1807,Table1[[#This Row],[Inject ID]],$B$6:$B1807,Table1[[#This Row],[File Name]]), "")</f>
        <v/>
      </c>
      <c r="Q809" t="str">
        <f>IF(Table1[[#This Row],[Nap/decane]]=$W$8, Table1[[#This Row],[Area]]/SUMIFS($G$6:$G1807, $M$6:$M1807,Table1[[#This Row],[Inject ID approx]],$B$6:$B1807,Table1[[#This Row],[File Name]]), "")</f>
        <v/>
      </c>
      <c r="R809" t="str">
        <f>IF(OR(Table1[[#This Row],[Analyte]]="Phe", Table1[[#This Row],[Analyte]]= "Naphtol"),TRUE,"")</f>
        <v/>
      </c>
    </row>
    <row r="810" spans="1:18" x14ac:dyDescent="0.2">
      <c r="A810" t="str">
        <f>IFERROR(RIGHT(Table1[[#This Row],[File Name]],LEN(Table1[[#This Row],[File Name]])-FIND("-",Table1[[#This Row],[File Name]])),"")</f>
        <v>0.1</v>
      </c>
      <c r="B810" t="str">
        <f>IF(LEFT(Table1[[#This Row],[Peak '#]],3)="TIC", SUBSTITUTE(SUBSTITUTE(Table1[[#This Row],[Peak '#]],".D\data.ms",""),"TIC:", ""),B809)</f>
        <v xml:space="preserve"> 20250718_Nap-0.1</v>
      </c>
      <c r="J810" t="str">
        <f>IFERROR(2*(D811-Table1[[#This Row],[Ret Time]])/(Table1[[#This Row],[Width]]+F811),"")</f>
        <v/>
      </c>
      <c r="K810" t="str">
        <f>IF(ISNUMBER(Table1[[#This Row],[Ret Time]]), ROUND(Table1[[#This Row],[Ret Time]],1),"")</f>
        <v/>
      </c>
      <c r="L810" t="str">
        <f>IFERROR(INDEX($W$8:$W$30,MATCH(K810,$V$8:$V$30,0)),"")</f>
        <v/>
      </c>
      <c r="M810" t="str">
        <f>IFERROR(INDEX($X$8:$X$30,MATCH(Table1[[#This Row],[Rounded RT]],$V$8:$V$30,0)),"")</f>
        <v/>
      </c>
      <c r="N810" t="str">
        <f>IF(Table1[[#This Row],[Analyte]]=$W$8, Table1[[#This Row],[Area]]/SUMIFS($G$6:$G1808, $M$6:$M1808,Table1[[#This Row],[Inject ID]],$B$6:$B1808,Table1[[#This Row],[File Name]]), "")</f>
        <v/>
      </c>
      <c r="O810" t="str">
        <f>IF(Table1[[#This Row],[Analyte]]=$W$25, Table1[[#This Row],[Area]]/SUMIFS($G$6:$G1808, $M$6:$M1808,Table1[[#This Row],[Inject ID]],$B$6:$B1808,Table1[[#This Row],[File Name]]), "")</f>
        <v/>
      </c>
      <c r="Q810" t="str">
        <f>IF(Table1[[#This Row],[Nap/decane]]=$W$8, Table1[[#This Row],[Area]]/SUMIFS($G$6:$G1808, $M$6:$M1808,Table1[[#This Row],[Inject ID approx]],$B$6:$B1808,Table1[[#This Row],[File Name]]), "")</f>
        <v/>
      </c>
      <c r="R810" t="str">
        <f>IF(OR(Table1[[#This Row],[Analyte]]="Phe", Table1[[#This Row],[Analyte]]= "Naphtol"),TRUE,"")</f>
        <v/>
      </c>
    </row>
    <row r="811" spans="1:18" x14ac:dyDescent="0.2">
      <c r="A811" t="str">
        <f>IFERROR(RIGHT(Table1[[#This Row],[File Name]],LEN(Table1[[#This Row],[File Name]])-FIND("-",Table1[[#This Row],[File Name]])),"")</f>
        <v>0.1</v>
      </c>
      <c r="B811" t="str">
        <f>IF(LEFT(Table1[[#This Row],[Peak '#]],3)="TIC", SUBSTITUTE(SUBSTITUTE(Table1[[#This Row],[Peak '#]],".D\data.ms",""),"TIC:", ""),B810)</f>
        <v xml:space="preserve"> 20250718_Nap-0.1</v>
      </c>
      <c r="J811" t="str">
        <f>IFERROR(2*(D812-Table1[[#This Row],[Ret Time]])/(Table1[[#This Row],[Width]]+F812),"")</f>
        <v/>
      </c>
      <c r="K811" t="str">
        <f>IF(ISNUMBER(Table1[[#This Row],[Ret Time]]), ROUND(Table1[[#This Row],[Ret Time]],1),"")</f>
        <v/>
      </c>
      <c r="L811" t="str">
        <f>IFERROR(INDEX($W$8:$W$30,MATCH(K811,$V$8:$V$30,0)),"")</f>
        <v/>
      </c>
      <c r="M811" t="str">
        <f>IFERROR(INDEX($X$8:$X$30,MATCH(Table1[[#This Row],[Rounded RT]],$V$8:$V$30,0)),"")</f>
        <v/>
      </c>
      <c r="N811" t="str">
        <f>IF(Table1[[#This Row],[Analyte]]=$W$8, Table1[[#This Row],[Area]]/SUMIFS($G$6:$G1809, $M$6:$M1809,Table1[[#This Row],[Inject ID]],$B$6:$B1809,Table1[[#This Row],[File Name]]), "")</f>
        <v/>
      </c>
      <c r="O811" t="str">
        <f>IF(Table1[[#This Row],[Analyte]]=$W$25, Table1[[#This Row],[Area]]/SUMIFS($G$6:$G1809, $M$6:$M1809,Table1[[#This Row],[Inject ID]],$B$6:$B1809,Table1[[#This Row],[File Name]]), "")</f>
        <v/>
      </c>
      <c r="Q811" t="str">
        <f>IF(Table1[[#This Row],[Nap/decane]]=$W$8, Table1[[#This Row],[Area]]/SUMIFS($G$6:$G1809, $M$6:$M1809,Table1[[#This Row],[Inject ID approx]],$B$6:$B1809,Table1[[#This Row],[File Name]]), "")</f>
        <v/>
      </c>
      <c r="R811" t="str">
        <f>IF(OR(Table1[[#This Row],[Analyte]]="Phe", Table1[[#This Row],[Analyte]]= "Naphtol"),TRUE,"")</f>
        <v/>
      </c>
    </row>
    <row r="812" spans="1:18" x14ac:dyDescent="0.2">
      <c r="A812" t="str">
        <f>IFERROR(RIGHT(Table1[[#This Row],[File Name]],LEN(Table1[[#This Row],[File Name]])-FIND("-",Table1[[#This Row],[File Name]])),"")</f>
        <v>0.1</v>
      </c>
      <c r="B812" t="str">
        <f>IF(LEFT(Table1[[#This Row],[Peak '#]],3)="TIC", SUBSTITUTE(SUBSTITUTE(Table1[[#This Row],[Peak '#]],".D\data.ms",""),"TIC:", ""),B811)</f>
        <v xml:space="preserve"> 20250718_Nap-0.1</v>
      </c>
      <c r="J812" t="str">
        <f>IFERROR(2*(D813-Table1[[#This Row],[Ret Time]])/(Table1[[#This Row],[Width]]+F813),"")</f>
        <v/>
      </c>
      <c r="K812" t="str">
        <f>IF(ISNUMBER(Table1[[#This Row],[Ret Time]]), ROUND(Table1[[#This Row],[Ret Time]],1),"")</f>
        <v/>
      </c>
      <c r="L812" t="str">
        <f>IFERROR(INDEX($W$8:$W$30,MATCH(K812,$V$8:$V$30,0)),"")</f>
        <v/>
      </c>
      <c r="M812" t="str">
        <f>IFERROR(INDEX($X$8:$X$30,MATCH(Table1[[#This Row],[Rounded RT]],$V$8:$V$30,0)),"")</f>
        <v/>
      </c>
      <c r="N812" t="str">
        <f>IF(Table1[[#This Row],[Analyte]]=$W$8, Table1[[#This Row],[Area]]/SUMIFS($G$6:$G1810, $M$6:$M1810,Table1[[#This Row],[Inject ID]],$B$6:$B1810,Table1[[#This Row],[File Name]]), "")</f>
        <v/>
      </c>
      <c r="O812" t="str">
        <f>IF(Table1[[#This Row],[Analyte]]=$W$25, Table1[[#This Row],[Area]]/SUMIFS($G$6:$G1810, $M$6:$M1810,Table1[[#This Row],[Inject ID]],$B$6:$B1810,Table1[[#This Row],[File Name]]), "")</f>
        <v/>
      </c>
      <c r="Q812" t="str">
        <f>IF(Table1[[#This Row],[Nap/decane]]=$W$8, Table1[[#This Row],[Area]]/SUMIFS($G$6:$G1810, $M$6:$M1810,Table1[[#This Row],[Inject ID approx]],$B$6:$B1810,Table1[[#This Row],[File Name]]), "")</f>
        <v/>
      </c>
      <c r="R812" t="str">
        <f>IF(OR(Table1[[#This Row],[Analyte]]="Phe", Table1[[#This Row],[Analyte]]= "Naphtol"),TRUE,"")</f>
        <v/>
      </c>
    </row>
    <row r="813" spans="1:18" x14ac:dyDescent="0.2">
      <c r="A813" t="str">
        <f>IFERROR(RIGHT(Table1[[#This Row],[File Name]],LEN(Table1[[#This Row],[File Name]])-FIND("-",Table1[[#This Row],[File Name]])),"")</f>
        <v>0.1</v>
      </c>
      <c r="B813" t="str">
        <f>IF(LEFT(Table1[[#This Row],[Peak '#]],3)="TIC", SUBSTITUTE(SUBSTITUTE(Table1[[#This Row],[Peak '#]],".D\data.ms",""),"TIC:", ""),B812)</f>
        <v xml:space="preserve"> 20250718_Nap-0.1</v>
      </c>
      <c r="J813" t="str">
        <f>IFERROR(2*(D814-Table1[[#This Row],[Ret Time]])/(Table1[[#This Row],[Width]]+F814),"")</f>
        <v/>
      </c>
      <c r="K813" t="str">
        <f>IF(ISNUMBER(Table1[[#This Row],[Ret Time]]), ROUND(Table1[[#This Row],[Ret Time]],1),"")</f>
        <v/>
      </c>
      <c r="L813" t="str">
        <f>IFERROR(INDEX($W$8:$W$30,MATCH(K813,$V$8:$V$30,0)),"")</f>
        <v/>
      </c>
      <c r="M813" t="str">
        <f>IFERROR(INDEX($X$8:$X$30,MATCH(Table1[[#This Row],[Rounded RT]],$V$8:$V$30,0)),"")</f>
        <v/>
      </c>
      <c r="N813" t="str">
        <f>IF(Table1[[#This Row],[Analyte]]=$W$8, Table1[[#This Row],[Area]]/SUMIFS($G$6:$G1811, $M$6:$M1811,Table1[[#This Row],[Inject ID]],$B$6:$B1811,Table1[[#This Row],[File Name]]), "")</f>
        <v/>
      </c>
      <c r="O813" t="str">
        <f>IF(Table1[[#This Row],[Analyte]]=$W$25, Table1[[#This Row],[Area]]/SUMIFS($G$6:$G1811, $M$6:$M1811,Table1[[#This Row],[Inject ID]],$B$6:$B1811,Table1[[#This Row],[File Name]]), "")</f>
        <v/>
      </c>
      <c r="Q813" t="str">
        <f>IF(Table1[[#This Row],[Nap/decane]]=$W$8, Table1[[#This Row],[Area]]/SUMIFS($G$6:$G1811, $M$6:$M1811,Table1[[#This Row],[Inject ID approx]],$B$6:$B1811,Table1[[#This Row],[File Name]]), "")</f>
        <v/>
      </c>
      <c r="R813" t="str">
        <f>IF(OR(Table1[[#This Row],[Analyte]]="Phe", Table1[[#This Row],[Analyte]]= "Naphtol"),TRUE,"")</f>
        <v/>
      </c>
    </row>
    <row r="814" spans="1:18" x14ac:dyDescent="0.2">
      <c r="A814" t="str">
        <f>IFERROR(RIGHT(Table1[[#This Row],[File Name]],LEN(Table1[[#This Row],[File Name]])-FIND("-",Table1[[#This Row],[File Name]])),"")</f>
        <v>0.1</v>
      </c>
      <c r="B814" t="str">
        <f>IF(LEFT(Table1[[#This Row],[Peak '#]],3)="TIC", SUBSTITUTE(SUBSTITUTE(Table1[[#This Row],[Peak '#]],".D\data.ms",""),"TIC:", ""),B813)</f>
        <v xml:space="preserve"> 20250718_Nap-0.1</v>
      </c>
      <c r="J814" t="str">
        <f>IFERROR(2*(D815-Table1[[#This Row],[Ret Time]])/(Table1[[#This Row],[Width]]+F815),"")</f>
        <v/>
      </c>
      <c r="K814" t="str">
        <f>IF(ISNUMBER(Table1[[#This Row],[Ret Time]]), ROUND(Table1[[#This Row],[Ret Time]],1),"")</f>
        <v/>
      </c>
      <c r="L814" t="str">
        <f>IFERROR(INDEX($W$8:$W$30,MATCH(K814,$V$8:$V$30,0)),"")</f>
        <v/>
      </c>
      <c r="M814" t="str">
        <f>IFERROR(INDEX($X$8:$X$30,MATCH(Table1[[#This Row],[Rounded RT]],$V$8:$V$30,0)),"")</f>
        <v/>
      </c>
      <c r="N814" t="str">
        <f>IF(Table1[[#This Row],[Analyte]]=$W$8, Table1[[#This Row],[Area]]/SUMIFS($G$6:$G1812, $M$6:$M1812,Table1[[#This Row],[Inject ID]],$B$6:$B1812,Table1[[#This Row],[File Name]]), "")</f>
        <v/>
      </c>
      <c r="O814" t="str">
        <f>IF(Table1[[#This Row],[Analyte]]=$W$25, Table1[[#This Row],[Area]]/SUMIFS($G$6:$G1812, $M$6:$M1812,Table1[[#This Row],[Inject ID]],$B$6:$B1812,Table1[[#This Row],[File Name]]), "")</f>
        <v/>
      </c>
      <c r="Q814" t="str">
        <f>IF(Table1[[#This Row],[Nap/decane]]=$W$8, Table1[[#This Row],[Area]]/SUMIFS($G$6:$G1812, $M$6:$M1812,Table1[[#This Row],[Inject ID approx]],$B$6:$B1812,Table1[[#This Row],[File Name]]), "")</f>
        <v/>
      </c>
      <c r="R814" t="str">
        <f>IF(OR(Table1[[#This Row],[Analyte]]="Phe", Table1[[#This Row],[Analyte]]= "Naphtol"),TRUE,"")</f>
        <v/>
      </c>
    </row>
    <row r="815" spans="1:18" x14ac:dyDescent="0.2">
      <c r="A815" t="str">
        <f>IFERROR(RIGHT(Table1[[#This Row],[File Name]],LEN(Table1[[#This Row],[File Name]])-FIND("-",Table1[[#This Row],[File Name]])),"")</f>
        <v>0.1</v>
      </c>
      <c r="B815" t="str">
        <f>IF(LEFT(Table1[[#This Row],[Peak '#]],3)="TIC", SUBSTITUTE(SUBSTITUTE(Table1[[#This Row],[Peak '#]],".D\data.ms",""),"TIC:", ""),B814)</f>
        <v xml:space="preserve"> 20250718_Nap-0.1</v>
      </c>
      <c r="J815" t="str">
        <f>IFERROR(2*(D816-Table1[[#This Row],[Ret Time]])/(Table1[[#This Row],[Width]]+F816),"")</f>
        <v/>
      </c>
      <c r="K815" t="str">
        <f>IF(ISNUMBER(Table1[[#This Row],[Ret Time]]), ROUND(Table1[[#This Row],[Ret Time]],1),"")</f>
        <v/>
      </c>
      <c r="L815" t="str">
        <f>IFERROR(INDEX($W$8:$W$30,MATCH(K815,$V$8:$V$30,0)),"")</f>
        <v/>
      </c>
      <c r="M815" t="str">
        <f>IFERROR(INDEX($X$8:$X$30,MATCH(Table1[[#This Row],[Rounded RT]],$V$8:$V$30,0)),"")</f>
        <v/>
      </c>
      <c r="N815" t="str">
        <f>IF(Table1[[#This Row],[Analyte]]=$W$8, Table1[[#This Row],[Area]]/SUMIFS($G$6:$G1813, $M$6:$M1813,Table1[[#This Row],[Inject ID]],$B$6:$B1813,Table1[[#This Row],[File Name]]), "")</f>
        <v/>
      </c>
      <c r="O815" t="str">
        <f>IF(Table1[[#This Row],[Analyte]]=$W$25, Table1[[#This Row],[Area]]/SUMIFS($G$6:$G1813, $M$6:$M1813,Table1[[#This Row],[Inject ID]],$B$6:$B1813,Table1[[#This Row],[File Name]]), "")</f>
        <v/>
      </c>
      <c r="Q815" t="str">
        <f>IF(Table1[[#This Row],[Nap/decane]]=$W$8, Table1[[#This Row],[Area]]/SUMIFS($G$6:$G1813, $M$6:$M1813,Table1[[#This Row],[Inject ID approx]],$B$6:$B1813,Table1[[#This Row],[File Name]]), "")</f>
        <v/>
      </c>
      <c r="R815" t="str">
        <f>IF(OR(Table1[[#This Row],[Analyte]]="Phe", Table1[[#This Row],[Analyte]]= "Naphtol"),TRUE,"")</f>
        <v/>
      </c>
    </row>
    <row r="816" spans="1:18" x14ac:dyDescent="0.2">
      <c r="A816" t="str">
        <f>IFERROR(RIGHT(Table1[[#This Row],[File Name]],LEN(Table1[[#This Row],[File Name]])-FIND("-",Table1[[#This Row],[File Name]])),"")</f>
        <v>0.1</v>
      </c>
      <c r="B816" t="str">
        <f>IF(LEFT(Table1[[#This Row],[Peak '#]],3)="TIC", SUBSTITUTE(SUBSTITUTE(Table1[[#This Row],[Peak '#]],".D\data.ms",""),"TIC:", ""),B815)</f>
        <v xml:space="preserve"> 20250718_Nap-0.1</v>
      </c>
      <c r="J816" t="str">
        <f>IFERROR(2*(D817-Table1[[#This Row],[Ret Time]])/(Table1[[#This Row],[Width]]+F817),"")</f>
        <v/>
      </c>
      <c r="K816" t="str">
        <f>IF(ISNUMBER(Table1[[#This Row],[Ret Time]]), ROUND(Table1[[#This Row],[Ret Time]],1),"")</f>
        <v/>
      </c>
      <c r="L816" t="str">
        <f>IFERROR(INDEX($W$8:$W$30,MATCH(K816,$V$8:$V$30,0)),"")</f>
        <v/>
      </c>
      <c r="M816" t="str">
        <f>IFERROR(INDEX($X$8:$X$30,MATCH(Table1[[#This Row],[Rounded RT]],$V$8:$V$30,0)),"")</f>
        <v/>
      </c>
      <c r="N816" t="str">
        <f>IF(Table1[[#This Row],[Analyte]]=$W$8, Table1[[#This Row],[Area]]/SUMIFS($G$6:$G1814, $M$6:$M1814,Table1[[#This Row],[Inject ID]],$B$6:$B1814,Table1[[#This Row],[File Name]]), "")</f>
        <v/>
      </c>
      <c r="O816" t="str">
        <f>IF(Table1[[#This Row],[Analyte]]=$W$25, Table1[[#This Row],[Area]]/SUMIFS($G$6:$G1814, $M$6:$M1814,Table1[[#This Row],[Inject ID]],$B$6:$B1814,Table1[[#This Row],[File Name]]), "")</f>
        <v/>
      </c>
      <c r="Q816" t="str">
        <f>IF(Table1[[#This Row],[Nap/decane]]=$W$8, Table1[[#This Row],[Area]]/SUMIFS($G$6:$G1814, $M$6:$M1814,Table1[[#This Row],[Inject ID approx]],$B$6:$B1814,Table1[[#This Row],[File Name]]), "")</f>
        <v/>
      </c>
      <c r="R816" t="str">
        <f>IF(OR(Table1[[#This Row],[Analyte]]="Phe", Table1[[#This Row],[Analyte]]= "Naphtol"),TRUE,"")</f>
        <v/>
      </c>
    </row>
    <row r="817" spans="1:18" x14ac:dyDescent="0.2">
      <c r="A817" t="str">
        <f>IFERROR(RIGHT(Table1[[#This Row],[File Name]],LEN(Table1[[#This Row],[File Name]])-FIND("-",Table1[[#This Row],[File Name]])),"")</f>
        <v>0.1</v>
      </c>
      <c r="B817" t="str">
        <f>IF(LEFT(Table1[[#This Row],[Peak '#]],3)="TIC", SUBSTITUTE(SUBSTITUTE(Table1[[#This Row],[Peak '#]],".D\data.ms",""),"TIC:", ""),B816)</f>
        <v xml:space="preserve"> 20250718_Nap-0.1</v>
      </c>
      <c r="J817" t="str">
        <f>IFERROR(2*(D818-Table1[[#This Row],[Ret Time]])/(Table1[[#This Row],[Width]]+F818),"")</f>
        <v/>
      </c>
      <c r="K817" t="str">
        <f>IF(ISNUMBER(Table1[[#This Row],[Ret Time]]), ROUND(Table1[[#This Row],[Ret Time]],1),"")</f>
        <v/>
      </c>
      <c r="L817" t="str">
        <f>IFERROR(INDEX($W$8:$W$30,MATCH(K817,$V$8:$V$30,0)),"")</f>
        <v/>
      </c>
      <c r="M817" t="str">
        <f>IFERROR(INDEX($X$8:$X$30,MATCH(Table1[[#This Row],[Rounded RT]],$V$8:$V$30,0)),"")</f>
        <v/>
      </c>
      <c r="N817" t="str">
        <f>IF(Table1[[#This Row],[Analyte]]=$W$8, Table1[[#This Row],[Area]]/SUMIFS($G$6:$G1815, $M$6:$M1815,Table1[[#This Row],[Inject ID]],$B$6:$B1815,Table1[[#This Row],[File Name]]), "")</f>
        <v/>
      </c>
      <c r="O817" t="str">
        <f>IF(Table1[[#This Row],[Analyte]]=$W$25, Table1[[#This Row],[Area]]/SUMIFS($G$6:$G1815, $M$6:$M1815,Table1[[#This Row],[Inject ID]],$B$6:$B1815,Table1[[#This Row],[File Name]]), "")</f>
        <v/>
      </c>
      <c r="Q817" t="str">
        <f>IF(Table1[[#This Row],[Nap/decane]]=$W$8, Table1[[#This Row],[Area]]/SUMIFS($G$6:$G1815, $M$6:$M1815,Table1[[#This Row],[Inject ID approx]],$B$6:$B1815,Table1[[#This Row],[File Name]]), "")</f>
        <v/>
      </c>
      <c r="R817" t="str">
        <f>IF(OR(Table1[[#This Row],[Analyte]]="Phe", Table1[[#This Row],[Analyte]]= "Naphtol"),TRUE,"")</f>
        <v/>
      </c>
    </row>
    <row r="818" spans="1:18" x14ac:dyDescent="0.2">
      <c r="A818" t="str">
        <f>IFERROR(RIGHT(Table1[[#This Row],[File Name]],LEN(Table1[[#This Row],[File Name]])-FIND("-",Table1[[#This Row],[File Name]])),"")</f>
        <v>0.1</v>
      </c>
      <c r="B818" t="str">
        <f>IF(LEFT(Table1[[#This Row],[Peak '#]],3)="TIC", SUBSTITUTE(SUBSTITUTE(Table1[[#This Row],[Peak '#]],".D\data.ms",""),"TIC:", ""),B817)</f>
        <v xml:space="preserve"> 20250718_Nap-0.1</v>
      </c>
      <c r="J818" t="str">
        <f>IFERROR(2*(D819-Table1[[#This Row],[Ret Time]])/(Table1[[#This Row],[Width]]+F819),"")</f>
        <v/>
      </c>
      <c r="K818" t="str">
        <f>IF(ISNUMBER(Table1[[#This Row],[Ret Time]]), ROUND(Table1[[#This Row],[Ret Time]],1),"")</f>
        <v/>
      </c>
      <c r="L818" t="str">
        <f>IFERROR(INDEX($W$8:$W$30,MATCH(K818,$V$8:$V$30,0)),"")</f>
        <v/>
      </c>
      <c r="M818" t="str">
        <f>IFERROR(INDEX($X$8:$X$30,MATCH(Table1[[#This Row],[Rounded RT]],$V$8:$V$30,0)),"")</f>
        <v/>
      </c>
      <c r="N818" t="str">
        <f>IF(Table1[[#This Row],[Analyte]]=$W$8, Table1[[#This Row],[Area]]/SUMIFS($G$6:$G1816, $M$6:$M1816,Table1[[#This Row],[Inject ID]],$B$6:$B1816,Table1[[#This Row],[File Name]]), "")</f>
        <v/>
      </c>
      <c r="O818" t="str">
        <f>IF(Table1[[#This Row],[Analyte]]=$W$25, Table1[[#This Row],[Area]]/SUMIFS($G$6:$G1816, $M$6:$M1816,Table1[[#This Row],[Inject ID]],$B$6:$B1816,Table1[[#This Row],[File Name]]), "")</f>
        <v/>
      </c>
      <c r="Q818" t="str">
        <f>IF(Table1[[#This Row],[Nap/decane]]=$W$8, Table1[[#This Row],[Area]]/SUMIFS($G$6:$G1816, $M$6:$M1816,Table1[[#This Row],[Inject ID approx]],$B$6:$B1816,Table1[[#This Row],[File Name]]), "")</f>
        <v/>
      </c>
      <c r="R818" t="str">
        <f>IF(OR(Table1[[#This Row],[Analyte]]="Phe", Table1[[#This Row],[Analyte]]= "Naphtol"),TRUE,"")</f>
        <v/>
      </c>
    </row>
    <row r="819" spans="1:18" x14ac:dyDescent="0.2">
      <c r="A819" t="str">
        <f>IFERROR(RIGHT(Table1[[#This Row],[File Name]],LEN(Table1[[#This Row],[File Name]])-FIND("-",Table1[[#This Row],[File Name]])),"")</f>
        <v>0.1</v>
      </c>
      <c r="B819" t="str">
        <f>IF(LEFT(Table1[[#This Row],[Peak '#]],3)="TIC", SUBSTITUTE(SUBSTITUTE(Table1[[#This Row],[Peak '#]],".D\data.ms",""),"TIC:", ""),B818)</f>
        <v xml:space="preserve"> 20250718_Nap-0.1</v>
      </c>
      <c r="J819" t="str">
        <f>IFERROR(2*(D820-Table1[[#This Row],[Ret Time]])/(Table1[[#This Row],[Width]]+F820),"")</f>
        <v/>
      </c>
      <c r="K819" t="str">
        <f>IF(ISNUMBER(Table1[[#This Row],[Ret Time]]), ROUND(Table1[[#This Row],[Ret Time]],1),"")</f>
        <v/>
      </c>
      <c r="L819" t="str">
        <f>IFERROR(INDEX($W$8:$W$30,MATCH(K819,$V$8:$V$30,0)),"")</f>
        <v/>
      </c>
      <c r="M819" t="str">
        <f>IFERROR(INDEX($X$8:$X$30,MATCH(Table1[[#This Row],[Rounded RT]],$V$8:$V$30,0)),"")</f>
        <v/>
      </c>
      <c r="N819" t="str">
        <f>IF(Table1[[#This Row],[Analyte]]=$W$8, Table1[[#This Row],[Area]]/SUMIFS($G$6:$G1817, $M$6:$M1817,Table1[[#This Row],[Inject ID]],$B$6:$B1817,Table1[[#This Row],[File Name]]), "")</f>
        <v/>
      </c>
      <c r="O819" t="str">
        <f>IF(Table1[[#This Row],[Analyte]]=$W$25, Table1[[#This Row],[Area]]/SUMIFS($G$6:$G1817, $M$6:$M1817,Table1[[#This Row],[Inject ID]],$B$6:$B1817,Table1[[#This Row],[File Name]]), "")</f>
        <v/>
      </c>
      <c r="Q819" t="str">
        <f>IF(Table1[[#This Row],[Nap/decane]]=$W$8, Table1[[#This Row],[Area]]/SUMIFS($G$6:$G1817, $M$6:$M1817,Table1[[#This Row],[Inject ID approx]],$B$6:$B1817,Table1[[#This Row],[File Name]]), "")</f>
        <v/>
      </c>
      <c r="R819" t="str">
        <f>IF(OR(Table1[[#This Row],[Analyte]]="Phe", Table1[[#This Row],[Analyte]]= "Naphtol"),TRUE,"")</f>
        <v/>
      </c>
    </row>
    <row r="820" spans="1:18" x14ac:dyDescent="0.2">
      <c r="A820" t="str">
        <f>IFERROR(RIGHT(Table1[[#This Row],[File Name]],LEN(Table1[[#This Row],[File Name]])-FIND("-",Table1[[#This Row],[File Name]])),"")</f>
        <v>0.1</v>
      </c>
      <c r="B820" t="str">
        <f>IF(LEFT(Table1[[#This Row],[Peak '#]],3)="TIC", SUBSTITUTE(SUBSTITUTE(Table1[[#This Row],[Peak '#]],".D\data.ms",""),"TIC:", ""),B819)</f>
        <v xml:space="preserve"> 20250718_Nap-0.1</v>
      </c>
      <c r="J820" t="str">
        <f>IFERROR(2*(D821-Table1[[#This Row],[Ret Time]])/(Table1[[#This Row],[Width]]+F821),"")</f>
        <v/>
      </c>
      <c r="K820" t="str">
        <f>IF(ISNUMBER(Table1[[#This Row],[Ret Time]]), ROUND(Table1[[#This Row],[Ret Time]],1),"")</f>
        <v/>
      </c>
      <c r="L820" t="str">
        <f>IFERROR(INDEX($W$8:$W$30,MATCH(K820,$V$8:$V$30,0)),"")</f>
        <v/>
      </c>
      <c r="M820" t="str">
        <f>IFERROR(INDEX($X$8:$X$30,MATCH(Table1[[#This Row],[Rounded RT]],$V$8:$V$30,0)),"")</f>
        <v/>
      </c>
      <c r="N820" t="str">
        <f>IF(Table1[[#This Row],[Analyte]]=$W$8, Table1[[#This Row],[Area]]/SUMIFS($G$6:$G1818, $M$6:$M1818,Table1[[#This Row],[Inject ID]],$B$6:$B1818,Table1[[#This Row],[File Name]]), "")</f>
        <v/>
      </c>
      <c r="O820" t="str">
        <f>IF(Table1[[#This Row],[Analyte]]=$W$25, Table1[[#This Row],[Area]]/SUMIFS($G$6:$G1818, $M$6:$M1818,Table1[[#This Row],[Inject ID]],$B$6:$B1818,Table1[[#This Row],[File Name]]), "")</f>
        <v/>
      </c>
      <c r="Q820" t="str">
        <f>IF(Table1[[#This Row],[Nap/decane]]=$W$8, Table1[[#This Row],[Area]]/SUMIFS($G$6:$G1818, $M$6:$M1818,Table1[[#This Row],[Inject ID approx]],$B$6:$B1818,Table1[[#This Row],[File Name]]), "")</f>
        <v/>
      </c>
      <c r="R820" t="str">
        <f>IF(OR(Table1[[#This Row],[Analyte]]="Phe", Table1[[#This Row],[Analyte]]= "Naphtol"),TRUE,"")</f>
        <v/>
      </c>
    </row>
    <row r="821" spans="1:18" x14ac:dyDescent="0.2">
      <c r="A821" t="str">
        <f>IFERROR(RIGHT(Table1[[#This Row],[File Name]],LEN(Table1[[#This Row],[File Name]])-FIND("-",Table1[[#This Row],[File Name]])),"")</f>
        <v>0.1</v>
      </c>
      <c r="B821" t="str">
        <f>IF(LEFT(Table1[[#This Row],[Peak '#]],3)="TIC", SUBSTITUTE(SUBSTITUTE(Table1[[#This Row],[Peak '#]],".D\data.ms",""),"TIC:", ""),B820)</f>
        <v xml:space="preserve"> 20250718_Nap-0.1</v>
      </c>
      <c r="J821" t="str">
        <f>IFERROR(2*(D822-Table1[[#This Row],[Ret Time]])/(Table1[[#This Row],[Width]]+F822),"")</f>
        <v/>
      </c>
      <c r="K821" t="str">
        <f>IF(ISNUMBER(Table1[[#This Row],[Ret Time]]), ROUND(Table1[[#This Row],[Ret Time]],1),"")</f>
        <v/>
      </c>
      <c r="L821" t="str">
        <f>IFERROR(INDEX($W$8:$W$30,MATCH(K821,$V$8:$V$30,0)),"")</f>
        <v/>
      </c>
      <c r="M821" t="str">
        <f>IFERROR(INDEX($X$8:$X$30,MATCH(Table1[[#This Row],[Rounded RT]],$V$8:$V$30,0)),"")</f>
        <v/>
      </c>
      <c r="N821" t="str">
        <f>IF(Table1[[#This Row],[Analyte]]=$W$8, Table1[[#This Row],[Area]]/SUMIFS($G$6:$G1819, $M$6:$M1819,Table1[[#This Row],[Inject ID]],$B$6:$B1819,Table1[[#This Row],[File Name]]), "")</f>
        <v/>
      </c>
      <c r="O821" t="str">
        <f>IF(Table1[[#This Row],[Analyte]]=$W$25, Table1[[#This Row],[Area]]/SUMIFS($G$6:$G1819, $M$6:$M1819,Table1[[#This Row],[Inject ID]],$B$6:$B1819,Table1[[#This Row],[File Name]]), "")</f>
        <v/>
      </c>
      <c r="Q821" t="str">
        <f>IF(Table1[[#This Row],[Nap/decane]]=$W$8, Table1[[#This Row],[Area]]/SUMIFS($G$6:$G1819, $M$6:$M1819,Table1[[#This Row],[Inject ID approx]],$B$6:$B1819,Table1[[#This Row],[File Name]]), "")</f>
        <v/>
      </c>
      <c r="R821" t="str">
        <f>IF(OR(Table1[[#This Row],[Analyte]]="Phe", Table1[[#This Row],[Analyte]]= "Naphtol"),TRUE,"")</f>
        <v/>
      </c>
    </row>
    <row r="822" spans="1:18" x14ac:dyDescent="0.2">
      <c r="A822" t="str">
        <f>IFERROR(RIGHT(Table1[[#This Row],[File Name]],LEN(Table1[[#This Row],[File Name]])-FIND("-",Table1[[#This Row],[File Name]])),"")</f>
        <v>0.1</v>
      </c>
      <c r="B822" t="str">
        <f>IF(LEFT(Table1[[#This Row],[Peak '#]],3)="TIC", SUBSTITUTE(SUBSTITUTE(Table1[[#This Row],[Peak '#]],".D\data.ms",""),"TIC:", ""),B821)</f>
        <v xml:space="preserve"> 20250718_Nap-0.1</v>
      </c>
      <c r="J822" t="str">
        <f>IFERROR(2*(D823-Table1[[#This Row],[Ret Time]])/(Table1[[#This Row],[Width]]+F823),"")</f>
        <v/>
      </c>
      <c r="K822" t="str">
        <f>IF(ISNUMBER(Table1[[#This Row],[Ret Time]]), ROUND(Table1[[#This Row],[Ret Time]],1),"")</f>
        <v/>
      </c>
      <c r="L822" t="str">
        <f>IFERROR(INDEX($W$8:$W$30,MATCH(K822,$V$8:$V$30,0)),"")</f>
        <v/>
      </c>
      <c r="M822" t="str">
        <f>IFERROR(INDEX($X$8:$X$30,MATCH(Table1[[#This Row],[Rounded RT]],$V$8:$V$30,0)),"")</f>
        <v/>
      </c>
      <c r="N822" t="str">
        <f>IF(Table1[[#This Row],[Analyte]]=$W$8, Table1[[#This Row],[Area]]/SUMIFS($G$6:$G1820, $M$6:$M1820,Table1[[#This Row],[Inject ID]],$B$6:$B1820,Table1[[#This Row],[File Name]]), "")</f>
        <v/>
      </c>
      <c r="O822" t="str">
        <f>IF(Table1[[#This Row],[Analyte]]=$W$25, Table1[[#This Row],[Area]]/SUMIFS($G$6:$G1820, $M$6:$M1820,Table1[[#This Row],[Inject ID]],$B$6:$B1820,Table1[[#This Row],[File Name]]), "")</f>
        <v/>
      </c>
      <c r="Q822" t="str">
        <f>IF(Table1[[#This Row],[Nap/decane]]=$W$8, Table1[[#This Row],[Area]]/SUMIFS($G$6:$G1820, $M$6:$M1820,Table1[[#This Row],[Inject ID approx]],$B$6:$B1820,Table1[[#This Row],[File Name]]), "")</f>
        <v/>
      </c>
      <c r="R822" t="str">
        <f>IF(OR(Table1[[#This Row],[Analyte]]="Phe", Table1[[#This Row],[Analyte]]= "Naphtol"),TRUE,"")</f>
        <v/>
      </c>
    </row>
    <row r="823" spans="1:18" x14ac:dyDescent="0.2">
      <c r="A823" t="str">
        <f>IFERROR(RIGHT(Table1[[#This Row],[File Name]],LEN(Table1[[#This Row],[File Name]])-FIND("-",Table1[[#This Row],[File Name]])),"")</f>
        <v>0.1</v>
      </c>
      <c r="B823" t="str">
        <f>IF(LEFT(Table1[[#This Row],[Peak '#]],3)="TIC", SUBSTITUTE(SUBSTITUTE(Table1[[#This Row],[Peak '#]],".D\data.ms",""),"TIC:", ""),B822)</f>
        <v xml:space="preserve"> 20250718_Nap-0.1</v>
      </c>
      <c r="J823" t="str">
        <f>IFERROR(2*(D824-Table1[[#This Row],[Ret Time]])/(Table1[[#This Row],[Width]]+F824),"")</f>
        <v/>
      </c>
      <c r="K823" t="str">
        <f>IF(ISNUMBER(Table1[[#This Row],[Ret Time]]), ROUND(Table1[[#This Row],[Ret Time]],1),"")</f>
        <v/>
      </c>
      <c r="L823" t="str">
        <f>IFERROR(INDEX($W$8:$W$30,MATCH(K823,$V$8:$V$30,0)),"")</f>
        <v/>
      </c>
      <c r="M823" t="str">
        <f>IFERROR(INDEX($X$8:$X$30,MATCH(Table1[[#This Row],[Rounded RT]],$V$8:$V$30,0)),"")</f>
        <v/>
      </c>
      <c r="N823" t="str">
        <f>IF(Table1[[#This Row],[Analyte]]=$W$8, Table1[[#This Row],[Area]]/SUMIFS($G$6:$G1821, $M$6:$M1821,Table1[[#This Row],[Inject ID]],$B$6:$B1821,Table1[[#This Row],[File Name]]), "")</f>
        <v/>
      </c>
      <c r="O823" t="str">
        <f>IF(Table1[[#This Row],[Analyte]]=$W$25, Table1[[#This Row],[Area]]/SUMIFS($G$6:$G1821, $M$6:$M1821,Table1[[#This Row],[Inject ID]],$B$6:$B1821,Table1[[#This Row],[File Name]]), "")</f>
        <v/>
      </c>
      <c r="Q823" t="str">
        <f>IF(Table1[[#This Row],[Nap/decane]]=$W$8, Table1[[#This Row],[Area]]/SUMIFS($G$6:$G1821, $M$6:$M1821,Table1[[#This Row],[Inject ID approx]],$B$6:$B1821,Table1[[#This Row],[File Name]]), "")</f>
        <v/>
      </c>
      <c r="R823" t="str">
        <f>IF(OR(Table1[[#This Row],[Analyte]]="Phe", Table1[[#This Row],[Analyte]]= "Naphtol"),TRUE,"")</f>
        <v/>
      </c>
    </row>
    <row r="824" spans="1:18" x14ac:dyDescent="0.2">
      <c r="A824" t="str">
        <f>IFERROR(RIGHT(Table1[[#This Row],[File Name]],LEN(Table1[[#This Row],[File Name]])-FIND("-",Table1[[#This Row],[File Name]])),"")</f>
        <v>0.1</v>
      </c>
      <c r="B824" t="str">
        <f>IF(LEFT(Table1[[#This Row],[Peak '#]],3)="TIC", SUBSTITUTE(SUBSTITUTE(Table1[[#This Row],[Peak '#]],".D\data.ms",""),"TIC:", ""),B823)</f>
        <v xml:space="preserve"> 20250718_Nap-0.1</v>
      </c>
      <c r="J824" t="str">
        <f>IFERROR(2*(D825-Table1[[#This Row],[Ret Time]])/(Table1[[#This Row],[Width]]+F825),"")</f>
        <v/>
      </c>
      <c r="K824" t="str">
        <f>IF(ISNUMBER(Table1[[#This Row],[Ret Time]]), ROUND(Table1[[#This Row],[Ret Time]],1),"")</f>
        <v/>
      </c>
      <c r="L824" t="str">
        <f>IFERROR(INDEX($W$8:$W$30,MATCH(K824,$V$8:$V$30,0)),"")</f>
        <v/>
      </c>
      <c r="M824" t="str">
        <f>IFERROR(INDEX($X$8:$X$30,MATCH(Table1[[#This Row],[Rounded RT]],$V$8:$V$30,0)),"")</f>
        <v/>
      </c>
      <c r="N824" t="str">
        <f>IF(Table1[[#This Row],[Analyte]]=$W$8, Table1[[#This Row],[Area]]/SUMIFS($G$6:$G1822, $M$6:$M1822,Table1[[#This Row],[Inject ID]],$B$6:$B1822,Table1[[#This Row],[File Name]]), "")</f>
        <v/>
      </c>
      <c r="O824" t="str">
        <f>IF(Table1[[#This Row],[Analyte]]=$W$25, Table1[[#This Row],[Area]]/SUMIFS($G$6:$G1822, $M$6:$M1822,Table1[[#This Row],[Inject ID]],$B$6:$B1822,Table1[[#This Row],[File Name]]), "")</f>
        <v/>
      </c>
      <c r="Q824" t="str">
        <f>IF(Table1[[#This Row],[Nap/decane]]=$W$8, Table1[[#This Row],[Area]]/SUMIFS($G$6:$G1822, $M$6:$M1822,Table1[[#This Row],[Inject ID approx]],$B$6:$B1822,Table1[[#This Row],[File Name]]), "")</f>
        <v/>
      </c>
      <c r="R824" t="str">
        <f>IF(OR(Table1[[#This Row],[Analyte]]="Phe", Table1[[#This Row],[Analyte]]= "Naphtol"),TRUE,"")</f>
        <v/>
      </c>
    </row>
    <row r="825" spans="1:18" x14ac:dyDescent="0.2">
      <c r="A825" t="str">
        <f>IFERROR(RIGHT(Table1[[#This Row],[File Name]],LEN(Table1[[#This Row],[File Name]])-FIND("-",Table1[[#This Row],[File Name]])),"")</f>
        <v>0.1</v>
      </c>
      <c r="B825" t="str">
        <f>IF(LEFT(Table1[[#This Row],[Peak '#]],3)="TIC", SUBSTITUTE(SUBSTITUTE(Table1[[#This Row],[Peak '#]],".D\data.ms",""),"TIC:", ""),B824)</f>
        <v xml:space="preserve"> 20250718_Nap-0.1</v>
      </c>
      <c r="J825" t="str">
        <f>IFERROR(2*(D826-Table1[[#This Row],[Ret Time]])/(Table1[[#This Row],[Width]]+F826),"")</f>
        <v/>
      </c>
      <c r="K825" t="str">
        <f>IF(ISNUMBER(Table1[[#This Row],[Ret Time]]), ROUND(Table1[[#This Row],[Ret Time]],1),"")</f>
        <v/>
      </c>
      <c r="L825" t="str">
        <f>IFERROR(INDEX($W$8:$W$30,MATCH(K825,$V$8:$V$30,0)),"")</f>
        <v/>
      </c>
      <c r="M825" t="str">
        <f>IFERROR(INDEX($X$8:$X$30,MATCH(Table1[[#This Row],[Rounded RT]],$V$8:$V$30,0)),"")</f>
        <v/>
      </c>
      <c r="N825" t="str">
        <f>IF(Table1[[#This Row],[Analyte]]=$W$8, Table1[[#This Row],[Area]]/SUMIFS($G$6:$G1823, $M$6:$M1823,Table1[[#This Row],[Inject ID]],$B$6:$B1823,Table1[[#This Row],[File Name]]), "")</f>
        <v/>
      </c>
      <c r="O825" t="str">
        <f>IF(Table1[[#This Row],[Analyte]]=$W$25, Table1[[#This Row],[Area]]/SUMIFS($G$6:$G1823, $M$6:$M1823,Table1[[#This Row],[Inject ID]],$B$6:$B1823,Table1[[#This Row],[File Name]]), "")</f>
        <v/>
      </c>
      <c r="Q825" t="str">
        <f>IF(Table1[[#This Row],[Nap/decane]]=$W$8, Table1[[#This Row],[Area]]/SUMIFS($G$6:$G1823, $M$6:$M1823,Table1[[#This Row],[Inject ID approx]],$B$6:$B1823,Table1[[#This Row],[File Name]]), "")</f>
        <v/>
      </c>
      <c r="R825" t="str">
        <f>IF(OR(Table1[[#This Row],[Analyte]]="Phe", Table1[[#This Row],[Analyte]]= "Naphtol"),TRUE,"")</f>
        <v/>
      </c>
    </row>
    <row r="826" spans="1:18" x14ac:dyDescent="0.2">
      <c r="A826" t="str">
        <f>IFERROR(RIGHT(Table1[[#This Row],[File Name]],LEN(Table1[[#This Row],[File Name]])-FIND("-",Table1[[#This Row],[File Name]])),"")</f>
        <v>0.1</v>
      </c>
      <c r="B826" t="str">
        <f>IF(LEFT(Table1[[#This Row],[Peak '#]],3)="TIC", SUBSTITUTE(SUBSTITUTE(Table1[[#This Row],[Peak '#]],".D\data.ms",""),"TIC:", ""),B825)</f>
        <v xml:space="preserve"> 20250718_Nap-0.1</v>
      </c>
      <c r="J826" t="str">
        <f>IFERROR(2*(D827-Table1[[#This Row],[Ret Time]])/(Table1[[#This Row],[Width]]+F827),"")</f>
        <v/>
      </c>
      <c r="K826" t="str">
        <f>IF(ISNUMBER(Table1[[#This Row],[Ret Time]]), ROUND(Table1[[#This Row],[Ret Time]],1),"")</f>
        <v/>
      </c>
      <c r="L826" t="str">
        <f>IFERROR(INDEX($W$8:$W$30,MATCH(K826,$V$8:$V$30,0)),"")</f>
        <v/>
      </c>
      <c r="M826" t="str">
        <f>IFERROR(INDEX($X$8:$X$30,MATCH(Table1[[#This Row],[Rounded RT]],$V$8:$V$30,0)),"")</f>
        <v/>
      </c>
      <c r="N826" t="str">
        <f>IF(Table1[[#This Row],[Analyte]]=$W$8, Table1[[#This Row],[Area]]/SUMIFS($G$6:$G1824, $M$6:$M1824,Table1[[#This Row],[Inject ID]],$B$6:$B1824,Table1[[#This Row],[File Name]]), "")</f>
        <v/>
      </c>
      <c r="O826" t="str">
        <f>IF(Table1[[#This Row],[Analyte]]=$W$25, Table1[[#This Row],[Area]]/SUMIFS($G$6:$G1824, $M$6:$M1824,Table1[[#This Row],[Inject ID]],$B$6:$B1824,Table1[[#This Row],[File Name]]), "")</f>
        <v/>
      </c>
      <c r="Q826" t="str">
        <f>IF(Table1[[#This Row],[Nap/decane]]=$W$8, Table1[[#This Row],[Area]]/SUMIFS($G$6:$G1824, $M$6:$M1824,Table1[[#This Row],[Inject ID approx]],$B$6:$B1824,Table1[[#This Row],[File Name]]), "")</f>
        <v/>
      </c>
      <c r="R826" t="str">
        <f>IF(OR(Table1[[#This Row],[Analyte]]="Phe", Table1[[#This Row],[Analyte]]= "Naphtol"),TRUE,"")</f>
        <v/>
      </c>
    </row>
    <row r="827" spans="1:18" x14ac:dyDescent="0.2">
      <c r="A827" t="str">
        <f>IFERROR(RIGHT(Table1[[#This Row],[File Name]],LEN(Table1[[#This Row],[File Name]])-FIND("-",Table1[[#This Row],[File Name]])),"")</f>
        <v>0.1</v>
      </c>
      <c r="B827" t="str">
        <f>IF(LEFT(Table1[[#This Row],[Peak '#]],3)="TIC", SUBSTITUTE(SUBSTITUTE(Table1[[#This Row],[Peak '#]],".D\data.ms",""),"TIC:", ""),B826)</f>
        <v xml:space="preserve"> 20250718_Nap-0.1</v>
      </c>
      <c r="J827" t="str">
        <f>IFERROR(2*(D828-Table1[[#This Row],[Ret Time]])/(Table1[[#This Row],[Width]]+F828),"")</f>
        <v/>
      </c>
      <c r="K827" t="str">
        <f>IF(ISNUMBER(Table1[[#This Row],[Ret Time]]), ROUND(Table1[[#This Row],[Ret Time]],1),"")</f>
        <v/>
      </c>
      <c r="L827" t="str">
        <f>IFERROR(INDEX($W$8:$W$30,MATCH(K827,$V$8:$V$30,0)),"")</f>
        <v/>
      </c>
      <c r="M827" t="str">
        <f>IFERROR(INDEX($X$8:$X$30,MATCH(Table1[[#This Row],[Rounded RT]],$V$8:$V$30,0)),"")</f>
        <v/>
      </c>
      <c r="N827" t="str">
        <f>IF(Table1[[#This Row],[Analyte]]=$W$8, Table1[[#This Row],[Area]]/SUMIFS($G$6:$G1825, $M$6:$M1825,Table1[[#This Row],[Inject ID]],$B$6:$B1825,Table1[[#This Row],[File Name]]), "")</f>
        <v/>
      </c>
      <c r="O827" t="str">
        <f>IF(Table1[[#This Row],[Analyte]]=$W$25, Table1[[#This Row],[Area]]/SUMIFS($G$6:$G1825, $M$6:$M1825,Table1[[#This Row],[Inject ID]],$B$6:$B1825,Table1[[#This Row],[File Name]]), "")</f>
        <v/>
      </c>
      <c r="Q827" t="str">
        <f>IF(Table1[[#This Row],[Nap/decane]]=$W$8, Table1[[#This Row],[Area]]/SUMIFS($G$6:$G1825, $M$6:$M1825,Table1[[#This Row],[Inject ID approx]],$B$6:$B1825,Table1[[#This Row],[File Name]]), "")</f>
        <v/>
      </c>
      <c r="R827" t="str">
        <f>IF(OR(Table1[[#This Row],[Analyte]]="Phe", Table1[[#This Row],[Analyte]]= "Naphtol"),TRUE,"")</f>
        <v/>
      </c>
    </row>
    <row r="828" spans="1:18" x14ac:dyDescent="0.2">
      <c r="A828" t="str">
        <f>IFERROR(RIGHT(Table1[[#This Row],[File Name]],LEN(Table1[[#This Row],[File Name]])-FIND("-",Table1[[#This Row],[File Name]])),"")</f>
        <v>0.1</v>
      </c>
      <c r="B828" t="str">
        <f>IF(LEFT(Table1[[#This Row],[Peak '#]],3)="TIC", SUBSTITUTE(SUBSTITUTE(Table1[[#This Row],[Peak '#]],".D\data.ms",""),"TIC:", ""),B827)</f>
        <v xml:space="preserve"> 20250718_Nap-0.1</v>
      </c>
      <c r="J828" t="str">
        <f>IFERROR(2*(D829-Table1[[#This Row],[Ret Time]])/(Table1[[#This Row],[Width]]+F829),"")</f>
        <v/>
      </c>
      <c r="K828" t="str">
        <f>IF(ISNUMBER(Table1[[#This Row],[Ret Time]]), ROUND(Table1[[#This Row],[Ret Time]],1),"")</f>
        <v/>
      </c>
      <c r="L828" t="str">
        <f>IFERROR(INDEX($W$8:$W$30,MATCH(K828,$V$8:$V$30,0)),"")</f>
        <v/>
      </c>
      <c r="M828" t="str">
        <f>IFERROR(INDEX($X$8:$X$30,MATCH(Table1[[#This Row],[Rounded RT]],$V$8:$V$30,0)),"")</f>
        <v/>
      </c>
      <c r="N828" t="str">
        <f>IF(Table1[[#This Row],[Analyte]]=$W$8, Table1[[#This Row],[Area]]/SUMIFS($G$6:$G1826, $M$6:$M1826,Table1[[#This Row],[Inject ID]],$B$6:$B1826,Table1[[#This Row],[File Name]]), "")</f>
        <v/>
      </c>
      <c r="O828" t="str">
        <f>IF(Table1[[#This Row],[Analyte]]=$W$25, Table1[[#This Row],[Area]]/SUMIFS($G$6:$G1826, $M$6:$M1826,Table1[[#This Row],[Inject ID]],$B$6:$B1826,Table1[[#This Row],[File Name]]), "")</f>
        <v/>
      </c>
      <c r="Q828" t="str">
        <f>IF(Table1[[#This Row],[Nap/decane]]=$W$8, Table1[[#This Row],[Area]]/SUMIFS($G$6:$G1826, $M$6:$M1826,Table1[[#This Row],[Inject ID approx]],$B$6:$B1826,Table1[[#This Row],[File Name]]), "")</f>
        <v/>
      </c>
      <c r="R828" t="str">
        <f>IF(OR(Table1[[#This Row],[Analyte]]="Phe", Table1[[#This Row],[Analyte]]= "Naphtol"),TRUE,"")</f>
        <v/>
      </c>
    </row>
    <row r="829" spans="1:18" x14ac:dyDescent="0.2">
      <c r="A829" t="str">
        <f>IFERROR(RIGHT(Table1[[#This Row],[File Name]],LEN(Table1[[#This Row],[File Name]])-FIND("-",Table1[[#This Row],[File Name]])),"")</f>
        <v>0.1</v>
      </c>
      <c r="B829" t="str">
        <f>IF(LEFT(Table1[[#This Row],[Peak '#]],3)="TIC", SUBSTITUTE(SUBSTITUTE(Table1[[#This Row],[Peak '#]],".D\data.ms",""),"TIC:", ""),B828)</f>
        <v xml:space="preserve"> 20250718_Nap-0.1</v>
      </c>
      <c r="J829" t="str">
        <f>IFERROR(2*(D830-Table1[[#This Row],[Ret Time]])/(Table1[[#This Row],[Width]]+F830),"")</f>
        <v/>
      </c>
      <c r="K829" t="str">
        <f>IF(ISNUMBER(Table1[[#This Row],[Ret Time]]), ROUND(Table1[[#This Row],[Ret Time]],1),"")</f>
        <v/>
      </c>
      <c r="L829" t="str">
        <f>IFERROR(INDEX($W$8:$W$30,MATCH(K829,$V$8:$V$30,0)),"")</f>
        <v/>
      </c>
      <c r="M829" t="str">
        <f>IFERROR(INDEX($X$8:$X$30,MATCH(Table1[[#This Row],[Rounded RT]],$V$8:$V$30,0)),"")</f>
        <v/>
      </c>
      <c r="N829" t="str">
        <f>IF(Table1[[#This Row],[Analyte]]=$W$8, Table1[[#This Row],[Area]]/SUMIFS($G$6:$G1827, $M$6:$M1827,Table1[[#This Row],[Inject ID]],$B$6:$B1827,Table1[[#This Row],[File Name]]), "")</f>
        <v/>
      </c>
      <c r="O829" t="str">
        <f>IF(Table1[[#This Row],[Analyte]]=$W$25, Table1[[#This Row],[Area]]/SUMIFS($G$6:$G1827, $M$6:$M1827,Table1[[#This Row],[Inject ID]],$B$6:$B1827,Table1[[#This Row],[File Name]]), "")</f>
        <v/>
      </c>
      <c r="Q829" t="str">
        <f>IF(Table1[[#This Row],[Nap/decane]]=$W$8, Table1[[#This Row],[Area]]/SUMIFS($G$6:$G1827, $M$6:$M1827,Table1[[#This Row],[Inject ID approx]],$B$6:$B1827,Table1[[#This Row],[File Name]]), "")</f>
        <v/>
      </c>
      <c r="R829" t="str">
        <f>IF(OR(Table1[[#This Row],[Analyte]]="Phe", Table1[[#This Row],[Analyte]]= "Naphtol"),TRUE,"")</f>
        <v/>
      </c>
    </row>
    <row r="830" spans="1:18" x14ac:dyDescent="0.2">
      <c r="A830" t="str">
        <f>IFERROR(RIGHT(Table1[[#This Row],[File Name]],LEN(Table1[[#This Row],[File Name]])-FIND("-",Table1[[#This Row],[File Name]])),"")</f>
        <v>0.1</v>
      </c>
      <c r="B830" t="str">
        <f>IF(LEFT(Table1[[#This Row],[Peak '#]],3)="TIC", SUBSTITUTE(SUBSTITUTE(Table1[[#This Row],[Peak '#]],".D\data.ms",""),"TIC:", ""),B829)</f>
        <v xml:space="preserve"> 20250718_Nap-0.1</v>
      </c>
      <c r="J830" t="str">
        <f>IFERROR(2*(D831-Table1[[#This Row],[Ret Time]])/(Table1[[#This Row],[Width]]+F831),"")</f>
        <v/>
      </c>
      <c r="K830" t="str">
        <f>IF(ISNUMBER(Table1[[#This Row],[Ret Time]]), ROUND(Table1[[#This Row],[Ret Time]],1),"")</f>
        <v/>
      </c>
      <c r="L830" t="str">
        <f>IFERROR(INDEX($W$8:$W$30,MATCH(K830,$V$8:$V$30,0)),"")</f>
        <v/>
      </c>
      <c r="M830" t="str">
        <f>IFERROR(INDEX($X$8:$X$30,MATCH(Table1[[#This Row],[Rounded RT]],$V$8:$V$30,0)),"")</f>
        <v/>
      </c>
      <c r="N830" t="str">
        <f>IF(Table1[[#This Row],[Analyte]]=$W$8, Table1[[#This Row],[Area]]/SUMIFS($G$6:$G1828, $M$6:$M1828,Table1[[#This Row],[Inject ID]],$B$6:$B1828,Table1[[#This Row],[File Name]]), "")</f>
        <v/>
      </c>
      <c r="O830" t="str">
        <f>IF(Table1[[#This Row],[Analyte]]=$W$25, Table1[[#This Row],[Area]]/SUMIFS($G$6:$G1828, $M$6:$M1828,Table1[[#This Row],[Inject ID]],$B$6:$B1828,Table1[[#This Row],[File Name]]), "")</f>
        <v/>
      </c>
      <c r="Q830" t="str">
        <f>IF(Table1[[#This Row],[Nap/decane]]=$W$8, Table1[[#This Row],[Area]]/SUMIFS($G$6:$G1828, $M$6:$M1828,Table1[[#This Row],[Inject ID approx]],$B$6:$B1828,Table1[[#This Row],[File Name]]), "")</f>
        <v/>
      </c>
      <c r="R830" t="str">
        <f>IF(OR(Table1[[#This Row],[Analyte]]="Phe", Table1[[#This Row],[Analyte]]= "Naphtol"),TRUE,"")</f>
        <v/>
      </c>
    </row>
    <row r="831" spans="1:18" x14ac:dyDescent="0.2">
      <c r="A831" t="str">
        <f>IFERROR(RIGHT(Table1[[#This Row],[File Name]],LEN(Table1[[#This Row],[File Name]])-FIND("-",Table1[[#This Row],[File Name]])),"")</f>
        <v>0.1</v>
      </c>
      <c r="B831" t="str">
        <f>IF(LEFT(Table1[[#This Row],[Peak '#]],3)="TIC", SUBSTITUTE(SUBSTITUTE(Table1[[#This Row],[Peak '#]],".D\data.ms",""),"TIC:", ""),B830)</f>
        <v xml:space="preserve"> 20250718_Nap-0.1</v>
      </c>
      <c r="J831" t="str">
        <f>IFERROR(2*(D832-Table1[[#This Row],[Ret Time]])/(Table1[[#This Row],[Width]]+F832),"")</f>
        <v/>
      </c>
      <c r="K831" t="str">
        <f>IF(ISNUMBER(Table1[[#This Row],[Ret Time]]), ROUND(Table1[[#This Row],[Ret Time]],1),"")</f>
        <v/>
      </c>
      <c r="L831" t="str">
        <f>IFERROR(INDEX($W$8:$W$30,MATCH(K831,$V$8:$V$30,0)),"")</f>
        <v/>
      </c>
      <c r="M831" t="str">
        <f>IFERROR(INDEX($X$8:$X$30,MATCH(Table1[[#This Row],[Rounded RT]],$V$8:$V$30,0)),"")</f>
        <v/>
      </c>
      <c r="N831" t="str">
        <f>IF(Table1[[#This Row],[Analyte]]=$W$8, Table1[[#This Row],[Area]]/SUMIFS($G$6:$G1829, $M$6:$M1829,Table1[[#This Row],[Inject ID]],$B$6:$B1829,Table1[[#This Row],[File Name]]), "")</f>
        <v/>
      </c>
      <c r="O831" t="str">
        <f>IF(Table1[[#This Row],[Analyte]]=$W$25, Table1[[#This Row],[Area]]/SUMIFS($G$6:$G1829, $M$6:$M1829,Table1[[#This Row],[Inject ID]],$B$6:$B1829,Table1[[#This Row],[File Name]]), "")</f>
        <v/>
      </c>
      <c r="Q831" t="str">
        <f>IF(Table1[[#This Row],[Nap/decane]]=$W$8, Table1[[#This Row],[Area]]/SUMIFS($G$6:$G1829, $M$6:$M1829,Table1[[#This Row],[Inject ID approx]],$B$6:$B1829,Table1[[#This Row],[File Name]]), "")</f>
        <v/>
      </c>
      <c r="R831" t="str">
        <f>IF(OR(Table1[[#This Row],[Analyte]]="Phe", Table1[[#This Row],[Analyte]]= "Naphtol"),TRUE,"")</f>
        <v/>
      </c>
    </row>
    <row r="832" spans="1:18" x14ac:dyDescent="0.2">
      <c r="A832" t="str">
        <f>IFERROR(RIGHT(Table1[[#This Row],[File Name]],LEN(Table1[[#This Row],[File Name]])-FIND("-",Table1[[#This Row],[File Name]])),"")</f>
        <v>0.1</v>
      </c>
      <c r="B832" t="str">
        <f>IF(LEFT(Table1[[#This Row],[Peak '#]],3)="TIC", SUBSTITUTE(SUBSTITUTE(Table1[[#This Row],[Peak '#]],".D\data.ms",""),"TIC:", ""),B831)</f>
        <v xml:space="preserve"> 20250718_Nap-0.1</v>
      </c>
      <c r="J832" t="str">
        <f>IFERROR(2*(D833-Table1[[#This Row],[Ret Time]])/(Table1[[#This Row],[Width]]+F833),"")</f>
        <v/>
      </c>
      <c r="K832" t="str">
        <f>IF(ISNUMBER(Table1[[#This Row],[Ret Time]]), ROUND(Table1[[#This Row],[Ret Time]],1),"")</f>
        <v/>
      </c>
      <c r="L832" t="str">
        <f>IFERROR(INDEX($W$8:$W$30,MATCH(K832,$V$8:$V$30,0)),"")</f>
        <v/>
      </c>
      <c r="M832" t="str">
        <f>IFERROR(INDEX($X$8:$X$30,MATCH(Table1[[#This Row],[Rounded RT]],$V$8:$V$30,0)),"")</f>
        <v/>
      </c>
      <c r="N832" t="str">
        <f>IF(Table1[[#This Row],[Analyte]]=$W$8, Table1[[#This Row],[Area]]/SUMIFS($G$6:$G1830, $M$6:$M1830,Table1[[#This Row],[Inject ID]],$B$6:$B1830,Table1[[#This Row],[File Name]]), "")</f>
        <v/>
      </c>
      <c r="O832" t="str">
        <f>IF(Table1[[#This Row],[Analyte]]=$W$25, Table1[[#This Row],[Area]]/SUMIFS($G$6:$G1830, $M$6:$M1830,Table1[[#This Row],[Inject ID]],$B$6:$B1830,Table1[[#This Row],[File Name]]), "")</f>
        <v/>
      </c>
      <c r="Q832" t="str">
        <f>IF(Table1[[#This Row],[Nap/decane]]=$W$8, Table1[[#This Row],[Area]]/SUMIFS($G$6:$G1830, $M$6:$M1830,Table1[[#This Row],[Inject ID approx]],$B$6:$B1830,Table1[[#This Row],[File Name]]), "")</f>
        <v/>
      </c>
      <c r="R832" t="str">
        <f>IF(OR(Table1[[#This Row],[Analyte]]="Phe", Table1[[#This Row],[Analyte]]= "Naphtol"),TRUE,"")</f>
        <v/>
      </c>
    </row>
    <row r="833" spans="1:18" x14ac:dyDescent="0.2">
      <c r="A833" t="str">
        <f>IFERROR(RIGHT(Table1[[#This Row],[File Name]],LEN(Table1[[#This Row],[File Name]])-FIND("-",Table1[[#This Row],[File Name]])),"")</f>
        <v>0.1</v>
      </c>
      <c r="B833" t="str">
        <f>IF(LEFT(Table1[[#This Row],[Peak '#]],3)="TIC", SUBSTITUTE(SUBSTITUTE(Table1[[#This Row],[Peak '#]],".D\data.ms",""),"TIC:", ""),B832)</f>
        <v xml:space="preserve"> 20250718_Nap-0.1</v>
      </c>
      <c r="J833" t="str">
        <f>IFERROR(2*(D834-Table1[[#This Row],[Ret Time]])/(Table1[[#This Row],[Width]]+F834),"")</f>
        <v/>
      </c>
      <c r="K833" t="str">
        <f>IF(ISNUMBER(Table1[[#This Row],[Ret Time]]), ROUND(Table1[[#This Row],[Ret Time]],1),"")</f>
        <v/>
      </c>
      <c r="L833" t="str">
        <f>IFERROR(INDEX($W$8:$W$30,MATCH(K833,$V$8:$V$30,0)),"")</f>
        <v/>
      </c>
      <c r="M833" t="str">
        <f>IFERROR(INDEX($X$8:$X$30,MATCH(Table1[[#This Row],[Rounded RT]],$V$8:$V$30,0)),"")</f>
        <v/>
      </c>
      <c r="N833" t="str">
        <f>IF(Table1[[#This Row],[Analyte]]=$W$8, Table1[[#This Row],[Area]]/SUMIFS($G$6:$G1831, $M$6:$M1831,Table1[[#This Row],[Inject ID]],$B$6:$B1831,Table1[[#This Row],[File Name]]), "")</f>
        <v/>
      </c>
      <c r="O833" t="str">
        <f>IF(Table1[[#This Row],[Analyte]]=$W$25, Table1[[#This Row],[Area]]/SUMIFS($G$6:$G1831, $M$6:$M1831,Table1[[#This Row],[Inject ID]],$B$6:$B1831,Table1[[#This Row],[File Name]]), "")</f>
        <v/>
      </c>
      <c r="Q833" t="str">
        <f>IF(Table1[[#This Row],[Nap/decane]]=$W$8, Table1[[#This Row],[Area]]/SUMIFS($G$6:$G1831, $M$6:$M1831,Table1[[#This Row],[Inject ID approx]],$B$6:$B1831,Table1[[#This Row],[File Name]]), "")</f>
        <v/>
      </c>
      <c r="R833" t="str">
        <f>IF(OR(Table1[[#This Row],[Analyte]]="Phe", Table1[[#This Row],[Analyte]]= "Naphtol"),TRUE,"")</f>
        <v/>
      </c>
    </row>
    <row r="834" spans="1:18" x14ac:dyDescent="0.2">
      <c r="A834" t="str">
        <f>IFERROR(RIGHT(Table1[[#This Row],[File Name]],LEN(Table1[[#This Row],[File Name]])-FIND("-",Table1[[#This Row],[File Name]])),"")</f>
        <v>0.1</v>
      </c>
      <c r="B834" t="str">
        <f>IF(LEFT(Table1[[#This Row],[Peak '#]],3)="TIC", SUBSTITUTE(SUBSTITUTE(Table1[[#This Row],[Peak '#]],".D\data.ms",""),"TIC:", ""),B833)</f>
        <v xml:space="preserve"> 20250718_Nap-0.1</v>
      </c>
      <c r="J834" t="str">
        <f>IFERROR(2*(D835-Table1[[#This Row],[Ret Time]])/(Table1[[#This Row],[Width]]+F835),"")</f>
        <v/>
      </c>
      <c r="K834" t="str">
        <f>IF(ISNUMBER(Table1[[#This Row],[Ret Time]]), ROUND(Table1[[#This Row],[Ret Time]],1),"")</f>
        <v/>
      </c>
      <c r="L834" t="str">
        <f>IFERROR(INDEX($W$8:$W$30,MATCH(K834,$V$8:$V$30,0)),"")</f>
        <v/>
      </c>
      <c r="M834" t="str">
        <f>IFERROR(INDEX($X$8:$X$30,MATCH(Table1[[#This Row],[Rounded RT]],$V$8:$V$30,0)),"")</f>
        <v/>
      </c>
      <c r="N834" t="str">
        <f>IF(Table1[[#This Row],[Analyte]]=$W$8, Table1[[#This Row],[Area]]/SUMIFS($G$6:$G1832, $M$6:$M1832,Table1[[#This Row],[Inject ID]],$B$6:$B1832,Table1[[#This Row],[File Name]]), "")</f>
        <v/>
      </c>
      <c r="O834" t="str">
        <f>IF(Table1[[#This Row],[Analyte]]=$W$25, Table1[[#This Row],[Area]]/SUMIFS($G$6:$G1832, $M$6:$M1832,Table1[[#This Row],[Inject ID]],$B$6:$B1832,Table1[[#This Row],[File Name]]), "")</f>
        <v/>
      </c>
      <c r="Q834" t="str">
        <f>IF(Table1[[#This Row],[Nap/decane]]=$W$8, Table1[[#This Row],[Area]]/SUMIFS($G$6:$G1832, $M$6:$M1832,Table1[[#This Row],[Inject ID approx]],$B$6:$B1832,Table1[[#This Row],[File Name]]), "")</f>
        <v/>
      </c>
      <c r="R834" t="str">
        <f>IF(OR(Table1[[#This Row],[Analyte]]="Phe", Table1[[#This Row],[Analyte]]= "Naphtol"),TRUE,"")</f>
        <v/>
      </c>
    </row>
    <row r="835" spans="1:18" x14ac:dyDescent="0.2">
      <c r="A835" t="str">
        <f>IFERROR(RIGHT(Table1[[#This Row],[File Name]],LEN(Table1[[#This Row],[File Name]])-FIND("-",Table1[[#This Row],[File Name]])),"")</f>
        <v>0.1</v>
      </c>
      <c r="B835" t="str">
        <f>IF(LEFT(Table1[[#This Row],[Peak '#]],3)="TIC", SUBSTITUTE(SUBSTITUTE(Table1[[#This Row],[Peak '#]],".D\data.ms",""),"TIC:", ""),B834)</f>
        <v xml:space="preserve"> 20250718_Nap-0.1</v>
      </c>
      <c r="J835" t="str">
        <f>IFERROR(2*(D836-Table1[[#This Row],[Ret Time]])/(Table1[[#This Row],[Width]]+F836),"")</f>
        <v/>
      </c>
      <c r="K835" t="str">
        <f>IF(ISNUMBER(Table1[[#This Row],[Ret Time]]), ROUND(Table1[[#This Row],[Ret Time]],1),"")</f>
        <v/>
      </c>
      <c r="L835" t="str">
        <f>IFERROR(INDEX($W$8:$W$30,MATCH(K835,$V$8:$V$30,0)),"")</f>
        <v/>
      </c>
      <c r="M835" t="str">
        <f>IFERROR(INDEX($X$8:$X$30,MATCH(Table1[[#This Row],[Rounded RT]],$V$8:$V$30,0)),"")</f>
        <v/>
      </c>
      <c r="N835" t="str">
        <f>IF(Table1[[#This Row],[Analyte]]=$W$8, Table1[[#This Row],[Area]]/SUMIFS($G$6:$G1833, $M$6:$M1833,Table1[[#This Row],[Inject ID]],$B$6:$B1833,Table1[[#This Row],[File Name]]), "")</f>
        <v/>
      </c>
      <c r="O835" t="str">
        <f>IF(Table1[[#This Row],[Analyte]]=$W$25, Table1[[#This Row],[Area]]/SUMIFS($G$6:$G1833, $M$6:$M1833,Table1[[#This Row],[Inject ID]],$B$6:$B1833,Table1[[#This Row],[File Name]]), "")</f>
        <v/>
      </c>
      <c r="Q835" t="str">
        <f>IF(Table1[[#This Row],[Nap/decane]]=$W$8, Table1[[#This Row],[Area]]/SUMIFS($G$6:$G1833, $M$6:$M1833,Table1[[#This Row],[Inject ID approx]],$B$6:$B1833,Table1[[#This Row],[File Name]]), "")</f>
        <v/>
      </c>
      <c r="R835" t="str">
        <f>IF(OR(Table1[[#This Row],[Analyte]]="Phe", Table1[[#This Row],[Analyte]]= "Naphtol"),TRUE,"")</f>
        <v/>
      </c>
    </row>
    <row r="836" spans="1:18" x14ac:dyDescent="0.2">
      <c r="A836" t="str">
        <f>IFERROR(RIGHT(Table1[[#This Row],[File Name]],LEN(Table1[[#This Row],[File Name]])-FIND("-",Table1[[#This Row],[File Name]])),"")</f>
        <v>0.1</v>
      </c>
      <c r="B836" t="str">
        <f>IF(LEFT(Table1[[#This Row],[Peak '#]],3)="TIC", SUBSTITUTE(SUBSTITUTE(Table1[[#This Row],[Peak '#]],".D\data.ms",""),"TIC:", ""),B835)</f>
        <v xml:space="preserve"> 20250718_Nap-0.1</v>
      </c>
      <c r="J836" t="str">
        <f>IFERROR(2*(D837-Table1[[#This Row],[Ret Time]])/(Table1[[#This Row],[Width]]+F837),"")</f>
        <v/>
      </c>
      <c r="K836" t="str">
        <f>IF(ISNUMBER(Table1[[#This Row],[Ret Time]]), ROUND(Table1[[#This Row],[Ret Time]],1),"")</f>
        <v/>
      </c>
      <c r="L836" t="str">
        <f>IFERROR(INDEX($W$8:$W$30,MATCH(K836,$V$8:$V$30,0)),"")</f>
        <v/>
      </c>
      <c r="M836" t="str">
        <f>IFERROR(INDEX($X$8:$X$30,MATCH(Table1[[#This Row],[Rounded RT]],$V$8:$V$30,0)),"")</f>
        <v/>
      </c>
      <c r="N836" t="str">
        <f>IF(Table1[[#This Row],[Analyte]]=$W$8, Table1[[#This Row],[Area]]/SUMIFS($G$6:$G1834, $M$6:$M1834,Table1[[#This Row],[Inject ID]],$B$6:$B1834,Table1[[#This Row],[File Name]]), "")</f>
        <v/>
      </c>
      <c r="O836" t="str">
        <f>IF(Table1[[#This Row],[Analyte]]=$W$25, Table1[[#This Row],[Area]]/SUMIFS($G$6:$G1834, $M$6:$M1834,Table1[[#This Row],[Inject ID]],$B$6:$B1834,Table1[[#This Row],[File Name]]), "")</f>
        <v/>
      </c>
      <c r="Q836" t="str">
        <f>IF(Table1[[#This Row],[Nap/decane]]=$W$8, Table1[[#This Row],[Area]]/SUMIFS($G$6:$G1834, $M$6:$M1834,Table1[[#This Row],[Inject ID approx]],$B$6:$B1834,Table1[[#This Row],[File Name]]), "")</f>
        <v/>
      </c>
      <c r="R836" t="str">
        <f>IF(OR(Table1[[#This Row],[Analyte]]="Phe", Table1[[#This Row],[Analyte]]= "Naphtol"),TRUE,"")</f>
        <v/>
      </c>
    </row>
    <row r="837" spans="1:18" x14ac:dyDescent="0.2">
      <c r="A837" t="str">
        <f>IFERROR(RIGHT(Table1[[#This Row],[File Name]],LEN(Table1[[#This Row],[File Name]])-FIND("-",Table1[[#This Row],[File Name]])),"")</f>
        <v>0.1</v>
      </c>
      <c r="B837" t="str">
        <f>IF(LEFT(Table1[[#This Row],[Peak '#]],3)="TIC", SUBSTITUTE(SUBSTITUTE(Table1[[#This Row],[Peak '#]],".D\data.ms",""),"TIC:", ""),B836)</f>
        <v xml:space="preserve"> 20250718_Nap-0.1</v>
      </c>
      <c r="J837" t="str">
        <f>IFERROR(2*(D838-Table1[[#This Row],[Ret Time]])/(Table1[[#This Row],[Width]]+F838),"")</f>
        <v/>
      </c>
      <c r="K837" t="str">
        <f>IF(ISNUMBER(Table1[[#This Row],[Ret Time]]), ROUND(Table1[[#This Row],[Ret Time]],1),"")</f>
        <v/>
      </c>
      <c r="L837" t="str">
        <f>IFERROR(INDEX($W$8:$W$30,MATCH(K837,$V$8:$V$30,0)),"")</f>
        <v/>
      </c>
      <c r="M837" t="str">
        <f>IFERROR(INDEX($X$8:$X$30,MATCH(Table1[[#This Row],[Rounded RT]],$V$8:$V$30,0)),"")</f>
        <v/>
      </c>
      <c r="N837" t="str">
        <f>IF(Table1[[#This Row],[Analyte]]=$W$8, Table1[[#This Row],[Area]]/SUMIFS($G$6:$G1835, $M$6:$M1835,Table1[[#This Row],[Inject ID]],$B$6:$B1835,Table1[[#This Row],[File Name]]), "")</f>
        <v/>
      </c>
      <c r="O837" t="str">
        <f>IF(Table1[[#This Row],[Analyte]]=$W$25, Table1[[#This Row],[Area]]/SUMIFS($G$6:$G1835, $M$6:$M1835,Table1[[#This Row],[Inject ID]],$B$6:$B1835,Table1[[#This Row],[File Name]]), "")</f>
        <v/>
      </c>
      <c r="Q837" t="str">
        <f>IF(Table1[[#This Row],[Nap/decane]]=$W$8, Table1[[#This Row],[Area]]/SUMIFS($G$6:$G1835, $M$6:$M1835,Table1[[#This Row],[Inject ID approx]],$B$6:$B1835,Table1[[#This Row],[File Name]]), "")</f>
        <v/>
      </c>
      <c r="R837" t="str">
        <f>IF(OR(Table1[[#This Row],[Analyte]]="Phe", Table1[[#This Row],[Analyte]]= "Naphtol"),TRUE,"")</f>
        <v/>
      </c>
    </row>
    <row r="838" spans="1:18" x14ac:dyDescent="0.2">
      <c r="A838" t="str">
        <f>IFERROR(RIGHT(Table1[[#This Row],[File Name]],LEN(Table1[[#This Row],[File Name]])-FIND("-",Table1[[#This Row],[File Name]])),"")</f>
        <v>0.1</v>
      </c>
      <c r="B838" t="str">
        <f>IF(LEFT(Table1[[#This Row],[Peak '#]],3)="TIC", SUBSTITUTE(SUBSTITUTE(Table1[[#This Row],[Peak '#]],".D\data.ms",""),"TIC:", ""),B837)</f>
        <v xml:space="preserve"> 20250718_Nap-0.1</v>
      </c>
      <c r="J838" t="str">
        <f>IFERROR(2*(D839-Table1[[#This Row],[Ret Time]])/(Table1[[#This Row],[Width]]+F839),"")</f>
        <v/>
      </c>
      <c r="K838" t="str">
        <f>IF(ISNUMBER(Table1[[#This Row],[Ret Time]]), ROUND(Table1[[#This Row],[Ret Time]],1),"")</f>
        <v/>
      </c>
      <c r="L838" t="str">
        <f>IFERROR(INDEX($W$8:$W$30,MATCH(K838,$V$8:$V$30,0)),"")</f>
        <v/>
      </c>
      <c r="M838" t="str">
        <f>IFERROR(INDEX($X$8:$X$30,MATCH(Table1[[#This Row],[Rounded RT]],$V$8:$V$30,0)),"")</f>
        <v/>
      </c>
      <c r="N838" t="str">
        <f>IF(Table1[[#This Row],[Analyte]]=$W$8, Table1[[#This Row],[Area]]/SUMIFS($G$6:$G1836, $M$6:$M1836,Table1[[#This Row],[Inject ID]],$B$6:$B1836,Table1[[#This Row],[File Name]]), "")</f>
        <v/>
      </c>
      <c r="O838" t="str">
        <f>IF(Table1[[#This Row],[Analyte]]=$W$25, Table1[[#This Row],[Area]]/SUMIFS($G$6:$G1836, $M$6:$M1836,Table1[[#This Row],[Inject ID]],$B$6:$B1836,Table1[[#This Row],[File Name]]), "")</f>
        <v/>
      </c>
      <c r="Q838" t="str">
        <f>IF(Table1[[#This Row],[Nap/decane]]=$W$8, Table1[[#This Row],[Area]]/SUMIFS($G$6:$G1836, $M$6:$M1836,Table1[[#This Row],[Inject ID approx]],$B$6:$B1836,Table1[[#This Row],[File Name]]), "")</f>
        <v/>
      </c>
      <c r="R838" t="str">
        <f>IF(OR(Table1[[#This Row],[Analyte]]="Phe", Table1[[#This Row],[Analyte]]= "Naphtol"),TRUE,"")</f>
        <v/>
      </c>
    </row>
    <row r="839" spans="1:18" x14ac:dyDescent="0.2">
      <c r="A839" t="str">
        <f>IFERROR(RIGHT(Table1[[#This Row],[File Name]],LEN(Table1[[#This Row],[File Name]])-FIND("-",Table1[[#This Row],[File Name]])),"")</f>
        <v>0.1</v>
      </c>
      <c r="B839" t="str">
        <f>IF(LEFT(Table1[[#This Row],[Peak '#]],3)="TIC", SUBSTITUTE(SUBSTITUTE(Table1[[#This Row],[Peak '#]],".D\data.ms",""),"TIC:", ""),B838)</f>
        <v xml:space="preserve"> 20250718_Nap-0.1</v>
      </c>
      <c r="J839" t="str">
        <f>IFERROR(2*(D840-Table1[[#This Row],[Ret Time]])/(Table1[[#This Row],[Width]]+F840),"")</f>
        <v/>
      </c>
      <c r="K839" t="str">
        <f>IF(ISNUMBER(Table1[[#This Row],[Ret Time]]), ROUND(Table1[[#This Row],[Ret Time]],1),"")</f>
        <v/>
      </c>
      <c r="L839" t="str">
        <f>IFERROR(INDEX($W$8:$W$30,MATCH(K839,$V$8:$V$30,0)),"")</f>
        <v/>
      </c>
      <c r="M839" t="str">
        <f>IFERROR(INDEX($X$8:$X$30,MATCH(Table1[[#This Row],[Rounded RT]],$V$8:$V$30,0)),"")</f>
        <v/>
      </c>
      <c r="N839" t="str">
        <f>IF(Table1[[#This Row],[Analyte]]=$W$8, Table1[[#This Row],[Area]]/SUMIFS($G$6:$G1837, $M$6:$M1837,Table1[[#This Row],[Inject ID]],$B$6:$B1837,Table1[[#This Row],[File Name]]), "")</f>
        <v/>
      </c>
      <c r="O839" t="str">
        <f>IF(Table1[[#This Row],[Analyte]]=$W$25, Table1[[#This Row],[Area]]/SUMIFS($G$6:$G1837, $M$6:$M1837,Table1[[#This Row],[Inject ID]],$B$6:$B1837,Table1[[#This Row],[File Name]]), "")</f>
        <v/>
      </c>
      <c r="Q839" t="str">
        <f>IF(Table1[[#This Row],[Nap/decane]]=$W$8, Table1[[#This Row],[Area]]/SUMIFS($G$6:$G1837, $M$6:$M1837,Table1[[#This Row],[Inject ID approx]],$B$6:$B1837,Table1[[#This Row],[File Name]]), "")</f>
        <v/>
      </c>
      <c r="R839" t="str">
        <f>IF(OR(Table1[[#This Row],[Analyte]]="Phe", Table1[[#This Row],[Analyte]]= "Naphtol"),TRUE,"")</f>
        <v/>
      </c>
    </row>
    <row r="840" spans="1:18" x14ac:dyDescent="0.2">
      <c r="A840" t="str">
        <f>IFERROR(RIGHT(Table1[[#This Row],[File Name]],LEN(Table1[[#This Row],[File Name]])-FIND("-",Table1[[#This Row],[File Name]])),"")</f>
        <v>0.1</v>
      </c>
      <c r="B840" t="str">
        <f>IF(LEFT(Table1[[#This Row],[Peak '#]],3)="TIC", SUBSTITUTE(SUBSTITUTE(Table1[[#This Row],[Peak '#]],".D\data.ms",""),"TIC:", ""),B839)</f>
        <v xml:space="preserve"> 20250718_Nap-0.1</v>
      </c>
      <c r="J840" t="str">
        <f>IFERROR(2*(D841-Table1[[#This Row],[Ret Time]])/(Table1[[#This Row],[Width]]+F841),"")</f>
        <v/>
      </c>
      <c r="K840" t="str">
        <f>IF(ISNUMBER(Table1[[#This Row],[Ret Time]]), ROUND(Table1[[#This Row],[Ret Time]],1),"")</f>
        <v/>
      </c>
      <c r="L840" t="str">
        <f>IFERROR(INDEX($W$8:$W$30,MATCH(K840,$V$8:$V$30,0)),"")</f>
        <v/>
      </c>
      <c r="M840" t="str">
        <f>IFERROR(INDEX($X$8:$X$30,MATCH(Table1[[#This Row],[Rounded RT]],$V$8:$V$30,0)),"")</f>
        <v/>
      </c>
      <c r="N840" t="str">
        <f>IF(Table1[[#This Row],[Analyte]]=$W$8, Table1[[#This Row],[Area]]/SUMIFS($G$6:$G1838, $M$6:$M1838,Table1[[#This Row],[Inject ID]],$B$6:$B1838,Table1[[#This Row],[File Name]]), "")</f>
        <v/>
      </c>
      <c r="O840" t="str">
        <f>IF(Table1[[#This Row],[Analyte]]=$W$25, Table1[[#This Row],[Area]]/SUMIFS($G$6:$G1838, $M$6:$M1838,Table1[[#This Row],[Inject ID]],$B$6:$B1838,Table1[[#This Row],[File Name]]), "")</f>
        <v/>
      </c>
      <c r="Q840" t="str">
        <f>IF(Table1[[#This Row],[Nap/decane]]=$W$8, Table1[[#This Row],[Area]]/SUMIFS($G$6:$G1838, $M$6:$M1838,Table1[[#This Row],[Inject ID approx]],$B$6:$B1838,Table1[[#This Row],[File Name]]), "")</f>
        <v/>
      </c>
      <c r="R840" t="str">
        <f>IF(OR(Table1[[#This Row],[Analyte]]="Phe", Table1[[#This Row],[Analyte]]= "Naphtol"),TRUE,"")</f>
        <v/>
      </c>
    </row>
    <row r="841" spans="1:18" x14ac:dyDescent="0.2">
      <c r="A841" t="str">
        <f>IFERROR(RIGHT(Table1[[#This Row],[File Name]],LEN(Table1[[#This Row],[File Name]])-FIND("-",Table1[[#This Row],[File Name]])),"")</f>
        <v>0.1</v>
      </c>
      <c r="B841" t="str">
        <f>IF(LEFT(Table1[[#This Row],[Peak '#]],3)="TIC", SUBSTITUTE(SUBSTITUTE(Table1[[#This Row],[Peak '#]],".D\data.ms",""),"TIC:", ""),B840)</f>
        <v xml:space="preserve"> 20250718_Nap-0.1</v>
      </c>
      <c r="J841" t="str">
        <f>IFERROR(2*(D842-Table1[[#This Row],[Ret Time]])/(Table1[[#This Row],[Width]]+F842),"")</f>
        <v/>
      </c>
      <c r="K841" t="str">
        <f>IF(ISNUMBER(Table1[[#This Row],[Ret Time]]), ROUND(Table1[[#This Row],[Ret Time]],1),"")</f>
        <v/>
      </c>
      <c r="L841" t="str">
        <f>IFERROR(INDEX($W$8:$W$30,MATCH(K841,$V$8:$V$30,0)),"")</f>
        <v/>
      </c>
      <c r="M841" t="str">
        <f>IFERROR(INDEX($X$8:$X$30,MATCH(Table1[[#This Row],[Rounded RT]],$V$8:$V$30,0)),"")</f>
        <v/>
      </c>
      <c r="N841" t="str">
        <f>IF(Table1[[#This Row],[Analyte]]=$W$8, Table1[[#This Row],[Area]]/SUMIFS($G$6:$G1839, $M$6:$M1839,Table1[[#This Row],[Inject ID]],$B$6:$B1839,Table1[[#This Row],[File Name]]), "")</f>
        <v/>
      </c>
      <c r="O841" t="str">
        <f>IF(Table1[[#This Row],[Analyte]]=$W$25, Table1[[#This Row],[Area]]/SUMIFS($G$6:$G1839, $M$6:$M1839,Table1[[#This Row],[Inject ID]],$B$6:$B1839,Table1[[#This Row],[File Name]]), "")</f>
        <v/>
      </c>
      <c r="Q841" t="str">
        <f>IF(Table1[[#This Row],[Nap/decane]]=$W$8, Table1[[#This Row],[Area]]/SUMIFS($G$6:$G1839, $M$6:$M1839,Table1[[#This Row],[Inject ID approx]],$B$6:$B1839,Table1[[#This Row],[File Name]]), "")</f>
        <v/>
      </c>
      <c r="R841" t="str">
        <f>IF(OR(Table1[[#This Row],[Analyte]]="Phe", Table1[[#This Row],[Analyte]]= "Naphtol"),TRUE,"")</f>
        <v/>
      </c>
    </row>
    <row r="842" spans="1:18" x14ac:dyDescent="0.2">
      <c r="A842" t="str">
        <f>IFERROR(RIGHT(Table1[[#This Row],[File Name]],LEN(Table1[[#This Row],[File Name]])-FIND("-",Table1[[#This Row],[File Name]])),"")</f>
        <v>0.1</v>
      </c>
      <c r="B842" t="str">
        <f>IF(LEFT(Table1[[#This Row],[Peak '#]],3)="TIC", SUBSTITUTE(SUBSTITUTE(Table1[[#This Row],[Peak '#]],".D\data.ms",""),"TIC:", ""),B841)</f>
        <v xml:space="preserve"> 20250718_Nap-0.1</v>
      </c>
      <c r="J842" t="str">
        <f>IFERROR(2*(D843-Table1[[#This Row],[Ret Time]])/(Table1[[#This Row],[Width]]+F843),"")</f>
        <v/>
      </c>
      <c r="K842" t="str">
        <f>IF(ISNUMBER(Table1[[#This Row],[Ret Time]]), ROUND(Table1[[#This Row],[Ret Time]],1),"")</f>
        <v/>
      </c>
      <c r="L842" t="str">
        <f>IFERROR(INDEX($W$8:$W$30,MATCH(K842,$V$8:$V$30,0)),"")</f>
        <v/>
      </c>
      <c r="M842" t="str">
        <f>IFERROR(INDEX($X$8:$X$30,MATCH(Table1[[#This Row],[Rounded RT]],$V$8:$V$30,0)),"")</f>
        <v/>
      </c>
      <c r="N842" t="str">
        <f>IF(Table1[[#This Row],[Analyte]]=$W$8, Table1[[#This Row],[Area]]/SUMIFS($G$6:$G1840, $M$6:$M1840,Table1[[#This Row],[Inject ID]],$B$6:$B1840,Table1[[#This Row],[File Name]]), "")</f>
        <v/>
      </c>
      <c r="O842" t="str">
        <f>IF(Table1[[#This Row],[Analyte]]=$W$25, Table1[[#This Row],[Area]]/SUMIFS($G$6:$G1840, $M$6:$M1840,Table1[[#This Row],[Inject ID]],$B$6:$B1840,Table1[[#This Row],[File Name]]), "")</f>
        <v/>
      </c>
      <c r="Q842" t="str">
        <f>IF(Table1[[#This Row],[Nap/decane]]=$W$8, Table1[[#This Row],[Area]]/SUMIFS($G$6:$G1840, $M$6:$M1840,Table1[[#This Row],[Inject ID approx]],$B$6:$B1840,Table1[[#This Row],[File Name]]), "")</f>
        <v/>
      </c>
      <c r="R842" t="str">
        <f>IF(OR(Table1[[#This Row],[Analyte]]="Phe", Table1[[#This Row],[Analyte]]= "Naphtol"),TRUE,"")</f>
        <v/>
      </c>
    </row>
    <row r="843" spans="1:18" x14ac:dyDescent="0.2">
      <c r="A843" t="str">
        <f>IFERROR(RIGHT(Table1[[#This Row],[File Name]],LEN(Table1[[#This Row],[File Name]])-FIND("-",Table1[[#This Row],[File Name]])),"")</f>
        <v>0.1</v>
      </c>
      <c r="B843" t="str">
        <f>IF(LEFT(Table1[[#This Row],[Peak '#]],3)="TIC", SUBSTITUTE(SUBSTITUTE(Table1[[#This Row],[Peak '#]],".D\data.ms",""),"TIC:", ""),B842)</f>
        <v xml:space="preserve"> 20250718_Nap-0.1</v>
      </c>
      <c r="J843" t="str">
        <f>IFERROR(2*(D844-Table1[[#This Row],[Ret Time]])/(Table1[[#This Row],[Width]]+F844),"")</f>
        <v/>
      </c>
      <c r="K843" t="str">
        <f>IF(ISNUMBER(Table1[[#This Row],[Ret Time]]), ROUND(Table1[[#This Row],[Ret Time]],1),"")</f>
        <v/>
      </c>
      <c r="L843" t="str">
        <f>IFERROR(INDEX($W$8:$W$30,MATCH(K843,$V$8:$V$30,0)),"")</f>
        <v/>
      </c>
      <c r="M843" t="str">
        <f>IFERROR(INDEX($X$8:$X$30,MATCH(Table1[[#This Row],[Rounded RT]],$V$8:$V$30,0)),"")</f>
        <v/>
      </c>
      <c r="N843" t="str">
        <f>IF(Table1[[#This Row],[Analyte]]=$W$8, Table1[[#This Row],[Area]]/SUMIFS($G$6:$G1841, $M$6:$M1841,Table1[[#This Row],[Inject ID]],$B$6:$B1841,Table1[[#This Row],[File Name]]), "")</f>
        <v/>
      </c>
      <c r="O843" t="str">
        <f>IF(Table1[[#This Row],[Analyte]]=$W$25, Table1[[#This Row],[Area]]/SUMIFS($G$6:$G1841, $M$6:$M1841,Table1[[#This Row],[Inject ID]],$B$6:$B1841,Table1[[#This Row],[File Name]]), "")</f>
        <v/>
      </c>
      <c r="Q843" t="str">
        <f>IF(Table1[[#This Row],[Nap/decane]]=$W$8, Table1[[#This Row],[Area]]/SUMIFS($G$6:$G1841, $M$6:$M1841,Table1[[#This Row],[Inject ID approx]],$B$6:$B1841,Table1[[#This Row],[File Name]]), "")</f>
        <v/>
      </c>
      <c r="R843" t="str">
        <f>IF(OR(Table1[[#This Row],[Analyte]]="Phe", Table1[[#This Row],[Analyte]]= "Naphtol"),TRUE,"")</f>
        <v/>
      </c>
    </row>
    <row r="844" spans="1:18" x14ac:dyDescent="0.2">
      <c r="A844" t="str">
        <f>IFERROR(RIGHT(Table1[[#This Row],[File Name]],LEN(Table1[[#This Row],[File Name]])-FIND("-",Table1[[#This Row],[File Name]])),"")</f>
        <v>0.1</v>
      </c>
      <c r="B844" t="str">
        <f>IF(LEFT(Table1[[#This Row],[Peak '#]],3)="TIC", SUBSTITUTE(SUBSTITUTE(Table1[[#This Row],[Peak '#]],".D\data.ms",""),"TIC:", ""),B843)</f>
        <v xml:space="preserve"> 20250718_Nap-0.1</v>
      </c>
      <c r="C844"/>
      <c r="J844" t="str">
        <f>IFERROR(2*(D845-Table1[[#This Row],[Ret Time]])/(Table1[[#This Row],[Width]]+F845),"")</f>
        <v/>
      </c>
      <c r="K844" t="str">
        <f>IF(ISNUMBER(Table1[[#This Row],[Ret Time]]), ROUND(Table1[[#This Row],[Ret Time]],1),"")</f>
        <v/>
      </c>
      <c r="L844" t="str">
        <f>IFERROR(INDEX($W$8:$W$30,MATCH(K844,$V$8:$V$30,0)),"")</f>
        <v/>
      </c>
      <c r="M844" t="str">
        <f>IFERROR(INDEX($X$8:$X$30,MATCH(Table1[[#This Row],[Rounded RT]],$V$8:$V$30,0)),"")</f>
        <v/>
      </c>
      <c r="N844" t="str">
        <f>IF(Table1[[#This Row],[Analyte]]=$W$8, Table1[[#This Row],[Area]]/SUMIFS($G$6:$G1842, $M$6:$M1842,Table1[[#This Row],[Inject ID]],$B$6:$B1842,Table1[[#This Row],[File Name]]), "")</f>
        <v/>
      </c>
      <c r="O844" t="str">
        <f>IF(Table1[[#This Row],[Analyte]]=$W$25, Table1[[#This Row],[Area]]/SUMIFS($G$6:$G1842, $M$6:$M1842,Table1[[#This Row],[Inject ID]],$B$6:$B1842,Table1[[#This Row],[File Name]]), "")</f>
        <v/>
      </c>
      <c r="Q844" t="str">
        <f>IF(Table1[[#This Row],[Nap/decane]]=$W$8, Table1[[#This Row],[Area]]/SUMIFS($G$6:$G1842, $M$6:$M1842,Table1[[#This Row],[Inject ID approx]],$B$6:$B1842,Table1[[#This Row],[File Name]]), "")</f>
        <v/>
      </c>
      <c r="R844" t="str">
        <f>IF(OR(Table1[[#This Row],[Analyte]]="Phe", Table1[[#This Row],[Analyte]]= "Naphtol"),TRUE,"")</f>
        <v/>
      </c>
    </row>
    <row r="845" spans="1:18" x14ac:dyDescent="0.2">
      <c r="A845" t="str">
        <f>IFERROR(RIGHT(Table1[[#This Row],[File Name]],LEN(Table1[[#This Row],[File Name]])-FIND("-",Table1[[#This Row],[File Name]])),"")</f>
        <v>0.1</v>
      </c>
      <c r="B845" t="str">
        <f>IF(LEFT(Table1[[#This Row],[Peak '#]],3)="TIC", SUBSTITUTE(SUBSTITUTE(Table1[[#This Row],[Peak '#]],".D\data.ms",""),"TIC:", ""),B844)</f>
        <v xml:space="preserve"> 20250718_Nap-0.1</v>
      </c>
      <c r="J845" t="str">
        <f>IFERROR(2*(D846-Table1[[#This Row],[Ret Time]])/(Table1[[#This Row],[Width]]+F846),"")</f>
        <v/>
      </c>
      <c r="K845" t="str">
        <f>IF(ISNUMBER(Table1[[#This Row],[Ret Time]]), ROUND(Table1[[#This Row],[Ret Time]],1),"")</f>
        <v/>
      </c>
      <c r="L845" t="str">
        <f>IFERROR(INDEX($W$8:$W$30,MATCH(K845,$V$8:$V$30,0)),"")</f>
        <v/>
      </c>
      <c r="M845" t="str">
        <f>IFERROR(INDEX($X$8:$X$30,MATCH(Table1[[#This Row],[Rounded RT]],$V$8:$V$30,0)),"")</f>
        <v/>
      </c>
      <c r="N845" t="str">
        <f>IF(Table1[[#This Row],[Analyte]]=$W$8, Table1[[#This Row],[Area]]/SUMIFS($G$6:$G1843, $M$6:$M1843,Table1[[#This Row],[Inject ID]],$B$6:$B1843,Table1[[#This Row],[File Name]]), "")</f>
        <v/>
      </c>
      <c r="O845" t="str">
        <f>IF(Table1[[#This Row],[Analyte]]=$W$25, Table1[[#This Row],[Area]]/SUMIFS($G$6:$G1843, $M$6:$M1843,Table1[[#This Row],[Inject ID]],$B$6:$B1843,Table1[[#This Row],[File Name]]), "")</f>
        <v/>
      </c>
      <c r="Q845" t="str">
        <f>IF(Table1[[#This Row],[Nap/decane]]=$W$8, Table1[[#This Row],[Area]]/SUMIFS($G$6:$G1843, $M$6:$M1843,Table1[[#This Row],[Inject ID approx]],$B$6:$B1843,Table1[[#This Row],[File Name]]), "")</f>
        <v/>
      </c>
      <c r="R845" t="str">
        <f>IF(OR(Table1[[#This Row],[Analyte]]="Phe", Table1[[#This Row],[Analyte]]= "Naphtol"),TRUE,"")</f>
        <v/>
      </c>
    </row>
    <row r="846" spans="1:18" x14ac:dyDescent="0.2">
      <c r="A846" t="str">
        <f>IFERROR(RIGHT(Table1[[#This Row],[File Name]],LEN(Table1[[#This Row],[File Name]])-FIND("-",Table1[[#This Row],[File Name]])),"")</f>
        <v>0.1</v>
      </c>
      <c r="B846" t="str">
        <f>IF(LEFT(Table1[[#This Row],[Peak '#]],3)="TIC", SUBSTITUTE(SUBSTITUTE(Table1[[#This Row],[Peak '#]],".D\data.ms",""),"TIC:", ""),B845)</f>
        <v xml:space="preserve"> 20250718_Nap-0.1</v>
      </c>
      <c r="J846" t="str">
        <f>IFERROR(2*(D847-Table1[[#This Row],[Ret Time]])/(Table1[[#This Row],[Width]]+F847),"")</f>
        <v/>
      </c>
      <c r="K846" t="str">
        <f>IF(ISNUMBER(Table1[[#This Row],[Ret Time]]), ROUND(Table1[[#This Row],[Ret Time]],1),"")</f>
        <v/>
      </c>
      <c r="L846" t="str">
        <f>IFERROR(INDEX($W$8:$W$30,MATCH(K846,$V$8:$V$30,0)),"")</f>
        <v/>
      </c>
      <c r="M846" t="str">
        <f>IFERROR(INDEX($X$8:$X$30,MATCH(Table1[[#This Row],[Rounded RT]],$V$8:$V$30,0)),"")</f>
        <v/>
      </c>
      <c r="N846" t="str">
        <f>IF(Table1[[#This Row],[Analyte]]=$W$8, Table1[[#This Row],[Area]]/SUMIFS($G$6:$G1844, $M$6:$M1844,Table1[[#This Row],[Inject ID]],$B$6:$B1844,Table1[[#This Row],[File Name]]), "")</f>
        <v/>
      </c>
      <c r="O846" t="str">
        <f>IF(Table1[[#This Row],[Analyte]]=$W$25, Table1[[#This Row],[Area]]/SUMIFS($G$6:$G1844, $M$6:$M1844,Table1[[#This Row],[Inject ID]],$B$6:$B1844,Table1[[#This Row],[File Name]]), "")</f>
        <v/>
      </c>
      <c r="Q846" t="str">
        <f>IF(Table1[[#This Row],[Nap/decane]]=$W$8, Table1[[#This Row],[Area]]/SUMIFS($G$6:$G1844, $M$6:$M1844,Table1[[#This Row],[Inject ID approx]],$B$6:$B1844,Table1[[#This Row],[File Name]]), "")</f>
        <v/>
      </c>
      <c r="R846" t="str">
        <f>IF(OR(Table1[[#This Row],[Analyte]]="Phe", Table1[[#This Row],[Analyte]]= "Naphtol"),TRUE,"")</f>
        <v/>
      </c>
    </row>
    <row r="847" spans="1:18" x14ac:dyDescent="0.2">
      <c r="A847" t="str">
        <f>IFERROR(RIGHT(Table1[[#This Row],[File Name]],LEN(Table1[[#This Row],[File Name]])-FIND("-",Table1[[#This Row],[File Name]])),"")</f>
        <v>0.1</v>
      </c>
      <c r="B847" t="str">
        <f>IF(LEFT(Table1[[#This Row],[Peak '#]],3)="TIC", SUBSTITUTE(SUBSTITUTE(Table1[[#This Row],[Peak '#]],".D\data.ms",""),"TIC:", ""),B846)</f>
        <v xml:space="preserve"> 20250718_Nap-0.1</v>
      </c>
      <c r="J847" t="str">
        <f>IFERROR(2*(D848-Table1[[#This Row],[Ret Time]])/(Table1[[#This Row],[Width]]+F848),"")</f>
        <v/>
      </c>
      <c r="K847" t="str">
        <f>IF(ISNUMBER(Table1[[#This Row],[Ret Time]]), ROUND(Table1[[#This Row],[Ret Time]],1),"")</f>
        <v/>
      </c>
      <c r="L847" t="str">
        <f>IFERROR(INDEX($W$8:$W$30,MATCH(K847,$V$8:$V$30,0)),"")</f>
        <v/>
      </c>
      <c r="M847" t="str">
        <f>IFERROR(INDEX($X$8:$X$30,MATCH(Table1[[#This Row],[Rounded RT]],$V$8:$V$30,0)),"")</f>
        <v/>
      </c>
      <c r="N847" t="str">
        <f>IF(Table1[[#This Row],[Analyte]]=$W$8, Table1[[#This Row],[Area]]/SUMIFS($G$6:$G1845, $M$6:$M1845,Table1[[#This Row],[Inject ID]],$B$6:$B1845,Table1[[#This Row],[File Name]]), "")</f>
        <v/>
      </c>
      <c r="O847" t="str">
        <f>IF(Table1[[#This Row],[Analyte]]=$W$25, Table1[[#This Row],[Area]]/SUMIFS($G$6:$G1845, $M$6:$M1845,Table1[[#This Row],[Inject ID]],$B$6:$B1845,Table1[[#This Row],[File Name]]), "")</f>
        <v/>
      </c>
      <c r="Q847" t="str">
        <f>IF(Table1[[#This Row],[Nap/decane]]=$W$8, Table1[[#This Row],[Area]]/SUMIFS($G$6:$G1845, $M$6:$M1845,Table1[[#This Row],[Inject ID approx]],$B$6:$B1845,Table1[[#This Row],[File Name]]), "")</f>
        <v/>
      </c>
      <c r="R847" t="str">
        <f>IF(OR(Table1[[#This Row],[Analyte]]="Phe", Table1[[#This Row],[Analyte]]= "Naphtol"),TRUE,"")</f>
        <v/>
      </c>
    </row>
    <row r="848" spans="1:18" x14ac:dyDescent="0.2">
      <c r="A848" t="str">
        <f>IFERROR(RIGHT(Table1[[#This Row],[File Name]],LEN(Table1[[#This Row],[File Name]])-FIND("-",Table1[[#This Row],[File Name]])),"")</f>
        <v>0.1</v>
      </c>
      <c r="B848" t="str">
        <f>IF(LEFT(Table1[[#This Row],[Peak '#]],3)="TIC", SUBSTITUTE(SUBSTITUTE(Table1[[#This Row],[Peak '#]],".D\data.ms",""),"TIC:", ""),B847)</f>
        <v xml:space="preserve"> 20250718_Nap-0.1</v>
      </c>
      <c r="J848" t="str">
        <f>IFERROR(2*(D849-Table1[[#This Row],[Ret Time]])/(Table1[[#This Row],[Width]]+F849),"")</f>
        <v/>
      </c>
      <c r="K848" t="str">
        <f>IF(ISNUMBER(Table1[[#This Row],[Ret Time]]), ROUND(Table1[[#This Row],[Ret Time]],1),"")</f>
        <v/>
      </c>
      <c r="L848" t="str">
        <f>IFERROR(INDEX($W$8:$W$30,MATCH(K848,$V$8:$V$30,0)),"")</f>
        <v/>
      </c>
      <c r="M848" t="str">
        <f>IFERROR(INDEX($X$8:$X$30,MATCH(Table1[[#This Row],[Rounded RT]],$V$8:$V$30,0)),"")</f>
        <v/>
      </c>
      <c r="N848" t="str">
        <f>IF(Table1[[#This Row],[Analyte]]=$W$8, Table1[[#This Row],[Area]]/SUMIFS($G$6:$G1846, $M$6:$M1846,Table1[[#This Row],[Inject ID]],$B$6:$B1846,Table1[[#This Row],[File Name]]), "")</f>
        <v/>
      </c>
      <c r="O848" t="str">
        <f>IF(Table1[[#This Row],[Analyte]]=$W$25, Table1[[#This Row],[Area]]/SUMIFS($G$6:$G1846, $M$6:$M1846,Table1[[#This Row],[Inject ID]],$B$6:$B1846,Table1[[#This Row],[File Name]]), "")</f>
        <v/>
      </c>
      <c r="Q848" t="str">
        <f>IF(Table1[[#This Row],[Nap/decane]]=$W$8, Table1[[#This Row],[Area]]/SUMIFS($G$6:$G1846, $M$6:$M1846,Table1[[#This Row],[Inject ID approx]],$B$6:$B1846,Table1[[#This Row],[File Name]]), "")</f>
        <v/>
      </c>
      <c r="R848" t="str">
        <f>IF(OR(Table1[[#This Row],[Analyte]]="Phe", Table1[[#This Row],[Analyte]]= "Naphtol"),TRUE,"")</f>
        <v/>
      </c>
    </row>
    <row r="849" spans="1:18" x14ac:dyDescent="0.2">
      <c r="A849" t="str">
        <f>IFERROR(RIGHT(Table1[[#This Row],[File Name]],LEN(Table1[[#This Row],[File Name]])-FIND("-",Table1[[#This Row],[File Name]])),"")</f>
        <v>0.1</v>
      </c>
      <c r="B849" t="str">
        <f>IF(LEFT(Table1[[#This Row],[Peak '#]],3)="TIC", SUBSTITUTE(SUBSTITUTE(Table1[[#This Row],[Peak '#]],".D\data.ms",""),"TIC:", ""),B848)</f>
        <v xml:space="preserve"> 20250718_Nap-0.1</v>
      </c>
      <c r="J849" t="str">
        <f>IFERROR(2*(D850-Table1[[#This Row],[Ret Time]])/(Table1[[#This Row],[Width]]+F850),"")</f>
        <v/>
      </c>
      <c r="K849" t="str">
        <f>IF(ISNUMBER(Table1[[#This Row],[Ret Time]]), ROUND(Table1[[#This Row],[Ret Time]],1),"")</f>
        <v/>
      </c>
      <c r="L849" t="str">
        <f>IFERROR(INDEX($W$8:$W$30,MATCH(K849,$V$8:$V$30,0)),"")</f>
        <v/>
      </c>
      <c r="M849" t="str">
        <f>IFERROR(INDEX($X$8:$X$30,MATCH(Table1[[#This Row],[Rounded RT]],$V$8:$V$30,0)),"")</f>
        <v/>
      </c>
      <c r="N849" t="str">
        <f>IF(Table1[[#This Row],[Analyte]]=$W$8, Table1[[#This Row],[Area]]/SUMIFS($G$6:$G1847, $M$6:$M1847,Table1[[#This Row],[Inject ID]],$B$6:$B1847,Table1[[#This Row],[File Name]]), "")</f>
        <v/>
      </c>
      <c r="O849" t="str">
        <f>IF(Table1[[#This Row],[Analyte]]=$W$25, Table1[[#This Row],[Area]]/SUMIFS($G$6:$G1847, $M$6:$M1847,Table1[[#This Row],[Inject ID]],$B$6:$B1847,Table1[[#This Row],[File Name]]), "")</f>
        <v/>
      </c>
      <c r="Q849" t="str">
        <f>IF(Table1[[#This Row],[Nap/decane]]=$W$8, Table1[[#This Row],[Area]]/SUMIFS($G$6:$G1847, $M$6:$M1847,Table1[[#This Row],[Inject ID approx]],$B$6:$B1847,Table1[[#This Row],[File Name]]), "")</f>
        <v/>
      </c>
      <c r="R849" t="str">
        <f>IF(OR(Table1[[#This Row],[Analyte]]="Phe", Table1[[#This Row],[Analyte]]= "Naphtol"),TRUE,"")</f>
        <v/>
      </c>
    </row>
    <row r="850" spans="1:18" x14ac:dyDescent="0.2">
      <c r="A850" t="str">
        <f>IFERROR(RIGHT(Table1[[#This Row],[File Name]],LEN(Table1[[#This Row],[File Name]])-FIND("-",Table1[[#This Row],[File Name]])),"")</f>
        <v>0.1</v>
      </c>
      <c r="B850" t="str">
        <f>IF(LEFT(Table1[[#This Row],[Peak '#]],3)="TIC", SUBSTITUTE(SUBSTITUTE(Table1[[#This Row],[Peak '#]],".D\data.ms",""),"TIC:", ""),B849)</f>
        <v xml:space="preserve"> 20250718_Nap-0.1</v>
      </c>
      <c r="J850" t="str">
        <f>IFERROR(2*(D851-Table1[[#This Row],[Ret Time]])/(Table1[[#This Row],[Width]]+F851),"")</f>
        <v/>
      </c>
      <c r="K850" t="str">
        <f>IF(ISNUMBER(Table1[[#This Row],[Ret Time]]), ROUND(Table1[[#This Row],[Ret Time]],1),"")</f>
        <v/>
      </c>
      <c r="L850" t="str">
        <f>IFERROR(INDEX($W$8:$W$30,MATCH(K850,$V$8:$V$30,0)),"")</f>
        <v/>
      </c>
      <c r="M850" t="str">
        <f>IFERROR(INDEX($X$8:$X$30,MATCH(Table1[[#This Row],[Rounded RT]],$V$8:$V$30,0)),"")</f>
        <v/>
      </c>
      <c r="N850" t="str">
        <f>IF(Table1[[#This Row],[Analyte]]=$W$8, Table1[[#This Row],[Area]]/SUMIFS($G$6:$G1848, $M$6:$M1848,Table1[[#This Row],[Inject ID]],$B$6:$B1848,Table1[[#This Row],[File Name]]), "")</f>
        <v/>
      </c>
      <c r="O850" t="str">
        <f>IF(Table1[[#This Row],[Analyte]]=$W$25, Table1[[#This Row],[Area]]/SUMIFS($G$6:$G1848, $M$6:$M1848,Table1[[#This Row],[Inject ID]],$B$6:$B1848,Table1[[#This Row],[File Name]]), "")</f>
        <v/>
      </c>
      <c r="Q850" t="str">
        <f>IF(Table1[[#This Row],[Nap/decane]]=$W$8, Table1[[#This Row],[Area]]/SUMIFS($G$6:$G1848, $M$6:$M1848,Table1[[#This Row],[Inject ID approx]],$B$6:$B1848,Table1[[#This Row],[File Name]]), "")</f>
        <v/>
      </c>
      <c r="R850" t="str">
        <f>IF(OR(Table1[[#This Row],[Analyte]]="Phe", Table1[[#This Row],[Analyte]]= "Naphtol"),TRUE,"")</f>
        <v/>
      </c>
    </row>
    <row r="851" spans="1:18" x14ac:dyDescent="0.2">
      <c r="A851" t="str">
        <f>IFERROR(RIGHT(Table1[[#This Row],[File Name]],LEN(Table1[[#This Row],[File Name]])-FIND("-",Table1[[#This Row],[File Name]])),"")</f>
        <v>0.1</v>
      </c>
      <c r="B851" t="str">
        <f>IF(LEFT(Table1[[#This Row],[Peak '#]],3)="TIC", SUBSTITUTE(SUBSTITUTE(Table1[[#This Row],[Peak '#]],".D\data.ms",""),"TIC:", ""),B850)</f>
        <v xml:space="preserve"> 20250718_Nap-0.1</v>
      </c>
      <c r="J851" t="str">
        <f>IFERROR(2*(D852-Table1[[#This Row],[Ret Time]])/(Table1[[#This Row],[Width]]+F852),"")</f>
        <v/>
      </c>
      <c r="K851" t="str">
        <f>IF(ISNUMBER(Table1[[#This Row],[Ret Time]]), ROUND(Table1[[#This Row],[Ret Time]],1),"")</f>
        <v/>
      </c>
      <c r="L851" t="str">
        <f>IFERROR(INDEX($W$8:$W$30,MATCH(K851,$V$8:$V$30,0)),"")</f>
        <v/>
      </c>
      <c r="M851" t="str">
        <f>IFERROR(INDEX($X$8:$X$30,MATCH(Table1[[#This Row],[Rounded RT]],$V$8:$V$30,0)),"")</f>
        <v/>
      </c>
      <c r="N851" t="str">
        <f>IF(Table1[[#This Row],[Analyte]]=$W$8, Table1[[#This Row],[Area]]/SUMIFS($G$6:$G1849, $M$6:$M1849,Table1[[#This Row],[Inject ID]],$B$6:$B1849,Table1[[#This Row],[File Name]]), "")</f>
        <v/>
      </c>
      <c r="O851" t="str">
        <f>IF(Table1[[#This Row],[Analyte]]=$W$25, Table1[[#This Row],[Area]]/SUMIFS($G$6:$G1849, $M$6:$M1849,Table1[[#This Row],[Inject ID]],$B$6:$B1849,Table1[[#This Row],[File Name]]), "")</f>
        <v/>
      </c>
      <c r="Q851" t="str">
        <f>IF(Table1[[#This Row],[Nap/decane]]=$W$8, Table1[[#This Row],[Area]]/SUMIFS($G$6:$G1849, $M$6:$M1849,Table1[[#This Row],[Inject ID approx]],$B$6:$B1849,Table1[[#This Row],[File Name]]), "")</f>
        <v/>
      </c>
      <c r="R851" t="str">
        <f>IF(OR(Table1[[#This Row],[Analyte]]="Phe", Table1[[#This Row],[Analyte]]= "Naphtol"),TRUE,"")</f>
        <v/>
      </c>
    </row>
    <row r="852" spans="1:18" x14ac:dyDescent="0.2">
      <c r="A852" t="str">
        <f>IFERROR(RIGHT(Table1[[#This Row],[File Name]],LEN(Table1[[#This Row],[File Name]])-FIND("-",Table1[[#This Row],[File Name]])),"")</f>
        <v>0.1</v>
      </c>
      <c r="B852" t="str">
        <f>IF(LEFT(Table1[[#This Row],[Peak '#]],3)="TIC", SUBSTITUTE(SUBSTITUTE(Table1[[#This Row],[Peak '#]],".D\data.ms",""),"TIC:", ""),B851)</f>
        <v xml:space="preserve"> 20250718_Nap-0.1</v>
      </c>
      <c r="J852" t="str">
        <f>IFERROR(2*(D853-Table1[[#This Row],[Ret Time]])/(Table1[[#This Row],[Width]]+F853),"")</f>
        <v/>
      </c>
      <c r="K852" t="str">
        <f>IF(ISNUMBER(Table1[[#This Row],[Ret Time]]), ROUND(Table1[[#This Row],[Ret Time]],1),"")</f>
        <v/>
      </c>
      <c r="L852" t="str">
        <f>IFERROR(INDEX($W$8:$W$30,MATCH(K852,$V$8:$V$30,0)),"")</f>
        <v/>
      </c>
      <c r="M852" t="str">
        <f>IFERROR(INDEX($X$8:$X$30,MATCH(Table1[[#This Row],[Rounded RT]],$V$8:$V$30,0)),"")</f>
        <v/>
      </c>
      <c r="N852" t="str">
        <f>IF(Table1[[#This Row],[Analyte]]=$W$8, Table1[[#This Row],[Area]]/SUMIFS($G$6:$G1850, $M$6:$M1850,Table1[[#This Row],[Inject ID]],$B$6:$B1850,Table1[[#This Row],[File Name]]), "")</f>
        <v/>
      </c>
      <c r="O852" t="str">
        <f>IF(Table1[[#This Row],[Analyte]]=$W$25, Table1[[#This Row],[Area]]/SUMIFS($G$6:$G1850, $M$6:$M1850,Table1[[#This Row],[Inject ID]],$B$6:$B1850,Table1[[#This Row],[File Name]]), "")</f>
        <v/>
      </c>
      <c r="Q852" t="str">
        <f>IF(Table1[[#This Row],[Nap/decane]]=$W$8, Table1[[#This Row],[Area]]/SUMIFS($G$6:$G1850, $M$6:$M1850,Table1[[#This Row],[Inject ID approx]],$B$6:$B1850,Table1[[#This Row],[File Name]]), "")</f>
        <v/>
      </c>
      <c r="R852" t="str">
        <f>IF(OR(Table1[[#This Row],[Analyte]]="Phe", Table1[[#This Row],[Analyte]]= "Naphtol"),TRUE,"")</f>
        <v/>
      </c>
    </row>
    <row r="853" spans="1:18" x14ac:dyDescent="0.2">
      <c r="A853" t="str">
        <f>IFERROR(RIGHT(Table1[[#This Row],[File Name]],LEN(Table1[[#This Row],[File Name]])-FIND("-",Table1[[#This Row],[File Name]])),"")</f>
        <v>0.1</v>
      </c>
      <c r="B853" t="str">
        <f>IF(LEFT(Table1[[#This Row],[Peak '#]],3)="TIC", SUBSTITUTE(SUBSTITUTE(Table1[[#This Row],[Peak '#]],".D\data.ms",""),"TIC:", ""),B852)</f>
        <v xml:space="preserve"> 20250718_Nap-0.1</v>
      </c>
      <c r="J853" t="str">
        <f>IFERROR(2*(D854-Table1[[#This Row],[Ret Time]])/(Table1[[#This Row],[Width]]+F854),"")</f>
        <v/>
      </c>
      <c r="K853" t="str">
        <f>IF(ISNUMBER(Table1[[#This Row],[Ret Time]]), ROUND(Table1[[#This Row],[Ret Time]],1),"")</f>
        <v/>
      </c>
      <c r="L853" t="str">
        <f>IFERROR(INDEX($W$8:$W$30,MATCH(K853,$V$8:$V$30,0)),"")</f>
        <v/>
      </c>
      <c r="M853" t="str">
        <f>IFERROR(INDEX($X$8:$X$30,MATCH(Table1[[#This Row],[Rounded RT]],$V$8:$V$30,0)),"")</f>
        <v/>
      </c>
      <c r="N853" t="str">
        <f>IF(Table1[[#This Row],[Analyte]]=$W$8, Table1[[#This Row],[Area]]/SUMIFS($G$6:$G1851, $M$6:$M1851,Table1[[#This Row],[Inject ID]],$B$6:$B1851,Table1[[#This Row],[File Name]]), "")</f>
        <v/>
      </c>
      <c r="O853" t="str">
        <f>IF(Table1[[#This Row],[Analyte]]=$W$25, Table1[[#This Row],[Area]]/SUMIFS($G$6:$G1851, $M$6:$M1851,Table1[[#This Row],[Inject ID]],$B$6:$B1851,Table1[[#This Row],[File Name]]), "")</f>
        <v/>
      </c>
      <c r="Q853" t="str">
        <f>IF(Table1[[#This Row],[Nap/decane]]=$W$8, Table1[[#This Row],[Area]]/SUMIFS($G$6:$G1851, $M$6:$M1851,Table1[[#This Row],[Inject ID approx]],$B$6:$B1851,Table1[[#This Row],[File Name]]), "")</f>
        <v/>
      </c>
      <c r="R853" t="str">
        <f>IF(OR(Table1[[#This Row],[Analyte]]="Phe", Table1[[#This Row],[Analyte]]= "Naphtol"),TRUE,"")</f>
        <v/>
      </c>
    </row>
    <row r="854" spans="1:18" x14ac:dyDescent="0.2">
      <c r="A854" t="str">
        <f>IFERROR(RIGHT(Table1[[#This Row],[File Name]],LEN(Table1[[#This Row],[File Name]])-FIND("-",Table1[[#This Row],[File Name]])),"")</f>
        <v>0.1</v>
      </c>
      <c r="B854" t="str">
        <f>IF(LEFT(Table1[[#This Row],[Peak '#]],3)="TIC", SUBSTITUTE(SUBSTITUTE(Table1[[#This Row],[Peak '#]],".D\data.ms",""),"TIC:", ""),B853)</f>
        <v xml:space="preserve"> 20250718_Nap-0.1</v>
      </c>
      <c r="J854" t="str">
        <f>IFERROR(2*(D855-Table1[[#This Row],[Ret Time]])/(Table1[[#This Row],[Width]]+F855),"")</f>
        <v/>
      </c>
      <c r="K854" t="str">
        <f>IF(ISNUMBER(Table1[[#This Row],[Ret Time]]), ROUND(Table1[[#This Row],[Ret Time]],1),"")</f>
        <v/>
      </c>
      <c r="L854" t="str">
        <f>IFERROR(INDEX($W$8:$W$30,MATCH(K854,$V$8:$V$30,0)),"")</f>
        <v/>
      </c>
      <c r="M854" t="str">
        <f>IFERROR(INDEX($X$8:$X$30,MATCH(Table1[[#This Row],[Rounded RT]],$V$8:$V$30,0)),"")</f>
        <v/>
      </c>
      <c r="N854" t="str">
        <f>IF(Table1[[#This Row],[Analyte]]=$W$8, Table1[[#This Row],[Area]]/SUMIFS($G$6:$G1852, $M$6:$M1852,Table1[[#This Row],[Inject ID]],$B$6:$B1852,Table1[[#This Row],[File Name]]), "")</f>
        <v/>
      </c>
      <c r="O854" t="str">
        <f>IF(Table1[[#This Row],[Analyte]]=$W$25, Table1[[#This Row],[Area]]/SUMIFS($G$6:$G1852, $M$6:$M1852,Table1[[#This Row],[Inject ID]],$B$6:$B1852,Table1[[#This Row],[File Name]]), "")</f>
        <v/>
      </c>
      <c r="Q854" t="str">
        <f>IF(Table1[[#This Row],[Nap/decane]]=$W$8, Table1[[#This Row],[Area]]/SUMIFS($G$6:$G1852, $M$6:$M1852,Table1[[#This Row],[Inject ID approx]],$B$6:$B1852,Table1[[#This Row],[File Name]]), "")</f>
        <v/>
      </c>
      <c r="R854" t="str">
        <f>IF(OR(Table1[[#This Row],[Analyte]]="Phe", Table1[[#This Row],[Analyte]]= "Naphtol"),TRUE,"")</f>
        <v/>
      </c>
    </row>
    <row r="855" spans="1:18" x14ac:dyDescent="0.2">
      <c r="A855" t="str">
        <f>IFERROR(RIGHT(Table1[[#This Row],[File Name]],LEN(Table1[[#This Row],[File Name]])-FIND("-",Table1[[#This Row],[File Name]])),"")</f>
        <v>0.1</v>
      </c>
      <c r="B855" t="str">
        <f>IF(LEFT(Table1[[#This Row],[Peak '#]],3)="TIC", SUBSTITUTE(SUBSTITUTE(Table1[[#This Row],[Peak '#]],".D\data.ms",""),"TIC:", ""),B854)</f>
        <v xml:space="preserve"> 20250718_Nap-0.1</v>
      </c>
      <c r="J855" t="str">
        <f>IFERROR(2*(D856-Table1[[#This Row],[Ret Time]])/(Table1[[#This Row],[Width]]+F856),"")</f>
        <v/>
      </c>
      <c r="K855" t="str">
        <f>IF(ISNUMBER(Table1[[#This Row],[Ret Time]]), ROUND(Table1[[#This Row],[Ret Time]],1),"")</f>
        <v/>
      </c>
      <c r="L855" t="str">
        <f>IFERROR(INDEX($W$8:$W$30,MATCH(K855,$V$8:$V$30,0)),"")</f>
        <v/>
      </c>
      <c r="M855" t="str">
        <f>IFERROR(INDEX($X$8:$X$30,MATCH(Table1[[#This Row],[Rounded RT]],$V$8:$V$30,0)),"")</f>
        <v/>
      </c>
      <c r="N855" t="str">
        <f>IF(Table1[[#This Row],[Analyte]]=$W$8, Table1[[#This Row],[Area]]/SUMIFS($G$6:$G1853, $M$6:$M1853,Table1[[#This Row],[Inject ID]],$B$6:$B1853,Table1[[#This Row],[File Name]]), "")</f>
        <v/>
      </c>
      <c r="O855" t="str">
        <f>IF(Table1[[#This Row],[Analyte]]=$W$25, Table1[[#This Row],[Area]]/SUMIFS($G$6:$G1853, $M$6:$M1853,Table1[[#This Row],[Inject ID]],$B$6:$B1853,Table1[[#This Row],[File Name]]), "")</f>
        <v/>
      </c>
      <c r="Q855" t="str">
        <f>IF(Table1[[#This Row],[Nap/decane]]=$W$8, Table1[[#This Row],[Area]]/SUMIFS($G$6:$G1853, $M$6:$M1853,Table1[[#This Row],[Inject ID approx]],$B$6:$B1853,Table1[[#This Row],[File Name]]), "")</f>
        <v/>
      </c>
      <c r="R855" t="str">
        <f>IF(OR(Table1[[#This Row],[Analyte]]="Phe", Table1[[#This Row],[Analyte]]= "Naphtol"),TRUE,"")</f>
        <v/>
      </c>
    </row>
    <row r="856" spans="1:18" x14ac:dyDescent="0.2">
      <c r="A856" t="str">
        <f>IFERROR(RIGHT(Table1[[#This Row],[File Name]],LEN(Table1[[#This Row],[File Name]])-FIND("-",Table1[[#This Row],[File Name]])),"")</f>
        <v>0.1</v>
      </c>
      <c r="B856" t="str">
        <f>IF(LEFT(Table1[[#This Row],[Peak '#]],3)="TIC", SUBSTITUTE(SUBSTITUTE(Table1[[#This Row],[Peak '#]],".D\data.ms",""),"TIC:", ""),B855)</f>
        <v xml:space="preserve"> 20250718_Nap-0.1</v>
      </c>
      <c r="J856" t="str">
        <f>IFERROR(2*(D857-Table1[[#This Row],[Ret Time]])/(Table1[[#This Row],[Width]]+F857),"")</f>
        <v/>
      </c>
      <c r="K856" t="str">
        <f>IF(ISNUMBER(Table1[[#This Row],[Ret Time]]), ROUND(Table1[[#This Row],[Ret Time]],1),"")</f>
        <v/>
      </c>
      <c r="L856" t="str">
        <f>IFERROR(INDEX($W$8:$W$30,MATCH(K856,$V$8:$V$30,0)),"")</f>
        <v/>
      </c>
      <c r="M856" t="str">
        <f>IFERROR(INDEX($X$8:$X$30,MATCH(Table1[[#This Row],[Rounded RT]],$V$8:$V$30,0)),"")</f>
        <v/>
      </c>
      <c r="N856" t="str">
        <f>IF(Table1[[#This Row],[Analyte]]=$W$8, Table1[[#This Row],[Area]]/SUMIFS($G$6:$G1854, $M$6:$M1854,Table1[[#This Row],[Inject ID]],$B$6:$B1854,Table1[[#This Row],[File Name]]), "")</f>
        <v/>
      </c>
      <c r="O856" t="str">
        <f>IF(Table1[[#This Row],[Analyte]]=$W$25, Table1[[#This Row],[Area]]/SUMIFS($G$6:$G1854, $M$6:$M1854,Table1[[#This Row],[Inject ID]],$B$6:$B1854,Table1[[#This Row],[File Name]]), "")</f>
        <v/>
      </c>
      <c r="Q856" t="str">
        <f>IF(Table1[[#This Row],[Nap/decane]]=$W$8, Table1[[#This Row],[Area]]/SUMIFS($G$6:$G1854, $M$6:$M1854,Table1[[#This Row],[Inject ID approx]],$B$6:$B1854,Table1[[#This Row],[File Name]]), "")</f>
        <v/>
      </c>
      <c r="R856" t="str">
        <f>IF(OR(Table1[[#This Row],[Analyte]]="Phe", Table1[[#This Row],[Analyte]]= "Naphtol"),TRUE,"")</f>
        <v/>
      </c>
    </row>
    <row r="857" spans="1:18" x14ac:dyDescent="0.2">
      <c r="A857" t="str">
        <f>IFERROR(RIGHT(Table1[[#This Row],[File Name]],LEN(Table1[[#This Row],[File Name]])-FIND("-",Table1[[#This Row],[File Name]])),"")</f>
        <v>0.1</v>
      </c>
      <c r="B857" t="str">
        <f>IF(LEFT(Table1[[#This Row],[Peak '#]],3)="TIC", SUBSTITUTE(SUBSTITUTE(Table1[[#This Row],[Peak '#]],".D\data.ms",""),"TIC:", ""),B856)</f>
        <v xml:space="preserve"> 20250718_Nap-0.1</v>
      </c>
      <c r="J857" t="str">
        <f>IFERROR(2*(D858-Table1[[#This Row],[Ret Time]])/(Table1[[#This Row],[Width]]+F858),"")</f>
        <v/>
      </c>
      <c r="K857" t="str">
        <f>IF(ISNUMBER(Table1[[#This Row],[Ret Time]]), ROUND(Table1[[#This Row],[Ret Time]],1),"")</f>
        <v/>
      </c>
      <c r="L857" t="str">
        <f>IFERROR(INDEX($W$8:$W$30,MATCH(K857,$V$8:$V$30,0)),"")</f>
        <v/>
      </c>
      <c r="M857" t="str">
        <f>IFERROR(INDEX($X$8:$X$30,MATCH(Table1[[#This Row],[Rounded RT]],$V$8:$V$30,0)),"")</f>
        <v/>
      </c>
      <c r="N857" t="str">
        <f>IF(Table1[[#This Row],[Analyte]]=$W$8, Table1[[#This Row],[Area]]/SUMIFS($G$6:$G1855, $M$6:$M1855,Table1[[#This Row],[Inject ID]],$B$6:$B1855,Table1[[#This Row],[File Name]]), "")</f>
        <v/>
      </c>
      <c r="O857" t="str">
        <f>IF(Table1[[#This Row],[Analyte]]=$W$25, Table1[[#This Row],[Area]]/SUMIFS($G$6:$G1855, $M$6:$M1855,Table1[[#This Row],[Inject ID]],$B$6:$B1855,Table1[[#This Row],[File Name]]), "")</f>
        <v/>
      </c>
      <c r="Q857" t="str">
        <f>IF(Table1[[#This Row],[Nap/decane]]=$W$8, Table1[[#This Row],[Area]]/SUMIFS($G$6:$G1855, $M$6:$M1855,Table1[[#This Row],[Inject ID approx]],$B$6:$B1855,Table1[[#This Row],[File Name]]), "")</f>
        <v/>
      </c>
      <c r="R857" t="str">
        <f>IF(OR(Table1[[#This Row],[Analyte]]="Phe", Table1[[#This Row],[Analyte]]= "Naphtol"),TRUE,"")</f>
        <v/>
      </c>
    </row>
    <row r="858" spans="1:18" x14ac:dyDescent="0.2">
      <c r="A858" t="str">
        <f>IFERROR(RIGHT(Table1[[#This Row],[File Name]],LEN(Table1[[#This Row],[File Name]])-FIND("-",Table1[[#This Row],[File Name]])),"")</f>
        <v>0.1</v>
      </c>
      <c r="B858" t="str">
        <f>IF(LEFT(Table1[[#This Row],[Peak '#]],3)="TIC", SUBSTITUTE(SUBSTITUTE(Table1[[#This Row],[Peak '#]],".D\data.ms",""),"TIC:", ""),B857)</f>
        <v xml:space="preserve"> 20250718_Nap-0.1</v>
      </c>
      <c r="J858" t="str">
        <f>IFERROR(2*(D859-Table1[[#This Row],[Ret Time]])/(Table1[[#This Row],[Width]]+F859),"")</f>
        <v/>
      </c>
      <c r="K858" t="str">
        <f>IF(ISNUMBER(Table1[[#This Row],[Ret Time]]), ROUND(Table1[[#This Row],[Ret Time]],1),"")</f>
        <v/>
      </c>
      <c r="L858" t="str">
        <f>IFERROR(INDEX($W$8:$W$30,MATCH(K858,$V$8:$V$30,0)),"")</f>
        <v/>
      </c>
      <c r="M858" t="str">
        <f>IFERROR(INDEX($X$8:$X$30,MATCH(Table1[[#This Row],[Rounded RT]],$V$8:$V$30,0)),"")</f>
        <v/>
      </c>
      <c r="N858" t="str">
        <f>IF(Table1[[#This Row],[Analyte]]=$W$8, Table1[[#This Row],[Area]]/SUMIFS($G$6:$G1856, $M$6:$M1856,Table1[[#This Row],[Inject ID]],$B$6:$B1856,Table1[[#This Row],[File Name]]), "")</f>
        <v/>
      </c>
      <c r="O858" t="str">
        <f>IF(Table1[[#This Row],[Analyte]]=$W$25, Table1[[#This Row],[Area]]/SUMIFS($G$6:$G1856, $M$6:$M1856,Table1[[#This Row],[Inject ID]],$B$6:$B1856,Table1[[#This Row],[File Name]]), "")</f>
        <v/>
      </c>
      <c r="Q858" t="str">
        <f>IF(Table1[[#This Row],[Nap/decane]]=$W$8, Table1[[#This Row],[Area]]/SUMIFS($G$6:$G1856, $M$6:$M1856,Table1[[#This Row],[Inject ID approx]],$B$6:$B1856,Table1[[#This Row],[File Name]]), "")</f>
        <v/>
      </c>
      <c r="R858" t="str">
        <f>IF(OR(Table1[[#This Row],[Analyte]]="Phe", Table1[[#This Row],[Analyte]]= "Naphtol"),TRUE,"")</f>
        <v/>
      </c>
    </row>
    <row r="859" spans="1:18" x14ac:dyDescent="0.2">
      <c r="A859" t="str">
        <f>IFERROR(RIGHT(Table1[[#This Row],[File Name]],LEN(Table1[[#This Row],[File Name]])-FIND("-",Table1[[#This Row],[File Name]])),"")</f>
        <v>0.1</v>
      </c>
      <c r="B859" t="str">
        <f>IF(LEFT(Table1[[#This Row],[Peak '#]],3)="TIC", SUBSTITUTE(SUBSTITUTE(Table1[[#This Row],[Peak '#]],".D\data.ms",""),"TIC:", ""),B858)</f>
        <v xml:space="preserve"> 20250718_Nap-0.1</v>
      </c>
      <c r="J859" t="str">
        <f>IFERROR(2*(D860-Table1[[#This Row],[Ret Time]])/(Table1[[#This Row],[Width]]+F860),"")</f>
        <v/>
      </c>
      <c r="K859" t="str">
        <f>IF(ISNUMBER(Table1[[#This Row],[Ret Time]]), ROUND(Table1[[#This Row],[Ret Time]],1),"")</f>
        <v/>
      </c>
      <c r="L859" t="str">
        <f>IFERROR(INDEX($W$8:$W$30,MATCH(K859,$V$8:$V$30,0)),"")</f>
        <v/>
      </c>
      <c r="M859" t="str">
        <f>IFERROR(INDEX($X$8:$X$30,MATCH(Table1[[#This Row],[Rounded RT]],$V$8:$V$30,0)),"")</f>
        <v/>
      </c>
      <c r="N859" t="str">
        <f>IF(Table1[[#This Row],[Analyte]]=$W$8, Table1[[#This Row],[Area]]/SUMIFS($G$6:$G1857, $M$6:$M1857,Table1[[#This Row],[Inject ID]],$B$6:$B1857,Table1[[#This Row],[File Name]]), "")</f>
        <v/>
      </c>
      <c r="O859" t="str">
        <f>IF(Table1[[#This Row],[Analyte]]=$W$25, Table1[[#This Row],[Area]]/SUMIFS($G$6:$G1857, $M$6:$M1857,Table1[[#This Row],[Inject ID]],$B$6:$B1857,Table1[[#This Row],[File Name]]), "")</f>
        <v/>
      </c>
      <c r="Q859" t="str">
        <f>IF(Table1[[#This Row],[Nap/decane]]=$W$8, Table1[[#This Row],[Area]]/SUMIFS($G$6:$G1857, $M$6:$M1857,Table1[[#This Row],[Inject ID approx]],$B$6:$B1857,Table1[[#This Row],[File Name]]), "")</f>
        <v/>
      </c>
      <c r="R859" t="str">
        <f>IF(OR(Table1[[#This Row],[Analyte]]="Phe", Table1[[#This Row],[Analyte]]= "Naphtol"),TRUE,"")</f>
        <v/>
      </c>
    </row>
    <row r="860" spans="1:18" x14ac:dyDescent="0.2">
      <c r="A860" t="str">
        <f>IFERROR(RIGHT(Table1[[#This Row],[File Name]],LEN(Table1[[#This Row],[File Name]])-FIND("-",Table1[[#This Row],[File Name]])),"")</f>
        <v>0.1</v>
      </c>
      <c r="B860" t="str">
        <f>IF(LEFT(Table1[[#This Row],[Peak '#]],3)="TIC", SUBSTITUTE(SUBSTITUTE(Table1[[#This Row],[Peak '#]],".D\data.ms",""),"TIC:", ""),B859)</f>
        <v xml:space="preserve"> 20250718_Nap-0.1</v>
      </c>
      <c r="J860" t="str">
        <f>IFERROR(2*(D861-Table1[[#This Row],[Ret Time]])/(Table1[[#This Row],[Width]]+F861),"")</f>
        <v/>
      </c>
      <c r="K860" t="str">
        <f>IF(ISNUMBER(Table1[[#This Row],[Ret Time]]), ROUND(Table1[[#This Row],[Ret Time]],1),"")</f>
        <v/>
      </c>
      <c r="L860" t="str">
        <f>IFERROR(INDEX($W$8:$W$30,MATCH(K860,$V$8:$V$30,0)),"")</f>
        <v/>
      </c>
      <c r="M860" t="str">
        <f>IFERROR(INDEX($X$8:$X$30,MATCH(Table1[[#This Row],[Rounded RT]],$V$8:$V$30,0)),"")</f>
        <v/>
      </c>
      <c r="N860" t="str">
        <f>IF(Table1[[#This Row],[Analyte]]=$W$8, Table1[[#This Row],[Area]]/SUMIFS($G$6:$G1858, $M$6:$M1858,Table1[[#This Row],[Inject ID]],$B$6:$B1858,Table1[[#This Row],[File Name]]), "")</f>
        <v/>
      </c>
      <c r="O860" t="str">
        <f>IF(Table1[[#This Row],[Analyte]]=$W$25, Table1[[#This Row],[Area]]/SUMIFS($G$6:$G1858, $M$6:$M1858,Table1[[#This Row],[Inject ID]],$B$6:$B1858,Table1[[#This Row],[File Name]]), "")</f>
        <v/>
      </c>
      <c r="Q860" t="str">
        <f>IF(Table1[[#This Row],[Nap/decane]]=$W$8, Table1[[#This Row],[Area]]/SUMIFS($G$6:$G1858, $M$6:$M1858,Table1[[#This Row],[Inject ID approx]],$B$6:$B1858,Table1[[#This Row],[File Name]]), "")</f>
        <v/>
      </c>
      <c r="R860" t="str">
        <f>IF(OR(Table1[[#This Row],[Analyte]]="Phe", Table1[[#This Row],[Analyte]]= "Naphtol"),TRUE,"")</f>
        <v/>
      </c>
    </row>
    <row r="861" spans="1:18" x14ac:dyDescent="0.2">
      <c r="A861" t="str">
        <f>IFERROR(RIGHT(Table1[[#This Row],[File Name]],LEN(Table1[[#This Row],[File Name]])-FIND("-",Table1[[#This Row],[File Name]])),"")</f>
        <v>0.1</v>
      </c>
      <c r="B861" t="str">
        <f>IF(LEFT(Table1[[#This Row],[Peak '#]],3)="TIC", SUBSTITUTE(SUBSTITUTE(Table1[[#This Row],[Peak '#]],".D\data.ms",""),"TIC:", ""),B860)</f>
        <v xml:space="preserve"> 20250718_Nap-0.1</v>
      </c>
      <c r="J861" t="str">
        <f>IFERROR(2*(D862-Table1[[#This Row],[Ret Time]])/(Table1[[#This Row],[Width]]+F862),"")</f>
        <v/>
      </c>
      <c r="K861" t="str">
        <f>IF(ISNUMBER(Table1[[#This Row],[Ret Time]]), ROUND(Table1[[#This Row],[Ret Time]],1),"")</f>
        <v/>
      </c>
      <c r="L861" t="str">
        <f>IFERROR(INDEX($W$8:$W$30,MATCH(K861,$V$8:$V$30,0)),"")</f>
        <v/>
      </c>
      <c r="M861" t="str">
        <f>IFERROR(INDEX($X$8:$X$30,MATCH(Table1[[#This Row],[Rounded RT]],$V$8:$V$30,0)),"")</f>
        <v/>
      </c>
      <c r="N861" t="str">
        <f>IF(Table1[[#This Row],[Analyte]]=$W$8, Table1[[#This Row],[Area]]/SUMIFS($G$6:$G1859, $M$6:$M1859,Table1[[#This Row],[Inject ID]],$B$6:$B1859,Table1[[#This Row],[File Name]]), "")</f>
        <v/>
      </c>
      <c r="O861" t="str">
        <f>IF(Table1[[#This Row],[Analyte]]=$W$25, Table1[[#This Row],[Area]]/SUMIFS($G$6:$G1859, $M$6:$M1859,Table1[[#This Row],[Inject ID]],$B$6:$B1859,Table1[[#This Row],[File Name]]), "")</f>
        <v/>
      </c>
      <c r="Q861" t="str">
        <f>IF(Table1[[#This Row],[Nap/decane]]=$W$8, Table1[[#This Row],[Area]]/SUMIFS($G$6:$G1859, $M$6:$M1859,Table1[[#This Row],[Inject ID approx]],$B$6:$B1859,Table1[[#This Row],[File Name]]), "")</f>
        <v/>
      </c>
      <c r="R861" t="str">
        <f>IF(OR(Table1[[#This Row],[Analyte]]="Phe", Table1[[#This Row],[Analyte]]= "Naphtol"),TRUE,"")</f>
        <v/>
      </c>
    </row>
    <row r="862" spans="1:18" x14ac:dyDescent="0.2">
      <c r="A862" t="str">
        <f>IFERROR(RIGHT(Table1[[#This Row],[File Name]],LEN(Table1[[#This Row],[File Name]])-FIND("-",Table1[[#This Row],[File Name]])),"")</f>
        <v>0.1</v>
      </c>
      <c r="B862" t="str">
        <f>IF(LEFT(Table1[[#This Row],[Peak '#]],3)="TIC", SUBSTITUTE(SUBSTITUTE(Table1[[#This Row],[Peak '#]],".D\data.ms",""),"TIC:", ""),B861)</f>
        <v xml:space="preserve"> 20250718_Nap-0.1</v>
      </c>
      <c r="J862" t="str">
        <f>IFERROR(2*(D863-Table1[[#This Row],[Ret Time]])/(Table1[[#This Row],[Width]]+F863),"")</f>
        <v/>
      </c>
      <c r="K862" t="str">
        <f>IF(ISNUMBER(Table1[[#This Row],[Ret Time]]), ROUND(Table1[[#This Row],[Ret Time]],1),"")</f>
        <v/>
      </c>
      <c r="L862" t="str">
        <f>IFERROR(INDEX($W$8:$W$30,MATCH(K862,$V$8:$V$30,0)),"")</f>
        <v/>
      </c>
      <c r="M862" t="str">
        <f>IFERROR(INDEX($X$8:$X$30,MATCH(Table1[[#This Row],[Rounded RT]],$V$8:$V$30,0)),"")</f>
        <v/>
      </c>
      <c r="N862" t="str">
        <f>IF(Table1[[#This Row],[Analyte]]=$W$8, Table1[[#This Row],[Area]]/SUMIFS($G$6:$G1860, $M$6:$M1860,Table1[[#This Row],[Inject ID]],$B$6:$B1860,Table1[[#This Row],[File Name]]), "")</f>
        <v/>
      </c>
      <c r="O862" t="str">
        <f>IF(Table1[[#This Row],[Analyte]]=$W$25, Table1[[#This Row],[Area]]/SUMIFS($G$6:$G1860, $M$6:$M1860,Table1[[#This Row],[Inject ID]],$B$6:$B1860,Table1[[#This Row],[File Name]]), "")</f>
        <v/>
      </c>
      <c r="Q862" t="str">
        <f>IF(Table1[[#This Row],[Nap/decane]]=$W$8, Table1[[#This Row],[Area]]/SUMIFS($G$6:$G1860, $M$6:$M1860,Table1[[#This Row],[Inject ID approx]],$B$6:$B1860,Table1[[#This Row],[File Name]]), "")</f>
        <v/>
      </c>
      <c r="R862" t="str">
        <f>IF(OR(Table1[[#This Row],[Analyte]]="Phe", Table1[[#This Row],[Analyte]]= "Naphtol"),TRUE,"")</f>
        <v/>
      </c>
    </row>
    <row r="863" spans="1:18" x14ac:dyDescent="0.2">
      <c r="A863" t="str">
        <f>IFERROR(RIGHT(Table1[[#This Row],[File Name]],LEN(Table1[[#This Row],[File Name]])-FIND("-",Table1[[#This Row],[File Name]])),"")</f>
        <v>0.1</v>
      </c>
      <c r="B863" t="str">
        <f>IF(LEFT(Table1[[#This Row],[Peak '#]],3)="TIC", SUBSTITUTE(SUBSTITUTE(Table1[[#This Row],[Peak '#]],".D\data.ms",""),"TIC:", ""),B862)</f>
        <v xml:space="preserve"> 20250718_Nap-0.1</v>
      </c>
      <c r="J863" t="str">
        <f>IFERROR(2*(D864-Table1[[#This Row],[Ret Time]])/(Table1[[#This Row],[Width]]+F864),"")</f>
        <v/>
      </c>
      <c r="K863" t="str">
        <f>IF(ISNUMBER(Table1[[#This Row],[Ret Time]]), ROUND(Table1[[#This Row],[Ret Time]],1),"")</f>
        <v/>
      </c>
      <c r="L863" t="str">
        <f>IFERROR(INDEX($W$8:$W$30,MATCH(K863,$V$8:$V$30,0)),"")</f>
        <v/>
      </c>
      <c r="M863" t="str">
        <f>IFERROR(INDEX($X$8:$X$30,MATCH(Table1[[#This Row],[Rounded RT]],$V$8:$V$30,0)),"")</f>
        <v/>
      </c>
      <c r="N863" t="str">
        <f>IF(Table1[[#This Row],[Analyte]]=$W$8, Table1[[#This Row],[Area]]/SUMIFS($G$6:$G1861, $M$6:$M1861,Table1[[#This Row],[Inject ID]],$B$6:$B1861,Table1[[#This Row],[File Name]]), "")</f>
        <v/>
      </c>
      <c r="O863" t="str">
        <f>IF(Table1[[#This Row],[Analyte]]=$W$25, Table1[[#This Row],[Area]]/SUMIFS($G$6:$G1861, $M$6:$M1861,Table1[[#This Row],[Inject ID]],$B$6:$B1861,Table1[[#This Row],[File Name]]), "")</f>
        <v/>
      </c>
      <c r="Q863" t="str">
        <f>IF(Table1[[#This Row],[Nap/decane]]=$W$8, Table1[[#This Row],[Area]]/SUMIFS($G$6:$G1861, $M$6:$M1861,Table1[[#This Row],[Inject ID approx]],$B$6:$B1861,Table1[[#This Row],[File Name]]), "")</f>
        <v/>
      </c>
      <c r="R863" t="str">
        <f>IF(OR(Table1[[#This Row],[Analyte]]="Phe", Table1[[#This Row],[Analyte]]= "Naphtol"),TRUE,"")</f>
        <v/>
      </c>
    </row>
    <row r="864" spans="1:18" x14ac:dyDescent="0.2">
      <c r="A864" t="str">
        <f>IFERROR(RIGHT(Table1[[#This Row],[File Name]],LEN(Table1[[#This Row],[File Name]])-FIND("-",Table1[[#This Row],[File Name]])),"")</f>
        <v>0.1</v>
      </c>
      <c r="B864" t="str">
        <f>IF(LEFT(Table1[[#This Row],[Peak '#]],3)="TIC", SUBSTITUTE(SUBSTITUTE(Table1[[#This Row],[Peak '#]],".D\data.ms",""),"TIC:", ""),B863)</f>
        <v xml:space="preserve"> 20250718_Nap-0.1</v>
      </c>
      <c r="J864" t="str">
        <f>IFERROR(2*(D865-Table1[[#This Row],[Ret Time]])/(Table1[[#This Row],[Width]]+F865),"")</f>
        <v/>
      </c>
      <c r="K864" t="str">
        <f>IF(ISNUMBER(Table1[[#This Row],[Ret Time]]), ROUND(Table1[[#This Row],[Ret Time]],1),"")</f>
        <v/>
      </c>
      <c r="L864" t="str">
        <f>IFERROR(INDEX($W$8:$W$30,MATCH(K864,$V$8:$V$30,0)),"")</f>
        <v/>
      </c>
      <c r="M864" t="str">
        <f>IFERROR(INDEX($X$8:$X$30,MATCH(Table1[[#This Row],[Rounded RT]],$V$8:$V$30,0)),"")</f>
        <v/>
      </c>
      <c r="N864" t="str">
        <f>IF(Table1[[#This Row],[Analyte]]=$W$8, Table1[[#This Row],[Area]]/SUMIFS($G$6:$G1862, $M$6:$M1862,Table1[[#This Row],[Inject ID]],$B$6:$B1862,Table1[[#This Row],[File Name]]), "")</f>
        <v/>
      </c>
      <c r="O864" t="str">
        <f>IF(Table1[[#This Row],[Analyte]]=$W$25, Table1[[#This Row],[Area]]/SUMIFS($G$6:$G1862, $M$6:$M1862,Table1[[#This Row],[Inject ID]],$B$6:$B1862,Table1[[#This Row],[File Name]]), "")</f>
        <v/>
      </c>
      <c r="Q864" t="str">
        <f>IF(Table1[[#This Row],[Nap/decane]]=$W$8, Table1[[#This Row],[Area]]/SUMIFS($G$6:$G1862, $M$6:$M1862,Table1[[#This Row],[Inject ID approx]],$B$6:$B1862,Table1[[#This Row],[File Name]]), "")</f>
        <v/>
      </c>
      <c r="R864" t="str">
        <f>IF(OR(Table1[[#This Row],[Analyte]]="Phe", Table1[[#This Row],[Analyte]]= "Naphtol"),TRUE,"")</f>
        <v/>
      </c>
    </row>
    <row r="865" spans="1:18" x14ac:dyDescent="0.2">
      <c r="A865" t="str">
        <f>IFERROR(RIGHT(Table1[[#This Row],[File Name]],LEN(Table1[[#This Row],[File Name]])-FIND("-",Table1[[#This Row],[File Name]])),"")</f>
        <v>0.1</v>
      </c>
      <c r="B865" t="str">
        <f>IF(LEFT(Table1[[#This Row],[Peak '#]],3)="TIC", SUBSTITUTE(SUBSTITUTE(Table1[[#This Row],[Peak '#]],".D\data.ms",""),"TIC:", ""),B864)</f>
        <v xml:space="preserve"> 20250718_Nap-0.1</v>
      </c>
      <c r="J865" t="str">
        <f>IFERROR(2*(D866-Table1[[#This Row],[Ret Time]])/(Table1[[#This Row],[Width]]+F866),"")</f>
        <v/>
      </c>
      <c r="K865" t="str">
        <f>IF(ISNUMBER(Table1[[#This Row],[Ret Time]]), ROUND(Table1[[#This Row],[Ret Time]],1),"")</f>
        <v/>
      </c>
      <c r="L865" t="str">
        <f>IFERROR(INDEX($W$8:$W$30,MATCH(K865,$V$8:$V$30,0)),"")</f>
        <v/>
      </c>
      <c r="M865" t="str">
        <f>IFERROR(INDEX($X$8:$X$30,MATCH(Table1[[#This Row],[Rounded RT]],$V$8:$V$30,0)),"")</f>
        <v/>
      </c>
      <c r="N865" t="str">
        <f>IF(Table1[[#This Row],[Analyte]]=$W$8, Table1[[#This Row],[Area]]/SUMIFS($G$6:$G1863, $M$6:$M1863,Table1[[#This Row],[Inject ID]],$B$6:$B1863,Table1[[#This Row],[File Name]]), "")</f>
        <v/>
      </c>
      <c r="O865" t="str">
        <f>IF(Table1[[#This Row],[Analyte]]=$W$25, Table1[[#This Row],[Area]]/SUMIFS($G$6:$G1863, $M$6:$M1863,Table1[[#This Row],[Inject ID]],$B$6:$B1863,Table1[[#This Row],[File Name]]), "")</f>
        <v/>
      </c>
      <c r="Q865" t="str">
        <f>IF(Table1[[#This Row],[Nap/decane]]=$W$8, Table1[[#This Row],[Area]]/SUMIFS($G$6:$G1863, $M$6:$M1863,Table1[[#This Row],[Inject ID approx]],$B$6:$B1863,Table1[[#This Row],[File Name]]), "")</f>
        <v/>
      </c>
      <c r="R865" t="str">
        <f>IF(OR(Table1[[#This Row],[Analyte]]="Phe", Table1[[#This Row],[Analyte]]= "Naphtol"),TRUE,"")</f>
        <v/>
      </c>
    </row>
    <row r="866" spans="1:18" x14ac:dyDescent="0.2">
      <c r="A866" t="str">
        <f>IFERROR(RIGHT(Table1[[#This Row],[File Name]],LEN(Table1[[#This Row],[File Name]])-FIND("-",Table1[[#This Row],[File Name]])),"")</f>
        <v>0.1</v>
      </c>
      <c r="B866" t="str">
        <f>IF(LEFT(Table1[[#This Row],[Peak '#]],3)="TIC", SUBSTITUTE(SUBSTITUTE(Table1[[#This Row],[Peak '#]],".D\data.ms",""),"TIC:", ""),B865)</f>
        <v xml:space="preserve"> 20250718_Nap-0.1</v>
      </c>
      <c r="J866" t="str">
        <f>IFERROR(2*(D867-Table1[[#This Row],[Ret Time]])/(Table1[[#This Row],[Width]]+F867),"")</f>
        <v/>
      </c>
      <c r="K866" t="str">
        <f>IF(ISNUMBER(Table1[[#This Row],[Ret Time]]), ROUND(Table1[[#This Row],[Ret Time]],1),"")</f>
        <v/>
      </c>
      <c r="L866" t="str">
        <f>IFERROR(INDEX($W$8:$W$30,MATCH(K866,$V$8:$V$30,0)),"")</f>
        <v/>
      </c>
      <c r="M866" t="str">
        <f>IFERROR(INDEX($X$8:$X$30,MATCH(Table1[[#This Row],[Rounded RT]],$V$8:$V$30,0)),"")</f>
        <v/>
      </c>
      <c r="N866" t="str">
        <f>IF(Table1[[#This Row],[Analyte]]=$W$8, Table1[[#This Row],[Area]]/SUMIFS($G$6:$G1864, $M$6:$M1864,Table1[[#This Row],[Inject ID]],$B$6:$B1864,Table1[[#This Row],[File Name]]), "")</f>
        <v/>
      </c>
      <c r="O866" t="str">
        <f>IF(Table1[[#This Row],[Analyte]]=$W$25, Table1[[#This Row],[Area]]/SUMIFS($G$6:$G1864, $M$6:$M1864,Table1[[#This Row],[Inject ID]],$B$6:$B1864,Table1[[#This Row],[File Name]]), "")</f>
        <v/>
      </c>
      <c r="Q866" t="str">
        <f>IF(Table1[[#This Row],[Nap/decane]]=$W$8, Table1[[#This Row],[Area]]/SUMIFS($G$6:$G1864, $M$6:$M1864,Table1[[#This Row],[Inject ID approx]],$B$6:$B1864,Table1[[#This Row],[File Name]]), "")</f>
        <v/>
      </c>
      <c r="R866" t="str">
        <f>IF(OR(Table1[[#This Row],[Analyte]]="Phe", Table1[[#This Row],[Analyte]]= "Naphtol"),TRUE,"")</f>
        <v/>
      </c>
    </row>
    <row r="867" spans="1:18" x14ac:dyDescent="0.2">
      <c r="A867" t="str">
        <f>IFERROR(RIGHT(Table1[[#This Row],[File Name]],LEN(Table1[[#This Row],[File Name]])-FIND("-",Table1[[#This Row],[File Name]])),"")</f>
        <v>0.1</v>
      </c>
      <c r="B867" t="str">
        <f>IF(LEFT(Table1[[#This Row],[Peak '#]],3)="TIC", SUBSTITUTE(SUBSTITUTE(Table1[[#This Row],[Peak '#]],".D\data.ms",""),"TIC:", ""),B866)</f>
        <v xml:space="preserve"> 20250718_Nap-0.1</v>
      </c>
      <c r="J867" t="str">
        <f>IFERROR(2*(D868-Table1[[#This Row],[Ret Time]])/(Table1[[#This Row],[Width]]+F868),"")</f>
        <v/>
      </c>
      <c r="K867" t="str">
        <f>IF(ISNUMBER(Table1[[#This Row],[Ret Time]]), ROUND(Table1[[#This Row],[Ret Time]],1),"")</f>
        <v/>
      </c>
      <c r="L867" t="str">
        <f>IFERROR(INDEX($W$8:$W$30,MATCH(K867,$V$8:$V$30,0)),"")</f>
        <v/>
      </c>
      <c r="M867" t="str">
        <f>IFERROR(INDEX($X$8:$X$30,MATCH(Table1[[#This Row],[Rounded RT]],$V$8:$V$30,0)),"")</f>
        <v/>
      </c>
      <c r="N867" t="str">
        <f>IF(Table1[[#This Row],[Analyte]]=$W$8, Table1[[#This Row],[Area]]/SUMIFS($G$6:$G1865, $M$6:$M1865,Table1[[#This Row],[Inject ID]],$B$6:$B1865,Table1[[#This Row],[File Name]]), "")</f>
        <v/>
      </c>
      <c r="O867" t="str">
        <f>IF(Table1[[#This Row],[Analyte]]=$W$25, Table1[[#This Row],[Area]]/SUMIFS($G$6:$G1865, $M$6:$M1865,Table1[[#This Row],[Inject ID]],$B$6:$B1865,Table1[[#This Row],[File Name]]), "")</f>
        <v/>
      </c>
      <c r="Q867" t="str">
        <f>IF(Table1[[#This Row],[Nap/decane]]=$W$8, Table1[[#This Row],[Area]]/SUMIFS($G$6:$G1865, $M$6:$M1865,Table1[[#This Row],[Inject ID approx]],$B$6:$B1865,Table1[[#This Row],[File Name]]), "")</f>
        <v/>
      </c>
      <c r="R867" t="str">
        <f>IF(OR(Table1[[#This Row],[Analyte]]="Phe", Table1[[#This Row],[Analyte]]= "Naphtol"),TRUE,"")</f>
        <v/>
      </c>
    </row>
    <row r="868" spans="1:18" x14ac:dyDescent="0.2">
      <c r="A868" t="str">
        <f>IFERROR(RIGHT(Table1[[#This Row],[File Name]],LEN(Table1[[#This Row],[File Name]])-FIND("-",Table1[[#This Row],[File Name]])),"")</f>
        <v>0.1</v>
      </c>
      <c r="B868" t="str">
        <f>IF(LEFT(Table1[[#This Row],[Peak '#]],3)="TIC", SUBSTITUTE(SUBSTITUTE(Table1[[#This Row],[Peak '#]],".D\data.ms",""),"TIC:", ""),B867)</f>
        <v xml:space="preserve"> 20250718_Nap-0.1</v>
      </c>
      <c r="J868" t="str">
        <f>IFERROR(2*(D869-Table1[[#This Row],[Ret Time]])/(Table1[[#This Row],[Width]]+F869),"")</f>
        <v/>
      </c>
      <c r="K868" t="str">
        <f>IF(ISNUMBER(Table1[[#This Row],[Ret Time]]), ROUND(Table1[[#This Row],[Ret Time]],1),"")</f>
        <v/>
      </c>
      <c r="L868" t="str">
        <f>IFERROR(INDEX($W$8:$W$30,MATCH(K868,$V$8:$V$30,0)),"")</f>
        <v/>
      </c>
      <c r="M868" t="str">
        <f>IFERROR(INDEX($X$8:$X$30,MATCH(Table1[[#This Row],[Rounded RT]],$V$8:$V$30,0)),"")</f>
        <v/>
      </c>
      <c r="N868" t="str">
        <f>IF(Table1[[#This Row],[Analyte]]=$W$8, Table1[[#This Row],[Area]]/SUMIFS($G$6:$G1866, $M$6:$M1866,Table1[[#This Row],[Inject ID]],$B$6:$B1866,Table1[[#This Row],[File Name]]), "")</f>
        <v/>
      </c>
      <c r="O868" t="str">
        <f>IF(Table1[[#This Row],[Analyte]]=$W$25, Table1[[#This Row],[Area]]/SUMIFS($G$6:$G1866, $M$6:$M1866,Table1[[#This Row],[Inject ID]],$B$6:$B1866,Table1[[#This Row],[File Name]]), "")</f>
        <v/>
      </c>
      <c r="Q868" t="str">
        <f>IF(Table1[[#This Row],[Nap/decane]]=$W$8, Table1[[#This Row],[Area]]/SUMIFS($G$6:$G1866, $M$6:$M1866,Table1[[#This Row],[Inject ID approx]],$B$6:$B1866,Table1[[#This Row],[File Name]]), "")</f>
        <v/>
      </c>
      <c r="R868" t="str">
        <f>IF(OR(Table1[[#This Row],[Analyte]]="Phe", Table1[[#This Row],[Analyte]]= "Naphtol"),TRUE,"")</f>
        <v/>
      </c>
    </row>
    <row r="869" spans="1:18" x14ac:dyDescent="0.2">
      <c r="A869" t="str">
        <f>IFERROR(RIGHT(Table1[[#This Row],[File Name]],LEN(Table1[[#This Row],[File Name]])-FIND("-",Table1[[#This Row],[File Name]])),"")</f>
        <v>0.1</v>
      </c>
      <c r="B869" t="str">
        <f>IF(LEFT(Table1[[#This Row],[Peak '#]],3)="TIC", SUBSTITUTE(SUBSTITUTE(Table1[[#This Row],[Peak '#]],".D\data.ms",""),"TIC:", ""),B868)</f>
        <v xml:space="preserve"> 20250718_Nap-0.1</v>
      </c>
      <c r="J869" t="str">
        <f>IFERROR(2*(D870-Table1[[#This Row],[Ret Time]])/(Table1[[#This Row],[Width]]+F870),"")</f>
        <v/>
      </c>
      <c r="K869" t="str">
        <f>IF(ISNUMBER(Table1[[#This Row],[Ret Time]]), ROUND(Table1[[#This Row],[Ret Time]],1),"")</f>
        <v/>
      </c>
      <c r="L869" t="str">
        <f>IFERROR(INDEX($W$8:$W$30,MATCH(K869,$V$8:$V$30,0)),"")</f>
        <v/>
      </c>
      <c r="M869" t="str">
        <f>IFERROR(INDEX($X$8:$X$30,MATCH(Table1[[#This Row],[Rounded RT]],$V$8:$V$30,0)),"")</f>
        <v/>
      </c>
      <c r="N869" t="str">
        <f>IF(Table1[[#This Row],[Analyte]]=$W$8, Table1[[#This Row],[Area]]/SUMIFS($G$6:$G1867, $M$6:$M1867,Table1[[#This Row],[Inject ID]],$B$6:$B1867,Table1[[#This Row],[File Name]]), "")</f>
        <v/>
      </c>
      <c r="O869" t="str">
        <f>IF(Table1[[#This Row],[Analyte]]=$W$25, Table1[[#This Row],[Area]]/SUMIFS($G$6:$G1867, $M$6:$M1867,Table1[[#This Row],[Inject ID]],$B$6:$B1867,Table1[[#This Row],[File Name]]), "")</f>
        <v/>
      </c>
      <c r="Q869" t="str">
        <f>IF(Table1[[#This Row],[Nap/decane]]=$W$8, Table1[[#This Row],[Area]]/SUMIFS($G$6:$G1867, $M$6:$M1867,Table1[[#This Row],[Inject ID approx]],$B$6:$B1867,Table1[[#This Row],[File Name]]), "")</f>
        <v/>
      </c>
      <c r="R869" t="str">
        <f>IF(OR(Table1[[#This Row],[Analyte]]="Phe", Table1[[#This Row],[Analyte]]= "Naphtol"),TRUE,"")</f>
        <v/>
      </c>
    </row>
    <row r="870" spans="1:18" x14ac:dyDescent="0.2">
      <c r="A870" t="str">
        <f>IFERROR(RIGHT(Table1[[#This Row],[File Name]],LEN(Table1[[#This Row],[File Name]])-FIND("-",Table1[[#This Row],[File Name]])),"")</f>
        <v>0.1</v>
      </c>
      <c r="B870" t="str">
        <f>IF(LEFT(Table1[[#This Row],[Peak '#]],3)="TIC", SUBSTITUTE(SUBSTITUTE(Table1[[#This Row],[Peak '#]],".D\data.ms",""),"TIC:", ""),B869)</f>
        <v xml:space="preserve"> 20250718_Nap-0.1</v>
      </c>
      <c r="J870" t="str">
        <f>IFERROR(2*(D871-Table1[[#This Row],[Ret Time]])/(Table1[[#This Row],[Width]]+F871),"")</f>
        <v/>
      </c>
      <c r="K870" t="str">
        <f>IF(ISNUMBER(Table1[[#This Row],[Ret Time]]), ROUND(Table1[[#This Row],[Ret Time]],1),"")</f>
        <v/>
      </c>
      <c r="L870" t="str">
        <f>IFERROR(INDEX($W$8:$W$30,MATCH(K870,$V$8:$V$30,0)),"")</f>
        <v/>
      </c>
      <c r="M870" t="str">
        <f>IFERROR(INDEX($X$8:$X$30,MATCH(Table1[[#This Row],[Rounded RT]],$V$8:$V$30,0)),"")</f>
        <v/>
      </c>
      <c r="N870" t="str">
        <f>IF(Table1[[#This Row],[Analyte]]=$W$8, Table1[[#This Row],[Area]]/SUMIFS($G$6:$G1868, $M$6:$M1868,Table1[[#This Row],[Inject ID]],$B$6:$B1868,Table1[[#This Row],[File Name]]), "")</f>
        <v/>
      </c>
      <c r="O870" t="str">
        <f>IF(Table1[[#This Row],[Analyte]]=$W$25, Table1[[#This Row],[Area]]/SUMIFS($G$6:$G1868, $M$6:$M1868,Table1[[#This Row],[Inject ID]],$B$6:$B1868,Table1[[#This Row],[File Name]]), "")</f>
        <v/>
      </c>
      <c r="Q870" t="str">
        <f>IF(Table1[[#This Row],[Nap/decane]]=$W$8, Table1[[#This Row],[Area]]/SUMIFS($G$6:$G1868, $M$6:$M1868,Table1[[#This Row],[Inject ID approx]],$B$6:$B1868,Table1[[#This Row],[File Name]]), "")</f>
        <v/>
      </c>
      <c r="R870" t="str">
        <f>IF(OR(Table1[[#This Row],[Analyte]]="Phe", Table1[[#This Row],[Analyte]]= "Naphtol"),TRUE,"")</f>
        <v/>
      </c>
    </row>
    <row r="871" spans="1:18" x14ac:dyDescent="0.2">
      <c r="A871" t="str">
        <f>IFERROR(RIGHT(Table1[[#This Row],[File Name]],LEN(Table1[[#This Row],[File Name]])-FIND("-",Table1[[#This Row],[File Name]])),"")</f>
        <v>0.1</v>
      </c>
      <c r="B871" t="str">
        <f>IF(LEFT(Table1[[#This Row],[Peak '#]],3)="TIC", SUBSTITUTE(SUBSTITUTE(Table1[[#This Row],[Peak '#]],".D\data.ms",""),"TIC:", ""),B870)</f>
        <v xml:space="preserve"> 20250718_Nap-0.1</v>
      </c>
      <c r="J871" t="str">
        <f>IFERROR(2*(D872-Table1[[#This Row],[Ret Time]])/(Table1[[#This Row],[Width]]+F872),"")</f>
        <v/>
      </c>
      <c r="K871" t="str">
        <f>IF(ISNUMBER(Table1[[#This Row],[Ret Time]]), ROUND(Table1[[#This Row],[Ret Time]],1),"")</f>
        <v/>
      </c>
      <c r="L871" t="str">
        <f>IFERROR(INDEX($W$8:$W$30,MATCH(K871,$V$8:$V$30,0)),"")</f>
        <v/>
      </c>
      <c r="M871" t="str">
        <f>IFERROR(INDEX($X$8:$X$30,MATCH(Table1[[#This Row],[Rounded RT]],$V$8:$V$30,0)),"")</f>
        <v/>
      </c>
      <c r="N871" t="str">
        <f>IF(Table1[[#This Row],[Analyte]]=$W$8, Table1[[#This Row],[Area]]/SUMIFS($G$6:$G1869, $M$6:$M1869,Table1[[#This Row],[Inject ID]],$B$6:$B1869,Table1[[#This Row],[File Name]]), "")</f>
        <v/>
      </c>
      <c r="O871" t="str">
        <f>IF(Table1[[#This Row],[Analyte]]=$W$25, Table1[[#This Row],[Area]]/SUMIFS($G$6:$G1869, $M$6:$M1869,Table1[[#This Row],[Inject ID]],$B$6:$B1869,Table1[[#This Row],[File Name]]), "")</f>
        <v/>
      </c>
      <c r="Q871" t="str">
        <f>IF(Table1[[#This Row],[Nap/decane]]=$W$8, Table1[[#This Row],[Area]]/SUMIFS($G$6:$G1869, $M$6:$M1869,Table1[[#This Row],[Inject ID approx]],$B$6:$B1869,Table1[[#This Row],[File Name]]), "")</f>
        <v/>
      </c>
      <c r="R871" t="str">
        <f>IF(OR(Table1[[#This Row],[Analyte]]="Phe", Table1[[#This Row],[Analyte]]= "Naphtol"),TRUE,"")</f>
        <v/>
      </c>
    </row>
    <row r="872" spans="1:18" x14ac:dyDescent="0.2">
      <c r="A872" t="str">
        <f>IFERROR(RIGHT(Table1[[#This Row],[File Name]],LEN(Table1[[#This Row],[File Name]])-FIND("-",Table1[[#This Row],[File Name]])),"")</f>
        <v>0.1</v>
      </c>
      <c r="B872" t="str">
        <f>IF(LEFT(Table1[[#This Row],[Peak '#]],3)="TIC", SUBSTITUTE(SUBSTITUTE(Table1[[#This Row],[Peak '#]],".D\data.ms",""),"TIC:", ""),B871)</f>
        <v xml:space="preserve"> 20250718_Nap-0.1</v>
      </c>
      <c r="J872" t="str">
        <f>IFERROR(2*(D873-Table1[[#This Row],[Ret Time]])/(Table1[[#This Row],[Width]]+F873),"")</f>
        <v/>
      </c>
      <c r="K872" t="str">
        <f>IF(ISNUMBER(Table1[[#This Row],[Ret Time]]), ROUND(Table1[[#This Row],[Ret Time]],1),"")</f>
        <v/>
      </c>
      <c r="L872" t="str">
        <f>IFERROR(INDEX($W$8:$W$30,MATCH(K872,$V$8:$V$30,0)),"")</f>
        <v/>
      </c>
      <c r="M872" t="str">
        <f>IFERROR(INDEX($X$8:$X$30,MATCH(Table1[[#This Row],[Rounded RT]],$V$8:$V$30,0)),"")</f>
        <v/>
      </c>
      <c r="N872" t="str">
        <f>IF(Table1[[#This Row],[Analyte]]=$W$8, Table1[[#This Row],[Area]]/SUMIFS($G$6:$G1870, $M$6:$M1870,Table1[[#This Row],[Inject ID]],$B$6:$B1870,Table1[[#This Row],[File Name]]), "")</f>
        <v/>
      </c>
      <c r="O872" t="str">
        <f>IF(Table1[[#This Row],[Analyte]]=$W$25, Table1[[#This Row],[Area]]/SUMIFS($G$6:$G1870, $M$6:$M1870,Table1[[#This Row],[Inject ID]],$B$6:$B1870,Table1[[#This Row],[File Name]]), "")</f>
        <v/>
      </c>
      <c r="Q872" t="str">
        <f>IF(Table1[[#This Row],[Nap/decane]]=$W$8, Table1[[#This Row],[Area]]/SUMIFS($G$6:$G1870, $M$6:$M1870,Table1[[#This Row],[Inject ID approx]],$B$6:$B1870,Table1[[#This Row],[File Name]]), "")</f>
        <v/>
      </c>
      <c r="R872" t="str">
        <f>IF(OR(Table1[[#This Row],[Analyte]]="Phe", Table1[[#This Row],[Analyte]]= "Naphtol"),TRUE,"")</f>
        <v/>
      </c>
    </row>
    <row r="873" spans="1:18" x14ac:dyDescent="0.2">
      <c r="A873" t="str">
        <f>IFERROR(RIGHT(Table1[[#This Row],[File Name]],LEN(Table1[[#This Row],[File Name]])-FIND("-",Table1[[#This Row],[File Name]])),"")</f>
        <v>0.1</v>
      </c>
      <c r="B873" t="str">
        <f>IF(LEFT(Table1[[#This Row],[Peak '#]],3)="TIC", SUBSTITUTE(SUBSTITUTE(Table1[[#This Row],[Peak '#]],".D\data.ms",""),"TIC:", ""),B872)</f>
        <v xml:space="preserve"> 20250718_Nap-0.1</v>
      </c>
      <c r="J873" t="str">
        <f>IFERROR(2*(D874-Table1[[#This Row],[Ret Time]])/(Table1[[#This Row],[Width]]+F874),"")</f>
        <v/>
      </c>
      <c r="K873" t="str">
        <f>IF(ISNUMBER(Table1[[#This Row],[Ret Time]]), ROUND(Table1[[#This Row],[Ret Time]],1),"")</f>
        <v/>
      </c>
      <c r="L873" t="str">
        <f>IFERROR(INDEX($W$8:$W$30,MATCH(K873,$V$8:$V$30,0)),"")</f>
        <v/>
      </c>
      <c r="M873" t="str">
        <f>IFERROR(INDEX($X$8:$X$30,MATCH(Table1[[#This Row],[Rounded RT]],$V$8:$V$30,0)),"")</f>
        <v/>
      </c>
      <c r="N873" t="str">
        <f>IF(Table1[[#This Row],[Analyte]]=$W$8, Table1[[#This Row],[Area]]/SUMIFS($G$6:$G1871, $M$6:$M1871,Table1[[#This Row],[Inject ID]],$B$6:$B1871,Table1[[#This Row],[File Name]]), "")</f>
        <v/>
      </c>
      <c r="O873" t="str">
        <f>IF(Table1[[#This Row],[Analyte]]=$W$25, Table1[[#This Row],[Area]]/SUMIFS($G$6:$G1871, $M$6:$M1871,Table1[[#This Row],[Inject ID]],$B$6:$B1871,Table1[[#This Row],[File Name]]), "")</f>
        <v/>
      </c>
      <c r="Q873" t="str">
        <f>IF(Table1[[#This Row],[Nap/decane]]=$W$8, Table1[[#This Row],[Area]]/SUMIFS($G$6:$G1871, $M$6:$M1871,Table1[[#This Row],[Inject ID approx]],$B$6:$B1871,Table1[[#This Row],[File Name]]), "")</f>
        <v/>
      </c>
      <c r="R873" t="str">
        <f>IF(OR(Table1[[#This Row],[Analyte]]="Phe", Table1[[#This Row],[Analyte]]= "Naphtol"),TRUE,"")</f>
        <v/>
      </c>
    </row>
    <row r="874" spans="1:18" x14ac:dyDescent="0.2">
      <c r="A874" t="str">
        <f>IFERROR(RIGHT(Table1[[#This Row],[File Name]],LEN(Table1[[#This Row],[File Name]])-FIND("-",Table1[[#This Row],[File Name]])),"")</f>
        <v>0.1</v>
      </c>
      <c r="B874" t="str">
        <f>IF(LEFT(Table1[[#This Row],[Peak '#]],3)="TIC", SUBSTITUTE(SUBSTITUTE(Table1[[#This Row],[Peak '#]],".D\data.ms",""),"TIC:", ""),B873)</f>
        <v xml:space="preserve"> 20250718_Nap-0.1</v>
      </c>
      <c r="J874" t="str">
        <f>IFERROR(2*(D875-Table1[[#This Row],[Ret Time]])/(Table1[[#This Row],[Width]]+F875),"")</f>
        <v/>
      </c>
      <c r="K874" t="str">
        <f>IF(ISNUMBER(Table1[[#This Row],[Ret Time]]), ROUND(Table1[[#This Row],[Ret Time]],1),"")</f>
        <v/>
      </c>
      <c r="L874" t="str">
        <f>IFERROR(INDEX($W$8:$W$30,MATCH(K874,$V$8:$V$30,0)),"")</f>
        <v/>
      </c>
      <c r="M874" t="str">
        <f>IFERROR(INDEX($X$8:$X$30,MATCH(Table1[[#This Row],[Rounded RT]],$V$8:$V$30,0)),"")</f>
        <v/>
      </c>
      <c r="N874" t="str">
        <f>IF(Table1[[#This Row],[Analyte]]=$W$8, Table1[[#This Row],[Area]]/SUMIFS($G$6:$G1872, $M$6:$M1872,Table1[[#This Row],[Inject ID]],$B$6:$B1872,Table1[[#This Row],[File Name]]), "")</f>
        <v/>
      </c>
      <c r="O874" t="str">
        <f>IF(Table1[[#This Row],[Analyte]]=$W$25, Table1[[#This Row],[Area]]/SUMIFS($G$6:$G1872, $M$6:$M1872,Table1[[#This Row],[Inject ID]],$B$6:$B1872,Table1[[#This Row],[File Name]]), "")</f>
        <v/>
      </c>
      <c r="Q874" t="str">
        <f>IF(Table1[[#This Row],[Nap/decane]]=$W$8, Table1[[#This Row],[Area]]/SUMIFS($G$6:$G1872, $M$6:$M1872,Table1[[#This Row],[Inject ID approx]],$B$6:$B1872,Table1[[#This Row],[File Name]]), "")</f>
        <v/>
      </c>
      <c r="R874" t="str">
        <f>IF(OR(Table1[[#This Row],[Analyte]]="Phe", Table1[[#This Row],[Analyte]]= "Naphtol"),TRUE,"")</f>
        <v/>
      </c>
    </row>
    <row r="875" spans="1:18" x14ac:dyDescent="0.2">
      <c r="A875" t="str">
        <f>IFERROR(RIGHT(Table1[[#This Row],[File Name]],LEN(Table1[[#This Row],[File Name]])-FIND("-",Table1[[#This Row],[File Name]])),"")</f>
        <v>0.1</v>
      </c>
      <c r="B875" t="str">
        <f>IF(LEFT(Table1[[#This Row],[Peak '#]],3)="TIC", SUBSTITUTE(SUBSTITUTE(Table1[[#This Row],[Peak '#]],".D\data.ms",""),"TIC:", ""),B874)</f>
        <v xml:space="preserve"> 20250718_Nap-0.1</v>
      </c>
      <c r="J875" t="str">
        <f>IFERROR(2*(D876-Table1[[#This Row],[Ret Time]])/(Table1[[#This Row],[Width]]+F876),"")</f>
        <v/>
      </c>
      <c r="K875" t="str">
        <f>IF(ISNUMBER(Table1[[#This Row],[Ret Time]]), ROUND(Table1[[#This Row],[Ret Time]],1),"")</f>
        <v/>
      </c>
      <c r="L875" t="str">
        <f>IFERROR(INDEX($W$8:$W$30,MATCH(K875,$V$8:$V$30,0)),"")</f>
        <v/>
      </c>
      <c r="M875" t="str">
        <f>IFERROR(INDEX($X$8:$X$30,MATCH(Table1[[#This Row],[Rounded RT]],$V$8:$V$30,0)),"")</f>
        <v/>
      </c>
      <c r="N875" t="str">
        <f>IF(Table1[[#This Row],[Analyte]]=$W$8, Table1[[#This Row],[Area]]/SUMIFS($G$6:$G1873, $M$6:$M1873,Table1[[#This Row],[Inject ID]],$B$6:$B1873,Table1[[#This Row],[File Name]]), "")</f>
        <v/>
      </c>
      <c r="O875" t="str">
        <f>IF(Table1[[#This Row],[Analyte]]=$W$25, Table1[[#This Row],[Area]]/SUMIFS($G$6:$G1873, $M$6:$M1873,Table1[[#This Row],[Inject ID]],$B$6:$B1873,Table1[[#This Row],[File Name]]), "")</f>
        <v/>
      </c>
      <c r="Q875" t="str">
        <f>IF(Table1[[#This Row],[Nap/decane]]=$W$8, Table1[[#This Row],[Area]]/SUMIFS($G$6:$G1873, $M$6:$M1873,Table1[[#This Row],[Inject ID approx]],$B$6:$B1873,Table1[[#This Row],[File Name]]), "")</f>
        <v/>
      </c>
      <c r="R875" t="str">
        <f>IF(OR(Table1[[#This Row],[Analyte]]="Phe", Table1[[#This Row],[Analyte]]= "Naphtol"),TRUE,"")</f>
        <v/>
      </c>
    </row>
    <row r="876" spans="1:18" x14ac:dyDescent="0.2">
      <c r="A876" t="str">
        <f>IFERROR(RIGHT(Table1[[#This Row],[File Name]],LEN(Table1[[#This Row],[File Name]])-FIND("-",Table1[[#This Row],[File Name]])),"")</f>
        <v>0.1</v>
      </c>
      <c r="B876" t="str">
        <f>IF(LEFT(Table1[[#This Row],[Peak '#]],3)="TIC", SUBSTITUTE(SUBSTITUTE(Table1[[#This Row],[Peak '#]],".D\data.ms",""),"TIC:", ""),B875)</f>
        <v xml:space="preserve"> 20250718_Nap-0.1</v>
      </c>
      <c r="J876" t="str">
        <f>IFERROR(2*(D877-Table1[[#This Row],[Ret Time]])/(Table1[[#This Row],[Width]]+F877),"")</f>
        <v/>
      </c>
      <c r="K876" t="str">
        <f>IF(ISNUMBER(Table1[[#This Row],[Ret Time]]), ROUND(Table1[[#This Row],[Ret Time]],1),"")</f>
        <v/>
      </c>
      <c r="L876" t="str">
        <f>IFERROR(INDEX($W$8:$W$30,MATCH(K876,$V$8:$V$30,0)),"")</f>
        <v/>
      </c>
      <c r="M876" t="str">
        <f>IFERROR(INDEX($X$8:$X$30,MATCH(Table1[[#This Row],[Rounded RT]],$V$8:$V$30,0)),"")</f>
        <v/>
      </c>
      <c r="N876" t="str">
        <f>IF(Table1[[#This Row],[Analyte]]=$W$8, Table1[[#This Row],[Area]]/SUMIFS($G$6:$G1874, $M$6:$M1874,Table1[[#This Row],[Inject ID]],$B$6:$B1874,Table1[[#This Row],[File Name]]), "")</f>
        <v/>
      </c>
      <c r="O876" t="str">
        <f>IF(Table1[[#This Row],[Analyte]]=$W$25, Table1[[#This Row],[Area]]/SUMIFS($G$6:$G1874, $M$6:$M1874,Table1[[#This Row],[Inject ID]],$B$6:$B1874,Table1[[#This Row],[File Name]]), "")</f>
        <v/>
      </c>
      <c r="Q876" t="str">
        <f>IF(Table1[[#This Row],[Nap/decane]]=$W$8, Table1[[#This Row],[Area]]/SUMIFS($G$6:$G1874, $M$6:$M1874,Table1[[#This Row],[Inject ID approx]],$B$6:$B1874,Table1[[#This Row],[File Name]]), "")</f>
        <v/>
      </c>
      <c r="R876" t="str">
        <f>IF(OR(Table1[[#This Row],[Analyte]]="Phe", Table1[[#This Row],[Analyte]]= "Naphtol"),TRUE,"")</f>
        <v/>
      </c>
    </row>
    <row r="877" spans="1:18" x14ac:dyDescent="0.2">
      <c r="A877" t="str">
        <f>IFERROR(RIGHT(Table1[[#This Row],[File Name]],LEN(Table1[[#This Row],[File Name]])-FIND("-",Table1[[#This Row],[File Name]])),"")</f>
        <v>0.1</v>
      </c>
      <c r="B877" t="str">
        <f>IF(LEFT(Table1[[#This Row],[Peak '#]],3)="TIC", SUBSTITUTE(SUBSTITUTE(Table1[[#This Row],[Peak '#]],".D\data.ms",""),"TIC:", ""),B876)</f>
        <v xml:space="preserve"> 20250718_Nap-0.1</v>
      </c>
      <c r="J877" t="str">
        <f>IFERROR(2*(D878-Table1[[#This Row],[Ret Time]])/(Table1[[#This Row],[Width]]+F878),"")</f>
        <v/>
      </c>
      <c r="K877" t="str">
        <f>IF(ISNUMBER(Table1[[#This Row],[Ret Time]]), ROUND(Table1[[#This Row],[Ret Time]],1),"")</f>
        <v/>
      </c>
      <c r="L877" t="str">
        <f>IFERROR(INDEX($W$8:$W$30,MATCH(K877,$V$8:$V$30,0)),"")</f>
        <v/>
      </c>
      <c r="M877" t="str">
        <f>IFERROR(INDEX($X$8:$X$30,MATCH(Table1[[#This Row],[Rounded RT]],$V$8:$V$30,0)),"")</f>
        <v/>
      </c>
      <c r="N877" t="str">
        <f>IF(Table1[[#This Row],[Analyte]]=$W$8, Table1[[#This Row],[Area]]/SUMIFS($G$6:$G1875, $M$6:$M1875,Table1[[#This Row],[Inject ID]],$B$6:$B1875,Table1[[#This Row],[File Name]]), "")</f>
        <v/>
      </c>
      <c r="O877" t="str">
        <f>IF(Table1[[#This Row],[Analyte]]=$W$25, Table1[[#This Row],[Area]]/SUMIFS($G$6:$G1875, $M$6:$M1875,Table1[[#This Row],[Inject ID]],$B$6:$B1875,Table1[[#This Row],[File Name]]), "")</f>
        <v/>
      </c>
      <c r="Q877" t="str">
        <f>IF(Table1[[#This Row],[Nap/decane]]=$W$8, Table1[[#This Row],[Area]]/SUMIFS($G$6:$G1875, $M$6:$M1875,Table1[[#This Row],[Inject ID approx]],$B$6:$B1875,Table1[[#This Row],[File Name]]), "")</f>
        <v/>
      </c>
      <c r="R877" t="str">
        <f>IF(OR(Table1[[#This Row],[Analyte]]="Phe", Table1[[#This Row],[Analyte]]= "Naphtol"),TRUE,"")</f>
        <v/>
      </c>
    </row>
    <row r="878" spans="1:18" x14ac:dyDescent="0.2">
      <c r="A878" t="str">
        <f>IFERROR(RIGHT(Table1[[#This Row],[File Name]],LEN(Table1[[#This Row],[File Name]])-FIND("-",Table1[[#This Row],[File Name]])),"")</f>
        <v>0.1</v>
      </c>
      <c r="B878" t="str">
        <f>IF(LEFT(Table1[[#This Row],[Peak '#]],3)="TIC", SUBSTITUTE(SUBSTITUTE(Table1[[#This Row],[Peak '#]],".D\data.ms",""),"TIC:", ""),B877)</f>
        <v xml:space="preserve"> 20250718_Nap-0.1</v>
      </c>
      <c r="J878" t="str">
        <f>IFERROR(2*(D879-Table1[[#This Row],[Ret Time]])/(Table1[[#This Row],[Width]]+F879),"")</f>
        <v/>
      </c>
      <c r="K878" t="str">
        <f>IF(ISNUMBER(Table1[[#This Row],[Ret Time]]), ROUND(Table1[[#This Row],[Ret Time]],1),"")</f>
        <v/>
      </c>
      <c r="L878" t="str">
        <f>IFERROR(INDEX($W$8:$W$30,MATCH(K878,$V$8:$V$30,0)),"")</f>
        <v/>
      </c>
      <c r="M878" t="str">
        <f>IFERROR(INDEX($X$8:$X$30,MATCH(Table1[[#This Row],[Rounded RT]],$V$8:$V$30,0)),"")</f>
        <v/>
      </c>
      <c r="N878" t="str">
        <f>IF(Table1[[#This Row],[Analyte]]=$W$8, Table1[[#This Row],[Area]]/SUMIFS($G$6:$G1876, $M$6:$M1876,Table1[[#This Row],[Inject ID]],$B$6:$B1876,Table1[[#This Row],[File Name]]), "")</f>
        <v/>
      </c>
      <c r="O878" t="str">
        <f>IF(Table1[[#This Row],[Analyte]]=$W$25, Table1[[#This Row],[Area]]/SUMIFS($G$6:$G1876, $M$6:$M1876,Table1[[#This Row],[Inject ID]],$B$6:$B1876,Table1[[#This Row],[File Name]]), "")</f>
        <v/>
      </c>
      <c r="Q878" t="str">
        <f>IF(Table1[[#This Row],[Nap/decane]]=$W$8, Table1[[#This Row],[Area]]/SUMIFS($G$6:$G1876, $M$6:$M1876,Table1[[#This Row],[Inject ID approx]],$B$6:$B1876,Table1[[#This Row],[File Name]]), "")</f>
        <v/>
      </c>
      <c r="R878" t="str">
        <f>IF(OR(Table1[[#This Row],[Analyte]]="Phe", Table1[[#This Row],[Analyte]]= "Naphtol"),TRUE,"")</f>
        <v/>
      </c>
    </row>
    <row r="879" spans="1:18" x14ac:dyDescent="0.2">
      <c r="A879" t="str">
        <f>IFERROR(RIGHT(Table1[[#This Row],[File Name]],LEN(Table1[[#This Row],[File Name]])-FIND("-",Table1[[#This Row],[File Name]])),"")</f>
        <v>0.1</v>
      </c>
      <c r="B879" t="str">
        <f>IF(LEFT(Table1[[#This Row],[Peak '#]],3)="TIC", SUBSTITUTE(SUBSTITUTE(Table1[[#This Row],[Peak '#]],".D\data.ms",""),"TIC:", ""),B878)</f>
        <v xml:space="preserve"> 20250718_Nap-0.1</v>
      </c>
      <c r="J879" t="str">
        <f>IFERROR(2*(D880-Table1[[#This Row],[Ret Time]])/(Table1[[#This Row],[Width]]+F880),"")</f>
        <v/>
      </c>
      <c r="K879" t="str">
        <f>IF(ISNUMBER(Table1[[#This Row],[Ret Time]]), ROUND(Table1[[#This Row],[Ret Time]],1),"")</f>
        <v/>
      </c>
      <c r="L879" t="str">
        <f>IFERROR(INDEX($W$8:$W$30,MATCH(K879,$V$8:$V$30,0)),"")</f>
        <v/>
      </c>
      <c r="M879" t="str">
        <f>IFERROR(INDEX($X$8:$X$30,MATCH(Table1[[#This Row],[Rounded RT]],$V$8:$V$30,0)),"")</f>
        <v/>
      </c>
      <c r="N879" t="str">
        <f>IF(Table1[[#This Row],[Analyte]]=$W$8, Table1[[#This Row],[Area]]/SUMIFS($G$6:$G1877, $M$6:$M1877,Table1[[#This Row],[Inject ID]],$B$6:$B1877,Table1[[#This Row],[File Name]]), "")</f>
        <v/>
      </c>
      <c r="O879" t="str">
        <f>IF(Table1[[#This Row],[Analyte]]=$W$25, Table1[[#This Row],[Area]]/SUMIFS($G$6:$G1877, $M$6:$M1877,Table1[[#This Row],[Inject ID]],$B$6:$B1877,Table1[[#This Row],[File Name]]), "")</f>
        <v/>
      </c>
      <c r="Q879" t="str">
        <f>IF(Table1[[#This Row],[Nap/decane]]=$W$8, Table1[[#This Row],[Area]]/SUMIFS($G$6:$G1877, $M$6:$M1877,Table1[[#This Row],[Inject ID approx]],$B$6:$B1877,Table1[[#This Row],[File Name]]), "")</f>
        <v/>
      </c>
      <c r="R879" t="str">
        <f>IF(OR(Table1[[#This Row],[Analyte]]="Phe", Table1[[#This Row],[Analyte]]= "Naphtol"),TRUE,"")</f>
        <v/>
      </c>
    </row>
    <row r="880" spans="1:18" x14ac:dyDescent="0.2">
      <c r="A880" t="str">
        <f>IFERROR(RIGHT(Table1[[#This Row],[File Name]],LEN(Table1[[#This Row],[File Name]])-FIND("-",Table1[[#This Row],[File Name]])),"")</f>
        <v>0.1</v>
      </c>
      <c r="B880" t="str">
        <f>IF(LEFT(Table1[[#This Row],[Peak '#]],3)="TIC", SUBSTITUTE(SUBSTITUTE(Table1[[#This Row],[Peak '#]],".D\data.ms",""),"TIC:", ""),B879)</f>
        <v xml:space="preserve"> 20250718_Nap-0.1</v>
      </c>
      <c r="J880" t="str">
        <f>IFERROR(2*(D881-Table1[[#This Row],[Ret Time]])/(Table1[[#This Row],[Width]]+F881),"")</f>
        <v/>
      </c>
      <c r="K880" t="str">
        <f>IF(ISNUMBER(Table1[[#This Row],[Ret Time]]), ROUND(Table1[[#This Row],[Ret Time]],1),"")</f>
        <v/>
      </c>
      <c r="L880" t="str">
        <f>IFERROR(INDEX($W$8:$W$30,MATCH(K880,$V$8:$V$30,0)),"")</f>
        <v/>
      </c>
      <c r="M880" t="str">
        <f>IFERROR(INDEX($X$8:$X$30,MATCH(Table1[[#This Row],[Rounded RT]],$V$8:$V$30,0)),"")</f>
        <v/>
      </c>
      <c r="N880" t="str">
        <f>IF(Table1[[#This Row],[Analyte]]=$W$8, Table1[[#This Row],[Area]]/SUMIFS($G$6:$G1878, $M$6:$M1878,Table1[[#This Row],[Inject ID]],$B$6:$B1878,Table1[[#This Row],[File Name]]), "")</f>
        <v/>
      </c>
      <c r="O880" t="str">
        <f>IF(Table1[[#This Row],[Analyte]]=$W$25, Table1[[#This Row],[Area]]/SUMIFS($G$6:$G1878, $M$6:$M1878,Table1[[#This Row],[Inject ID]],$B$6:$B1878,Table1[[#This Row],[File Name]]), "")</f>
        <v/>
      </c>
      <c r="Q880" t="str">
        <f>IF(Table1[[#This Row],[Nap/decane]]=$W$8, Table1[[#This Row],[Area]]/SUMIFS($G$6:$G1878, $M$6:$M1878,Table1[[#This Row],[Inject ID approx]],$B$6:$B1878,Table1[[#This Row],[File Name]]), "")</f>
        <v/>
      </c>
      <c r="R880" t="str">
        <f>IF(OR(Table1[[#This Row],[Analyte]]="Phe", Table1[[#This Row],[Analyte]]= "Naphtol"),TRUE,"")</f>
        <v/>
      </c>
    </row>
    <row r="881" spans="1:18" x14ac:dyDescent="0.2">
      <c r="A881" t="str">
        <f>IFERROR(RIGHT(Table1[[#This Row],[File Name]],LEN(Table1[[#This Row],[File Name]])-FIND("-",Table1[[#This Row],[File Name]])),"")</f>
        <v>0.1</v>
      </c>
      <c r="B881" t="str">
        <f>IF(LEFT(Table1[[#This Row],[Peak '#]],3)="TIC", SUBSTITUTE(SUBSTITUTE(Table1[[#This Row],[Peak '#]],".D\data.ms",""),"TIC:", ""),B880)</f>
        <v xml:space="preserve"> 20250718_Nap-0.1</v>
      </c>
      <c r="J881" t="str">
        <f>IFERROR(2*(D882-Table1[[#This Row],[Ret Time]])/(Table1[[#This Row],[Width]]+F882),"")</f>
        <v/>
      </c>
      <c r="K881" t="str">
        <f>IF(ISNUMBER(Table1[[#This Row],[Ret Time]]), ROUND(Table1[[#This Row],[Ret Time]],1),"")</f>
        <v/>
      </c>
      <c r="L881" t="str">
        <f>IFERROR(INDEX($W$8:$W$30,MATCH(K881,$V$8:$V$30,0)),"")</f>
        <v/>
      </c>
      <c r="M881" t="str">
        <f>IFERROR(INDEX($X$8:$X$30,MATCH(Table1[[#This Row],[Rounded RT]],$V$8:$V$30,0)),"")</f>
        <v/>
      </c>
      <c r="N881" t="str">
        <f>IF(Table1[[#This Row],[Analyte]]=$W$8, Table1[[#This Row],[Area]]/SUMIFS($G$6:$G1879, $M$6:$M1879,Table1[[#This Row],[Inject ID]],$B$6:$B1879,Table1[[#This Row],[File Name]]), "")</f>
        <v/>
      </c>
      <c r="O881" t="str">
        <f>IF(Table1[[#This Row],[Analyte]]=$W$25, Table1[[#This Row],[Area]]/SUMIFS($G$6:$G1879, $M$6:$M1879,Table1[[#This Row],[Inject ID]],$B$6:$B1879,Table1[[#This Row],[File Name]]), "")</f>
        <v/>
      </c>
      <c r="Q881" t="str">
        <f>IF(Table1[[#This Row],[Nap/decane]]=$W$8, Table1[[#This Row],[Area]]/SUMIFS($G$6:$G1879, $M$6:$M1879,Table1[[#This Row],[Inject ID approx]],$B$6:$B1879,Table1[[#This Row],[File Name]]), "")</f>
        <v/>
      </c>
      <c r="R881" t="str">
        <f>IF(OR(Table1[[#This Row],[Analyte]]="Phe", Table1[[#This Row],[Analyte]]= "Naphtol"),TRUE,"")</f>
        <v/>
      </c>
    </row>
    <row r="882" spans="1:18" x14ac:dyDescent="0.2">
      <c r="A882" t="str">
        <f>IFERROR(RIGHT(Table1[[#This Row],[File Name]],LEN(Table1[[#This Row],[File Name]])-FIND("-",Table1[[#This Row],[File Name]])),"")</f>
        <v>0.1</v>
      </c>
      <c r="B882" t="str">
        <f>IF(LEFT(Table1[[#This Row],[Peak '#]],3)="TIC", SUBSTITUTE(SUBSTITUTE(Table1[[#This Row],[Peak '#]],".D\data.ms",""),"TIC:", ""),B881)</f>
        <v xml:space="preserve"> 20250718_Nap-0.1</v>
      </c>
      <c r="J882" t="str">
        <f>IFERROR(2*(D883-Table1[[#This Row],[Ret Time]])/(Table1[[#This Row],[Width]]+F883),"")</f>
        <v/>
      </c>
      <c r="K882" t="str">
        <f>IF(ISNUMBER(Table1[[#This Row],[Ret Time]]), ROUND(Table1[[#This Row],[Ret Time]],1),"")</f>
        <v/>
      </c>
      <c r="L882" t="str">
        <f>IFERROR(INDEX($W$8:$W$30,MATCH(K882,$V$8:$V$30,0)),"")</f>
        <v/>
      </c>
      <c r="M882" t="str">
        <f>IFERROR(INDEX($X$8:$X$30,MATCH(Table1[[#This Row],[Rounded RT]],$V$8:$V$30,0)),"")</f>
        <v/>
      </c>
      <c r="N882" t="str">
        <f>IF(Table1[[#This Row],[Analyte]]=$W$8, Table1[[#This Row],[Area]]/SUMIFS($G$6:$G1880, $M$6:$M1880,Table1[[#This Row],[Inject ID]],$B$6:$B1880,Table1[[#This Row],[File Name]]), "")</f>
        <v/>
      </c>
      <c r="O882" t="str">
        <f>IF(Table1[[#This Row],[Analyte]]=$W$25, Table1[[#This Row],[Area]]/SUMIFS($G$6:$G1880, $M$6:$M1880,Table1[[#This Row],[Inject ID]],$B$6:$B1880,Table1[[#This Row],[File Name]]), "")</f>
        <v/>
      </c>
      <c r="Q882" t="str">
        <f>IF(Table1[[#This Row],[Nap/decane]]=$W$8, Table1[[#This Row],[Area]]/SUMIFS($G$6:$G1880, $M$6:$M1880,Table1[[#This Row],[Inject ID approx]],$B$6:$B1880,Table1[[#This Row],[File Name]]), "")</f>
        <v/>
      </c>
      <c r="R882" t="str">
        <f>IF(OR(Table1[[#This Row],[Analyte]]="Phe", Table1[[#This Row],[Analyte]]= "Naphtol"),TRUE,"")</f>
        <v/>
      </c>
    </row>
    <row r="883" spans="1:18" x14ac:dyDescent="0.2">
      <c r="A883" t="str">
        <f>IFERROR(RIGHT(Table1[[#This Row],[File Name]],LEN(Table1[[#This Row],[File Name]])-FIND("-",Table1[[#This Row],[File Name]])),"")</f>
        <v>0.1</v>
      </c>
      <c r="B883" t="str">
        <f>IF(LEFT(Table1[[#This Row],[Peak '#]],3)="TIC", SUBSTITUTE(SUBSTITUTE(Table1[[#This Row],[Peak '#]],".D\data.ms",""),"TIC:", ""),B882)</f>
        <v xml:space="preserve"> 20250718_Nap-0.1</v>
      </c>
      <c r="C883"/>
      <c r="J883" t="str">
        <f>IFERROR(2*(D884-Table1[[#This Row],[Ret Time]])/(Table1[[#This Row],[Width]]+F884),"")</f>
        <v/>
      </c>
      <c r="K883" t="str">
        <f>IF(ISNUMBER(Table1[[#This Row],[Ret Time]]), ROUND(Table1[[#This Row],[Ret Time]],1),"")</f>
        <v/>
      </c>
      <c r="L883" t="str">
        <f>IFERROR(INDEX($W$8:$W$30,MATCH(K883,$V$8:$V$30,0)),"")</f>
        <v/>
      </c>
      <c r="M883" t="str">
        <f>IFERROR(INDEX($X$8:$X$30,MATCH(Table1[[#This Row],[Rounded RT]],$V$8:$V$30,0)),"")</f>
        <v/>
      </c>
      <c r="N883" t="str">
        <f>IF(Table1[[#This Row],[Analyte]]=$W$8, Table1[[#This Row],[Area]]/SUMIFS($G$6:$G1881, $M$6:$M1881,Table1[[#This Row],[Inject ID]],$B$6:$B1881,Table1[[#This Row],[File Name]]), "")</f>
        <v/>
      </c>
      <c r="O883" t="str">
        <f>IF(Table1[[#This Row],[Analyte]]=$W$25, Table1[[#This Row],[Area]]/SUMIFS($G$6:$G1881, $M$6:$M1881,Table1[[#This Row],[Inject ID]],$B$6:$B1881,Table1[[#This Row],[File Name]]), "")</f>
        <v/>
      </c>
      <c r="Q883" t="str">
        <f>IF(Table1[[#This Row],[Nap/decane]]=$W$8, Table1[[#This Row],[Area]]/SUMIFS($G$6:$G1881, $M$6:$M1881,Table1[[#This Row],[Inject ID approx]],$B$6:$B1881,Table1[[#This Row],[File Name]]), "")</f>
        <v/>
      </c>
      <c r="R883" t="str">
        <f>IF(OR(Table1[[#This Row],[Analyte]]="Phe", Table1[[#This Row],[Analyte]]= "Naphtol"),TRUE,"")</f>
        <v/>
      </c>
    </row>
    <row r="884" spans="1:18" x14ac:dyDescent="0.2">
      <c r="A884" t="str">
        <f>IFERROR(RIGHT(Table1[[#This Row],[File Name]],LEN(Table1[[#This Row],[File Name]])-FIND("-",Table1[[#This Row],[File Name]])),"")</f>
        <v>0.1</v>
      </c>
      <c r="B884" t="str">
        <f>IF(LEFT(Table1[[#This Row],[Peak '#]],3)="TIC", SUBSTITUTE(SUBSTITUTE(Table1[[#This Row],[Peak '#]],".D\data.ms",""),"TIC:", ""),B883)</f>
        <v xml:space="preserve"> 20250718_Nap-0.1</v>
      </c>
      <c r="J884" t="str">
        <f>IFERROR(2*(D885-Table1[[#This Row],[Ret Time]])/(Table1[[#This Row],[Width]]+F885),"")</f>
        <v/>
      </c>
      <c r="K884" t="str">
        <f>IF(ISNUMBER(Table1[[#This Row],[Ret Time]]), ROUND(Table1[[#This Row],[Ret Time]],1),"")</f>
        <v/>
      </c>
      <c r="L884" t="str">
        <f>IFERROR(INDEX($W$8:$W$30,MATCH(K884,$V$8:$V$30,0)),"")</f>
        <v/>
      </c>
      <c r="M884" t="str">
        <f>IFERROR(INDEX($X$8:$X$30,MATCH(Table1[[#This Row],[Rounded RT]],$V$8:$V$30,0)),"")</f>
        <v/>
      </c>
      <c r="N884" t="str">
        <f>IF(Table1[[#This Row],[Analyte]]=$W$8, Table1[[#This Row],[Area]]/SUMIFS($G$6:$G1882, $M$6:$M1882,Table1[[#This Row],[Inject ID]],$B$6:$B1882,Table1[[#This Row],[File Name]]), "")</f>
        <v/>
      </c>
      <c r="O884" t="str">
        <f>IF(Table1[[#This Row],[Analyte]]=$W$25, Table1[[#This Row],[Area]]/SUMIFS($G$6:$G1882, $M$6:$M1882,Table1[[#This Row],[Inject ID]],$B$6:$B1882,Table1[[#This Row],[File Name]]), "")</f>
        <v/>
      </c>
      <c r="Q884" t="str">
        <f>IF(Table1[[#This Row],[Nap/decane]]=$W$8, Table1[[#This Row],[Area]]/SUMIFS($G$6:$G1882, $M$6:$M1882,Table1[[#This Row],[Inject ID approx]],$B$6:$B1882,Table1[[#This Row],[File Name]]), "")</f>
        <v/>
      </c>
      <c r="R884" t="str">
        <f>IF(OR(Table1[[#This Row],[Analyte]]="Phe", Table1[[#This Row],[Analyte]]= "Naphtol"),TRUE,"")</f>
        <v/>
      </c>
    </row>
    <row r="885" spans="1:18" x14ac:dyDescent="0.2">
      <c r="A885" t="str">
        <f>IFERROR(RIGHT(Table1[[#This Row],[File Name]],LEN(Table1[[#This Row],[File Name]])-FIND("-",Table1[[#This Row],[File Name]])),"")</f>
        <v>0.1</v>
      </c>
      <c r="B885" t="str">
        <f>IF(LEFT(Table1[[#This Row],[Peak '#]],3)="TIC", SUBSTITUTE(SUBSTITUTE(Table1[[#This Row],[Peak '#]],".D\data.ms",""),"TIC:", ""),B884)</f>
        <v xml:space="preserve"> 20250718_Nap-0.1</v>
      </c>
      <c r="J885" t="str">
        <f>IFERROR(2*(D886-Table1[[#This Row],[Ret Time]])/(Table1[[#This Row],[Width]]+F886),"")</f>
        <v/>
      </c>
      <c r="K885" t="str">
        <f>IF(ISNUMBER(Table1[[#This Row],[Ret Time]]), ROUND(Table1[[#This Row],[Ret Time]],1),"")</f>
        <v/>
      </c>
      <c r="L885" t="str">
        <f>IFERROR(INDEX($W$8:$W$30,MATCH(K885,$V$8:$V$30,0)),"")</f>
        <v/>
      </c>
      <c r="M885" t="str">
        <f>IFERROR(INDEX($X$8:$X$30,MATCH(Table1[[#This Row],[Rounded RT]],$V$8:$V$30,0)),"")</f>
        <v/>
      </c>
      <c r="N885" t="str">
        <f>IF(Table1[[#This Row],[Analyte]]=$W$8, Table1[[#This Row],[Area]]/SUMIFS($G$6:$G1883, $M$6:$M1883,Table1[[#This Row],[Inject ID]],$B$6:$B1883,Table1[[#This Row],[File Name]]), "")</f>
        <v/>
      </c>
      <c r="O885" t="str">
        <f>IF(Table1[[#This Row],[Analyte]]=$W$25, Table1[[#This Row],[Area]]/SUMIFS($G$6:$G1883, $M$6:$M1883,Table1[[#This Row],[Inject ID]],$B$6:$B1883,Table1[[#This Row],[File Name]]), "")</f>
        <v/>
      </c>
      <c r="Q885" t="str">
        <f>IF(Table1[[#This Row],[Nap/decane]]=$W$8, Table1[[#This Row],[Area]]/SUMIFS($G$6:$G1883, $M$6:$M1883,Table1[[#This Row],[Inject ID approx]],$B$6:$B1883,Table1[[#This Row],[File Name]]), "")</f>
        <v/>
      </c>
      <c r="R885" t="str">
        <f>IF(OR(Table1[[#This Row],[Analyte]]="Phe", Table1[[#This Row],[Analyte]]= "Naphtol"),TRUE,"")</f>
        <v/>
      </c>
    </row>
    <row r="886" spans="1:18" x14ac:dyDescent="0.2">
      <c r="A886" t="str">
        <f>IFERROR(RIGHT(Table1[[#This Row],[File Name]],LEN(Table1[[#This Row],[File Name]])-FIND("-",Table1[[#This Row],[File Name]])),"")</f>
        <v>0.1</v>
      </c>
      <c r="B886" t="str">
        <f>IF(LEFT(Table1[[#This Row],[Peak '#]],3)="TIC", SUBSTITUTE(SUBSTITUTE(Table1[[#This Row],[Peak '#]],".D\data.ms",""),"TIC:", ""),B885)</f>
        <v xml:space="preserve"> 20250718_Nap-0.1</v>
      </c>
      <c r="J886" t="str">
        <f>IFERROR(2*(D887-Table1[[#This Row],[Ret Time]])/(Table1[[#This Row],[Width]]+F887),"")</f>
        <v/>
      </c>
      <c r="K886" t="str">
        <f>IF(ISNUMBER(Table1[[#This Row],[Ret Time]]), ROUND(Table1[[#This Row],[Ret Time]],1),"")</f>
        <v/>
      </c>
      <c r="L886" t="str">
        <f>IFERROR(INDEX($W$8:$W$30,MATCH(K886,$V$8:$V$30,0)),"")</f>
        <v/>
      </c>
      <c r="M886" t="str">
        <f>IFERROR(INDEX($X$8:$X$30,MATCH(Table1[[#This Row],[Rounded RT]],$V$8:$V$30,0)),"")</f>
        <v/>
      </c>
      <c r="N886" t="str">
        <f>IF(Table1[[#This Row],[Analyte]]=$W$8, Table1[[#This Row],[Area]]/SUMIFS($G$6:$G1884, $M$6:$M1884,Table1[[#This Row],[Inject ID]],$B$6:$B1884,Table1[[#This Row],[File Name]]), "")</f>
        <v/>
      </c>
      <c r="O886" t="str">
        <f>IF(Table1[[#This Row],[Analyte]]=$W$25, Table1[[#This Row],[Area]]/SUMIFS($G$6:$G1884, $M$6:$M1884,Table1[[#This Row],[Inject ID]],$B$6:$B1884,Table1[[#This Row],[File Name]]), "")</f>
        <v/>
      </c>
      <c r="Q886" t="str">
        <f>IF(Table1[[#This Row],[Nap/decane]]=$W$8, Table1[[#This Row],[Area]]/SUMIFS($G$6:$G1884, $M$6:$M1884,Table1[[#This Row],[Inject ID approx]],$B$6:$B1884,Table1[[#This Row],[File Name]]), "")</f>
        <v/>
      </c>
      <c r="R886" t="str">
        <f>IF(OR(Table1[[#This Row],[Analyte]]="Phe", Table1[[#This Row],[Analyte]]= "Naphtol"),TRUE,"")</f>
        <v/>
      </c>
    </row>
    <row r="887" spans="1:18" x14ac:dyDescent="0.2">
      <c r="A887" t="str">
        <f>IFERROR(RIGHT(Table1[[#This Row],[File Name]],LEN(Table1[[#This Row],[File Name]])-FIND("-",Table1[[#This Row],[File Name]])),"")</f>
        <v>0.1</v>
      </c>
      <c r="B887" t="str">
        <f>IF(LEFT(Table1[[#This Row],[Peak '#]],3)="TIC", SUBSTITUTE(SUBSTITUTE(Table1[[#This Row],[Peak '#]],".D\data.ms",""),"TIC:", ""),B886)</f>
        <v xml:space="preserve"> 20250718_Nap-0.1</v>
      </c>
      <c r="J887" t="str">
        <f>IFERROR(2*(D888-Table1[[#This Row],[Ret Time]])/(Table1[[#This Row],[Width]]+F888),"")</f>
        <v/>
      </c>
      <c r="K887" t="str">
        <f>IF(ISNUMBER(Table1[[#This Row],[Ret Time]]), ROUND(Table1[[#This Row],[Ret Time]],1),"")</f>
        <v/>
      </c>
      <c r="L887" t="str">
        <f>IFERROR(INDEX($W$8:$W$30,MATCH(K887,$V$8:$V$30,0)),"")</f>
        <v/>
      </c>
      <c r="M887" t="str">
        <f>IFERROR(INDEX($X$8:$X$30,MATCH(Table1[[#This Row],[Rounded RT]],$V$8:$V$30,0)),"")</f>
        <v/>
      </c>
      <c r="N887" t="str">
        <f>IF(Table1[[#This Row],[Analyte]]=$W$8, Table1[[#This Row],[Area]]/SUMIFS($G$6:$G1885, $M$6:$M1885,Table1[[#This Row],[Inject ID]],$B$6:$B1885,Table1[[#This Row],[File Name]]), "")</f>
        <v/>
      </c>
      <c r="O887" t="str">
        <f>IF(Table1[[#This Row],[Analyte]]=$W$25, Table1[[#This Row],[Area]]/SUMIFS($G$6:$G1885, $M$6:$M1885,Table1[[#This Row],[Inject ID]],$B$6:$B1885,Table1[[#This Row],[File Name]]), "")</f>
        <v/>
      </c>
      <c r="Q887" t="str">
        <f>IF(Table1[[#This Row],[Nap/decane]]=$W$8, Table1[[#This Row],[Area]]/SUMIFS($G$6:$G1885, $M$6:$M1885,Table1[[#This Row],[Inject ID approx]],$B$6:$B1885,Table1[[#This Row],[File Name]]), "")</f>
        <v/>
      </c>
      <c r="R887" t="str">
        <f>IF(OR(Table1[[#This Row],[Analyte]]="Phe", Table1[[#This Row],[Analyte]]= "Naphtol"),TRUE,"")</f>
        <v/>
      </c>
    </row>
    <row r="888" spans="1:18" x14ac:dyDescent="0.2">
      <c r="A888" t="str">
        <f>IFERROR(RIGHT(Table1[[#This Row],[File Name]],LEN(Table1[[#This Row],[File Name]])-FIND("-",Table1[[#This Row],[File Name]])),"")</f>
        <v>0.1</v>
      </c>
      <c r="B888" t="str">
        <f>IF(LEFT(Table1[[#This Row],[Peak '#]],3)="TIC", SUBSTITUTE(SUBSTITUTE(Table1[[#This Row],[Peak '#]],".D\data.ms",""),"TIC:", ""),B887)</f>
        <v xml:space="preserve"> 20250718_Nap-0.1</v>
      </c>
      <c r="J888" t="str">
        <f>IFERROR(2*(D889-Table1[[#This Row],[Ret Time]])/(Table1[[#This Row],[Width]]+F889),"")</f>
        <v/>
      </c>
      <c r="K888" t="str">
        <f>IF(ISNUMBER(Table1[[#This Row],[Ret Time]]), ROUND(Table1[[#This Row],[Ret Time]],1),"")</f>
        <v/>
      </c>
      <c r="L888" t="str">
        <f>IFERROR(INDEX($W$8:$W$30,MATCH(K888,$V$8:$V$30,0)),"")</f>
        <v/>
      </c>
      <c r="M888" t="str">
        <f>IFERROR(INDEX($X$8:$X$30,MATCH(Table1[[#This Row],[Rounded RT]],$V$8:$V$30,0)),"")</f>
        <v/>
      </c>
      <c r="N888" t="str">
        <f>IF(Table1[[#This Row],[Analyte]]=$W$8, Table1[[#This Row],[Area]]/SUMIFS($G$6:$G1886, $M$6:$M1886,Table1[[#This Row],[Inject ID]],$B$6:$B1886,Table1[[#This Row],[File Name]]), "")</f>
        <v/>
      </c>
      <c r="O888" t="str">
        <f>IF(Table1[[#This Row],[Analyte]]=$W$25, Table1[[#This Row],[Area]]/SUMIFS($G$6:$G1886, $M$6:$M1886,Table1[[#This Row],[Inject ID]],$B$6:$B1886,Table1[[#This Row],[File Name]]), "")</f>
        <v/>
      </c>
      <c r="Q888" t="str">
        <f>IF(Table1[[#This Row],[Nap/decane]]=$W$8, Table1[[#This Row],[Area]]/SUMIFS($G$6:$G1886, $M$6:$M1886,Table1[[#This Row],[Inject ID approx]],$B$6:$B1886,Table1[[#This Row],[File Name]]), "")</f>
        <v/>
      </c>
      <c r="R888" t="str">
        <f>IF(OR(Table1[[#This Row],[Analyte]]="Phe", Table1[[#This Row],[Analyte]]= "Naphtol"),TRUE,"")</f>
        <v/>
      </c>
    </row>
    <row r="889" spans="1:18" x14ac:dyDescent="0.2">
      <c r="A889" t="str">
        <f>IFERROR(RIGHT(Table1[[#This Row],[File Name]],LEN(Table1[[#This Row],[File Name]])-FIND("-",Table1[[#This Row],[File Name]])),"")</f>
        <v>0.1</v>
      </c>
      <c r="B889" t="str">
        <f>IF(LEFT(Table1[[#This Row],[Peak '#]],3)="TIC", SUBSTITUTE(SUBSTITUTE(Table1[[#This Row],[Peak '#]],".D\data.ms",""),"TIC:", ""),B888)</f>
        <v xml:space="preserve"> 20250718_Nap-0.1</v>
      </c>
      <c r="J889" t="str">
        <f>IFERROR(2*(D890-Table1[[#This Row],[Ret Time]])/(Table1[[#This Row],[Width]]+F890),"")</f>
        <v/>
      </c>
      <c r="K889" t="str">
        <f>IF(ISNUMBER(Table1[[#This Row],[Ret Time]]), ROUND(Table1[[#This Row],[Ret Time]],1),"")</f>
        <v/>
      </c>
      <c r="L889" t="str">
        <f>IFERROR(INDEX($W$8:$W$30,MATCH(K889,$V$8:$V$30,0)),"")</f>
        <v/>
      </c>
      <c r="M889" t="str">
        <f>IFERROR(INDEX($X$8:$X$30,MATCH(Table1[[#This Row],[Rounded RT]],$V$8:$V$30,0)),"")</f>
        <v/>
      </c>
      <c r="N889" t="str">
        <f>IF(Table1[[#This Row],[Analyte]]=$W$8, Table1[[#This Row],[Area]]/SUMIFS($G$6:$G1887, $M$6:$M1887,Table1[[#This Row],[Inject ID]],$B$6:$B1887,Table1[[#This Row],[File Name]]), "")</f>
        <v/>
      </c>
      <c r="O889" t="str">
        <f>IF(Table1[[#This Row],[Analyte]]=$W$25, Table1[[#This Row],[Area]]/SUMIFS($G$6:$G1887, $M$6:$M1887,Table1[[#This Row],[Inject ID]],$B$6:$B1887,Table1[[#This Row],[File Name]]), "")</f>
        <v/>
      </c>
      <c r="Q889" t="str">
        <f>IF(Table1[[#This Row],[Nap/decane]]=$W$8, Table1[[#This Row],[Area]]/SUMIFS($G$6:$G1887, $M$6:$M1887,Table1[[#This Row],[Inject ID approx]],$B$6:$B1887,Table1[[#This Row],[File Name]]), "")</f>
        <v/>
      </c>
      <c r="R889" t="str">
        <f>IF(OR(Table1[[#This Row],[Analyte]]="Phe", Table1[[#This Row],[Analyte]]= "Naphtol"),TRUE,"")</f>
        <v/>
      </c>
    </row>
    <row r="890" spans="1:18" x14ac:dyDescent="0.2">
      <c r="A890" t="str">
        <f>IFERROR(RIGHT(Table1[[#This Row],[File Name]],LEN(Table1[[#This Row],[File Name]])-FIND("-",Table1[[#This Row],[File Name]])),"")</f>
        <v>0.1</v>
      </c>
      <c r="B890" t="str">
        <f>IF(LEFT(Table1[[#This Row],[Peak '#]],3)="TIC", SUBSTITUTE(SUBSTITUTE(Table1[[#This Row],[Peak '#]],".D\data.ms",""),"TIC:", ""),B889)</f>
        <v xml:space="preserve"> 20250718_Nap-0.1</v>
      </c>
      <c r="J890" t="str">
        <f>IFERROR(2*(D891-Table1[[#This Row],[Ret Time]])/(Table1[[#This Row],[Width]]+F891),"")</f>
        <v/>
      </c>
      <c r="K890" t="str">
        <f>IF(ISNUMBER(Table1[[#This Row],[Ret Time]]), ROUND(Table1[[#This Row],[Ret Time]],1),"")</f>
        <v/>
      </c>
      <c r="L890" t="str">
        <f>IFERROR(INDEX($W$8:$W$30,MATCH(K890,$V$8:$V$30,0)),"")</f>
        <v/>
      </c>
      <c r="M890" t="str">
        <f>IFERROR(INDEX($X$8:$X$30,MATCH(Table1[[#This Row],[Rounded RT]],$V$8:$V$30,0)),"")</f>
        <v/>
      </c>
      <c r="N890" t="str">
        <f>IF(Table1[[#This Row],[Analyte]]=$W$8, Table1[[#This Row],[Area]]/SUMIFS($G$6:$G1888, $M$6:$M1888,Table1[[#This Row],[Inject ID]],$B$6:$B1888,Table1[[#This Row],[File Name]]), "")</f>
        <v/>
      </c>
      <c r="O890" t="str">
        <f>IF(Table1[[#This Row],[Analyte]]=$W$25, Table1[[#This Row],[Area]]/SUMIFS($G$6:$G1888, $M$6:$M1888,Table1[[#This Row],[Inject ID]],$B$6:$B1888,Table1[[#This Row],[File Name]]), "")</f>
        <v/>
      </c>
      <c r="Q890" t="str">
        <f>IF(Table1[[#This Row],[Nap/decane]]=$W$8, Table1[[#This Row],[Area]]/SUMIFS($G$6:$G1888, $M$6:$M1888,Table1[[#This Row],[Inject ID approx]],$B$6:$B1888,Table1[[#This Row],[File Name]]), "")</f>
        <v/>
      </c>
      <c r="R890" t="str">
        <f>IF(OR(Table1[[#This Row],[Analyte]]="Phe", Table1[[#This Row],[Analyte]]= "Naphtol"),TRUE,"")</f>
        <v/>
      </c>
    </row>
    <row r="891" spans="1:18" x14ac:dyDescent="0.2">
      <c r="A891" t="str">
        <f>IFERROR(RIGHT(Table1[[#This Row],[File Name]],LEN(Table1[[#This Row],[File Name]])-FIND("-",Table1[[#This Row],[File Name]])),"")</f>
        <v>0.1</v>
      </c>
      <c r="B891" t="str">
        <f>IF(LEFT(Table1[[#This Row],[Peak '#]],3)="TIC", SUBSTITUTE(SUBSTITUTE(Table1[[#This Row],[Peak '#]],".D\data.ms",""),"TIC:", ""),B890)</f>
        <v xml:space="preserve"> 20250718_Nap-0.1</v>
      </c>
      <c r="J891" t="str">
        <f>IFERROR(2*(D892-Table1[[#This Row],[Ret Time]])/(Table1[[#This Row],[Width]]+F892),"")</f>
        <v/>
      </c>
      <c r="K891" t="str">
        <f>IF(ISNUMBER(Table1[[#This Row],[Ret Time]]), ROUND(Table1[[#This Row],[Ret Time]],1),"")</f>
        <v/>
      </c>
      <c r="L891" t="str">
        <f>IFERROR(INDEX($W$8:$W$30,MATCH(K891,$V$8:$V$30,0)),"")</f>
        <v/>
      </c>
      <c r="M891" t="str">
        <f>IFERROR(INDEX($X$8:$X$30,MATCH(Table1[[#This Row],[Rounded RT]],$V$8:$V$30,0)),"")</f>
        <v/>
      </c>
      <c r="N891" t="str">
        <f>IF(Table1[[#This Row],[Analyte]]=$W$8, Table1[[#This Row],[Area]]/SUMIFS($G$6:$G1889, $M$6:$M1889,Table1[[#This Row],[Inject ID]],$B$6:$B1889,Table1[[#This Row],[File Name]]), "")</f>
        <v/>
      </c>
      <c r="O891" t="str">
        <f>IF(Table1[[#This Row],[Analyte]]=$W$25, Table1[[#This Row],[Area]]/SUMIFS($G$6:$G1889, $M$6:$M1889,Table1[[#This Row],[Inject ID]],$B$6:$B1889,Table1[[#This Row],[File Name]]), "")</f>
        <v/>
      </c>
      <c r="Q891" t="str">
        <f>IF(Table1[[#This Row],[Nap/decane]]=$W$8, Table1[[#This Row],[Area]]/SUMIFS($G$6:$G1889, $M$6:$M1889,Table1[[#This Row],[Inject ID approx]],$B$6:$B1889,Table1[[#This Row],[File Name]]), "")</f>
        <v/>
      </c>
      <c r="R891" t="str">
        <f>IF(OR(Table1[[#This Row],[Analyte]]="Phe", Table1[[#This Row],[Analyte]]= "Naphtol"),TRUE,"")</f>
        <v/>
      </c>
    </row>
    <row r="892" spans="1:18" x14ac:dyDescent="0.2">
      <c r="A892" t="str">
        <f>IFERROR(RIGHT(Table1[[#This Row],[File Name]],LEN(Table1[[#This Row],[File Name]])-FIND("-",Table1[[#This Row],[File Name]])),"")</f>
        <v>0.1</v>
      </c>
      <c r="B892" t="str">
        <f>IF(LEFT(Table1[[#This Row],[Peak '#]],3)="TIC", SUBSTITUTE(SUBSTITUTE(Table1[[#This Row],[Peak '#]],".D\data.ms",""),"TIC:", ""),B891)</f>
        <v xml:space="preserve"> 20250718_Nap-0.1</v>
      </c>
      <c r="J892" t="str">
        <f>IFERROR(2*(D893-Table1[[#This Row],[Ret Time]])/(Table1[[#This Row],[Width]]+F893),"")</f>
        <v/>
      </c>
      <c r="K892" t="str">
        <f>IF(ISNUMBER(Table1[[#This Row],[Ret Time]]), ROUND(Table1[[#This Row],[Ret Time]],1),"")</f>
        <v/>
      </c>
      <c r="L892" t="str">
        <f>IFERROR(INDEX($W$8:$W$30,MATCH(K892,$V$8:$V$30,0)),"")</f>
        <v/>
      </c>
      <c r="M892" t="str">
        <f>IFERROR(INDEX($X$8:$X$30,MATCH(Table1[[#This Row],[Rounded RT]],$V$8:$V$30,0)),"")</f>
        <v/>
      </c>
      <c r="N892" t="str">
        <f>IF(Table1[[#This Row],[Analyte]]=$W$8, Table1[[#This Row],[Area]]/SUMIFS($G$6:$G1890, $M$6:$M1890,Table1[[#This Row],[Inject ID]],$B$6:$B1890,Table1[[#This Row],[File Name]]), "")</f>
        <v/>
      </c>
      <c r="O892" t="str">
        <f>IF(Table1[[#This Row],[Analyte]]=$W$25, Table1[[#This Row],[Area]]/SUMIFS($G$6:$G1890, $M$6:$M1890,Table1[[#This Row],[Inject ID]],$B$6:$B1890,Table1[[#This Row],[File Name]]), "")</f>
        <v/>
      </c>
      <c r="Q892" t="str">
        <f>IF(Table1[[#This Row],[Nap/decane]]=$W$8, Table1[[#This Row],[Area]]/SUMIFS($G$6:$G1890, $M$6:$M1890,Table1[[#This Row],[Inject ID approx]],$B$6:$B1890,Table1[[#This Row],[File Name]]), "")</f>
        <v/>
      </c>
      <c r="R892" t="str">
        <f>IF(OR(Table1[[#This Row],[Analyte]]="Phe", Table1[[#This Row],[Analyte]]= "Naphtol"),TRUE,"")</f>
        <v/>
      </c>
    </row>
    <row r="893" spans="1:18" x14ac:dyDescent="0.2">
      <c r="A893" t="str">
        <f>IFERROR(RIGHT(Table1[[#This Row],[File Name]],LEN(Table1[[#This Row],[File Name]])-FIND("-",Table1[[#This Row],[File Name]])),"")</f>
        <v>0.1</v>
      </c>
      <c r="B893" t="str">
        <f>IF(LEFT(Table1[[#This Row],[Peak '#]],3)="TIC", SUBSTITUTE(SUBSTITUTE(Table1[[#This Row],[Peak '#]],".D\data.ms",""),"TIC:", ""),B892)</f>
        <v xml:space="preserve"> 20250718_Nap-0.1</v>
      </c>
      <c r="J893" t="str">
        <f>IFERROR(2*(D894-Table1[[#This Row],[Ret Time]])/(Table1[[#This Row],[Width]]+F894),"")</f>
        <v/>
      </c>
      <c r="K893" t="str">
        <f>IF(ISNUMBER(Table1[[#This Row],[Ret Time]]), ROUND(Table1[[#This Row],[Ret Time]],1),"")</f>
        <v/>
      </c>
      <c r="L893" t="str">
        <f>IFERROR(INDEX($W$8:$W$30,MATCH(K893,$V$8:$V$30,0)),"")</f>
        <v/>
      </c>
      <c r="M893" t="str">
        <f>IFERROR(INDEX($X$8:$X$30,MATCH(Table1[[#This Row],[Rounded RT]],$V$8:$V$30,0)),"")</f>
        <v/>
      </c>
      <c r="N893" t="str">
        <f>IF(Table1[[#This Row],[Analyte]]=$W$8, Table1[[#This Row],[Area]]/SUMIFS($G$6:$G1891, $M$6:$M1891,Table1[[#This Row],[Inject ID]],$B$6:$B1891,Table1[[#This Row],[File Name]]), "")</f>
        <v/>
      </c>
      <c r="O893" t="str">
        <f>IF(Table1[[#This Row],[Analyte]]=$W$25, Table1[[#This Row],[Area]]/SUMIFS($G$6:$G1891, $M$6:$M1891,Table1[[#This Row],[Inject ID]],$B$6:$B1891,Table1[[#This Row],[File Name]]), "")</f>
        <v/>
      </c>
      <c r="Q893" t="str">
        <f>IF(Table1[[#This Row],[Nap/decane]]=$W$8, Table1[[#This Row],[Area]]/SUMIFS($G$6:$G1891, $M$6:$M1891,Table1[[#This Row],[Inject ID approx]],$B$6:$B1891,Table1[[#This Row],[File Name]]), "")</f>
        <v/>
      </c>
      <c r="R893" t="str">
        <f>IF(OR(Table1[[#This Row],[Analyte]]="Phe", Table1[[#This Row],[Analyte]]= "Naphtol"),TRUE,"")</f>
        <v/>
      </c>
    </row>
    <row r="894" spans="1:18" x14ac:dyDescent="0.2">
      <c r="A894" t="str">
        <f>IFERROR(RIGHT(Table1[[#This Row],[File Name]],LEN(Table1[[#This Row],[File Name]])-FIND("-",Table1[[#This Row],[File Name]])),"")</f>
        <v>0.1</v>
      </c>
      <c r="B894" t="str">
        <f>IF(LEFT(Table1[[#This Row],[Peak '#]],3)="TIC", SUBSTITUTE(SUBSTITUTE(Table1[[#This Row],[Peak '#]],".D\data.ms",""),"TIC:", ""),B893)</f>
        <v xml:space="preserve"> 20250718_Nap-0.1</v>
      </c>
      <c r="J894" t="str">
        <f>IFERROR(2*(D895-Table1[[#This Row],[Ret Time]])/(Table1[[#This Row],[Width]]+F895),"")</f>
        <v/>
      </c>
      <c r="K894" t="str">
        <f>IF(ISNUMBER(Table1[[#This Row],[Ret Time]]), ROUND(Table1[[#This Row],[Ret Time]],1),"")</f>
        <v/>
      </c>
      <c r="L894" t="str">
        <f>IFERROR(INDEX($W$8:$W$30,MATCH(K894,$V$8:$V$30,0)),"")</f>
        <v/>
      </c>
      <c r="M894" t="str">
        <f>IFERROR(INDEX($X$8:$X$30,MATCH(Table1[[#This Row],[Rounded RT]],$V$8:$V$30,0)),"")</f>
        <v/>
      </c>
      <c r="N894" t="str">
        <f>IF(Table1[[#This Row],[Analyte]]=$W$8, Table1[[#This Row],[Area]]/SUMIFS($G$6:$G1892, $M$6:$M1892,Table1[[#This Row],[Inject ID]],$B$6:$B1892,Table1[[#This Row],[File Name]]), "")</f>
        <v/>
      </c>
      <c r="O894" t="str">
        <f>IF(Table1[[#This Row],[Analyte]]=$W$25, Table1[[#This Row],[Area]]/SUMIFS($G$6:$G1892, $M$6:$M1892,Table1[[#This Row],[Inject ID]],$B$6:$B1892,Table1[[#This Row],[File Name]]), "")</f>
        <v/>
      </c>
      <c r="Q894" t="str">
        <f>IF(Table1[[#This Row],[Nap/decane]]=$W$8, Table1[[#This Row],[Area]]/SUMIFS($G$6:$G1892, $M$6:$M1892,Table1[[#This Row],[Inject ID approx]],$B$6:$B1892,Table1[[#This Row],[File Name]]), "")</f>
        <v/>
      </c>
      <c r="R894" t="str">
        <f>IF(OR(Table1[[#This Row],[Analyte]]="Phe", Table1[[#This Row],[Analyte]]= "Naphtol"),TRUE,"")</f>
        <v/>
      </c>
    </row>
    <row r="895" spans="1:18" x14ac:dyDescent="0.2">
      <c r="A895" t="str">
        <f>IFERROR(RIGHT(Table1[[#This Row],[File Name]],LEN(Table1[[#This Row],[File Name]])-FIND("-",Table1[[#This Row],[File Name]])),"")</f>
        <v>0.1</v>
      </c>
      <c r="B895" t="str">
        <f>IF(LEFT(Table1[[#This Row],[Peak '#]],3)="TIC", SUBSTITUTE(SUBSTITUTE(Table1[[#This Row],[Peak '#]],".D\data.ms",""),"TIC:", ""),B894)</f>
        <v xml:space="preserve"> 20250718_Nap-0.1</v>
      </c>
      <c r="J895" t="str">
        <f>IFERROR(2*(D896-Table1[[#This Row],[Ret Time]])/(Table1[[#This Row],[Width]]+F896),"")</f>
        <v/>
      </c>
      <c r="K895" t="str">
        <f>IF(ISNUMBER(Table1[[#This Row],[Ret Time]]), ROUND(Table1[[#This Row],[Ret Time]],1),"")</f>
        <v/>
      </c>
      <c r="L895" t="str">
        <f>IFERROR(INDEX($W$8:$W$30,MATCH(K895,$V$8:$V$30,0)),"")</f>
        <v/>
      </c>
      <c r="M895" t="str">
        <f>IFERROR(INDEX($X$8:$X$30,MATCH(Table1[[#This Row],[Rounded RT]],$V$8:$V$30,0)),"")</f>
        <v/>
      </c>
      <c r="N895" t="str">
        <f>IF(Table1[[#This Row],[Analyte]]=$W$8, Table1[[#This Row],[Area]]/SUMIFS($G$6:$G1893, $M$6:$M1893,Table1[[#This Row],[Inject ID]],$B$6:$B1893,Table1[[#This Row],[File Name]]), "")</f>
        <v/>
      </c>
      <c r="O895" t="str">
        <f>IF(Table1[[#This Row],[Analyte]]=$W$25, Table1[[#This Row],[Area]]/SUMIFS($G$6:$G1893, $M$6:$M1893,Table1[[#This Row],[Inject ID]],$B$6:$B1893,Table1[[#This Row],[File Name]]), "")</f>
        <v/>
      </c>
      <c r="Q895" t="str">
        <f>IF(Table1[[#This Row],[Nap/decane]]=$W$8, Table1[[#This Row],[Area]]/SUMIFS($G$6:$G1893, $M$6:$M1893,Table1[[#This Row],[Inject ID approx]],$B$6:$B1893,Table1[[#This Row],[File Name]]), "")</f>
        <v/>
      </c>
      <c r="R895" t="str">
        <f>IF(OR(Table1[[#This Row],[Analyte]]="Phe", Table1[[#This Row],[Analyte]]= "Naphtol"),TRUE,"")</f>
        <v/>
      </c>
    </row>
    <row r="896" spans="1:18" x14ac:dyDescent="0.2">
      <c r="A896" t="str">
        <f>IFERROR(RIGHT(Table1[[#This Row],[File Name]],LEN(Table1[[#This Row],[File Name]])-FIND("-",Table1[[#This Row],[File Name]])),"")</f>
        <v>0.1</v>
      </c>
      <c r="B896" t="str">
        <f>IF(LEFT(Table1[[#This Row],[Peak '#]],3)="TIC", SUBSTITUTE(SUBSTITUTE(Table1[[#This Row],[Peak '#]],".D\data.ms",""),"TIC:", ""),B895)</f>
        <v xml:space="preserve"> 20250718_Nap-0.1</v>
      </c>
      <c r="J896" t="str">
        <f>IFERROR(2*(D897-Table1[[#This Row],[Ret Time]])/(Table1[[#This Row],[Width]]+F897),"")</f>
        <v/>
      </c>
      <c r="K896" t="str">
        <f>IF(ISNUMBER(Table1[[#This Row],[Ret Time]]), ROUND(Table1[[#This Row],[Ret Time]],1),"")</f>
        <v/>
      </c>
      <c r="L896" t="str">
        <f>IFERROR(INDEX($W$8:$W$30,MATCH(K896,$V$8:$V$30,0)),"")</f>
        <v/>
      </c>
      <c r="M896" t="str">
        <f>IFERROR(INDEX($X$8:$X$30,MATCH(Table1[[#This Row],[Rounded RT]],$V$8:$V$30,0)),"")</f>
        <v/>
      </c>
      <c r="N896" t="str">
        <f>IF(Table1[[#This Row],[Analyte]]=$W$8, Table1[[#This Row],[Area]]/SUMIFS($G$6:$G1894, $M$6:$M1894,Table1[[#This Row],[Inject ID]],$B$6:$B1894,Table1[[#This Row],[File Name]]), "")</f>
        <v/>
      </c>
      <c r="O896" t="str">
        <f>IF(Table1[[#This Row],[Analyte]]=$W$25, Table1[[#This Row],[Area]]/SUMIFS($G$6:$G1894, $M$6:$M1894,Table1[[#This Row],[Inject ID]],$B$6:$B1894,Table1[[#This Row],[File Name]]), "")</f>
        <v/>
      </c>
      <c r="Q896" t="str">
        <f>IF(Table1[[#This Row],[Nap/decane]]=$W$8, Table1[[#This Row],[Area]]/SUMIFS($G$6:$G1894, $M$6:$M1894,Table1[[#This Row],[Inject ID approx]],$B$6:$B1894,Table1[[#This Row],[File Name]]), "")</f>
        <v/>
      </c>
      <c r="R896" t="str">
        <f>IF(OR(Table1[[#This Row],[Analyte]]="Phe", Table1[[#This Row],[Analyte]]= "Naphtol"),TRUE,"")</f>
        <v/>
      </c>
    </row>
    <row r="897" spans="1:18" x14ac:dyDescent="0.2">
      <c r="A897" t="str">
        <f>IFERROR(RIGHT(Table1[[#This Row],[File Name]],LEN(Table1[[#This Row],[File Name]])-FIND("-",Table1[[#This Row],[File Name]])),"")</f>
        <v>0.1</v>
      </c>
      <c r="B897" t="str">
        <f>IF(LEFT(Table1[[#This Row],[Peak '#]],3)="TIC", SUBSTITUTE(SUBSTITUTE(Table1[[#This Row],[Peak '#]],".D\data.ms",""),"TIC:", ""),B896)</f>
        <v xml:space="preserve"> 20250718_Nap-0.1</v>
      </c>
      <c r="J897" t="str">
        <f>IFERROR(2*(D898-Table1[[#This Row],[Ret Time]])/(Table1[[#This Row],[Width]]+F898),"")</f>
        <v/>
      </c>
      <c r="K897" t="str">
        <f>IF(ISNUMBER(Table1[[#This Row],[Ret Time]]), ROUND(Table1[[#This Row],[Ret Time]],1),"")</f>
        <v/>
      </c>
      <c r="L897" t="str">
        <f>IFERROR(INDEX($W$8:$W$30,MATCH(K897,$V$8:$V$30,0)),"")</f>
        <v/>
      </c>
      <c r="M897" t="str">
        <f>IFERROR(INDEX($X$8:$X$30,MATCH(Table1[[#This Row],[Rounded RT]],$V$8:$V$30,0)),"")</f>
        <v/>
      </c>
      <c r="N897" t="str">
        <f>IF(Table1[[#This Row],[Analyte]]=$W$8, Table1[[#This Row],[Area]]/SUMIFS($G$6:$G1895, $M$6:$M1895,Table1[[#This Row],[Inject ID]],$B$6:$B1895,Table1[[#This Row],[File Name]]), "")</f>
        <v/>
      </c>
      <c r="O897" t="str">
        <f>IF(Table1[[#This Row],[Analyte]]=$W$25, Table1[[#This Row],[Area]]/SUMIFS($G$6:$G1895, $M$6:$M1895,Table1[[#This Row],[Inject ID]],$B$6:$B1895,Table1[[#This Row],[File Name]]), "")</f>
        <v/>
      </c>
      <c r="Q897" t="str">
        <f>IF(Table1[[#This Row],[Nap/decane]]=$W$8, Table1[[#This Row],[Area]]/SUMIFS($G$6:$G1895, $M$6:$M1895,Table1[[#This Row],[Inject ID approx]],$B$6:$B1895,Table1[[#This Row],[File Name]]), "")</f>
        <v/>
      </c>
      <c r="R897" t="str">
        <f>IF(OR(Table1[[#This Row],[Analyte]]="Phe", Table1[[#This Row],[Analyte]]= "Naphtol"),TRUE,"")</f>
        <v/>
      </c>
    </row>
    <row r="898" spans="1:18" x14ac:dyDescent="0.2">
      <c r="A898" t="str">
        <f>IFERROR(RIGHT(Table1[[#This Row],[File Name]],LEN(Table1[[#This Row],[File Name]])-FIND("-",Table1[[#This Row],[File Name]])),"")</f>
        <v>0.1</v>
      </c>
      <c r="B898" t="str">
        <f>IF(LEFT(Table1[[#This Row],[Peak '#]],3)="TIC", SUBSTITUTE(SUBSTITUTE(Table1[[#This Row],[Peak '#]],".D\data.ms",""),"TIC:", ""),B897)</f>
        <v xml:space="preserve"> 20250718_Nap-0.1</v>
      </c>
      <c r="J898" t="str">
        <f>IFERROR(2*(D899-Table1[[#This Row],[Ret Time]])/(Table1[[#This Row],[Width]]+F899),"")</f>
        <v/>
      </c>
      <c r="K898" t="str">
        <f>IF(ISNUMBER(Table1[[#This Row],[Ret Time]]), ROUND(Table1[[#This Row],[Ret Time]],1),"")</f>
        <v/>
      </c>
      <c r="L898" t="str">
        <f>IFERROR(INDEX($W$8:$W$30,MATCH(K898,$V$8:$V$30,0)),"")</f>
        <v/>
      </c>
      <c r="M898" t="str">
        <f>IFERROR(INDEX($X$8:$X$30,MATCH(Table1[[#This Row],[Rounded RT]],$V$8:$V$30,0)),"")</f>
        <v/>
      </c>
      <c r="N898" t="str">
        <f>IF(Table1[[#This Row],[Analyte]]=$W$8, Table1[[#This Row],[Area]]/SUMIFS($G$6:$G1896, $M$6:$M1896,Table1[[#This Row],[Inject ID]],$B$6:$B1896,Table1[[#This Row],[File Name]]), "")</f>
        <v/>
      </c>
      <c r="O898" t="str">
        <f>IF(Table1[[#This Row],[Analyte]]=$W$25, Table1[[#This Row],[Area]]/SUMIFS($G$6:$G1896, $M$6:$M1896,Table1[[#This Row],[Inject ID]],$B$6:$B1896,Table1[[#This Row],[File Name]]), "")</f>
        <v/>
      </c>
      <c r="Q898" t="str">
        <f>IF(Table1[[#This Row],[Nap/decane]]=$W$8, Table1[[#This Row],[Area]]/SUMIFS($G$6:$G1896, $M$6:$M1896,Table1[[#This Row],[Inject ID approx]],$B$6:$B1896,Table1[[#This Row],[File Name]]), "")</f>
        <v/>
      </c>
      <c r="R898" t="str">
        <f>IF(OR(Table1[[#This Row],[Analyte]]="Phe", Table1[[#This Row],[Analyte]]= "Naphtol"),TRUE,"")</f>
        <v/>
      </c>
    </row>
    <row r="899" spans="1:18" x14ac:dyDescent="0.2">
      <c r="A899" t="str">
        <f>IFERROR(RIGHT(Table1[[#This Row],[File Name]],LEN(Table1[[#This Row],[File Name]])-FIND("-",Table1[[#This Row],[File Name]])),"")</f>
        <v>0.1</v>
      </c>
      <c r="B899" t="str">
        <f>IF(LEFT(Table1[[#This Row],[Peak '#]],3)="TIC", SUBSTITUTE(SUBSTITUTE(Table1[[#This Row],[Peak '#]],".D\data.ms",""),"TIC:", ""),B898)</f>
        <v xml:space="preserve"> 20250718_Nap-0.1</v>
      </c>
      <c r="J899" t="str">
        <f>IFERROR(2*(D900-Table1[[#This Row],[Ret Time]])/(Table1[[#This Row],[Width]]+F900),"")</f>
        <v/>
      </c>
      <c r="K899" t="str">
        <f>IF(ISNUMBER(Table1[[#This Row],[Ret Time]]), ROUND(Table1[[#This Row],[Ret Time]],1),"")</f>
        <v/>
      </c>
      <c r="L899" t="str">
        <f>IFERROR(INDEX($W$8:$W$30,MATCH(K899,$V$8:$V$30,0)),"")</f>
        <v/>
      </c>
      <c r="M899" t="str">
        <f>IFERROR(INDEX($X$8:$X$30,MATCH(Table1[[#This Row],[Rounded RT]],$V$8:$V$30,0)),"")</f>
        <v/>
      </c>
      <c r="N899" t="str">
        <f>IF(Table1[[#This Row],[Analyte]]=$W$8, Table1[[#This Row],[Area]]/SUMIFS($G$6:$G1897, $M$6:$M1897,Table1[[#This Row],[Inject ID]],$B$6:$B1897,Table1[[#This Row],[File Name]]), "")</f>
        <v/>
      </c>
      <c r="O899" t="str">
        <f>IF(Table1[[#This Row],[Analyte]]=$W$25, Table1[[#This Row],[Area]]/SUMIFS($G$6:$G1897, $M$6:$M1897,Table1[[#This Row],[Inject ID]],$B$6:$B1897,Table1[[#This Row],[File Name]]), "")</f>
        <v/>
      </c>
      <c r="Q899" t="str">
        <f>IF(Table1[[#This Row],[Nap/decane]]=$W$8, Table1[[#This Row],[Area]]/SUMIFS($G$6:$G1897, $M$6:$M1897,Table1[[#This Row],[Inject ID approx]],$B$6:$B1897,Table1[[#This Row],[File Name]]), "")</f>
        <v/>
      </c>
      <c r="R899" t="str">
        <f>IF(OR(Table1[[#This Row],[Analyte]]="Phe", Table1[[#This Row],[Analyte]]= "Naphtol"),TRUE,"")</f>
        <v/>
      </c>
    </row>
    <row r="900" spans="1:18" x14ac:dyDescent="0.2">
      <c r="A900" t="str">
        <f>IFERROR(RIGHT(Table1[[#This Row],[File Name]],LEN(Table1[[#This Row],[File Name]])-FIND("-",Table1[[#This Row],[File Name]])),"")</f>
        <v>0.1</v>
      </c>
      <c r="B900" t="str">
        <f>IF(LEFT(Table1[[#This Row],[Peak '#]],3)="TIC", SUBSTITUTE(SUBSTITUTE(Table1[[#This Row],[Peak '#]],".D\data.ms",""),"TIC:", ""),B899)</f>
        <v xml:space="preserve"> 20250718_Nap-0.1</v>
      </c>
      <c r="J900" t="str">
        <f>IFERROR(2*(D901-Table1[[#This Row],[Ret Time]])/(Table1[[#This Row],[Width]]+F901),"")</f>
        <v/>
      </c>
      <c r="K900" t="str">
        <f>IF(ISNUMBER(Table1[[#This Row],[Ret Time]]), ROUND(Table1[[#This Row],[Ret Time]],1),"")</f>
        <v/>
      </c>
      <c r="L900" t="str">
        <f>IFERROR(INDEX($W$8:$W$30,MATCH(K900,$V$8:$V$30,0)),"")</f>
        <v/>
      </c>
      <c r="M900" t="str">
        <f>IFERROR(INDEX($X$8:$X$30,MATCH(Table1[[#This Row],[Rounded RT]],$V$8:$V$30,0)),"")</f>
        <v/>
      </c>
      <c r="N900" t="str">
        <f>IF(Table1[[#This Row],[Analyte]]=$W$8, Table1[[#This Row],[Area]]/SUMIFS($G$6:$G1898, $M$6:$M1898,Table1[[#This Row],[Inject ID]],$B$6:$B1898,Table1[[#This Row],[File Name]]), "")</f>
        <v/>
      </c>
      <c r="O900" t="str">
        <f>IF(Table1[[#This Row],[Analyte]]=$W$25, Table1[[#This Row],[Area]]/SUMIFS($G$6:$G1898, $M$6:$M1898,Table1[[#This Row],[Inject ID]],$B$6:$B1898,Table1[[#This Row],[File Name]]), "")</f>
        <v/>
      </c>
      <c r="Q900" t="str">
        <f>IF(Table1[[#This Row],[Nap/decane]]=$W$8, Table1[[#This Row],[Area]]/SUMIFS($G$6:$G1898, $M$6:$M1898,Table1[[#This Row],[Inject ID approx]],$B$6:$B1898,Table1[[#This Row],[File Name]]), "")</f>
        <v/>
      </c>
      <c r="R900" t="str">
        <f>IF(OR(Table1[[#This Row],[Analyte]]="Phe", Table1[[#This Row],[Analyte]]= "Naphtol"),TRUE,"")</f>
        <v/>
      </c>
    </row>
    <row r="901" spans="1:18" x14ac:dyDescent="0.2">
      <c r="A901" t="str">
        <f>IFERROR(RIGHT(Table1[[#This Row],[File Name]],LEN(Table1[[#This Row],[File Name]])-FIND("-",Table1[[#This Row],[File Name]])),"")</f>
        <v>0.1</v>
      </c>
      <c r="B901" t="str">
        <f>IF(LEFT(Table1[[#This Row],[Peak '#]],3)="TIC", SUBSTITUTE(SUBSTITUTE(Table1[[#This Row],[Peak '#]],".D\data.ms",""),"TIC:", ""),B900)</f>
        <v xml:space="preserve"> 20250718_Nap-0.1</v>
      </c>
      <c r="J901" t="str">
        <f>IFERROR(2*(D902-Table1[[#This Row],[Ret Time]])/(Table1[[#This Row],[Width]]+F902),"")</f>
        <v/>
      </c>
      <c r="K901" t="str">
        <f>IF(ISNUMBER(Table1[[#This Row],[Ret Time]]), ROUND(Table1[[#This Row],[Ret Time]],1),"")</f>
        <v/>
      </c>
      <c r="L901" t="str">
        <f>IFERROR(INDEX($W$8:$W$30,MATCH(K901,$V$8:$V$30,0)),"")</f>
        <v/>
      </c>
      <c r="M901" t="str">
        <f>IFERROR(INDEX($X$8:$X$30,MATCH(Table1[[#This Row],[Rounded RT]],$V$8:$V$30,0)),"")</f>
        <v/>
      </c>
      <c r="N901" t="str">
        <f>IF(Table1[[#This Row],[Analyte]]=$W$8, Table1[[#This Row],[Area]]/SUMIFS($G$6:$G1899, $M$6:$M1899,Table1[[#This Row],[Inject ID]],$B$6:$B1899,Table1[[#This Row],[File Name]]), "")</f>
        <v/>
      </c>
      <c r="O901" t="str">
        <f>IF(Table1[[#This Row],[Analyte]]=$W$25, Table1[[#This Row],[Area]]/SUMIFS($G$6:$G1899, $M$6:$M1899,Table1[[#This Row],[Inject ID]],$B$6:$B1899,Table1[[#This Row],[File Name]]), "")</f>
        <v/>
      </c>
      <c r="Q901" t="str">
        <f>IF(Table1[[#This Row],[Nap/decane]]=$W$8, Table1[[#This Row],[Area]]/SUMIFS($G$6:$G1899, $M$6:$M1899,Table1[[#This Row],[Inject ID approx]],$B$6:$B1899,Table1[[#This Row],[File Name]]), "")</f>
        <v/>
      </c>
      <c r="R901" t="str">
        <f>IF(OR(Table1[[#This Row],[Analyte]]="Phe", Table1[[#This Row],[Analyte]]= "Naphtol"),TRUE,"")</f>
        <v/>
      </c>
    </row>
    <row r="902" spans="1:18" x14ac:dyDescent="0.2">
      <c r="A902" t="str">
        <f>IFERROR(RIGHT(Table1[[#This Row],[File Name]],LEN(Table1[[#This Row],[File Name]])-FIND("-",Table1[[#This Row],[File Name]])),"")</f>
        <v>0.1</v>
      </c>
      <c r="B902" t="str">
        <f>IF(LEFT(Table1[[#This Row],[Peak '#]],3)="TIC", SUBSTITUTE(SUBSTITUTE(Table1[[#This Row],[Peak '#]],".D\data.ms",""),"TIC:", ""),B901)</f>
        <v xml:space="preserve"> 20250718_Nap-0.1</v>
      </c>
      <c r="J902" t="str">
        <f>IFERROR(2*(D903-Table1[[#This Row],[Ret Time]])/(Table1[[#This Row],[Width]]+F903),"")</f>
        <v/>
      </c>
      <c r="K902" t="str">
        <f>IF(ISNUMBER(Table1[[#This Row],[Ret Time]]), ROUND(Table1[[#This Row],[Ret Time]],1),"")</f>
        <v/>
      </c>
      <c r="L902" t="str">
        <f>IFERROR(INDEX($W$8:$W$30,MATCH(K902,$V$8:$V$30,0)),"")</f>
        <v/>
      </c>
      <c r="M902" t="str">
        <f>IFERROR(INDEX($X$8:$X$30,MATCH(Table1[[#This Row],[Rounded RT]],$V$8:$V$30,0)),"")</f>
        <v/>
      </c>
      <c r="N902" t="str">
        <f>IF(Table1[[#This Row],[Analyte]]=$W$8, Table1[[#This Row],[Area]]/SUMIFS($G$6:$G1900, $M$6:$M1900,Table1[[#This Row],[Inject ID]],$B$6:$B1900,Table1[[#This Row],[File Name]]), "")</f>
        <v/>
      </c>
      <c r="O902" t="str">
        <f>IF(Table1[[#This Row],[Analyte]]=$W$25, Table1[[#This Row],[Area]]/SUMIFS($G$6:$G1900, $M$6:$M1900,Table1[[#This Row],[Inject ID]],$B$6:$B1900,Table1[[#This Row],[File Name]]), "")</f>
        <v/>
      </c>
      <c r="Q902" t="str">
        <f>IF(Table1[[#This Row],[Nap/decane]]=$W$8, Table1[[#This Row],[Area]]/SUMIFS($G$6:$G1900, $M$6:$M1900,Table1[[#This Row],[Inject ID approx]],$B$6:$B1900,Table1[[#This Row],[File Name]]), "")</f>
        <v/>
      </c>
      <c r="R902" t="str">
        <f>IF(OR(Table1[[#This Row],[Analyte]]="Phe", Table1[[#This Row],[Analyte]]= "Naphtol"),TRUE,"")</f>
        <v/>
      </c>
    </row>
    <row r="903" spans="1:18" x14ac:dyDescent="0.2">
      <c r="A903" t="str">
        <f>IFERROR(RIGHT(Table1[[#This Row],[File Name]],LEN(Table1[[#This Row],[File Name]])-FIND("-",Table1[[#This Row],[File Name]])),"")</f>
        <v>0.1</v>
      </c>
      <c r="B903" t="str">
        <f>IF(LEFT(Table1[[#This Row],[Peak '#]],3)="TIC", SUBSTITUTE(SUBSTITUTE(Table1[[#This Row],[Peak '#]],".D\data.ms",""),"TIC:", ""),B902)</f>
        <v xml:space="preserve"> 20250718_Nap-0.1</v>
      </c>
      <c r="J903" t="str">
        <f>IFERROR(2*(D904-Table1[[#This Row],[Ret Time]])/(Table1[[#This Row],[Width]]+F904),"")</f>
        <v/>
      </c>
      <c r="K903" t="str">
        <f>IF(ISNUMBER(Table1[[#This Row],[Ret Time]]), ROUND(Table1[[#This Row],[Ret Time]],1),"")</f>
        <v/>
      </c>
      <c r="L903" t="str">
        <f>IFERROR(INDEX($W$8:$W$30,MATCH(K903,$V$8:$V$30,0)),"")</f>
        <v/>
      </c>
      <c r="M903" t="str">
        <f>IFERROR(INDEX($X$8:$X$30,MATCH(Table1[[#This Row],[Rounded RT]],$V$8:$V$30,0)),"")</f>
        <v/>
      </c>
      <c r="N903" t="str">
        <f>IF(Table1[[#This Row],[Analyte]]=$W$8, Table1[[#This Row],[Area]]/SUMIFS($G$6:$G1901, $M$6:$M1901,Table1[[#This Row],[Inject ID]],$B$6:$B1901,Table1[[#This Row],[File Name]]), "")</f>
        <v/>
      </c>
      <c r="O903" t="str">
        <f>IF(Table1[[#This Row],[Analyte]]=$W$25, Table1[[#This Row],[Area]]/SUMIFS($G$6:$G1901, $M$6:$M1901,Table1[[#This Row],[Inject ID]],$B$6:$B1901,Table1[[#This Row],[File Name]]), "")</f>
        <v/>
      </c>
      <c r="Q903" t="str">
        <f>IF(Table1[[#This Row],[Nap/decane]]=$W$8, Table1[[#This Row],[Area]]/SUMIFS($G$6:$G1901, $M$6:$M1901,Table1[[#This Row],[Inject ID approx]],$B$6:$B1901,Table1[[#This Row],[File Name]]), "")</f>
        <v/>
      </c>
      <c r="R903" t="str">
        <f>IF(OR(Table1[[#This Row],[Analyte]]="Phe", Table1[[#This Row],[Analyte]]= "Naphtol"),TRUE,"")</f>
        <v/>
      </c>
    </row>
    <row r="904" spans="1:18" x14ac:dyDescent="0.2">
      <c r="A904" t="str">
        <f>IFERROR(RIGHT(Table1[[#This Row],[File Name]],LEN(Table1[[#This Row],[File Name]])-FIND("-",Table1[[#This Row],[File Name]])),"")</f>
        <v>0.1</v>
      </c>
      <c r="B904" t="str">
        <f>IF(LEFT(Table1[[#This Row],[Peak '#]],3)="TIC", SUBSTITUTE(SUBSTITUTE(Table1[[#This Row],[Peak '#]],".D\data.ms",""),"TIC:", ""),B903)</f>
        <v xml:space="preserve"> 20250718_Nap-0.1</v>
      </c>
      <c r="J904" t="str">
        <f>IFERROR(2*(D905-Table1[[#This Row],[Ret Time]])/(Table1[[#This Row],[Width]]+F905),"")</f>
        <v/>
      </c>
      <c r="K904" t="str">
        <f>IF(ISNUMBER(Table1[[#This Row],[Ret Time]]), ROUND(Table1[[#This Row],[Ret Time]],1),"")</f>
        <v/>
      </c>
      <c r="L904" t="str">
        <f>IFERROR(INDEX($W$8:$W$30,MATCH(K904,$V$8:$V$30,0)),"")</f>
        <v/>
      </c>
      <c r="M904" t="str">
        <f>IFERROR(INDEX($X$8:$X$30,MATCH(Table1[[#This Row],[Rounded RT]],$V$8:$V$30,0)),"")</f>
        <v/>
      </c>
      <c r="N904" t="str">
        <f>IF(Table1[[#This Row],[Analyte]]=$W$8, Table1[[#This Row],[Area]]/SUMIFS($G$6:$G1902, $M$6:$M1902,Table1[[#This Row],[Inject ID]],$B$6:$B1902,Table1[[#This Row],[File Name]]), "")</f>
        <v/>
      </c>
      <c r="O904" t="str">
        <f>IF(Table1[[#This Row],[Analyte]]=$W$25, Table1[[#This Row],[Area]]/SUMIFS($G$6:$G1902, $M$6:$M1902,Table1[[#This Row],[Inject ID]],$B$6:$B1902,Table1[[#This Row],[File Name]]), "")</f>
        <v/>
      </c>
      <c r="Q904" t="str">
        <f>IF(Table1[[#This Row],[Nap/decane]]=$W$8, Table1[[#This Row],[Area]]/SUMIFS($G$6:$G1902, $M$6:$M1902,Table1[[#This Row],[Inject ID approx]],$B$6:$B1902,Table1[[#This Row],[File Name]]), "")</f>
        <v/>
      </c>
      <c r="R904" t="str">
        <f>IF(OR(Table1[[#This Row],[Analyte]]="Phe", Table1[[#This Row],[Analyte]]= "Naphtol"),TRUE,"")</f>
        <v/>
      </c>
    </row>
    <row r="905" spans="1:18" x14ac:dyDescent="0.2">
      <c r="A905" t="str">
        <f>IFERROR(RIGHT(Table1[[#This Row],[File Name]],LEN(Table1[[#This Row],[File Name]])-FIND("-",Table1[[#This Row],[File Name]])),"")</f>
        <v>0.1</v>
      </c>
      <c r="B905" t="str">
        <f>IF(LEFT(Table1[[#This Row],[Peak '#]],3)="TIC", SUBSTITUTE(SUBSTITUTE(Table1[[#This Row],[Peak '#]],".D\data.ms",""),"TIC:", ""),B904)</f>
        <v xml:space="preserve"> 20250718_Nap-0.1</v>
      </c>
      <c r="J905" t="str">
        <f>IFERROR(2*(D906-Table1[[#This Row],[Ret Time]])/(Table1[[#This Row],[Width]]+F906),"")</f>
        <v/>
      </c>
      <c r="K905" t="str">
        <f>IF(ISNUMBER(Table1[[#This Row],[Ret Time]]), ROUND(Table1[[#This Row],[Ret Time]],1),"")</f>
        <v/>
      </c>
      <c r="L905" t="str">
        <f>IFERROR(INDEX($W$8:$W$30,MATCH(K905,$V$8:$V$30,0)),"")</f>
        <v/>
      </c>
      <c r="M905" t="str">
        <f>IFERROR(INDEX($X$8:$X$30,MATCH(Table1[[#This Row],[Rounded RT]],$V$8:$V$30,0)),"")</f>
        <v/>
      </c>
      <c r="N905" t="str">
        <f>IF(Table1[[#This Row],[Analyte]]=$W$8, Table1[[#This Row],[Area]]/SUMIFS($G$6:$G1903, $M$6:$M1903,Table1[[#This Row],[Inject ID]],$B$6:$B1903,Table1[[#This Row],[File Name]]), "")</f>
        <v/>
      </c>
      <c r="O905" t="str">
        <f>IF(Table1[[#This Row],[Analyte]]=$W$25, Table1[[#This Row],[Area]]/SUMIFS($G$6:$G1903, $M$6:$M1903,Table1[[#This Row],[Inject ID]],$B$6:$B1903,Table1[[#This Row],[File Name]]), "")</f>
        <v/>
      </c>
      <c r="Q905" t="str">
        <f>IF(Table1[[#This Row],[Nap/decane]]=$W$8, Table1[[#This Row],[Area]]/SUMIFS($G$6:$G1903, $M$6:$M1903,Table1[[#This Row],[Inject ID approx]],$B$6:$B1903,Table1[[#This Row],[File Name]]), "")</f>
        <v/>
      </c>
      <c r="R905" t="str">
        <f>IF(OR(Table1[[#This Row],[Analyte]]="Phe", Table1[[#This Row],[Analyte]]= "Naphtol"),TRUE,"")</f>
        <v/>
      </c>
    </row>
    <row r="906" spans="1:18" x14ac:dyDescent="0.2">
      <c r="A906" t="str">
        <f>IFERROR(RIGHT(Table1[[#This Row],[File Name]],LEN(Table1[[#This Row],[File Name]])-FIND("-",Table1[[#This Row],[File Name]])),"")</f>
        <v>0.1</v>
      </c>
      <c r="B906" t="str">
        <f>IF(LEFT(Table1[[#This Row],[Peak '#]],3)="TIC", SUBSTITUTE(SUBSTITUTE(Table1[[#This Row],[Peak '#]],".D\data.ms",""),"TIC:", ""),B905)</f>
        <v xml:space="preserve"> 20250718_Nap-0.1</v>
      </c>
      <c r="J906" t="str">
        <f>IFERROR(2*(D907-Table1[[#This Row],[Ret Time]])/(Table1[[#This Row],[Width]]+F907),"")</f>
        <v/>
      </c>
      <c r="K906" t="str">
        <f>IF(ISNUMBER(Table1[[#This Row],[Ret Time]]), ROUND(Table1[[#This Row],[Ret Time]],1),"")</f>
        <v/>
      </c>
      <c r="L906" t="str">
        <f>IFERROR(INDEX($W$8:$W$30,MATCH(K906,$V$8:$V$30,0)),"")</f>
        <v/>
      </c>
      <c r="M906" t="str">
        <f>IFERROR(INDEX($X$8:$X$30,MATCH(Table1[[#This Row],[Rounded RT]],$V$8:$V$30,0)),"")</f>
        <v/>
      </c>
      <c r="N906" t="str">
        <f>IF(Table1[[#This Row],[Analyte]]=$W$8, Table1[[#This Row],[Area]]/SUMIFS($G$6:$G1904, $M$6:$M1904,Table1[[#This Row],[Inject ID]],$B$6:$B1904,Table1[[#This Row],[File Name]]), "")</f>
        <v/>
      </c>
      <c r="O906" t="str">
        <f>IF(Table1[[#This Row],[Analyte]]=$W$25, Table1[[#This Row],[Area]]/SUMIFS($G$6:$G1904, $M$6:$M1904,Table1[[#This Row],[Inject ID]],$B$6:$B1904,Table1[[#This Row],[File Name]]), "")</f>
        <v/>
      </c>
      <c r="Q906" t="str">
        <f>IF(Table1[[#This Row],[Nap/decane]]=$W$8, Table1[[#This Row],[Area]]/SUMIFS($G$6:$G1904, $M$6:$M1904,Table1[[#This Row],[Inject ID approx]],$B$6:$B1904,Table1[[#This Row],[File Name]]), "")</f>
        <v/>
      </c>
      <c r="R906" t="str">
        <f>IF(OR(Table1[[#This Row],[Analyte]]="Phe", Table1[[#This Row],[Analyte]]= "Naphtol"),TRUE,"")</f>
        <v/>
      </c>
    </row>
    <row r="907" spans="1:18" x14ac:dyDescent="0.2">
      <c r="A907" t="str">
        <f>IFERROR(RIGHT(Table1[[#This Row],[File Name]],LEN(Table1[[#This Row],[File Name]])-FIND("-",Table1[[#This Row],[File Name]])),"")</f>
        <v>0.1</v>
      </c>
      <c r="B907" t="str">
        <f>IF(LEFT(Table1[[#This Row],[Peak '#]],3)="TIC", SUBSTITUTE(SUBSTITUTE(Table1[[#This Row],[Peak '#]],".D\data.ms",""),"TIC:", ""),B906)</f>
        <v xml:space="preserve"> 20250718_Nap-0.1</v>
      </c>
      <c r="J907" t="str">
        <f>IFERROR(2*(D908-Table1[[#This Row],[Ret Time]])/(Table1[[#This Row],[Width]]+F908),"")</f>
        <v/>
      </c>
      <c r="K907" t="str">
        <f>IF(ISNUMBER(Table1[[#This Row],[Ret Time]]), ROUND(Table1[[#This Row],[Ret Time]],1),"")</f>
        <v/>
      </c>
      <c r="L907" t="str">
        <f>IFERROR(INDEX($W$8:$W$30,MATCH(K907,$V$8:$V$30,0)),"")</f>
        <v/>
      </c>
      <c r="M907" t="str">
        <f>IFERROR(INDEX($X$8:$X$30,MATCH(Table1[[#This Row],[Rounded RT]],$V$8:$V$30,0)),"")</f>
        <v/>
      </c>
      <c r="N907" t="str">
        <f>IF(Table1[[#This Row],[Analyte]]=$W$8, Table1[[#This Row],[Area]]/SUMIFS($G$6:$G1905, $M$6:$M1905,Table1[[#This Row],[Inject ID]],$B$6:$B1905,Table1[[#This Row],[File Name]]), "")</f>
        <v/>
      </c>
      <c r="O907" t="str">
        <f>IF(Table1[[#This Row],[Analyte]]=$W$25, Table1[[#This Row],[Area]]/SUMIFS($G$6:$G1905, $M$6:$M1905,Table1[[#This Row],[Inject ID]],$B$6:$B1905,Table1[[#This Row],[File Name]]), "")</f>
        <v/>
      </c>
      <c r="Q907" t="str">
        <f>IF(Table1[[#This Row],[Nap/decane]]=$W$8, Table1[[#This Row],[Area]]/SUMIFS($G$6:$G1905, $M$6:$M1905,Table1[[#This Row],[Inject ID approx]],$B$6:$B1905,Table1[[#This Row],[File Name]]), "")</f>
        <v/>
      </c>
      <c r="R907" t="str">
        <f>IF(OR(Table1[[#This Row],[Analyte]]="Phe", Table1[[#This Row],[Analyte]]= "Naphtol"),TRUE,"")</f>
        <v/>
      </c>
    </row>
    <row r="908" spans="1:18" x14ac:dyDescent="0.2">
      <c r="A908" t="str">
        <f>IFERROR(RIGHT(Table1[[#This Row],[File Name]],LEN(Table1[[#This Row],[File Name]])-FIND("-",Table1[[#This Row],[File Name]])),"")</f>
        <v>0.1</v>
      </c>
      <c r="B908" t="str">
        <f>IF(LEFT(Table1[[#This Row],[Peak '#]],3)="TIC", SUBSTITUTE(SUBSTITUTE(Table1[[#This Row],[Peak '#]],".D\data.ms",""),"TIC:", ""),B907)</f>
        <v xml:space="preserve"> 20250718_Nap-0.1</v>
      </c>
      <c r="J908" t="str">
        <f>IFERROR(2*(D909-Table1[[#This Row],[Ret Time]])/(Table1[[#This Row],[Width]]+F909),"")</f>
        <v/>
      </c>
      <c r="K908" t="str">
        <f>IF(ISNUMBER(Table1[[#This Row],[Ret Time]]), ROUND(Table1[[#This Row],[Ret Time]],1),"")</f>
        <v/>
      </c>
      <c r="L908" t="str">
        <f>IFERROR(INDEX($W$8:$W$30,MATCH(K908,$V$8:$V$30,0)),"")</f>
        <v/>
      </c>
      <c r="M908" t="str">
        <f>IFERROR(INDEX($X$8:$X$30,MATCH(Table1[[#This Row],[Rounded RT]],$V$8:$V$30,0)),"")</f>
        <v/>
      </c>
      <c r="N908" t="str">
        <f>IF(Table1[[#This Row],[Analyte]]=$W$8, Table1[[#This Row],[Area]]/SUMIFS($G$6:$G1906, $M$6:$M1906,Table1[[#This Row],[Inject ID]],$B$6:$B1906,Table1[[#This Row],[File Name]]), "")</f>
        <v/>
      </c>
      <c r="O908" t="str">
        <f>IF(Table1[[#This Row],[Analyte]]=$W$25, Table1[[#This Row],[Area]]/SUMIFS($G$6:$G1906, $M$6:$M1906,Table1[[#This Row],[Inject ID]],$B$6:$B1906,Table1[[#This Row],[File Name]]), "")</f>
        <v/>
      </c>
      <c r="Q908" t="str">
        <f>IF(Table1[[#This Row],[Nap/decane]]=$W$8, Table1[[#This Row],[Area]]/SUMIFS($G$6:$G1906, $M$6:$M1906,Table1[[#This Row],[Inject ID approx]],$B$6:$B1906,Table1[[#This Row],[File Name]]), "")</f>
        <v/>
      </c>
      <c r="R908" t="str">
        <f>IF(OR(Table1[[#This Row],[Analyte]]="Phe", Table1[[#This Row],[Analyte]]= "Naphtol"),TRUE,"")</f>
        <v/>
      </c>
    </row>
    <row r="909" spans="1:18" x14ac:dyDescent="0.2">
      <c r="A909" t="str">
        <f>IFERROR(RIGHT(Table1[[#This Row],[File Name]],LEN(Table1[[#This Row],[File Name]])-FIND("-",Table1[[#This Row],[File Name]])),"")</f>
        <v>0.1</v>
      </c>
      <c r="B909" t="str">
        <f>IF(LEFT(Table1[[#This Row],[Peak '#]],3)="TIC", SUBSTITUTE(SUBSTITUTE(Table1[[#This Row],[Peak '#]],".D\data.ms",""),"TIC:", ""),B908)</f>
        <v xml:space="preserve"> 20250718_Nap-0.1</v>
      </c>
      <c r="J909" t="str">
        <f>IFERROR(2*(D910-Table1[[#This Row],[Ret Time]])/(Table1[[#This Row],[Width]]+F910),"")</f>
        <v/>
      </c>
      <c r="K909" t="str">
        <f>IF(ISNUMBER(Table1[[#This Row],[Ret Time]]), ROUND(Table1[[#This Row],[Ret Time]],1),"")</f>
        <v/>
      </c>
      <c r="L909" t="str">
        <f>IFERROR(INDEX($W$8:$W$30,MATCH(K909,$V$8:$V$30,0)),"")</f>
        <v/>
      </c>
      <c r="M909" t="str">
        <f>IFERROR(INDEX($X$8:$X$30,MATCH(Table1[[#This Row],[Rounded RT]],$V$8:$V$30,0)),"")</f>
        <v/>
      </c>
      <c r="N909" t="str">
        <f>IF(Table1[[#This Row],[Analyte]]=$W$8, Table1[[#This Row],[Area]]/SUMIFS($G$6:$G1907, $M$6:$M1907,Table1[[#This Row],[Inject ID]],$B$6:$B1907,Table1[[#This Row],[File Name]]), "")</f>
        <v/>
      </c>
      <c r="O909" t="str">
        <f>IF(Table1[[#This Row],[Analyte]]=$W$25, Table1[[#This Row],[Area]]/SUMIFS($G$6:$G1907, $M$6:$M1907,Table1[[#This Row],[Inject ID]],$B$6:$B1907,Table1[[#This Row],[File Name]]), "")</f>
        <v/>
      </c>
      <c r="Q909" t="str">
        <f>IF(Table1[[#This Row],[Nap/decane]]=$W$8, Table1[[#This Row],[Area]]/SUMIFS($G$6:$G1907, $M$6:$M1907,Table1[[#This Row],[Inject ID approx]],$B$6:$B1907,Table1[[#This Row],[File Name]]), "")</f>
        <v/>
      </c>
      <c r="R909" t="str">
        <f>IF(OR(Table1[[#This Row],[Analyte]]="Phe", Table1[[#This Row],[Analyte]]= "Naphtol"),TRUE,"")</f>
        <v/>
      </c>
    </row>
    <row r="910" spans="1:18" x14ac:dyDescent="0.2">
      <c r="A910" t="str">
        <f>IFERROR(RIGHT(Table1[[#This Row],[File Name]],LEN(Table1[[#This Row],[File Name]])-FIND("-",Table1[[#This Row],[File Name]])),"")</f>
        <v>0.1</v>
      </c>
      <c r="B910" t="str">
        <f>IF(LEFT(Table1[[#This Row],[Peak '#]],3)="TIC", SUBSTITUTE(SUBSTITUTE(Table1[[#This Row],[Peak '#]],".D\data.ms",""),"TIC:", ""),B909)</f>
        <v xml:space="preserve"> 20250718_Nap-0.1</v>
      </c>
      <c r="J910" t="str">
        <f>IFERROR(2*(D911-Table1[[#This Row],[Ret Time]])/(Table1[[#This Row],[Width]]+F911),"")</f>
        <v/>
      </c>
      <c r="K910" t="str">
        <f>IF(ISNUMBER(Table1[[#This Row],[Ret Time]]), ROUND(Table1[[#This Row],[Ret Time]],1),"")</f>
        <v/>
      </c>
      <c r="L910" t="str">
        <f>IFERROR(INDEX($W$8:$W$30,MATCH(K910,$V$8:$V$30,0)),"")</f>
        <v/>
      </c>
      <c r="M910" t="str">
        <f>IFERROR(INDEX($X$8:$X$30,MATCH(Table1[[#This Row],[Rounded RT]],$V$8:$V$30,0)),"")</f>
        <v/>
      </c>
      <c r="N910" t="str">
        <f>IF(Table1[[#This Row],[Analyte]]=$W$8, Table1[[#This Row],[Area]]/SUMIFS($G$6:$G1908, $M$6:$M1908,Table1[[#This Row],[Inject ID]],$B$6:$B1908,Table1[[#This Row],[File Name]]), "")</f>
        <v/>
      </c>
      <c r="O910" t="str">
        <f>IF(Table1[[#This Row],[Analyte]]=$W$25, Table1[[#This Row],[Area]]/SUMIFS($G$6:$G1908, $M$6:$M1908,Table1[[#This Row],[Inject ID]],$B$6:$B1908,Table1[[#This Row],[File Name]]), "")</f>
        <v/>
      </c>
      <c r="Q910" t="str">
        <f>IF(Table1[[#This Row],[Nap/decane]]=$W$8, Table1[[#This Row],[Area]]/SUMIFS($G$6:$G1908, $M$6:$M1908,Table1[[#This Row],[Inject ID approx]],$B$6:$B1908,Table1[[#This Row],[File Name]]), "")</f>
        <v/>
      </c>
      <c r="R910" t="str">
        <f>IF(OR(Table1[[#This Row],[Analyte]]="Phe", Table1[[#This Row],[Analyte]]= "Naphtol"),TRUE,"")</f>
        <v/>
      </c>
    </row>
    <row r="911" spans="1:18" x14ac:dyDescent="0.2">
      <c r="A911" t="str">
        <f>IFERROR(RIGHT(Table1[[#This Row],[File Name]],LEN(Table1[[#This Row],[File Name]])-FIND("-",Table1[[#This Row],[File Name]])),"")</f>
        <v>0.1</v>
      </c>
      <c r="B911" t="str">
        <f>IF(LEFT(Table1[[#This Row],[Peak '#]],3)="TIC", SUBSTITUTE(SUBSTITUTE(Table1[[#This Row],[Peak '#]],".D\data.ms",""),"TIC:", ""),B910)</f>
        <v xml:space="preserve"> 20250718_Nap-0.1</v>
      </c>
      <c r="J911" t="str">
        <f>IFERROR(2*(D912-Table1[[#This Row],[Ret Time]])/(Table1[[#This Row],[Width]]+F912),"")</f>
        <v/>
      </c>
      <c r="K911" t="str">
        <f>IF(ISNUMBER(Table1[[#This Row],[Ret Time]]), ROUND(Table1[[#This Row],[Ret Time]],1),"")</f>
        <v/>
      </c>
      <c r="L911" t="str">
        <f>IFERROR(INDEX($W$8:$W$30,MATCH(K911,$V$8:$V$30,0)),"")</f>
        <v/>
      </c>
      <c r="M911" t="str">
        <f>IFERROR(INDEX($X$8:$X$30,MATCH(Table1[[#This Row],[Rounded RT]],$V$8:$V$30,0)),"")</f>
        <v/>
      </c>
      <c r="N911" t="str">
        <f>IF(Table1[[#This Row],[Analyte]]=$W$8, Table1[[#This Row],[Area]]/SUMIFS($G$6:$G1909, $M$6:$M1909,Table1[[#This Row],[Inject ID]],$B$6:$B1909,Table1[[#This Row],[File Name]]), "")</f>
        <v/>
      </c>
      <c r="O911" t="str">
        <f>IF(Table1[[#This Row],[Analyte]]=$W$25, Table1[[#This Row],[Area]]/SUMIFS($G$6:$G1909, $M$6:$M1909,Table1[[#This Row],[Inject ID]],$B$6:$B1909,Table1[[#This Row],[File Name]]), "")</f>
        <v/>
      </c>
      <c r="Q911" t="str">
        <f>IF(Table1[[#This Row],[Nap/decane]]=$W$8, Table1[[#This Row],[Area]]/SUMIFS($G$6:$G1909, $M$6:$M1909,Table1[[#This Row],[Inject ID approx]],$B$6:$B1909,Table1[[#This Row],[File Name]]), "")</f>
        <v/>
      </c>
      <c r="R911" t="str">
        <f>IF(OR(Table1[[#This Row],[Analyte]]="Phe", Table1[[#This Row],[Analyte]]= "Naphtol"),TRUE,"")</f>
        <v/>
      </c>
    </row>
    <row r="912" spans="1:18" x14ac:dyDescent="0.2">
      <c r="A912" t="str">
        <f>IFERROR(RIGHT(Table1[[#This Row],[File Name]],LEN(Table1[[#This Row],[File Name]])-FIND("-",Table1[[#This Row],[File Name]])),"")</f>
        <v>0.1</v>
      </c>
      <c r="B912" t="str">
        <f>IF(LEFT(Table1[[#This Row],[Peak '#]],3)="TIC", SUBSTITUTE(SUBSTITUTE(Table1[[#This Row],[Peak '#]],".D\data.ms",""),"TIC:", ""),B911)</f>
        <v xml:space="preserve"> 20250718_Nap-0.1</v>
      </c>
      <c r="J912" t="str">
        <f>IFERROR(2*(D913-Table1[[#This Row],[Ret Time]])/(Table1[[#This Row],[Width]]+F913),"")</f>
        <v/>
      </c>
      <c r="K912" t="str">
        <f>IF(ISNUMBER(Table1[[#This Row],[Ret Time]]), ROUND(Table1[[#This Row],[Ret Time]],1),"")</f>
        <v/>
      </c>
      <c r="L912" t="str">
        <f>IFERROR(INDEX($W$8:$W$30,MATCH(K912,$V$8:$V$30,0)),"")</f>
        <v/>
      </c>
      <c r="M912" t="str">
        <f>IFERROR(INDEX($X$8:$X$30,MATCH(Table1[[#This Row],[Rounded RT]],$V$8:$V$30,0)),"")</f>
        <v/>
      </c>
      <c r="N912" t="str">
        <f>IF(Table1[[#This Row],[Analyte]]=$W$8, Table1[[#This Row],[Area]]/SUMIFS($G$6:$G1910, $M$6:$M1910,Table1[[#This Row],[Inject ID]],$B$6:$B1910,Table1[[#This Row],[File Name]]), "")</f>
        <v/>
      </c>
      <c r="O912" t="str">
        <f>IF(Table1[[#This Row],[Analyte]]=$W$25, Table1[[#This Row],[Area]]/SUMIFS($G$6:$G1910, $M$6:$M1910,Table1[[#This Row],[Inject ID]],$B$6:$B1910,Table1[[#This Row],[File Name]]), "")</f>
        <v/>
      </c>
      <c r="Q912" t="str">
        <f>IF(Table1[[#This Row],[Nap/decane]]=$W$8, Table1[[#This Row],[Area]]/SUMIFS($G$6:$G1910, $M$6:$M1910,Table1[[#This Row],[Inject ID approx]],$B$6:$B1910,Table1[[#This Row],[File Name]]), "")</f>
        <v/>
      </c>
      <c r="R912" t="str">
        <f>IF(OR(Table1[[#This Row],[Analyte]]="Phe", Table1[[#This Row],[Analyte]]= "Naphtol"),TRUE,"")</f>
        <v/>
      </c>
    </row>
    <row r="913" spans="1:18" x14ac:dyDescent="0.2">
      <c r="A913" t="str">
        <f>IFERROR(RIGHT(Table1[[#This Row],[File Name]],LEN(Table1[[#This Row],[File Name]])-FIND("-",Table1[[#This Row],[File Name]])),"")</f>
        <v>0.1</v>
      </c>
      <c r="B913" t="str">
        <f>IF(LEFT(Table1[[#This Row],[Peak '#]],3)="TIC", SUBSTITUTE(SUBSTITUTE(Table1[[#This Row],[Peak '#]],".D\data.ms",""),"TIC:", ""),B912)</f>
        <v xml:space="preserve"> 20250718_Nap-0.1</v>
      </c>
      <c r="J913" t="str">
        <f>IFERROR(2*(D914-Table1[[#This Row],[Ret Time]])/(Table1[[#This Row],[Width]]+F914),"")</f>
        <v/>
      </c>
      <c r="K913" t="str">
        <f>IF(ISNUMBER(Table1[[#This Row],[Ret Time]]), ROUND(Table1[[#This Row],[Ret Time]],1),"")</f>
        <v/>
      </c>
      <c r="L913" t="str">
        <f>IFERROR(INDEX($W$8:$W$30,MATCH(K913,$V$8:$V$30,0)),"")</f>
        <v/>
      </c>
      <c r="M913" t="str">
        <f>IFERROR(INDEX($X$8:$X$30,MATCH(Table1[[#This Row],[Rounded RT]],$V$8:$V$30,0)),"")</f>
        <v/>
      </c>
      <c r="N913" t="str">
        <f>IF(Table1[[#This Row],[Analyte]]=$W$8, Table1[[#This Row],[Area]]/SUMIFS($G$6:$G1911, $M$6:$M1911,Table1[[#This Row],[Inject ID]],$B$6:$B1911,Table1[[#This Row],[File Name]]), "")</f>
        <v/>
      </c>
      <c r="O913" t="str">
        <f>IF(Table1[[#This Row],[Analyte]]=$W$25, Table1[[#This Row],[Area]]/SUMIFS($G$6:$G1911, $M$6:$M1911,Table1[[#This Row],[Inject ID]],$B$6:$B1911,Table1[[#This Row],[File Name]]), "")</f>
        <v/>
      </c>
      <c r="Q913" t="str">
        <f>IF(Table1[[#This Row],[Nap/decane]]=$W$8, Table1[[#This Row],[Area]]/SUMIFS($G$6:$G1911, $M$6:$M1911,Table1[[#This Row],[Inject ID approx]],$B$6:$B1911,Table1[[#This Row],[File Name]]), "")</f>
        <v/>
      </c>
      <c r="R913" t="str">
        <f>IF(OR(Table1[[#This Row],[Analyte]]="Phe", Table1[[#This Row],[Analyte]]= "Naphtol"),TRUE,"")</f>
        <v/>
      </c>
    </row>
    <row r="914" spans="1:18" x14ac:dyDescent="0.2">
      <c r="A914" t="str">
        <f>IFERROR(RIGHT(Table1[[#This Row],[File Name]],LEN(Table1[[#This Row],[File Name]])-FIND("-",Table1[[#This Row],[File Name]])),"")</f>
        <v>0.1</v>
      </c>
      <c r="B914" t="str">
        <f>IF(LEFT(Table1[[#This Row],[Peak '#]],3)="TIC", SUBSTITUTE(SUBSTITUTE(Table1[[#This Row],[Peak '#]],".D\data.ms",""),"TIC:", ""),B913)</f>
        <v xml:space="preserve"> 20250718_Nap-0.1</v>
      </c>
      <c r="J914" t="str">
        <f>IFERROR(2*(D915-Table1[[#This Row],[Ret Time]])/(Table1[[#This Row],[Width]]+F915),"")</f>
        <v/>
      </c>
      <c r="K914" t="str">
        <f>IF(ISNUMBER(Table1[[#This Row],[Ret Time]]), ROUND(Table1[[#This Row],[Ret Time]],1),"")</f>
        <v/>
      </c>
      <c r="L914" t="str">
        <f>IFERROR(INDEX($W$8:$W$30,MATCH(K914,$V$8:$V$30,0)),"")</f>
        <v/>
      </c>
      <c r="M914" t="str">
        <f>IFERROR(INDEX($X$8:$X$30,MATCH(Table1[[#This Row],[Rounded RT]],$V$8:$V$30,0)),"")</f>
        <v/>
      </c>
      <c r="N914" t="str">
        <f>IF(Table1[[#This Row],[Analyte]]=$W$8, Table1[[#This Row],[Area]]/SUMIFS($G$6:$G1912, $M$6:$M1912,Table1[[#This Row],[Inject ID]],$B$6:$B1912,Table1[[#This Row],[File Name]]), "")</f>
        <v/>
      </c>
      <c r="O914" t="str">
        <f>IF(Table1[[#This Row],[Analyte]]=$W$25, Table1[[#This Row],[Area]]/SUMIFS($G$6:$G1912, $M$6:$M1912,Table1[[#This Row],[Inject ID]],$B$6:$B1912,Table1[[#This Row],[File Name]]), "")</f>
        <v/>
      </c>
      <c r="Q914" t="str">
        <f>IF(Table1[[#This Row],[Nap/decane]]=$W$8, Table1[[#This Row],[Area]]/SUMIFS($G$6:$G1912, $M$6:$M1912,Table1[[#This Row],[Inject ID approx]],$B$6:$B1912,Table1[[#This Row],[File Name]]), "")</f>
        <v/>
      </c>
      <c r="R914" t="str">
        <f>IF(OR(Table1[[#This Row],[Analyte]]="Phe", Table1[[#This Row],[Analyte]]= "Naphtol"),TRUE,"")</f>
        <v/>
      </c>
    </row>
    <row r="915" spans="1:18" x14ac:dyDescent="0.2">
      <c r="A915" t="str">
        <f>IFERROR(RIGHT(Table1[[#This Row],[File Name]],LEN(Table1[[#This Row],[File Name]])-FIND("-",Table1[[#This Row],[File Name]])),"")</f>
        <v>0.1</v>
      </c>
      <c r="B915" t="str">
        <f>IF(LEFT(Table1[[#This Row],[Peak '#]],3)="TIC", SUBSTITUTE(SUBSTITUTE(Table1[[#This Row],[Peak '#]],".D\data.ms",""),"TIC:", ""),B914)</f>
        <v xml:space="preserve"> 20250718_Nap-0.1</v>
      </c>
      <c r="J915" t="str">
        <f>IFERROR(2*(D916-Table1[[#This Row],[Ret Time]])/(Table1[[#This Row],[Width]]+F916),"")</f>
        <v/>
      </c>
      <c r="K915" t="str">
        <f>IF(ISNUMBER(Table1[[#This Row],[Ret Time]]), ROUND(Table1[[#This Row],[Ret Time]],1),"")</f>
        <v/>
      </c>
      <c r="L915" t="str">
        <f>IFERROR(INDEX($W$8:$W$30,MATCH(K915,$V$8:$V$30,0)),"")</f>
        <v/>
      </c>
      <c r="M915" t="str">
        <f>IFERROR(INDEX($X$8:$X$30,MATCH(Table1[[#This Row],[Rounded RT]],$V$8:$V$30,0)),"")</f>
        <v/>
      </c>
      <c r="N915" t="str">
        <f>IF(Table1[[#This Row],[Analyte]]=$W$8, Table1[[#This Row],[Area]]/SUMIFS($G$6:$G1913, $M$6:$M1913,Table1[[#This Row],[Inject ID]],$B$6:$B1913,Table1[[#This Row],[File Name]]), "")</f>
        <v/>
      </c>
      <c r="O915" t="str">
        <f>IF(Table1[[#This Row],[Analyte]]=$W$25, Table1[[#This Row],[Area]]/SUMIFS($G$6:$G1913, $M$6:$M1913,Table1[[#This Row],[Inject ID]],$B$6:$B1913,Table1[[#This Row],[File Name]]), "")</f>
        <v/>
      </c>
      <c r="Q915" t="str">
        <f>IF(Table1[[#This Row],[Nap/decane]]=$W$8, Table1[[#This Row],[Area]]/SUMIFS($G$6:$G1913, $M$6:$M1913,Table1[[#This Row],[Inject ID approx]],$B$6:$B1913,Table1[[#This Row],[File Name]]), "")</f>
        <v/>
      </c>
      <c r="R915" t="str">
        <f>IF(OR(Table1[[#This Row],[Analyte]]="Phe", Table1[[#This Row],[Analyte]]= "Naphtol"),TRUE,"")</f>
        <v/>
      </c>
    </row>
    <row r="916" spans="1:18" x14ac:dyDescent="0.2">
      <c r="A916" t="str">
        <f>IFERROR(RIGHT(Table1[[#This Row],[File Name]],LEN(Table1[[#This Row],[File Name]])-FIND("-",Table1[[#This Row],[File Name]])),"")</f>
        <v>0.1</v>
      </c>
      <c r="B916" t="str">
        <f>IF(LEFT(Table1[[#This Row],[Peak '#]],3)="TIC", SUBSTITUTE(SUBSTITUTE(Table1[[#This Row],[Peak '#]],".D\data.ms",""),"TIC:", ""),B915)</f>
        <v xml:space="preserve"> 20250718_Nap-0.1</v>
      </c>
      <c r="J916" t="str">
        <f>IFERROR(2*(D917-Table1[[#This Row],[Ret Time]])/(Table1[[#This Row],[Width]]+F917),"")</f>
        <v/>
      </c>
      <c r="K916" t="str">
        <f>IF(ISNUMBER(Table1[[#This Row],[Ret Time]]), ROUND(Table1[[#This Row],[Ret Time]],1),"")</f>
        <v/>
      </c>
      <c r="L916" t="str">
        <f>IFERROR(INDEX($W$8:$W$30,MATCH(K916,$V$8:$V$30,0)),"")</f>
        <v/>
      </c>
      <c r="M916" t="str">
        <f>IFERROR(INDEX($X$8:$X$30,MATCH(Table1[[#This Row],[Rounded RT]],$V$8:$V$30,0)),"")</f>
        <v/>
      </c>
      <c r="N916" t="str">
        <f>IF(Table1[[#This Row],[Analyte]]=$W$8, Table1[[#This Row],[Area]]/SUMIFS($G$6:$G1914, $M$6:$M1914,Table1[[#This Row],[Inject ID]],$B$6:$B1914,Table1[[#This Row],[File Name]]), "")</f>
        <v/>
      </c>
      <c r="O916" t="str">
        <f>IF(Table1[[#This Row],[Analyte]]=$W$25, Table1[[#This Row],[Area]]/SUMIFS($G$6:$G1914, $M$6:$M1914,Table1[[#This Row],[Inject ID]],$B$6:$B1914,Table1[[#This Row],[File Name]]), "")</f>
        <v/>
      </c>
      <c r="Q916" t="str">
        <f>IF(Table1[[#This Row],[Nap/decane]]=$W$8, Table1[[#This Row],[Area]]/SUMIFS($G$6:$G1914, $M$6:$M1914,Table1[[#This Row],[Inject ID approx]],$B$6:$B1914,Table1[[#This Row],[File Name]]), "")</f>
        <v/>
      </c>
      <c r="R916" t="str">
        <f>IF(OR(Table1[[#This Row],[Analyte]]="Phe", Table1[[#This Row],[Analyte]]= "Naphtol"),TRUE,"")</f>
        <v/>
      </c>
    </row>
    <row r="917" spans="1:18" x14ac:dyDescent="0.2">
      <c r="A917" t="str">
        <f>IFERROR(RIGHT(Table1[[#This Row],[File Name]],LEN(Table1[[#This Row],[File Name]])-FIND("-",Table1[[#This Row],[File Name]])),"")</f>
        <v>0.1</v>
      </c>
      <c r="B917" t="str">
        <f>IF(LEFT(Table1[[#This Row],[Peak '#]],3)="TIC", SUBSTITUTE(SUBSTITUTE(Table1[[#This Row],[Peak '#]],".D\data.ms",""),"TIC:", ""),B916)</f>
        <v xml:space="preserve"> 20250718_Nap-0.1</v>
      </c>
      <c r="J917" t="str">
        <f>IFERROR(2*(D918-Table1[[#This Row],[Ret Time]])/(Table1[[#This Row],[Width]]+F918),"")</f>
        <v/>
      </c>
      <c r="K917" t="str">
        <f>IF(ISNUMBER(Table1[[#This Row],[Ret Time]]), ROUND(Table1[[#This Row],[Ret Time]],1),"")</f>
        <v/>
      </c>
      <c r="L917" t="str">
        <f>IFERROR(INDEX($W$8:$W$30,MATCH(K917,$V$8:$V$30,0)),"")</f>
        <v/>
      </c>
      <c r="M917" t="str">
        <f>IFERROR(INDEX($X$8:$X$30,MATCH(Table1[[#This Row],[Rounded RT]],$V$8:$V$30,0)),"")</f>
        <v/>
      </c>
      <c r="N917" t="str">
        <f>IF(Table1[[#This Row],[Analyte]]=$W$8, Table1[[#This Row],[Area]]/SUMIFS($G$6:$G1915, $M$6:$M1915,Table1[[#This Row],[Inject ID]],$B$6:$B1915,Table1[[#This Row],[File Name]]), "")</f>
        <v/>
      </c>
      <c r="O917" t="str">
        <f>IF(Table1[[#This Row],[Analyte]]=$W$25, Table1[[#This Row],[Area]]/SUMIFS($G$6:$G1915, $M$6:$M1915,Table1[[#This Row],[Inject ID]],$B$6:$B1915,Table1[[#This Row],[File Name]]), "")</f>
        <v/>
      </c>
      <c r="Q917" t="str">
        <f>IF(Table1[[#This Row],[Nap/decane]]=$W$8, Table1[[#This Row],[Area]]/SUMIFS($G$6:$G1915, $M$6:$M1915,Table1[[#This Row],[Inject ID approx]],$B$6:$B1915,Table1[[#This Row],[File Name]]), "")</f>
        <v/>
      </c>
      <c r="R917" t="str">
        <f>IF(OR(Table1[[#This Row],[Analyte]]="Phe", Table1[[#This Row],[Analyte]]= "Naphtol"),TRUE,"")</f>
        <v/>
      </c>
    </row>
    <row r="918" spans="1:18" x14ac:dyDescent="0.2">
      <c r="A918" t="str">
        <f>IFERROR(RIGHT(Table1[[#This Row],[File Name]],LEN(Table1[[#This Row],[File Name]])-FIND("-",Table1[[#This Row],[File Name]])),"")</f>
        <v>0.1</v>
      </c>
      <c r="B918" t="str">
        <f>IF(LEFT(Table1[[#This Row],[Peak '#]],3)="TIC", SUBSTITUTE(SUBSTITUTE(Table1[[#This Row],[Peak '#]],".D\data.ms",""),"TIC:", ""),B917)</f>
        <v xml:space="preserve"> 20250718_Nap-0.1</v>
      </c>
      <c r="J918" t="str">
        <f>IFERROR(2*(D919-Table1[[#This Row],[Ret Time]])/(Table1[[#This Row],[Width]]+F919),"")</f>
        <v/>
      </c>
      <c r="K918" t="str">
        <f>IF(ISNUMBER(Table1[[#This Row],[Ret Time]]), ROUND(Table1[[#This Row],[Ret Time]],1),"")</f>
        <v/>
      </c>
      <c r="L918" t="str">
        <f>IFERROR(INDEX($W$8:$W$30,MATCH(K918,$V$8:$V$30,0)),"")</f>
        <v/>
      </c>
      <c r="M918" t="str">
        <f>IFERROR(INDEX($X$8:$X$30,MATCH(Table1[[#This Row],[Rounded RT]],$V$8:$V$30,0)),"")</f>
        <v/>
      </c>
      <c r="N918" t="str">
        <f>IF(Table1[[#This Row],[Analyte]]=$W$8, Table1[[#This Row],[Area]]/SUMIFS($G$6:$G1916, $M$6:$M1916,Table1[[#This Row],[Inject ID]],$B$6:$B1916,Table1[[#This Row],[File Name]]), "")</f>
        <v/>
      </c>
      <c r="O918" t="str">
        <f>IF(Table1[[#This Row],[Analyte]]=$W$25, Table1[[#This Row],[Area]]/SUMIFS($G$6:$G1916, $M$6:$M1916,Table1[[#This Row],[Inject ID]],$B$6:$B1916,Table1[[#This Row],[File Name]]), "")</f>
        <v/>
      </c>
      <c r="Q918" t="str">
        <f>IF(Table1[[#This Row],[Nap/decane]]=$W$8, Table1[[#This Row],[Area]]/SUMIFS($G$6:$G1916, $M$6:$M1916,Table1[[#This Row],[Inject ID approx]],$B$6:$B1916,Table1[[#This Row],[File Name]]), "")</f>
        <v/>
      </c>
      <c r="R918" t="str">
        <f>IF(OR(Table1[[#This Row],[Analyte]]="Phe", Table1[[#This Row],[Analyte]]= "Naphtol"),TRUE,"")</f>
        <v/>
      </c>
    </row>
    <row r="919" spans="1:18" x14ac:dyDescent="0.2">
      <c r="A919" t="str">
        <f>IFERROR(RIGHT(Table1[[#This Row],[File Name]],LEN(Table1[[#This Row],[File Name]])-FIND("-",Table1[[#This Row],[File Name]])),"")</f>
        <v>0.1</v>
      </c>
      <c r="B919" t="str">
        <f>IF(LEFT(Table1[[#This Row],[Peak '#]],3)="TIC", SUBSTITUTE(SUBSTITUTE(Table1[[#This Row],[Peak '#]],".D\data.ms",""),"TIC:", ""),B918)</f>
        <v xml:space="preserve"> 20250718_Nap-0.1</v>
      </c>
      <c r="J919" t="str">
        <f>IFERROR(2*(D920-Table1[[#This Row],[Ret Time]])/(Table1[[#This Row],[Width]]+F920),"")</f>
        <v/>
      </c>
      <c r="K919" t="str">
        <f>IF(ISNUMBER(Table1[[#This Row],[Ret Time]]), ROUND(Table1[[#This Row],[Ret Time]],1),"")</f>
        <v/>
      </c>
      <c r="L919" t="str">
        <f>IFERROR(INDEX($W$8:$W$30,MATCH(K919,$V$8:$V$30,0)),"")</f>
        <v/>
      </c>
      <c r="M919" t="str">
        <f>IFERROR(INDEX($X$8:$X$30,MATCH(Table1[[#This Row],[Rounded RT]],$V$8:$V$30,0)),"")</f>
        <v/>
      </c>
      <c r="N919" t="str">
        <f>IF(Table1[[#This Row],[Analyte]]=$W$8, Table1[[#This Row],[Area]]/SUMIFS($G$6:$G1917, $M$6:$M1917,Table1[[#This Row],[Inject ID]],$B$6:$B1917,Table1[[#This Row],[File Name]]), "")</f>
        <v/>
      </c>
      <c r="O919" t="str">
        <f>IF(Table1[[#This Row],[Analyte]]=$W$25, Table1[[#This Row],[Area]]/SUMIFS($G$6:$G1917, $M$6:$M1917,Table1[[#This Row],[Inject ID]],$B$6:$B1917,Table1[[#This Row],[File Name]]), "")</f>
        <v/>
      </c>
      <c r="Q919" t="str">
        <f>IF(Table1[[#This Row],[Nap/decane]]=$W$8, Table1[[#This Row],[Area]]/SUMIFS($G$6:$G1917, $M$6:$M1917,Table1[[#This Row],[Inject ID approx]],$B$6:$B1917,Table1[[#This Row],[File Name]]), "")</f>
        <v/>
      </c>
      <c r="R919" t="str">
        <f>IF(OR(Table1[[#This Row],[Analyte]]="Phe", Table1[[#This Row],[Analyte]]= "Naphtol"),TRUE,"")</f>
        <v/>
      </c>
    </row>
    <row r="920" spans="1:18" x14ac:dyDescent="0.2">
      <c r="A920" t="str">
        <f>IFERROR(RIGHT(Table1[[#This Row],[File Name]],LEN(Table1[[#This Row],[File Name]])-FIND("-",Table1[[#This Row],[File Name]])),"")</f>
        <v>0.1</v>
      </c>
      <c r="B920" t="str">
        <f>IF(LEFT(Table1[[#This Row],[Peak '#]],3)="TIC", SUBSTITUTE(SUBSTITUTE(Table1[[#This Row],[Peak '#]],".D\data.ms",""),"TIC:", ""),B919)</f>
        <v xml:space="preserve"> 20250718_Nap-0.1</v>
      </c>
      <c r="J920" t="str">
        <f>IFERROR(2*(D921-Table1[[#This Row],[Ret Time]])/(Table1[[#This Row],[Width]]+F921),"")</f>
        <v/>
      </c>
      <c r="K920" t="str">
        <f>IF(ISNUMBER(Table1[[#This Row],[Ret Time]]), ROUND(Table1[[#This Row],[Ret Time]],1),"")</f>
        <v/>
      </c>
      <c r="L920" t="str">
        <f>IFERROR(INDEX($W$8:$W$30,MATCH(K920,$V$8:$V$30,0)),"")</f>
        <v/>
      </c>
      <c r="M920" t="str">
        <f>IFERROR(INDEX($X$8:$X$30,MATCH(Table1[[#This Row],[Rounded RT]],$V$8:$V$30,0)),"")</f>
        <v/>
      </c>
      <c r="N920" t="str">
        <f>IF(Table1[[#This Row],[Analyte]]=$W$8, Table1[[#This Row],[Area]]/SUMIFS($G$6:$G1918, $M$6:$M1918,Table1[[#This Row],[Inject ID]],$B$6:$B1918,Table1[[#This Row],[File Name]]), "")</f>
        <v/>
      </c>
      <c r="O920" t="str">
        <f>IF(Table1[[#This Row],[Analyte]]=$W$25, Table1[[#This Row],[Area]]/SUMIFS($G$6:$G1918, $M$6:$M1918,Table1[[#This Row],[Inject ID]],$B$6:$B1918,Table1[[#This Row],[File Name]]), "")</f>
        <v/>
      </c>
      <c r="Q920" t="str">
        <f>IF(Table1[[#This Row],[Nap/decane]]=$W$8, Table1[[#This Row],[Area]]/SUMIFS($G$6:$G1918, $M$6:$M1918,Table1[[#This Row],[Inject ID approx]],$B$6:$B1918,Table1[[#This Row],[File Name]]), "")</f>
        <v/>
      </c>
      <c r="R920" t="str">
        <f>IF(OR(Table1[[#This Row],[Analyte]]="Phe", Table1[[#This Row],[Analyte]]= "Naphtol"),TRUE,"")</f>
        <v/>
      </c>
    </row>
    <row r="921" spans="1:18" x14ac:dyDescent="0.2">
      <c r="A921" t="str">
        <f>IFERROR(RIGHT(Table1[[#This Row],[File Name]],LEN(Table1[[#This Row],[File Name]])-FIND("-",Table1[[#This Row],[File Name]])),"")</f>
        <v>0.1</v>
      </c>
      <c r="B921" t="str">
        <f>IF(LEFT(Table1[[#This Row],[Peak '#]],3)="TIC", SUBSTITUTE(SUBSTITUTE(Table1[[#This Row],[Peak '#]],".D\data.ms",""),"TIC:", ""),B920)</f>
        <v xml:space="preserve"> 20250718_Nap-0.1</v>
      </c>
      <c r="J921" t="str">
        <f>IFERROR(2*(D922-Table1[[#This Row],[Ret Time]])/(Table1[[#This Row],[Width]]+F922),"")</f>
        <v/>
      </c>
      <c r="K921" t="str">
        <f>IF(ISNUMBER(Table1[[#This Row],[Ret Time]]), ROUND(Table1[[#This Row],[Ret Time]],1),"")</f>
        <v/>
      </c>
      <c r="L921" t="str">
        <f>IFERROR(INDEX($W$8:$W$30,MATCH(K921,$V$8:$V$30,0)),"")</f>
        <v/>
      </c>
      <c r="M921" t="str">
        <f>IFERROR(INDEX($X$8:$X$30,MATCH(Table1[[#This Row],[Rounded RT]],$V$8:$V$30,0)),"")</f>
        <v/>
      </c>
      <c r="N921" t="str">
        <f>IF(Table1[[#This Row],[Analyte]]=$W$8, Table1[[#This Row],[Area]]/SUMIFS($G$6:$G1919, $M$6:$M1919,Table1[[#This Row],[Inject ID]],$B$6:$B1919,Table1[[#This Row],[File Name]]), "")</f>
        <v/>
      </c>
      <c r="O921" t="str">
        <f>IF(Table1[[#This Row],[Analyte]]=$W$25, Table1[[#This Row],[Area]]/SUMIFS($G$6:$G1919, $M$6:$M1919,Table1[[#This Row],[Inject ID]],$B$6:$B1919,Table1[[#This Row],[File Name]]), "")</f>
        <v/>
      </c>
      <c r="Q921" t="str">
        <f>IF(Table1[[#This Row],[Nap/decane]]=$W$8, Table1[[#This Row],[Area]]/SUMIFS($G$6:$G1919, $M$6:$M1919,Table1[[#This Row],[Inject ID approx]],$B$6:$B1919,Table1[[#This Row],[File Name]]), "")</f>
        <v/>
      </c>
      <c r="R921" t="str">
        <f>IF(OR(Table1[[#This Row],[Analyte]]="Phe", Table1[[#This Row],[Analyte]]= "Naphtol"),TRUE,"")</f>
        <v/>
      </c>
    </row>
    <row r="922" spans="1:18" x14ac:dyDescent="0.2">
      <c r="A922" t="str">
        <f>IFERROR(RIGHT(Table1[[#This Row],[File Name]],LEN(Table1[[#This Row],[File Name]])-FIND("-",Table1[[#This Row],[File Name]])),"")</f>
        <v>0.1</v>
      </c>
      <c r="B922" t="str">
        <f>IF(LEFT(Table1[[#This Row],[Peak '#]],3)="TIC", SUBSTITUTE(SUBSTITUTE(Table1[[#This Row],[Peak '#]],".D\data.ms",""),"TIC:", ""),B921)</f>
        <v xml:space="preserve"> 20250718_Nap-0.1</v>
      </c>
      <c r="J922" t="str">
        <f>IFERROR(2*(D923-Table1[[#This Row],[Ret Time]])/(Table1[[#This Row],[Width]]+F923),"")</f>
        <v/>
      </c>
      <c r="K922" t="str">
        <f>IF(ISNUMBER(Table1[[#This Row],[Ret Time]]), ROUND(Table1[[#This Row],[Ret Time]],1),"")</f>
        <v/>
      </c>
      <c r="L922" t="str">
        <f>IFERROR(INDEX($W$8:$W$30,MATCH(K922,$V$8:$V$30,0)),"")</f>
        <v/>
      </c>
      <c r="M922" t="str">
        <f>IFERROR(INDEX($X$8:$X$30,MATCH(Table1[[#This Row],[Rounded RT]],$V$8:$V$30,0)),"")</f>
        <v/>
      </c>
      <c r="N922" t="str">
        <f>IF(Table1[[#This Row],[Analyte]]=$W$8, Table1[[#This Row],[Area]]/SUMIFS($G$6:$G1920, $M$6:$M1920,Table1[[#This Row],[Inject ID]],$B$6:$B1920,Table1[[#This Row],[File Name]]), "")</f>
        <v/>
      </c>
      <c r="O922" t="str">
        <f>IF(Table1[[#This Row],[Analyte]]=$W$25, Table1[[#This Row],[Area]]/SUMIFS($G$6:$G1920, $M$6:$M1920,Table1[[#This Row],[Inject ID]],$B$6:$B1920,Table1[[#This Row],[File Name]]), "")</f>
        <v/>
      </c>
      <c r="Q922" t="str">
        <f>IF(Table1[[#This Row],[Nap/decane]]=$W$8, Table1[[#This Row],[Area]]/SUMIFS($G$6:$G1920, $M$6:$M1920,Table1[[#This Row],[Inject ID approx]],$B$6:$B1920,Table1[[#This Row],[File Name]]), "")</f>
        <v/>
      </c>
      <c r="R922" t="str">
        <f>IF(OR(Table1[[#This Row],[Analyte]]="Phe", Table1[[#This Row],[Analyte]]= "Naphtol"),TRUE,"")</f>
        <v/>
      </c>
    </row>
    <row r="923" spans="1:18" x14ac:dyDescent="0.2">
      <c r="A923" t="str">
        <f>IFERROR(RIGHT(Table1[[#This Row],[File Name]],LEN(Table1[[#This Row],[File Name]])-FIND("-",Table1[[#This Row],[File Name]])),"")</f>
        <v>0.1</v>
      </c>
      <c r="B923" t="str">
        <f>IF(LEFT(Table1[[#This Row],[Peak '#]],3)="TIC", SUBSTITUTE(SUBSTITUTE(Table1[[#This Row],[Peak '#]],".D\data.ms",""),"TIC:", ""),B922)</f>
        <v xml:space="preserve"> 20250718_Nap-0.1</v>
      </c>
      <c r="J923" t="str">
        <f>IFERROR(2*(D924-Table1[[#This Row],[Ret Time]])/(Table1[[#This Row],[Width]]+F924),"")</f>
        <v/>
      </c>
      <c r="K923" t="str">
        <f>IF(ISNUMBER(Table1[[#This Row],[Ret Time]]), ROUND(Table1[[#This Row],[Ret Time]],1),"")</f>
        <v/>
      </c>
      <c r="L923" t="str">
        <f>IFERROR(INDEX($W$8:$W$30,MATCH(K923,$V$8:$V$30,0)),"")</f>
        <v/>
      </c>
      <c r="M923" t="str">
        <f>IFERROR(INDEX($X$8:$X$30,MATCH(Table1[[#This Row],[Rounded RT]],$V$8:$V$30,0)),"")</f>
        <v/>
      </c>
      <c r="N923" t="str">
        <f>IF(Table1[[#This Row],[Analyte]]=$W$8, Table1[[#This Row],[Area]]/SUMIFS($G$6:$G1921, $M$6:$M1921,Table1[[#This Row],[Inject ID]],$B$6:$B1921,Table1[[#This Row],[File Name]]), "")</f>
        <v/>
      </c>
      <c r="O923" t="str">
        <f>IF(Table1[[#This Row],[Analyte]]=$W$25, Table1[[#This Row],[Area]]/SUMIFS($G$6:$G1921, $M$6:$M1921,Table1[[#This Row],[Inject ID]],$B$6:$B1921,Table1[[#This Row],[File Name]]), "")</f>
        <v/>
      </c>
      <c r="Q923" t="str">
        <f>IF(Table1[[#This Row],[Nap/decane]]=$W$8, Table1[[#This Row],[Area]]/SUMIFS($G$6:$G1921, $M$6:$M1921,Table1[[#This Row],[Inject ID approx]],$B$6:$B1921,Table1[[#This Row],[File Name]]), "")</f>
        <v/>
      </c>
      <c r="R923" t="str">
        <f>IF(OR(Table1[[#This Row],[Analyte]]="Phe", Table1[[#This Row],[Analyte]]= "Naphtol"),TRUE,"")</f>
        <v/>
      </c>
    </row>
    <row r="924" spans="1:18" x14ac:dyDescent="0.2">
      <c r="A924" t="str">
        <f>IFERROR(RIGHT(Table1[[#This Row],[File Name]],LEN(Table1[[#This Row],[File Name]])-FIND("-",Table1[[#This Row],[File Name]])),"")</f>
        <v>0.1</v>
      </c>
      <c r="B924" t="str">
        <f>IF(LEFT(Table1[[#This Row],[Peak '#]],3)="TIC", SUBSTITUTE(SUBSTITUTE(Table1[[#This Row],[Peak '#]],".D\data.ms",""),"TIC:", ""),B923)</f>
        <v xml:space="preserve"> 20250718_Nap-0.1</v>
      </c>
      <c r="J924" t="str">
        <f>IFERROR(2*(D925-Table1[[#This Row],[Ret Time]])/(Table1[[#This Row],[Width]]+F925),"")</f>
        <v/>
      </c>
      <c r="K924" t="str">
        <f>IF(ISNUMBER(Table1[[#This Row],[Ret Time]]), ROUND(Table1[[#This Row],[Ret Time]],1),"")</f>
        <v/>
      </c>
      <c r="L924" t="str">
        <f>IFERROR(INDEX($W$8:$W$30,MATCH(K924,$V$8:$V$30,0)),"")</f>
        <v/>
      </c>
      <c r="M924" t="str">
        <f>IFERROR(INDEX($X$8:$X$30,MATCH(Table1[[#This Row],[Rounded RT]],$V$8:$V$30,0)),"")</f>
        <v/>
      </c>
      <c r="N924" t="str">
        <f>IF(Table1[[#This Row],[Analyte]]=$W$8, Table1[[#This Row],[Area]]/SUMIFS($G$6:$G1922, $M$6:$M1922,Table1[[#This Row],[Inject ID]],$B$6:$B1922,Table1[[#This Row],[File Name]]), "")</f>
        <v/>
      </c>
      <c r="O924" t="str">
        <f>IF(Table1[[#This Row],[Analyte]]=$W$25, Table1[[#This Row],[Area]]/SUMIFS($G$6:$G1922, $M$6:$M1922,Table1[[#This Row],[Inject ID]],$B$6:$B1922,Table1[[#This Row],[File Name]]), "")</f>
        <v/>
      </c>
      <c r="Q924" t="str">
        <f>IF(Table1[[#This Row],[Nap/decane]]=$W$8, Table1[[#This Row],[Area]]/SUMIFS($G$6:$G1922, $M$6:$M1922,Table1[[#This Row],[Inject ID approx]],$B$6:$B1922,Table1[[#This Row],[File Name]]), "")</f>
        <v/>
      </c>
      <c r="R924" t="str">
        <f>IF(OR(Table1[[#This Row],[Analyte]]="Phe", Table1[[#This Row],[Analyte]]= "Naphtol"),TRUE,"")</f>
        <v/>
      </c>
    </row>
    <row r="925" spans="1:18" x14ac:dyDescent="0.2">
      <c r="A925" t="str">
        <f>IFERROR(RIGHT(Table1[[#This Row],[File Name]],LEN(Table1[[#This Row],[File Name]])-FIND("-",Table1[[#This Row],[File Name]])),"")</f>
        <v>0.1</v>
      </c>
      <c r="B925" t="str">
        <f>IF(LEFT(Table1[[#This Row],[Peak '#]],3)="TIC", SUBSTITUTE(SUBSTITUTE(Table1[[#This Row],[Peak '#]],".D\data.ms",""),"TIC:", ""),B924)</f>
        <v xml:space="preserve"> 20250718_Nap-0.1</v>
      </c>
      <c r="J925" t="str">
        <f>IFERROR(2*(D926-Table1[[#This Row],[Ret Time]])/(Table1[[#This Row],[Width]]+F926),"")</f>
        <v/>
      </c>
      <c r="K925" t="str">
        <f>IF(ISNUMBER(Table1[[#This Row],[Ret Time]]), ROUND(Table1[[#This Row],[Ret Time]],1),"")</f>
        <v/>
      </c>
      <c r="L925" t="str">
        <f>IFERROR(INDEX($W$8:$W$30,MATCH(K925,$V$8:$V$30,0)),"")</f>
        <v/>
      </c>
      <c r="M925" t="str">
        <f>IFERROR(INDEX($X$8:$X$30,MATCH(Table1[[#This Row],[Rounded RT]],$V$8:$V$30,0)),"")</f>
        <v/>
      </c>
      <c r="N925" t="str">
        <f>IF(Table1[[#This Row],[Analyte]]=$W$8, Table1[[#This Row],[Area]]/SUMIFS($G$6:$G1923, $M$6:$M1923,Table1[[#This Row],[Inject ID]],$B$6:$B1923,Table1[[#This Row],[File Name]]), "")</f>
        <v/>
      </c>
      <c r="O925" t="str">
        <f>IF(Table1[[#This Row],[Analyte]]=$W$25, Table1[[#This Row],[Area]]/SUMIFS($G$6:$G1923, $M$6:$M1923,Table1[[#This Row],[Inject ID]],$B$6:$B1923,Table1[[#This Row],[File Name]]), "")</f>
        <v/>
      </c>
      <c r="Q925" t="str">
        <f>IF(Table1[[#This Row],[Nap/decane]]=$W$8, Table1[[#This Row],[Area]]/SUMIFS($G$6:$G1923, $M$6:$M1923,Table1[[#This Row],[Inject ID approx]],$B$6:$B1923,Table1[[#This Row],[File Name]]), "")</f>
        <v/>
      </c>
      <c r="R925" t="str">
        <f>IF(OR(Table1[[#This Row],[Analyte]]="Phe", Table1[[#This Row],[Analyte]]= "Naphtol"),TRUE,"")</f>
        <v/>
      </c>
    </row>
    <row r="926" spans="1:18" x14ac:dyDescent="0.2">
      <c r="A926" t="str">
        <f>IFERROR(RIGHT(Table1[[#This Row],[File Name]],LEN(Table1[[#This Row],[File Name]])-FIND("-",Table1[[#This Row],[File Name]])),"")</f>
        <v>0.1</v>
      </c>
      <c r="B926" t="str">
        <f>IF(LEFT(Table1[[#This Row],[Peak '#]],3)="TIC", SUBSTITUTE(SUBSTITUTE(Table1[[#This Row],[Peak '#]],".D\data.ms",""),"TIC:", ""),B925)</f>
        <v xml:space="preserve"> 20250718_Nap-0.1</v>
      </c>
      <c r="J926" t="str">
        <f>IFERROR(2*(D927-Table1[[#This Row],[Ret Time]])/(Table1[[#This Row],[Width]]+F927),"")</f>
        <v/>
      </c>
      <c r="K926" t="str">
        <f>IF(ISNUMBER(Table1[[#This Row],[Ret Time]]), ROUND(Table1[[#This Row],[Ret Time]],1),"")</f>
        <v/>
      </c>
      <c r="L926" t="str">
        <f>IFERROR(INDEX($W$8:$W$30,MATCH(K926,$V$8:$V$30,0)),"")</f>
        <v/>
      </c>
      <c r="M926" t="str">
        <f>IFERROR(INDEX($X$8:$X$30,MATCH(Table1[[#This Row],[Rounded RT]],$V$8:$V$30,0)),"")</f>
        <v/>
      </c>
      <c r="N926" t="str">
        <f>IF(Table1[[#This Row],[Analyte]]=$W$8, Table1[[#This Row],[Area]]/SUMIFS($G$6:$G1924, $M$6:$M1924,Table1[[#This Row],[Inject ID]],$B$6:$B1924,Table1[[#This Row],[File Name]]), "")</f>
        <v/>
      </c>
      <c r="O926" t="str">
        <f>IF(Table1[[#This Row],[Analyte]]=$W$25, Table1[[#This Row],[Area]]/SUMIFS($G$6:$G1924, $M$6:$M1924,Table1[[#This Row],[Inject ID]],$B$6:$B1924,Table1[[#This Row],[File Name]]), "")</f>
        <v/>
      </c>
      <c r="Q926" t="str">
        <f>IF(Table1[[#This Row],[Nap/decane]]=$W$8, Table1[[#This Row],[Area]]/SUMIFS($G$6:$G1924, $M$6:$M1924,Table1[[#This Row],[Inject ID approx]],$B$6:$B1924,Table1[[#This Row],[File Name]]), "")</f>
        <v/>
      </c>
      <c r="R926" t="str">
        <f>IF(OR(Table1[[#This Row],[Analyte]]="Phe", Table1[[#This Row],[Analyte]]= "Naphtol"),TRUE,"")</f>
        <v/>
      </c>
    </row>
    <row r="927" spans="1:18" x14ac:dyDescent="0.2">
      <c r="A927" t="str">
        <f>IFERROR(RIGHT(Table1[[#This Row],[File Name]],LEN(Table1[[#This Row],[File Name]])-FIND("-",Table1[[#This Row],[File Name]])),"")</f>
        <v>0.1</v>
      </c>
      <c r="B927" t="str">
        <f>IF(LEFT(Table1[[#This Row],[Peak '#]],3)="TIC", SUBSTITUTE(SUBSTITUTE(Table1[[#This Row],[Peak '#]],".D\data.ms",""),"TIC:", ""),B926)</f>
        <v xml:space="preserve"> 20250718_Nap-0.1</v>
      </c>
      <c r="J927" t="str">
        <f>IFERROR(2*(D928-Table1[[#This Row],[Ret Time]])/(Table1[[#This Row],[Width]]+F928),"")</f>
        <v/>
      </c>
      <c r="K927" t="str">
        <f>IF(ISNUMBER(Table1[[#This Row],[Ret Time]]), ROUND(Table1[[#This Row],[Ret Time]],1),"")</f>
        <v/>
      </c>
      <c r="L927" t="str">
        <f>IFERROR(INDEX($W$8:$W$30,MATCH(K927,$V$8:$V$30,0)),"")</f>
        <v/>
      </c>
      <c r="M927" t="str">
        <f>IFERROR(INDEX($X$8:$X$30,MATCH(Table1[[#This Row],[Rounded RT]],$V$8:$V$30,0)),"")</f>
        <v/>
      </c>
      <c r="N927" t="str">
        <f>IF(Table1[[#This Row],[Analyte]]=$W$8, Table1[[#This Row],[Area]]/SUMIFS($G$6:$G1925, $M$6:$M1925,Table1[[#This Row],[Inject ID]],$B$6:$B1925,Table1[[#This Row],[File Name]]), "")</f>
        <v/>
      </c>
      <c r="O927" t="str">
        <f>IF(Table1[[#This Row],[Analyte]]=$W$25, Table1[[#This Row],[Area]]/SUMIFS($G$6:$G1925, $M$6:$M1925,Table1[[#This Row],[Inject ID]],$B$6:$B1925,Table1[[#This Row],[File Name]]), "")</f>
        <v/>
      </c>
      <c r="Q927" t="str">
        <f>IF(Table1[[#This Row],[Nap/decane]]=$W$8, Table1[[#This Row],[Area]]/SUMIFS($G$6:$G1925, $M$6:$M1925,Table1[[#This Row],[Inject ID approx]],$B$6:$B1925,Table1[[#This Row],[File Name]]), "")</f>
        <v/>
      </c>
      <c r="R927" t="str">
        <f>IF(OR(Table1[[#This Row],[Analyte]]="Phe", Table1[[#This Row],[Analyte]]= "Naphtol"),TRUE,"")</f>
        <v/>
      </c>
    </row>
    <row r="928" spans="1:18" x14ac:dyDescent="0.2">
      <c r="A928" t="str">
        <f>IFERROR(RIGHT(Table1[[#This Row],[File Name]],LEN(Table1[[#This Row],[File Name]])-FIND("-",Table1[[#This Row],[File Name]])),"")</f>
        <v>0.1</v>
      </c>
      <c r="B928" t="str">
        <f>IF(LEFT(Table1[[#This Row],[Peak '#]],3)="TIC", SUBSTITUTE(SUBSTITUTE(Table1[[#This Row],[Peak '#]],".D\data.ms",""),"TIC:", ""),B927)</f>
        <v xml:space="preserve"> 20250718_Nap-0.1</v>
      </c>
      <c r="J928" t="str">
        <f>IFERROR(2*(D929-Table1[[#This Row],[Ret Time]])/(Table1[[#This Row],[Width]]+F929),"")</f>
        <v/>
      </c>
      <c r="K928" t="str">
        <f>IF(ISNUMBER(Table1[[#This Row],[Ret Time]]), ROUND(Table1[[#This Row],[Ret Time]],1),"")</f>
        <v/>
      </c>
      <c r="L928" t="str">
        <f>IFERROR(INDEX($W$8:$W$30,MATCH(K928,$V$8:$V$30,0)),"")</f>
        <v/>
      </c>
      <c r="M928" t="str">
        <f>IFERROR(INDEX($X$8:$X$30,MATCH(Table1[[#This Row],[Rounded RT]],$V$8:$V$30,0)),"")</f>
        <v/>
      </c>
      <c r="N928" t="str">
        <f>IF(Table1[[#This Row],[Analyte]]=$W$8, Table1[[#This Row],[Area]]/SUMIFS($G$6:$G1926, $M$6:$M1926,Table1[[#This Row],[Inject ID]],$B$6:$B1926,Table1[[#This Row],[File Name]]), "")</f>
        <v/>
      </c>
      <c r="O928" t="str">
        <f>IF(Table1[[#This Row],[Analyte]]=$W$25, Table1[[#This Row],[Area]]/SUMIFS($G$6:$G1926, $M$6:$M1926,Table1[[#This Row],[Inject ID]],$B$6:$B1926,Table1[[#This Row],[File Name]]), "")</f>
        <v/>
      </c>
      <c r="Q928" t="str">
        <f>IF(Table1[[#This Row],[Nap/decane]]=$W$8, Table1[[#This Row],[Area]]/SUMIFS($G$6:$G1926, $M$6:$M1926,Table1[[#This Row],[Inject ID approx]],$B$6:$B1926,Table1[[#This Row],[File Name]]), "")</f>
        <v/>
      </c>
      <c r="R928" t="str">
        <f>IF(OR(Table1[[#This Row],[Analyte]]="Phe", Table1[[#This Row],[Analyte]]= "Naphtol"),TRUE,"")</f>
        <v/>
      </c>
    </row>
    <row r="929" spans="1:18" x14ac:dyDescent="0.2">
      <c r="A929" t="str">
        <f>IFERROR(RIGHT(Table1[[#This Row],[File Name]],LEN(Table1[[#This Row],[File Name]])-FIND("-",Table1[[#This Row],[File Name]])),"")</f>
        <v>0.1</v>
      </c>
      <c r="B929" t="str">
        <f>IF(LEFT(Table1[[#This Row],[Peak '#]],3)="TIC", SUBSTITUTE(SUBSTITUTE(Table1[[#This Row],[Peak '#]],".D\data.ms",""),"TIC:", ""),B928)</f>
        <v xml:space="preserve"> 20250718_Nap-0.1</v>
      </c>
      <c r="J929" t="str">
        <f>IFERROR(2*(D930-Table1[[#This Row],[Ret Time]])/(Table1[[#This Row],[Width]]+F930),"")</f>
        <v/>
      </c>
      <c r="K929" t="str">
        <f>IF(ISNUMBER(Table1[[#This Row],[Ret Time]]), ROUND(Table1[[#This Row],[Ret Time]],1),"")</f>
        <v/>
      </c>
      <c r="L929" t="str">
        <f>IFERROR(INDEX($W$8:$W$30,MATCH(K929,$V$8:$V$30,0)),"")</f>
        <v/>
      </c>
      <c r="M929" t="str">
        <f>IFERROR(INDEX($X$8:$X$30,MATCH(Table1[[#This Row],[Rounded RT]],$V$8:$V$30,0)),"")</f>
        <v/>
      </c>
      <c r="N929" t="str">
        <f>IF(Table1[[#This Row],[Analyte]]=$W$8, Table1[[#This Row],[Area]]/SUMIFS($G$6:$G1927, $M$6:$M1927,Table1[[#This Row],[Inject ID]],$B$6:$B1927,Table1[[#This Row],[File Name]]), "")</f>
        <v/>
      </c>
      <c r="O929" t="str">
        <f>IF(Table1[[#This Row],[Analyte]]=$W$25, Table1[[#This Row],[Area]]/SUMIFS($G$6:$G1927, $M$6:$M1927,Table1[[#This Row],[Inject ID]],$B$6:$B1927,Table1[[#This Row],[File Name]]), "")</f>
        <v/>
      </c>
      <c r="Q929" t="str">
        <f>IF(Table1[[#This Row],[Nap/decane]]=$W$8, Table1[[#This Row],[Area]]/SUMIFS($G$6:$G1927, $M$6:$M1927,Table1[[#This Row],[Inject ID approx]],$B$6:$B1927,Table1[[#This Row],[File Name]]), "")</f>
        <v/>
      </c>
      <c r="R929" t="str">
        <f>IF(OR(Table1[[#This Row],[Analyte]]="Phe", Table1[[#This Row],[Analyte]]= "Naphtol"),TRUE,"")</f>
        <v/>
      </c>
    </row>
    <row r="930" spans="1:18" x14ac:dyDescent="0.2">
      <c r="A930" t="str">
        <f>IFERROR(RIGHT(Table1[[#This Row],[File Name]],LEN(Table1[[#This Row],[File Name]])-FIND("-",Table1[[#This Row],[File Name]])),"")</f>
        <v>0.1</v>
      </c>
      <c r="B930" t="str">
        <f>IF(LEFT(Table1[[#This Row],[Peak '#]],3)="TIC", SUBSTITUTE(SUBSTITUTE(Table1[[#This Row],[Peak '#]],".D\data.ms",""),"TIC:", ""),B929)</f>
        <v xml:space="preserve"> 20250718_Nap-0.1</v>
      </c>
      <c r="C930"/>
      <c r="J930" t="str">
        <f>IFERROR(2*(D931-Table1[[#This Row],[Ret Time]])/(Table1[[#This Row],[Width]]+F931),"")</f>
        <v/>
      </c>
      <c r="K930" t="str">
        <f>IF(ISNUMBER(Table1[[#This Row],[Ret Time]]), ROUND(Table1[[#This Row],[Ret Time]],1),"")</f>
        <v/>
      </c>
      <c r="L930" t="str">
        <f>IFERROR(INDEX($W$8:$W$30,MATCH(K930,$V$8:$V$30,0)),"")</f>
        <v/>
      </c>
      <c r="M930" t="str">
        <f>IFERROR(INDEX($X$8:$X$30,MATCH(Table1[[#This Row],[Rounded RT]],$V$8:$V$30,0)),"")</f>
        <v/>
      </c>
      <c r="N930" t="str">
        <f>IF(Table1[[#This Row],[Analyte]]=$W$8, Table1[[#This Row],[Area]]/SUMIFS($G$6:$G1928, $M$6:$M1928,Table1[[#This Row],[Inject ID]],$B$6:$B1928,Table1[[#This Row],[File Name]]), "")</f>
        <v/>
      </c>
      <c r="O930" t="str">
        <f>IF(Table1[[#This Row],[Analyte]]=$W$25, Table1[[#This Row],[Area]]/SUMIFS($G$6:$G1928, $M$6:$M1928,Table1[[#This Row],[Inject ID]],$B$6:$B1928,Table1[[#This Row],[File Name]]), "")</f>
        <v/>
      </c>
      <c r="Q930" t="str">
        <f>IF(Table1[[#This Row],[Nap/decane]]=$W$8, Table1[[#This Row],[Area]]/SUMIFS($G$6:$G1928, $M$6:$M1928,Table1[[#This Row],[Inject ID approx]],$B$6:$B1928,Table1[[#This Row],[File Name]]), "")</f>
        <v/>
      </c>
      <c r="R930" t="str">
        <f>IF(OR(Table1[[#This Row],[Analyte]]="Phe", Table1[[#This Row],[Analyte]]= "Naphtol"),TRUE,"")</f>
        <v/>
      </c>
    </row>
    <row r="931" spans="1:18" x14ac:dyDescent="0.2">
      <c r="A931" t="str">
        <f>IFERROR(RIGHT(Table1[[#This Row],[File Name]],LEN(Table1[[#This Row],[File Name]])-FIND("-",Table1[[#This Row],[File Name]])),"")</f>
        <v>0.1</v>
      </c>
      <c r="B931" t="str">
        <f>IF(LEFT(Table1[[#This Row],[Peak '#]],3)="TIC", SUBSTITUTE(SUBSTITUTE(Table1[[#This Row],[Peak '#]],".D\data.ms",""),"TIC:", ""),B930)</f>
        <v xml:space="preserve"> 20250718_Nap-0.1</v>
      </c>
      <c r="J931" t="str">
        <f>IFERROR(2*(D932-Table1[[#This Row],[Ret Time]])/(Table1[[#This Row],[Width]]+F932),"")</f>
        <v/>
      </c>
      <c r="K931" t="str">
        <f>IF(ISNUMBER(Table1[[#This Row],[Ret Time]]), ROUND(Table1[[#This Row],[Ret Time]],1),"")</f>
        <v/>
      </c>
      <c r="L931" t="str">
        <f>IFERROR(INDEX($W$8:$W$30,MATCH(K931,$V$8:$V$30,0)),"")</f>
        <v/>
      </c>
      <c r="M931" t="str">
        <f>IFERROR(INDEX($X$8:$X$30,MATCH(Table1[[#This Row],[Rounded RT]],$V$8:$V$30,0)),"")</f>
        <v/>
      </c>
      <c r="N931" t="str">
        <f>IF(Table1[[#This Row],[Analyte]]=$W$8, Table1[[#This Row],[Area]]/SUMIFS($G$6:$G1929, $M$6:$M1929,Table1[[#This Row],[Inject ID]],$B$6:$B1929,Table1[[#This Row],[File Name]]), "")</f>
        <v/>
      </c>
      <c r="O931" t="str">
        <f>IF(Table1[[#This Row],[Analyte]]=$W$25, Table1[[#This Row],[Area]]/SUMIFS($G$6:$G1929, $M$6:$M1929,Table1[[#This Row],[Inject ID]],$B$6:$B1929,Table1[[#This Row],[File Name]]), "")</f>
        <v/>
      </c>
      <c r="Q931" t="str">
        <f>IF(Table1[[#This Row],[Nap/decane]]=$W$8, Table1[[#This Row],[Area]]/SUMIFS($G$6:$G1929, $M$6:$M1929,Table1[[#This Row],[Inject ID approx]],$B$6:$B1929,Table1[[#This Row],[File Name]]), "")</f>
        <v/>
      </c>
      <c r="R931" t="str">
        <f>IF(OR(Table1[[#This Row],[Analyte]]="Phe", Table1[[#This Row],[Analyte]]= "Naphtol"),TRUE,"")</f>
        <v/>
      </c>
    </row>
    <row r="932" spans="1:18" x14ac:dyDescent="0.2">
      <c r="A932" t="str">
        <f>IFERROR(RIGHT(Table1[[#This Row],[File Name]],LEN(Table1[[#This Row],[File Name]])-FIND("-",Table1[[#This Row],[File Name]])),"")</f>
        <v>0.1</v>
      </c>
      <c r="B932" t="str">
        <f>IF(LEFT(Table1[[#This Row],[Peak '#]],3)="TIC", SUBSTITUTE(SUBSTITUTE(Table1[[#This Row],[Peak '#]],".D\data.ms",""),"TIC:", ""),B931)</f>
        <v xml:space="preserve"> 20250718_Nap-0.1</v>
      </c>
      <c r="J932" t="str">
        <f>IFERROR(2*(D933-Table1[[#This Row],[Ret Time]])/(Table1[[#This Row],[Width]]+F933),"")</f>
        <v/>
      </c>
      <c r="K932" t="str">
        <f>IF(ISNUMBER(Table1[[#This Row],[Ret Time]]), ROUND(Table1[[#This Row],[Ret Time]],1),"")</f>
        <v/>
      </c>
      <c r="L932" t="str">
        <f>IFERROR(INDEX($W$8:$W$30,MATCH(K932,$V$8:$V$30,0)),"")</f>
        <v/>
      </c>
      <c r="M932" t="str">
        <f>IFERROR(INDEX($X$8:$X$30,MATCH(Table1[[#This Row],[Rounded RT]],$V$8:$V$30,0)),"")</f>
        <v/>
      </c>
      <c r="N932" t="str">
        <f>IF(Table1[[#This Row],[Analyte]]=$W$8, Table1[[#This Row],[Area]]/SUMIFS($G$6:$G1930, $M$6:$M1930,Table1[[#This Row],[Inject ID]],$B$6:$B1930,Table1[[#This Row],[File Name]]), "")</f>
        <v/>
      </c>
      <c r="O932" t="str">
        <f>IF(Table1[[#This Row],[Analyte]]=$W$25, Table1[[#This Row],[Area]]/SUMIFS($G$6:$G1930, $M$6:$M1930,Table1[[#This Row],[Inject ID]],$B$6:$B1930,Table1[[#This Row],[File Name]]), "")</f>
        <v/>
      </c>
      <c r="Q932" t="str">
        <f>IF(Table1[[#This Row],[Nap/decane]]=$W$8, Table1[[#This Row],[Area]]/SUMIFS($G$6:$G1930, $M$6:$M1930,Table1[[#This Row],[Inject ID approx]],$B$6:$B1930,Table1[[#This Row],[File Name]]), "")</f>
        <v/>
      </c>
      <c r="R932" t="str">
        <f>IF(OR(Table1[[#This Row],[Analyte]]="Phe", Table1[[#This Row],[Analyte]]= "Naphtol"),TRUE,"")</f>
        <v/>
      </c>
    </row>
    <row r="933" spans="1:18" x14ac:dyDescent="0.2">
      <c r="A933" t="str">
        <f>IFERROR(RIGHT(Table1[[#This Row],[File Name]],LEN(Table1[[#This Row],[File Name]])-FIND("-",Table1[[#This Row],[File Name]])),"")</f>
        <v>0.1</v>
      </c>
      <c r="B933" t="str">
        <f>IF(LEFT(Table1[[#This Row],[Peak '#]],3)="TIC", SUBSTITUTE(SUBSTITUTE(Table1[[#This Row],[Peak '#]],".D\data.ms",""),"TIC:", ""),B932)</f>
        <v xml:space="preserve"> 20250718_Nap-0.1</v>
      </c>
      <c r="J933" t="str">
        <f>IFERROR(2*(D934-Table1[[#This Row],[Ret Time]])/(Table1[[#This Row],[Width]]+F934),"")</f>
        <v/>
      </c>
      <c r="K933" t="str">
        <f>IF(ISNUMBER(Table1[[#This Row],[Ret Time]]), ROUND(Table1[[#This Row],[Ret Time]],1),"")</f>
        <v/>
      </c>
      <c r="L933" t="str">
        <f>IFERROR(INDEX($W$8:$W$30,MATCH(K933,$V$8:$V$30,0)),"")</f>
        <v/>
      </c>
      <c r="M933" t="str">
        <f>IFERROR(INDEX($X$8:$X$30,MATCH(Table1[[#This Row],[Rounded RT]],$V$8:$V$30,0)),"")</f>
        <v/>
      </c>
      <c r="N933" t="str">
        <f>IF(Table1[[#This Row],[Analyte]]=$W$8, Table1[[#This Row],[Area]]/SUMIFS($G$6:$G1931, $M$6:$M1931,Table1[[#This Row],[Inject ID]],$B$6:$B1931,Table1[[#This Row],[File Name]]), "")</f>
        <v/>
      </c>
      <c r="O933" t="str">
        <f>IF(Table1[[#This Row],[Analyte]]=$W$25, Table1[[#This Row],[Area]]/SUMIFS($G$6:$G1931, $M$6:$M1931,Table1[[#This Row],[Inject ID]],$B$6:$B1931,Table1[[#This Row],[File Name]]), "")</f>
        <v/>
      </c>
      <c r="Q933" t="str">
        <f>IF(Table1[[#This Row],[Nap/decane]]=$W$8, Table1[[#This Row],[Area]]/SUMIFS($G$6:$G1931, $M$6:$M1931,Table1[[#This Row],[Inject ID approx]],$B$6:$B1931,Table1[[#This Row],[File Name]]), "")</f>
        <v/>
      </c>
      <c r="R933" t="str">
        <f>IF(OR(Table1[[#This Row],[Analyte]]="Phe", Table1[[#This Row],[Analyte]]= "Naphtol"),TRUE,"")</f>
        <v/>
      </c>
    </row>
    <row r="934" spans="1:18" x14ac:dyDescent="0.2">
      <c r="A934" t="str">
        <f>IFERROR(RIGHT(Table1[[#This Row],[File Name]],LEN(Table1[[#This Row],[File Name]])-FIND("-",Table1[[#This Row],[File Name]])),"")</f>
        <v>0.1</v>
      </c>
      <c r="B934" t="str">
        <f>IF(LEFT(Table1[[#This Row],[Peak '#]],3)="TIC", SUBSTITUTE(SUBSTITUTE(Table1[[#This Row],[Peak '#]],".D\data.ms",""),"TIC:", ""),B933)</f>
        <v xml:space="preserve"> 20250718_Nap-0.1</v>
      </c>
      <c r="J934" t="str">
        <f>IFERROR(2*(D935-Table1[[#This Row],[Ret Time]])/(Table1[[#This Row],[Width]]+F935),"")</f>
        <v/>
      </c>
      <c r="K934" t="str">
        <f>IF(ISNUMBER(Table1[[#This Row],[Ret Time]]), ROUND(Table1[[#This Row],[Ret Time]],1),"")</f>
        <v/>
      </c>
      <c r="L934" t="str">
        <f>IFERROR(INDEX($W$8:$W$30,MATCH(K934,$V$8:$V$30,0)),"")</f>
        <v/>
      </c>
      <c r="M934" t="str">
        <f>IFERROR(INDEX($X$8:$X$30,MATCH(Table1[[#This Row],[Rounded RT]],$V$8:$V$30,0)),"")</f>
        <v/>
      </c>
      <c r="N934" t="str">
        <f>IF(Table1[[#This Row],[Analyte]]=$W$8, Table1[[#This Row],[Area]]/SUMIFS($G$6:$G1932, $M$6:$M1932,Table1[[#This Row],[Inject ID]],$B$6:$B1932,Table1[[#This Row],[File Name]]), "")</f>
        <v/>
      </c>
      <c r="O934" t="str">
        <f>IF(Table1[[#This Row],[Analyte]]=$W$25, Table1[[#This Row],[Area]]/SUMIFS($G$6:$G1932, $M$6:$M1932,Table1[[#This Row],[Inject ID]],$B$6:$B1932,Table1[[#This Row],[File Name]]), "")</f>
        <v/>
      </c>
      <c r="Q934" t="str">
        <f>IF(Table1[[#This Row],[Nap/decane]]=$W$8, Table1[[#This Row],[Area]]/SUMIFS($G$6:$G1932, $M$6:$M1932,Table1[[#This Row],[Inject ID approx]],$B$6:$B1932,Table1[[#This Row],[File Name]]), "")</f>
        <v/>
      </c>
      <c r="R934" t="str">
        <f>IF(OR(Table1[[#This Row],[Analyte]]="Phe", Table1[[#This Row],[Analyte]]= "Naphtol"),TRUE,"")</f>
        <v/>
      </c>
    </row>
    <row r="935" spans="1:18" x14ac:dyDescent="0.2">
      <c r="A935" t="str">
        <f>IFERROR(RIGHT(Table1[[#This Row],[File Name]],LEN(Table1[[#This Row],[File Name]])-FIND("-",Table1[[#This Row],[File Name]])),"")</f>
        <v>0.1</v>
      </c>
      <c r="B935" t="str">
        <f>IF(LEFT(Table1[[#This Row],[Peak '#]],3)="TIC", SUBSTITUTE(SUBSTITUTE(Table1[[#This Row],[Peak '#]],".D\data.ms",""),"TIC:", ""),B934)</f>
        <v xml:space="preserve"> 20250718_Nap-0.1</v>
      </c>
      <c r="J935" t="str">
        <f>IFERROR(2*(D936-Table1[[#This Row],[Ret Time]])/(Table1[[#This Row],[Width]]+F936),"")</f>
        <v/>
      </c>
      <c r="K935" t="str">
        <f>IF(ISNUMBER(Table1[[#This Row],[Ret Time]]), ROUND(Table1[[#This Row],[Ret Time]],1),"")</f>
        <v/>
      </c>
      <c r="L935" t="str">
        <f>IFERROR(INDEX($W$8:$W$30,MATCH(K935,$V$8:$V$30,0)),"")</f>
        <v/>
      </c>
      <c r="M935" t="str">
        <f>IFERROR(INDEX($X$8:$X$30,MATCH(Table1[[#This Row],[Rounded RT]],$V$8:$V$30,0)),"")</f>
        <v/>
      </c>
      <c r="N935" t="str">
        <f>IF(Table1[[#This Row],[Analyte]]=$W$8, Table1[[#This Row],[Area]]/SUMIFS($G$6:$G1933, $M$6:$M1933,Table1[[#This Row],[Inject ID]],$B$6:$B1933,Table1[[#This Row],[File Name]]), "")</f>
        <v/>
      </c>
      <c r="O935" t="str">
        <f>IF(Table1[[#This Row],[Analyte]]=$W$25, Table1[[#This Row],[Area]]/SUMIFS($G$6:$G1933, $M$6:$M1933,Table1[[#This Row],[Inject ID]],$B$6:$B1933,Table1[[#This Row],[File Name]]), "")</f>
        <v/>
      </c>
      <c r="Q935" t="str">
        <f>IF(Table1[[#This Row],[Nap/decane]]=$W$8, Table1[[#This Row],[Area]]/SUMIFS($G$6:$G1933, $M$6:$M1933,Table1[[#This Row],[Inject ID approx]],$B$6:$B1933,Table1[[#This Row],[File Name]]), "")</f>
        <v/>
      </c>
      <c r="R935" t="str">
        <f>IF(OR(Table1[[#This Row],[Analyte]]="Phe", Table1[[#This Row],[Analyte]]= "Naphtol"),TRUE,"")</f>
        <v/>
      </c>
    </row>
    <row r="936" spans="1:18" x14ac:dyDescent="0.2">
      <c r="A936" t="str">
        <f>IFERROR(RIGHT(Table1[[#This Row],[File Name]],LEN(Table1[[#This Row],[File Name]])-FIND("-",Table1[[#This Row],[File Name]])),"")</f>
        <v>0.1</v>
      </c>
      <c r="B936" t="str">
        <f>IF(LEFT(Table1[[#This Row],[Peak '#]],3)="TIC", SUBSTITUTE(SUBSTITUTE(Table1[[#This Row],[Peak '#]],".D\data.ms",""),"TIC:", ""),B935)</f>
        <v xml:space="preserve"> 20250718_Nap-0.1</v>
      </c>
      <c r="J936" t="str">
        <f>IFERROR(2*(D937-Table1[[#This Row],[Ret Time]])/(Table1[[#This Row],[Width]]+F937),"")</f>
        <v/>
      </c>
      <c r="K936" t="str">
        <f>IF(ISNUMBER(Table1[[#This Row],[Ret Time]]), ROUND(Table1[[#This Row],[Ret Time]],1),"")</f>
        <v/>
      </c>
      <c r="L936" t="str">
        <f>IFERROR(INDEX($W$8:$W$30,MATCH(K936,$V$8:$V$30,0)),"")</f>
        <v/>
      </c>
      <c r="M936" t="str">
        <f>IFERROR(INDEX($X$8:$X$30,MATCH(Table1[[#This Row],[Rounded RT]],$V$8:$V$30,0)),"")</f>
        <v/>
      </c>
      <c r="N936" t="str">
        <f>IF(Table1[[#This Row],[Analyte]]=$W$8, Table1[[#This Row],[Area]]/SUMIFS($G$6:$G1934, $M$6:$M1934,Table1[[#This Row],[Inject ID]],$B$6:$B1934,Table1[[#This Row],[File Name]]), "")</f>
        <v/>
      </c>
      <c r="O936" t="str">
        <f>IF(Table1[[#This Row],[Analyte]]=$W$25, Table1[[#This Row],[Area]]/SUMIFS($G$6:$G1934, $M$6:$M1934,Table1[[#This Row],[Inject ID]],$B$6:$B1934,Table1[[#This Row],[File Name]]), "")</f>
        <v/>
      </c>
      <c r="Q936" t="str">
        <f>IF(Table1[[#This Row],[Nap/decane]]=$W$8, Table1[[#This Row],[Area]]/SUMIFS($G$6:$G1934, $M$6:$M1934,Table1[[#This Row],[Inject ID approx]],$B$6:$B1934,Table1[[#This Row],[File Name]]), "")</f>
        <v/>
      </c>
      <c r="R936" t="str">
        <f>IF(OR(Table1[[#This Row],[Analyte]]="Phe", Table1[[#This Row],[Analyte]]= "Naphtol"),TRUE,"")</f>
        <v/>
      </c>
    </row>
    <row r="937" spans="1:18" x14ac:dyDescent="0.2">
      <c r="A937" t="str">
        <f>IFERROR(RIGHT(Table1[[#This Row],[File Name]],LEN(Table1[[#This Row],[File Name]])-FIND("-",Table1[[#This Row],[File Name]])),"")</f>
        <v>0.1</v>
      </c>
      <c r="B937" t="str">
        <f>IF(LEFT(Table1[[#This Row],[Peak '#]],3)="TIC", SUBSTITUTE(SUBSTITUTE(Table1[[#This Row],[Peak '#]],".D\data.ms",""),"TIC:", ""),B936)</f>
        <v xml:space="preserve"> 20250718_Nap-0.1</v>
      </c>
      <c r="J937" t="str">
        <f>IFERROR(2*(D938-Table1[[#This Row],[Ret Time]])/(Table1[[#This Row],[Width]]+F938),"")</f>
        <v/>
      </c>
      <c r="K937" t="str">
        <f>IF(ISNUMBER(Table1[[#This Row],[Ret Time]]), ROUND(Table1[[#This Row],[Ret Time]],1),"")</f>
        <v/>
      </c>
      <c r="L937" t="str">
        <f>IFERROR(INDEX($W$8:$W$30,MATCH(K937,$V$8:$V$30,0)),"")</f>
        <v/>
      </c>
      <c r="M937" t="str">
        <f>IFERROR(INDEX($X$8:$X$30,MATCH(Table1[[#This Row],[Rounded RT]],$V$8:$V$30,0)),"")</f>
        <v/>
      </c>
      <c r="N937" t="str">
        <f>IF(Table1[[#This Row],[Analyte]]=$W$8, Table1[[#This Row],[Area]]/SUMIFS($G$6:$G1935, $M$6:$M1935,Table1[[#This Row],[Inject ID]],$B$6:$B1935,Table1[[#This Row],[File Name]]), "")</f>
        <v/>
      </c>
      <c r="O937" t="str">
        <f>IF(Table1[[#This Row],[Analyte]]=$W$25, Table1[[#This Row],[Area]]/SUMIFS($G$6:$G1935, $M$6:$M1935,Table1[[#This Row],[Inject ID]],$B$6:$B1935,Table1[[#This Row],[File Name]]), "")</f>
        <v/>
      </c>
      <c r="Q937" t="str">
        <f>IF(Table1[[#This Row],[Nap/decane]]=$W$8, Table1[[#This Row],[Area]]/SUMIFS($G$6:$G1935, $M$6:$M1935,Table1[[#This Row],[Inject ID approx]],$B$6:$B1935,Table1[[#This Row],[File Name]]), "")</f>
        <v/>
      </c>
      <c r="R937" t="str">
        <f>IF(OR(Table1[[#This Row],[Analyte]]="Phe", Table1[[#This Row],[Analyte]]= "Naphtol"),TRUE,"")</f>
        <v/>
      </c>
    </row>
    <row r="938" spans="1:18" x14ac:dyDescent="0.2">
      <c r="A938" t="str">
        <f>IFERROR(RIGHT(Table1[[#This Row],[File Name]],LEN(Table1[[#This Row],[File Name]])-FIND("-",Table1[[#This Row],[File Name]])),"")</f>
        <v>0.1</v>
      </c>
      <c r="B938" t="str">
        <f>IF(LEFT(Table1[[#This Row],[Peak '#]],3)="TIC", SUBSTITUTE(SUBSTITUTE(Table1[[#This Row],[Peak '#]],".D\data.ms",""),"TIC:", ""),B937)</f>
        <v xml:space="preserve"> 20250718_Nap-0.1</v>
      </c>
      <c r="J938" t="str">
        <f>IFERROR(2*(D939-Table1[[#This Row],[Ret Time]])/(Table1[[#This Row],[Width]]+F939),"")</f>
        <v/>
      </c>
      <c r="K938" t="str">
        <f>IF(ISNUMBER(Table1[[#This Row],[Ret Time]]), ROUND(Table1[[#This Row],[Ret Time]],1),"")</f>
        <v/>
      </c>
      <c r="L938" t="str">
        <f>IFERROR(INDEX($W$8:$W$30,MATCH(K938,$V$8:$V$30,0)),"")</f>
        <v/>
      </c>
      <c r="M938" t="str">
        <f>IFERROR(INDEX($X$8:$X$30,MATCH(Table1[[#This Row],[Rounded RT]],$V$8:$V$30,0)),"")</f>
        <v/>
      </c>
      <c r="N938" t="str">
        <f>IF(Table1[[#This Row],[Analyte]]=$W$8, Table1[[#This Row],[Area]]/SUMIFS($G$6:$G1936, $M$6:$M1936,Table1[[#This Row],[Inject ID]],$B$6:$B1936,Table1[[#This Row],[File Name]]), "")</f>
        <v/>
      </c>
      <c r="O938" t="str">
        <f>IF(Table1[[#This Row],[Analyte]]=$W$25, Table1[[#This Row],[Area]]/SUMIFS($G$6:$G1936, $M$6:$M1936,Table1[[#This Row],[Inject ID]],$B$6:$B1936,Table1[[#This Row],[File Name]]), "")</f>
        <v/>
      </c>
      <c r="Q938" t="str">
        <f>IF(Table1[[#This Row],[Nap/decane]]=$W$8, Table1[[#This Row],[Area]]/SUMIFS($G$6:$G1936, $M$6:$M1936,Table1[[#This Row],[Inject ID approx]],$B$6:$B1936,Table1[[#This Row],[File Name]]), "")</f>
        <v/>
      </c>
      <c r="R938" t="str">
        <f>IF(OR(Table1[[#This Row],[Analyte]]="Phe", Table1[[#This Row],[Analyte]]= "Naphtol"),TRUE,"")</f>
        <v/>
      </c>
    </row>
    <row r="939" spans="1:18" x14ac:dyDescent="0.2">
      <c r="A939" t="str">
        <f>IFERROR(RIGHT(Table1[[#This Row],[File Name]],LEN(Table1[[#This Row],[File Name]])-FIND("-",Table1[[#This Row],[File Name]])),"")</f>
        <v>0.1</v>
      </c>
      <c r="B939" t="str">
        <f>IF(LEFT(Table1[[#This Row],[Peak '#]],3)="TIC", SUBSTITUTE(SUBSTITUTE(Table1[[#This Row],[Peak '#]],".D\data.ms",""),"TIC:", ""),B938)</f>
        <v xml:space="preserve"> 20250718_Nap-0.1</v>
      </c>
      <c r="J939" t="str">
        <f>IFERROR(2*(D940-Table1[[#This Row],[Ret Time]])/(Table1[[#This Row],[Width]]+F940),"")</f>
        <v/>
      </c>
      <c r="K939" t="str">
        <f>IF(ISNUMBER(Table1[[#This Row],[Ret Time]]), ROUND(Table1[[#This Row],[Ret Time]],1),"")</f>
        <v/>
      </c>
      <c r="L939" t="str">
        <f>IFERROR(INDEX($W$8:$W$30,MATCH(K939,$V$8:$V$30,0)),"")</f>
        <v/>
      </c>
      <c r="M939" t="str">
        <f>IFERROR(INDEX($X$8:$X$30,MATCH(Table1[[#This Row],[Rounded RT]],$V$8:$V$30,0)),"")</f>
        <v/>
      </c>
      <c r="N939" t="str">
        <f>IF(Table1[[#This Row],[Analyte]]=$W$8, Table1[[#This Row],[Area]]/SUMIFS($G$6:$G1937, $M$6:$M1937,Table1[[#This Row],[Inject ID]],$B$6:$B1937,Table1[[#This Row],[File Name]]), "")</f>
        <v/>
      </c>
      <c r="O939" t="str">
        <f>IF(Table1[[#This Row],[Analyte]]=$W$25, Table1[[#This Row],[Area]]/SUMIFS($G$6:$G1937, $M$6:$M1937,Table1[[#This Row],[Inject ID]],$B$6:$B1937,Table1[[#This Row],[File Name]]), "")</f>
        <v/>
      </c>
      <c r="Q939" t="str">
        <f>IF(Table1[[#This Row],[Nap/decane]]=$W$8, Table1[[#This Row],[Area]]/SUMIFS($G$6:$G1937, $M$6:$M1937,Table1[[#This Row],[Inject ID approx]],$B$6:$B1937,Table1[[#This Row],[File Name]]), "")</f>
        <v/>
      </c>
      <c r="R939" t="str">
        <f>IF(OR(Table1[[#This Row],[Analyte]]="Phe", Table1[[#This Row],[Analyte]]= "Naphtol"),TRUE,"")</f>
        <v/>
      </c>
    </row>
    <row r="940" spans="1:18" x14ac:dyDescent="0.2">
      <c r="A940" t="str">
        <f>IFERROR(RIGHT(Table1[[#This Row],[File Name]],LEN(Table1[[#This Row],[File Name]])-FIND("-",Table1[[#This Row],[File Name]])),"")</f>
        <v>0.1</v>
      </c>
      <c r="B940" t="str">
        <f>IF(LEFT(Table1[[#This Row],[Peak '#]],3)="TIC", SUBSTITUTE(SUBSTITUTE(Table1[[#This Row],[Peak '#]],".D\data.ms",""),"TIC:", ""),B939)</f>
        <v xml:space="preserve"> 20250718_Nap-0.1</v>
      </c>
      <c r="J940" t="str">
        <f>IFERROR(2*(D941-Table1[[#This Row],[Ret Time]])/(Table1[[#This Row],[Width]]+F941),"")</f>
        <v/>
      </c>
      <c r="K940" t="str">
        <f>IF(ISNUMBER(Table1[[#This Row],[Ret Time]]), ROUND(Table1[[#This Row],[Ret Time]],1),"")</f>
        <v/>
      </c>
      <c r="L940" t="str">
        <f>IFERROR(INDEX($W$8:$W$30,MATCH(K940,$V$8:$V$30,0)),"")</f>
        <v/>
      </c>
      <c r="M940" t="str">
        <f>IFERROR(INDEX($X$8:$X$30,MATCH(Table1[[#This Row],[Rounded RT]],$V$8:$V$30,0)),"")</f>
        <v/>
      </c>
      <c r="N940" t="str">
        <f>IF(Table1[[#This Row],[Analyte]]=$W$8, Table1[[#This Row],[Area]]/SUMIFS($G$6:$G1938, $M$6:$M1938,Table1[[#This Row],[Inject ID]],$B$6:$B1938,Table1[[#This Row],[File Name]]), "")</f>
        <v/>
      </c>
      <c r="O940" t="str">
        <f>IF(Table1[[#This Row],[Analyte]]=$W$25, Table1[[#This Row],[Area]]/SUMIFS($G$6:$G1938, $M$6:$M1938,Table1[[#This Row],[Inject ID]],$B$6:$B1938,Table1[[#This Row],[File Name]]), "")</f>
        <v/>
      </c>
      <c r="Q940" t="str">
        <f>IF(Table1[[#This Row],[Nap/decane]]=$W$8, Table1[[#This Row],[Area]]/SUMIFS($G$6:$G1938, $M$6:$M1938,Table1[[#This Row],[Inject ID approx]],$B$6:$B1938,Table1[[#This Row],[File Name]]), "")</f>
        <v/>
      </c>
      <c r="R940" t="str">
        <f>IF(OR(Table1[[#This Row],[Analyte]]="Phe", Table1[[#This Row],[Analyte]]= "Naphtol"),TRUE,"")</f>
        <v/>
      </c>
    </row>
    <row r="941" spans="1:18" x14ac:dyDescent="0.2">
      <c r="A941" t="str">
        <f>IFERROR(RIGHT(Table1[[#This Row],[File Name]],LEN(Table1[[#This Row],[File Name]])-FIND("-",Table1[[#This Row],[File Name]])),"")</f>
        <v>0.1</v>
      </c>
      <c r="B941" t="str">
        <f>IF(LEFT(Table1[[#This Row],[Peak '#]],3)="TIC", SUBSTITUTE(SUBSTITUTE(Table1[[#This Row],[Peak '#]],".D\data.ms",""),"TIC:", ""),B940)</f>
        <v xml:space="preserve"> 20250718_Nap-0.1</v>
      </c>
      <c r="J941" t="str">
        <f>IFERROR(2*(D942-Table1[[#This Row],[Ret Time]])/(Table1[[#This Row],[Width]]+F942),"")</f>
        <v/>
      </c>
      <c r="K941" t="str">
        <f>IF(ISNUMBER(Table1[[#This Row],[Ret Time]]), ROUND(Table1[[#This Row],[Ret Time]],1),"")</f>
        <v/>
      </c>
      <c r="L941" t="str">
        <f>IFERROR(INDEX($W$8:$W$30,MATCH(K941,$V$8:$V$30,0)),"")</f>
        <v/>
      </c>
      <c r="M941" t="str">
        <f>IFERROR(INDEX($X$8:$X$30,MATCH(Table1[[#This Row],[Rounded RT]],$V$8:$V$30,0)),"")</f>
        <v/>
      </c>
      <c r="N941" t="str">
        <f>IF(Table1[[#This Row],[Analyte]]=$W$8, Table1[[#This Row],[Area]]/SUMIFS($G$6:$G1939, $M$6:$M1939,Table1[[#This Row],[Inject ID]],$B$6:$B1939,Table1[[#This Row],[File Name]]), "")</f>
        <v/>
      </c>
      <c r="O941" t="str">
        <f>IF(Table1[[#This Row],[Analyte]]=$W$25, Table1[[#This Row],[Area]]/SUMIFS($G$6:$G1939, $M$6:$M1939,Table1[[#This Row],[Inject ID]],$B$6:$B1939,Table1[[#This Row],[File Name]]), "")</f>
        <v/>
      </c>
      <c r="Q941" t="str">
        <f>IF(Table1[[#This Row],[Nap/decane]]=$W$8, Table1[[#This Row],[Area]]/SUMIFS($G$6:$G1939, $M$6:$M1939,Table1[[#This Row],[Inject ID approx]],$B$6:$B1939,Table1[[#This Row],[File Name]]), "")</f>
        <v/>
      </c>
      <c r="R941" t="str">
        <f>IF(OR(Table1[[#This Row],[Analyte]]="Phe", Table1[[#This Row],[Analyte]]= "Naphtol"),TRUE,"")</f>
        <v/>
      </c>
    </row>
    <row r="942" spans="1:18" x14ac:dyDescent="0.2">
      <c r="A942" t="str">
        <f>IFERROR(RIGHT(Table1[[#This Row],[File Name]],LEN(Table1[[#This Row],[File Name]])-FIND("-",Table1[[#This Row],[File Name]])),"")</f>
        <v>0.1</v>
      </c>
      <c r="B942" t="str">
        <f>IF(LEFT(Table1[[#This Row],[Peak '#]],3)="TIC", SUBSTITUTE(SUBSTITUTE(Table1[[#This Row],[Peak '#]],".D\data.ms",""),"TIC:", ""),B941)</f>
        <v xml:space="preserve"> 20250718_Nap-0.1</v>
      </c>
      <c r="J942" t="str">
        <f>IFERROR(2*(D943-Table1[[#This Row],[Ret Time]])/(Table1[[#This Row],[Width]]+F943),"")</f>
        <v/>
      </c>
      <c r="K942" t="str">
        <f>IF(ISNUMBER(Table1[[#This Row],[Ret Time]]), ROUND(Table1[[#This Row],[Ret Time]],1),"")</f>
        <v/>
      </c>
      <c r="L942" t="str">
        <f>IFERROR(INDEX($W$8:$W$30,MATCH(K942,$V$8:$V$30,0)),"")</f>
        <v/>
      </c>
      <c r="M942" t="str">
        <f>IFERROR(INDEX($X$8:$X$30,MATCH(Table1[[#This Row],[Rounded RT]],$V$8:$V$30,0)),"")</f>
        <v/>
      </c>
      <c r="N942" t="str">
        <f>IF(Table1[[#This Row],[Analyte]]=$W$8, Table1[[#This Row],[Area]]/SUMIFS($G$6:$G1940, $M$6:$M1940,Table1[[#This Row],[Inject ID]],$B$6:$B1940,Table1[[#This Row],[File Name]]), "")</f>
        <v/>
      </c>
      <c r="O942" t="str">
        <f>IF(Table1[[#This Row],[Analyte]]=$W$25, Table1[[#This Row],[Area]]/SUMIFS($G$6:$G1940, $M$6:$M1940,Table1[[#This Row],[Inject ID]],$B$6:$B1940,Table1[[#This Row],[File Name]]), "")</f>
        <v/>
      </c>
      <c r="Q942" t="str">
        <f>IF(Table1[[#This Row],[Nap/decane]]=$W$8, Table1[[#This Row],[Area]]/SUMIFS($G$6:$G1940, $M$6:$M1940,Table1[[#This Row],[Inject ID approx]],$B$6:$B1940,Table1[[#This Row],[File Name]]), "")</f>
        <v/>
      </c>
      <c r="R942" t="str">
        <f>IF(OR(Table1[[#This Row],[Analyte]]="Phe", Table1[[#This Row],[Analyte]]= "Naphtol"),TRUE,"")</f>
        <v/>
      </c>
    </row>
    <row r="943" spans="1:18" x14ac:dyDescent="0.2">
      <c r="A943" t="str">
        <f>IFERROR(RIGHT(Table1[[#This Row],[File Name]],LEN(Table1[[#This Row],[File Name]])-FIND("-",Table1[[#This Row],[File Name]])),"")</f>
        <v>0.1</v>
      </c>
      <c r="B943" t="str">
        <f>IF(LEFT(Table1[[#This Row],[Peak '#]],3)="TIC", SUBSTITUTE(SUBSTITUTE(Table1[[#This Row],[Peak '#]],".D\data.ms",""),"TIC:", ""),B942)</f>
        <v xml:space="preserve"> 20250718_Nap-0.1</v>
      </c>
      <c r="J943" t="str">
        <f>IFERROR(2*(D944-Table1[[#This Row],[Ret Time]])/(Table1[[#This Row],[Width]]+F944),"")</f>
        <v/>
      </c>
      <c r="K943" t="str">
        <f>IF(ISNUMBER(Table1[[#This Row],[Ret Time]]), ROUND(Table1[[#This Row],[Ret Time]],1),"")</f>
        <v/>
      </c>
      <c r="L943" t="str">
        <f>IFERROR(INDEX($W$8:$W$30,MATCH(K943,$V$8:$V$30,0)),"")</f>
        <v/>
      </c>
      <c r="M943" t="str">
        <f>IFERROR(INDEX($X$8:$X$30,MATCH(Table1[[#This Row],[Rounded RT]],$V$8:$V$30,0)),"")</f>
        <v/>
      </c>
      <c r="N943" t="str">
        <f>IF(Table1[[#This Row],[Analyte]]=$W$8, Table1[[#This Row],[Area]]/SUMIFS($G$6:$G1941, $M$6:$M1941,Table1[[#This Row],[Inject ID]],$B$6:$B1941,Table1[[#This Row],[File Name]]), "")</f>
        <v/>
      </c>
      <c r="O943" t="str">
        <f>IF(Table1[[#This Row],[Analyte]]=$W$25, Table1[[#This Row],[Area]]/SUMIFS($G$6:$G1941, $M$6:$M1941,Table1[[#This Row],[Inject ID]],$B$6:$B1941,Table1[[#This Row],[File Name]]), "")</f>
        <v/>
      </c>
      <c r="Q943" t="str">
        <f>IF(Table1[[#This Row],[Nap/decane]]=$W$8, Table1[[#This Row],[Area]]/SUMIFS($G$6:$G1941, $M$6:$M1941,Table1[[#This Row],[Inject ID approx]],$B$6:$B1941,Table1[[#This Row],[File Name]]), "")</f>
        <v/>
      </c>
      <c r="R943" t="str">
        <f>IF(OR(Table1[[#This Row],[Analyte]]="Phe", Table1[[#This Row],[Analyte]]= "Naphtol"),TRUE,"")</f>
        <v/>
      </c>
    </row>
    <row r="944" spans="1:18" x14ac:dyDescent="0.2">
      <c r="A944" t="str">
        <f>IFERROR(RIGHT(Table1[[#This Row],[File Name]],LEN(Table1[[#This Row],[File Name]])-FIND("-",Table1[[#This Row],[File Name]])),"")</f>
        <v>0.1</v>
      </c>
      <c r="B944" t="str">
        <f>IF(LEFT(Table1[[#This Row],[Peak '#]],3)="TIC", SUBSTITUTE(SUBSTITUTE(Table1[[#This Row],[Peak '#]],".D\data.ms",""),"TIC:", ""),B943)</f>
        <v xml:space="preserve"> 20250718_Nap-0.1</v>
      </c>
      <c r="J944" t="str">
        <f>IFERROR(2*(D945-Table1[[#This Row],[Ret Time]])/(Table1[[#This Row],[Width]]+F945),"")</f>
        <v/>
      </c>
      <c r="K944" t="str">
        <f>IF(ISNUMBER(Table1[[#This Row],[Ret Time]]), ROUND(Table1[[#This Row],[Ret Time]],1),"")</f>
        <v/>
      </c>
      <c r="L944" t="str">
        <f>IFERROR(INDEX($W$8:$W$30,MATCH(K944,$V$8:$V$30,0)),"")</f>
        <v/>
      </c>
      <c r="M944" t="str">
        <f>IFERROR(INDEX($X$8:$X$30,MATCH(Table1[[#This Row],[Rounded RT]],$V$8:$V$30,0)),"")</f>
        <v/>
      </c>
      <c r="N944" t="str">
        <f>IF(Table1[[#This Row],[Analyte]]=$W$8, Table1[[#This Row],[Area]]/SUMIFS($G$6:$G1942, $M$6:$M1942,Table1[[#This Row],[Inject ID]],$B$6:$B1942,Table1[[#This Row],[File Name]]), "")</f>
        <v/>
      </c>
      <c r="O944" t="str">
        <f>IF(Table1[[#This Row],[Analyte]]=$W$25, Table1[[#This Row],[Area]]/SUMIFS($G$6:$G1942, $M$6:$M1942,Table1[[#This Row],[Inject ID]],$B$6:$B1942,Table1[[#This Row],[File Name]]), "")</f>
        <v/>
      </c>
      <c r="Q944" t="str">
        <f>IF(Table1[[#This Row],[Nap/decane]]=$W$8, Table1[[#This Row],[Area]]/SUMIFS($G$6:$G1942, $M$6:$M1942,Table1[[#This Row],[Inject ID approx]],$B$6:$B1942,Table1[[#This Row],[File Name]]), "")</f>
        <v/>
      </c>
      <c r="R944" t="str">
        <f>IF(OR(Table1[[#This Row],[Analyte]]="Phe", Table1[[#This Row],[Analyte]]= "Naphtol"),TRUE,"")</f>
        <v/>
      </c>
    </row>
    <row r="945" spans="1:18" x14ac:dyDescent="0.2">
      <c r="A945" t="str">
        <f>IFERROR(RIGHT(Table1[[#This Row],[File Name]],LEN(Table1[[#This Row],[File Name]])-FIND("-",Table1[[#This Row],[File Name]])),"")</f>
        <v>0.1</v>
      </c>
      <c r="B945" t="str">
        <f>IF(LEFT(Table1[[#This Row],[Peak '#]],3)="TIC", SUBSTITUTE(SUBSTITUTE(Table1[[#This Row],[Peak '#]],".D\data.ms",""),"TIC:", ""),B944)</f>
        <v xml:space="preserve"> 20250718_Nap-0.1</v>
      </c>
      <c r="J945" t="str">
        <f>IFERROR(2*(D946-Table1[[#This Row],[Ret Time]])/(Table1[[#This Row],[Width]]+F946),"")</f>
        <v/>
      </c>
      <c r="K945" t="str">
        <f>IF(ISNUMBER(Table1[[#This Row],[Ret Time]]), ROUND(Table1[[#This Row],[Ret Time]],1),"")</f>
        <v/>
      </c>
      <c r="L945" t="str">
        <f>IFERROR(INDEX($W$8:$W$30,MATCH(K945,$V$8:$V$30,0)),"")</f>
        <v/>
      </c>
      <c r="M945" t="str">
        <f>IFERROR(INDEX($X$8:$X$30,MATCH(Table1[[#This Row],[Rounded RT]],$V$8:$V$30,0)),"")</f>
        <v/>
      </c>
      <c r="N945" t="str">
        <f>IF(Table1[[#This Row],[Analyte]]=$W$8, Table1[[#This Row],[Area]]/SUMIFS($G$6:$G1943, $M$6:$M1943,Table1[[#This Row],[Inject ID]],$B$6:$B1943,Table1[[#This Row],[File Name]]), "")</f>
        <v/>
      </c>
      <c r="O945" t="str">
        <f>IF(Table1[[#This Row],[Analyte]]=$W$25, Table1[[#This Row],[Area]]/SUMIFS($G$6:$G1943, $M$6:$M1943,Table1[[#This Row],[Inject ID]],$B$6:$B1943,Table1[[#This Row],[File Name]]), "")</f>
        <v/>
      </c>
      <c r="Q945" t="str">
        <f>IF(Table1[[#This Row],[Nap/decane]]=$W$8, Table1[[#This Row],[Area]]/SUMIFS($G$6:$G1943, $M$6:$M1943,Table1[[#This Row],[Inject ID approx]],$B$6:$B1943,Table1[[#This Row],[File Name]]), "")</f>
        <v/>
      </c>
      <c r="R945" t="str">
        <f>IF(OR(Table1[[#This Row],[Analyte]]="Phe", Table1[[#This Row],[Analyte]]= "Naphtol"),TRUE,"")</f>
        <v/>
      </c>
    </row>
    <row r="946" spans="1:18" x14ac:dyDescent="0.2">
      <c r="A946" t="str">
        <f>IFERROR(RIGHT(Table1[[#This Row],[File Name]],LEN(Table1[[#This Row],[File Name]])-FIND("-",Table1[[#This Row],[File Name]])),"")</f>
        <v>0.1</v>
      </c>
      <c r="B946" t="str">
        <f>IF(LEFT(Table1[[#This Row],[Peak '#]],3)="TIC", SUBSTITUTE(SUBSTITUTE(Table1[[#This Row],[Peak '#]],".D\data.ms",""),"TIC:", ""),B945)</f>
        <v xml:space="preserve"> 20250718_Nap-0.1</v>
      </c>
      <c r="J946" t="str">
        <f>IFERROR(2*(D947-Table1[[#This Row],[Ret Time]])/(Table1[[#This Row],[Width]]+F947),"")</f>
        <v/>
      </c>
      <c r="K946" t="str">
        <f>IF(ISNUMBER(Table1[[#This Row],[Ret Time]]), ROUND(Table1[[#This Row],[Ret Time]],1),"")</f>
        <v/>
      </c>
      <c r="L946" t="str">
        <f>IFERROR(INDEX($W$8:$W$30,MATCH(K946,$V$8:$V$30,0)),"")</f>
        <v/>
      </c>
      <c r="M946" t="str">
        <f>IFERROR(INDEX($X$8:$X$30,MATCH(Table1[[#This Row],[Rounded RT]],$V$8:$V$30,0)),"")</f>
        <v/>
      </c>
      <c r="N946" t="str">
        <f>IF(Table1[[#This Row],[Analyte]]=$W$8, Table1[[#This Row],[Area]]/SUMIFS($G$6:$G1944, $M$6:$M1944,Table1[[#This Row],[Inject ID]],$B$6:$B1944,Table1[[#This Row],[File Name]]), "")</f>
        <v/>
      </c>
      <c r="O946" t="str">
        <f>IF(Table1[[#This Row],[Analyte]]=$W$25, Table1[[#This Row],[Area]]/SUMIFS($G$6:$G1944, $M$6:$M1944,Table1[[#This Row],[Inject ID]],$B$6:$B1944,Table1[[#This Row],[File Name]]), "")</f>
        <v/>
      </c>
      <c r="Q946" t="str">
        <f>IF(Table1[[#This Row],[Nap/decane]]=$W$8, Table1[[#This Row],[Area]]/SUMIFS($G$6:$G1944, $M$6:$M1944,Table1[[#This Row],[Inject ID approx]],$B$6:$B1944,Table1[[#This Row],[File Name]]), "")</f>
        <v/>
      </c>
      <c r="R946" t="str">
        <f>IF(OR(Table1[[#This Row],[Analyte]]="Phe", Table1[[#This Row],[Analyte]]= "Naphtol"),TRUE,"")</f>
        <v/>
      </c>
    </row>
    <row r="947" spans="1:18" x14ac:dyDescent="0.2">
      <c r="A947" t="str">
        <f>IFERROR(RIGHT(Table1[[#This Row],[File Name]],LEN(Table1[[#This Row],[File Name]])-FIND("-",Table1[[#This Row],[File Name]])),"")</f>
        <v>0.1</v>
      </c>
      <c r="B947" t="str">
        <f>IF(LEFT(Table1[[#This Row],[Peak '#]],3)="TIC", SUBSTITUTE(SUBSTITUTE(Table1[[#This Row],[Peak '#]],".D\data.ms",""),"TIC:", ""),B946)</f>
        <v xml:space="preserve"> 20250718_Nap-0.1</v>
      </c>
      <c r="J947" t="str">
        <f>IFERROR(2*(D948-Table1[[#This Row],[Ret Time]])/(Table1[[#This Row],[Width]]+F948),"")</f>
        <v/>
      </c>
      <c r="K947" t="str">
        <f>IF(ISNUMBER(Table1[[#This Row],[Ret Time]]), ROUND(Table1[[#This Row],[Ret Time]],1),"")</f>
        <v/>
      </c>
      <c r="L947" t="str">
        <f>IFERROR(INDEX($W$8:$W$30,MATCH(K947,$V$8:$V$30,0)),"")</f>
        <v/>
      </c>
      <c r="M947" t="str">
        <f>IFERROR(INDEX($X$8:$X$30,MATCH(Table1[[#This Row],[Rounded RT]],$V$8:$V$30,0)),"")</f>
        <v/>
      </c>
      <c r="N947" t="str">
        <f>IF(Table1[[#This Row],[Analyte]]=$W$8, Table1[[#This Row],[Area]]/SUMIFS($G$6:$G1945, $M$6:$M1945,Table1[[#This Row],[Inject ID]],$B$6:$B1945,Table1[[#This Row],[File Name]]), "")</f>
        <v/>
      </c>
      <c r="O947" t="str">
        <f>IF(Table1[[#This Row],[Analyte]]=$W$25, Table1[[#This Row],[Area]]/SUMIFS($G$6:$G1945, $M$6:$M1945,Table1[[#This Row],[Inject ID]],$B$6:$B1945,Table1[[#This Row],[File Name]]), "")</f>
        <v/>
      </c>
      <c r="Q947" t="str">
        <f>IF(Table1[[#This Row],[Nap/decane]]=$W$8, Table1[[#This Row],[Area]]/SUMIFS($G$6:$G1945, $M$6:$M1945,Table1[[#This Row],[Inject ID approx]],$B$6:$B1945,Table1[[#This Row],[File Name]]), "")</f>
        <v/>
      </c>
      <c r="R947" t="str">
        <f>IF(OR(Table1[[#This Row],[Analyte]]="Phe", Table1[[#This Row],[Analyte]]= "Naphtol"),TRUE,"")</f>
        <v/>
      </c>
    </row>
    <row r="948" spans="1:18" x14ac:dyDescent="0.2">
      <c r="A948" t="str">
        <f>IFERROR(RIGHT(Table1[[#This Row],[File Name]],LEN(Table1[[#This Row],[File Name]])-FIND("-",Table1[[#This Row],[File Name]])),"")</f>
        <v>0.1</v>
      </c>
      <c r="B948" t="str">
        <f>IF(LEFT(Table1[[#This Row],[Peak '#]],3)="TIC", SUBSTITUTE(SUBSTITUTE(Table1[[#This Row],[Peak '#]],".D\data.ms",""),"TIC:", ""),B947)</f>
        <v xml:space="preserve"> 20250718_Nap-0.1</v>
      </c>
      <c r="J948" t="str">
        <f>IFERROR(2*(D949-Table1[[#This Row],[Ret Time]])/(Table1[[#This Row],[Width]]+F949),"")</f>
        <v/>
      </c>
      <c r="K948" t="str">
        <f>IF(ISNUMBER(Table1[[#This Row],[Ret Time]]), ROUND(Table1[[#This Row],[Ret Time]],1),"")</f>
        <v/>
      </c>
      <c r="L948" t="str">
        <f>IFERROR(INDEX($W$8:$W$30,MATCH(K948,$V$8:$V$30,0)),"")</f>
        <v/>
      </c>
      <c r="M948" t="str">
        <f>IFERROR(INDEX($X$8:$X$30,MATCH(Table1[[#This Row],[Rounded RT]],$V$8:$V$30,0)),"")</f>
        <v/>
      </c>
      <c r="N948" t="str">
        <f>IF(Table1[[#This Row],[Analyte]]=$W$8, Table1[[#This Row],[Area]]/SUMIFS($G$6:$G1946, $M$6:$M1946,Table1[[#This Row],[Inject ID]],$B$6:$B1946,Table1[[#This Row],[File Name]]), "")</f>
        <v/>
      </c>
      <c r="O948" t="str">
        <f>IF(Table1[[#This Row],[Analyte]]=$W$25, Table1[[#This Row],[Area]]/SUMIFS($G$6:$G1946, $M$6:$M1946,Table1[[#This Row],[Inject ID]],$B$6:$B1946,Table1[[#This Row],[File Name]]), "")</f>
        <v/>
      </c>
      <c r="Q948" t="str">
        <f>IF(Table1[[#This Row],[Nap/decane]]=$W$8, Table1[[#This Row],[Area]]/SUMIFS($G$6:$G1946, $M$6:$M1946,Table1[[#This Row],[Inject ID approx]],$B$6:$B1946,Table1[[#This Row],[File Name]]), "")</f>
        <v/>
      </c>
      <c r="R948" t="str">
        <f>IF(OR(Table1[[#This Row],[Analyte]]="Phe", Table1[[#This Row],[Analyte]]= "Naphtol"),TRUE,"")</f>
        <v/>
      </c>
    </row>
    <row r="949" spans="1:18" x14ac:dyDescent="0.2">
      <c r="A949" t="str">
        <f>IFERROR(RIGHT(Table1[[#This Row],[File Name]],LEN(Table1[[#This Row],[File Name]])-FIND("-",Table1[[#This Row],[File Name]])),"")</f>
        <v>0.1</v>
      </c>
      <c r="B949" t="str">
        <f>IF(LEFT(Table1[[#This Row],[Peak '#]],3)="TIC", SUBSTITUTE(SUBSTITUTE(Table1[[#This Row],[Peak '#]],".D\data.ms",""),"TIC:", ""),B948)</f>
        <v xml:space="preserve"> 20250718_Nap-0.1</v>
      </c>
      <c r="J949" t="str">
        <f>IFERROR(2*(D950-Table1[[#This Row],[Ret Time]])/(Table1[[#This Row],[Width]]+F950),"")</f>
        <v/>
      </c>
      <c r="K949" t="str">
        <f>IF(ISNUMBER(Table1[[#This Row],[Ret Time]]), ROUND(Table1[[#This Row],[Ret Time]],1),"")</f>
        <v/>
      </c>
      <c r="L949" t="str">
        <f>IFERROR(INDEX($W$8:$W$30,MATCH(K949,$V$8:$V$30,0)),"")</f>
        <v/>
      </c>
      <c r="M949" t="str">
        <f>IFERROR(INDEX($X$8:$X$30,MATCH(Table1[[#This Row],[Rounded RT]],$V$8:$V$30,0)),"")</f>
        <v/>
      </c>
      <c r="N949" t="str">
        <f>IF(Table1[[#This Row],[Analyte]]=$W$8, Table1[[#This Row],[Area]]/SUMIFS($G$6:$G1947, $M$6:$M1947,Table1[[#This Row],[Inject ID]],$B$6:$B1947,Table1[[#This Row],[File Name]]), "")</f>
        <v/>
      </c>
      <c r="O949" t="str">
        <f>IF(Table1[[#This Row],[Analyte]]=$W$25, Table1[[#This Row],[Area]]/SUMIFS($G$6:$G1947, $M$6:$M1947,Table1[[#This Row],[Inject ID]],$B$6:$B1947,Table1[[#This Row],[File Name]]), "")</f>
        <v/>
      </c>
      <c r="Q949" t="str">
        <f>IF(Table1[[#This Row],[Nap/decane]]=$W$8, Table1[[#This Row],[Area]]/SUMIFS($G$6:$G1947, $M$6:$M1947,Table1[[#This Row],[Inject ID approx]],$B$6:$B1947,Table1[[#This Row],[File Name]]), "")</f>
        <v/>
      </c>
      <c r="R949" t="str">
        <f>IF(OR(Table1[[#This Row],[Analyte]]="Phe", Table1[[#This Row],[Analyte]]= "Naphtol"),TRUE,"")</f>
        <v/>
      </c>
    </row>
    <row r="950" spans="1:18" x14ac:dyDescent="0.2">
      <c r="A950" t="str">
        <f>IFERROR(RIGHT(Table1[[#This Row],[File Name]],LEN(Table1[[#This Row],[File Name]])-FIND("-",Table1[[#This Row],[File Name]])),"")</f>
        <v>0.1</v>
      </c>
      <c r="B950" t="str">
        <f>IF(LEFT(Table1[[#This Row],[Peak '#]],3)="TIC", SUBSTITUTE(SUBSTITUTE(Table1[[#This Row],[Peak '#]],".D\data.ms",""),"TIC:", ""),B949)</f>
        <v xml:space="preserve"> 20250718_Nap-0.1</v>
      </c>
      <c r="J950" t="str">
        <f>IFERROR(2*(D951-Table1[[#This Row],[Ret Time]])/(Table1[[#This Row],[Width]]+F951),"")</f>
        <v/>
      </c>
      <c r="K950" t="str">
        <f>IF(ISNUMBER(Table1[[#This Row],[Ret Time]]), ROUND(Table1[[#This Row],[Ret Time]],1),"")</f>
        <v/>
      </c>
      <c r="L950" t="str">
        <f>IFERROR(INDEX($W$8:$W$30,MATCH(K950,$V$8:$V$30,0)),"")</f>
        <v/>
      </c>
      <c r="M950" t="str">
        <f>IFERROR(INDEX($X$8:$X$30,MATCH(Table1[[#This Row],[Rounded RT]],$V$8:$V$30,0)),"")</f>
        <v/>
      </c>
      <c r="N950" t="str">
        <f>IF(Table1[[#This Row],[Analyte]]=$W$8, Table1[[#This Row],[Area]]/SUMIFS($G$6:$G1948, $M$6:$M1948,Table1[[#This Row],[Inject ID]],$B$6:$B1948,Table1[[#This Row],[File Name]]), "")</f>
        <v/>
      </c>
      <c r="O950" t="str">
        <f>IF(Table1[[#This Row],[Analyte]]=$W$25, Table1[[#This Row],[Area]]/SUMIFS($G$6:$G1948, $M$6:$M1948,Table1[[#This Row],[Inject ID]],$B$6:$B1948,Table1[[#This Row],[File Name]]), "")</f>
        <v/>
      </c>
      <c r="Q950" t="str">
        <f>IF(Table1[[#This Row],[Nap/decane]]=$W$8, Table1[[#This Row],[Area]]/SUMIFS($G$6:$G1948, $M$6:$M1948,Table1[[#This Row],[Inject ID approx]],$B$6:$B1948,Table1[[#This Row],[File Name]]), "")</f>
        <v/>
      </c>
      <c r="R950" t="str">
        <f>IF(OR(Table1[[#This Row],[Analyte]]="Phe", Table1[[#This Row],[Analyte]]= "Naphtol"),TRUE,"")</f>
        <v/>
      </c>
    </row>
    <row r="951" spans="1:18" x14ac:dyDescent="0.2">
      <c r="A951" t="str">
        <f>IFERROR(RIGHT(Table1[[#This Row],[File Name]],LEN(Table1[[#This Row],[File Name]])-FIND("-",Table1[[#This Row],[File Name]])),"")</f>
        <v>0.1</v>
      </c>
      <c r="B951" t="str">
        <f>IF(LEFT(Table1[[#This Row],[Peak '#]],3)="TIC", SUBSTITUTE(SUBSTITUTE(Table1[[#This Row],[Peak '#]],".D\data.ms",""),"TIC:", ""),B950)</f>
        <v xml:space="preserve"> 20250718_Nap-0.1</v>
      </c>
      <c r="J951" t="str">
        <f>IFERROR(2*(D952-Table1[[#This Row],[Ret Time]])/(Table1[[#This Row],[Width]]+F952),"")</f>
        <v/>
      </c>
      <c r="K951" t="str">
        <f>IF(ISNUMBER(Table1[[#This Row],[Ret Time]]), ROUND(Table1[[#This Row],[Ret Time]],1),"")</f>
        <v/>
      </c>
      <c r="L951" t="str">
        <f>IFERROR(INDEX($W$8:$W$30,MATCH(K951,$V$8:$V$30,0)),"")</f>
        <v/>
      </c>
      <c r="M951" t="str">
        <f>IFERROR(INDEX($X$8:$X$30,MATCH(Table1[[#This Row],[Rounded RT]],$V$8:$V$30,0)),"")</f>
        <v/>
      </c>
      <c r="N951" t="str">
        <f>IF(Table1[[#This Row],[Analyte]]=$W$8, Table1[[#This Row],[Area]]/SUMIFS($G$6:$G1949, $M$6:$M1949,Table1[[#This Row],[Inject ID]],$B$6:$B1949,Table1[[#This Row],[File Name]]), "")</f>
        <v/>
      </c>
      <c r="O951" t="str">
        <f>IF(Table1[[#This Row],[Analyte]]=$W$25, Table1[[#This Row],[Area]]/SUMIFS($G$6:$G1949, $M$6:$M1949,Table1[[#This Row],[Inject ID]],$B$6:$B1949,Table1[[#This Row],[File Name]]), "")</f>
        <v/>
      </c>
      <c r="Q951" t="str">
        <f>IF(Table1[[#This Row],[Nap/decane]]=$W$8, Table1[[#This Row],[Area]]/SUMIFS($G$6:$G1949, $M$6:$M1949,Table1[[#This Row],[Inject ID approx]],$B$6:$B1949,Table1[[#This Row],[File Name]]), "")</f>
        <v/>
      </c>
      <c r="R951" t="str">
        <f>IF(OR(Table1[[#This Row],[Analyte]]="Phe", Table1[[#This Row],[Analyte]]= "Naphtol"),TRUE,"")</f>
        <v/>
      </c>
    </row>
    <row r="952" spans="1:18" x14ac:dyDescent="0.2">
      <c r="A952" t="str">
        <f>IFERROR(RIGHT(Table1[[#This Row],[File Name]],LEN(Table1[[#This Row],[File Name]])-FIND("-",Table1[[#This Row],[File Name]])),"")</f>
        <v>0.1</v>
      </c>
      <c r="B952" t="str">
        <f>IF(LEFT(Table1[[#This Row],[Peak '#]],3)="TIC", SUBSTITUTE(SUBSTITUTE(Table1[[#This Row],[Peak '#]],".D\data.ms",""),"TIC:", ""),B951)</f>
        <v xml:space="preserve"> 20250718_Nap-0.1</v>
      </c>
      <c r="J952" t="str">
        <f>IFERROR(2*(D953-Table1[[#This Row],[Ret Time]])/(Table1[[#This Row],[Width]]+F953),"")</f>
        <v/>
      </c>
      <c r="K952" t="str">
        <f>IF(ISNUMBER(Table1[[#This Row],[Ret Time]]), ROUND(Table1[[#This Row],[Ret Time]],1),"")</f>
        <v/>
      </c>
      <c r="L952" t="str">
        <f>IFERROR(INDEX($W$8:$W$30,MATCH(K952,$V$8:$V$30,0)),"")</f>
        <v/>
      </c>
      <c r="M952" t="str">
        <f>IFERROR(INDEX($X$8:$X$30,MATCH(Table1[[#This Row],[Rounded RT]],$V$8:$V$30,0)),"")</f>
        <v/>
      </c>
      <c r="N952" t="str">
        <f>IF(Table1[[#This Row],[Analyte]]=$W$8, Table1[[#This Row],[Area]]/SUMIFS($G$6:$G1950, $M$6:$M1950,Table1[[#This Row],[Inject ID]],$B$6:$B1950,Table1[[#This Row],[File Name]]), "")</f>
        <v/>
      </c>
      <c r="O952" t="str">
        <f>IF(Table1[[#This Row],[Analyte]]=$W$25, Table1[[#This Row],[Area]]/SUMIFS($G$6:$G1950, $M$6:$M1950,Table1[[#This Row],[Inject ID]],$B$6:$B1950,Table1[[#This Row],[File Name]]), "")</f>
        <v/>
      </c>
      <c r="Q952" t="str">
        <f>IF(Table1[[#This Row],[Nap/decane]]=$W$8, Table1[[#This Row],[Area]]/SUMIFS($G$6:$G1950, $M$6:$M1950,Table1[[#This Row],[Inject ID approx]],$B$6:$B1950,Table1[[#This Row],[File Name]]), "")</f>
        <v/>
      </c>
      <c r="R952" t="str">
        <f>IF(OR(Table1[[#This Row],[Analyte]]="Phe", Table1[[#This Row],[Analyte]]= "Naphtol"),TRUE,"")</f>
        <v/>
      </c>
    </row>
    <row r="953" spans="1:18" x14ac:dyDescent="0.2">
      <c r="A953" t="str">
        <f>IFERROR(RIGHT(Table1[[#This Row],[File Name]],LEN(Table1[[#This Row],[File Name]])-FIND("-",Table1[[#This Row],[File Name]])),"")</f>
        <v>0.1</v>
      </c>
      <c r="B953" t="str">
        <f>IF(LEFT(Table1[[#This Row],[Peak '#]],3)="TIC", SUBSTITUTE(SUBSTITUTE(Table1[[#This Row],[Peak '#]],".D\data.ms",""),"TIC:", ""),B952)</f>
        <v xml:space="preserve"> 20250718_Nap-0.1</v>
      </c>
      <c r="J953" t="str">
        <f>IFERROR(2*(D954-Table1[[#This Row],[Ret Time]])/(Table1[[#This Row],[Width]]+F954),"")</f>
        <v/>
      </c>
      <c r="K953" t="str">
        <f>IF(ISNUMBER(Table1[[#This Row],[Ret Time]]), ROUND(Table1[[#This Row],[Ret Time]],1),"")</f>
        <v/>
      </c>
      <c r="L953" t="str">
        <f>IFERROR(INDEX($W$8:$W$30,MATCH(K953,$V$8:$V$30,0)),"")</f>
        <v/>
      </c>
      <c r="M953" t="str">
        <f>IFERROR(INDEX($X$8:$X$30,MATCH(Table1[[#This Row],[Rounded RT]],$V$8:$V$30,0)),"")</f>
        <v/>
      </c>
      <c r="N953" t="str">
        <f>IF(Table1[[#This Row],[Analyte]]=$W$8, Table1[[#This Row],[Area]]/SUMIFS($G$6:$G1951, $M$6:$M1951,Table1[[#This Row],[Inject ID]],$B$6:$B1951,Table1[[#This Row],[File Name]]), "")</f>
        <v/>
      </c>
      <c r="O953" t="str">
        <f>IF(Table1[[#This Row],[Analyte]]=$W$25, Table1[[#This Row],[Area]]/SUMIFS($G$6:$G1951, $M$6:$M1951,Table1[[#This Row],[Inject ID]],$B$6:$B1951,Table1[[#This Row],[File Name]]), "")</f>
        <v/>
      </c>
      <c r="Q953" t="str">
        <f>IF(Table1[[#This Row],[Nap/decane]]=$W$8, Table1[[#This Row],[Area]]/SUMIFS($G$6:$G1951, $M$6:$M1951,Table1[[#This Row],[Inject ID approx]],$B$6:$B1951,Table1[[#This Row],[File Name]]), "")</f>
        <v/>
      </c>
      <c r="R953" t="str">
        <f>IF(OR(Table1[[#This Row],[Analyte]]="Phe", Table1[[#This Row],[Analyte]]= "Naphtol"),TRUE,"")</f>
        <v/>
      </c>
    </row>
    <row r="954" spans="1:18" x14ac:dyDescent="0.2">
      <c r="A954" t="str">
        <f>IFERROR(RIGHT(Table1[[#This Row],[File Name]],LEN(Table1[[#This Row],[File Name]])-FIND("-",Table1[[#This Row],[File Name]])),"")</f>
        <v>0.1</v>
      </c>
      <c r="B954" t="str">
        <f>IF(LEFT(Table1[[#This Row],[Peak '#]],3)="TIC", SUBSTITUTE(SUBSTITUTE(Table1[[#This Row],[Peak '#]],".D\data.ms",""),"TIC:", ""),B953)</f>
        <v xml:space="preserve"> 20250718_Nap-0.1</v>
      </c>
      <c r="J954" t="str">
        <f>IFERROR(2*(D955-Table1[[#This Row],[Ret Time]])/(Table1[[#This Row],[Width]]+F955),"")</f>
        <v/>
      </c>
      <c r="K954" t="str">
        <f>IF(ISNUMBER(Table1[[#This Row],[Ret Time]]), ROUND(Table1[[#This Row],[Ret Time]],1),"")</f>
        <v/>
      </c>
      <c r="L954" t="str">
        <f>IFERROR(INDEX($W$8:$W$30,MATCH(K954,$V$8:$V$30,0)),"")</f>
        <v/>
      </c>
      <c r="M954" t="str">
        <f>IFERROR(INDEX($X$8:$X$30,MATCH(Table1[[#This Row],[Rounded RT]],$V$8:$V$30,0)),"")</f>
        <v/>
      </c>
      <c r="N954" t="str">
        <f>IF(Table1[[#This Row],[Analyte]]=$W$8, Table1[[#This Row],[Area]]/SUMIFS($G$6:$G1952, $M$6:$M1952,Table1[[#This Row],[Inject ID]],$B$6:$B1952,Table1[[#This Row],[File Name]]), "")</f>
        <v/>
      </c>
      <c r="O954" t="str">
        <f>IF(Table1[[#This Row],[Analyte]]=$W$25, Table1[[#This Row],[Area]]/SUMIFS($G$6:$G1952, $M$6:$M1952,Table1[[#This Row],[Inject ID]],$B$6:$B1952,Table1[[#This Row],[File Name]]), "")</f>
        <v/>
      </c>
      <c r="Q954" t="str">
        <f>IF(Table1[[#This Row],[Nap/decane]]=$W$8, Table1[[#This Row],[Area]]/SUMIFS($G$6:$G1952, $M$6:$M1952,Table1[[#This Row],[Inject ID approx]],$B$6:$B1952,Table1[[#This Row],[File Name]]), "")</f>
        <v/>
      </c>
      <c r="R954" t="str">
        <f>IF(OR(Table1[[#This Row],[Analyte]]="Phe", Table1[[#This Row],[Analyte]]= "Naphtol"),TRUE,"")</f>
        <v/>
      </c>
    </row>
    <row r="955" spans="1:18" x14ac:dyDescent="0.2">
      <c r="A955" t="str">
        <f>IFERROR(RIGHT(Table1[[#This Row],[File Name]],LEN(Table1[[#This Row],[File Name]])-FIND("-",Table1[[#This Row],[File Name]])),"")</f>
        <v>0.1</v>
      </c>
      <c r="B955" t="str">
        <f>IF(LEFT(Table1[[#This Row],[Peak '#]],3)="TIC", SUBSTITUTE(SUBSTITUTE(Table1[[#This Row],[Peak '#]],".D\data.ms",""),"TIC:", ""),B954)</f>
        <v xml:space="preserve"> 20250718_Nap-0.1</v>
      </c>
      <c r="J955" t="str">
        <f>IFERROR(2*(D956-Table1[[#This Row],[Ret Time]])/(Table1[[#This Row],[Width]]+F956),"")</f>
        <v/>
      </c>
      <c r="K955" t="str">
        <f>IF(ISNUMBER(Table1[[#This Row],[Ret Time]]), ROUND(Table1[[#This Row],[Ret Time]],1),"")</f>
        <v/>
      </c>
      <c r="L955" t="str">
        <f>IFERROR(INDEX($W$8:$W$30,MATCH(K955,$V$8:$V$30,0)),"")</f>
        <v/>
      </c>
      <c r="M955" t="str">
        <f>IFERROR(INDEX($X$8:$X$30,MATCH(Table1[[#This Row],[Rounded RT]],$V$8:$V$30,0)),"")</f>
        <v/>
      </c>
      <c r="N955" t="str">
        <f>IF(Table1[[#This Row],[Analyte]]=$W$8, Table1[[#This Row],[Area]]/SUMIFS($G$6:$G1953, $M$6:$M1953,Table1[[#This Row],[Inject ID]],$B$6:$B1953,Table1[[#This Row],[File Name]]), "")</f>
        <v/>
      </c>
      <c r="O955" t="str">
        <f>IF(Table1[[#This Row],[Analyte]]=$W$25, Table1[[#This Row],[Area]]/SUMIFS($G$6:$G1953, $M$6:$M1953,Table1[[#This Row],[Inject ID]],$B$6:$B1953,Table1[[#This Row],[File Name]]), "")</f>
        <v/>
      </c>
      <c r="Q955" t="str">
        <f>IF(Table1[[#This Row],[Nap/decane]]=$W$8, Table1[[#This Row],[Area]]/SUMIFS($G$6:$G1953, $M$6:$M1953,Table1[[#This Row],[Inject ID approx]],$B$6:$B1953,Table1[[#This Row],[File Name]]), "")</f>
        <v/>
      </c>
      <c r="R955" t="str">
        <f>IF(OR(Table1[[#This Row],[Analyte]]="Phe", Table1[[#This Row],[Analyte]]= "Naphtol"),TRUE,"")</f>
        <v/>
      </c>
    </row>
    <row r="956" spans="1:18" x14ac:dyDescent="0.2">
      <c r="A956" t="str">
        <f>IFERROR(RIGHT(Table1[[#This Row],[File Name]],LEN(Table1[[#This Row],[File Name]])-FIND("-",Table1[[#This Row],[File Name]])),"")</f>
        <v>0.1</v>
      </c>
      <c r="B956" t="str">
        <f>IF(LEFT(Table1[[#This Row],[Peak '#]],3)="TIC", SUBSTITUTE(SUBSTITUTE(Table1[[#This Row],[Peak '#]],".D\data.ms",""),"TIC:", ""),B955)</f>
        <v xml:space="preserve"> 20250718_Nap-0.1</v>
      </c>
      <c r="J956" t="str">
        <f>IFERROR(2*(D957-Table1[[#This Row],[Ret Time]])/(Table1[[#This Row],[Width]]+F957),"")</f>
        <v/>
      </c>
      <c r="K956" t="str">
        <f>IF(ISNUMBER(Table1[[#This Row],[Ret Time]]), ROUND(Table1[[#This Row],[Ret Time]],1),"")</f>
        <v/>
      </c>
      <c r="L956" t="str">
        <f>IFERROR(INDEX($W$8:$W$30,MATCH(K956,$V$8:$V$30,0)),"")</f>
        <v/>
      </c>
      <c r="M956" t="str">
        <f>IFERROR(INDEX($X$8:$X$30,MATCH(Table1[[#This Row],[Rounded RT]],$V$8:$V$30,0)),"")</f>
        <v/>
      </c>
      <c r="N956" t="str">
        <f>IF(Table1[[#This Row],[Analyte]]=$W$8, Table1[[#This Row],[Area]]/SUMIFS($G$6:$G1954, $M$6:$M1954,Table1[[#This Row],[Inject ID]],$B$6:$B1954,Table1[[#This Row],[File Name]]), "")</f>
        <v/>
      </c>
      <c r="O956" t="str">
        <f>IF(Table1[[#This Row],[Analyte]]=$W$25, Table1[[#This Row],[Area]]/SUMIFS($G$6:$G1954, $M$6:$M1954,Table1[[#This Row],[Inject ID]],$B$6:$B1954,Table1[[#This Row],[File Name]]), "")</f>
        <v/>
      </c>
      <c r="Q956" t="str">
        <f>IF(Table1[[#This Row],[Nap/decane]]=$W$8, Table1[[#This Row],[Area]]/SUMIFS($G$6:$G1954, $M$6:$M1954,Table1[[#This Row],[Inject ID approx]],$B$6:$B1954,Table1[[#This Row],[File Name]]), "")</f>
        <v/>
      </c>
      <c r="R956" t="str">
        <f>IF(OR(Table1[[#This Row],[Analyte]]="Phe", Table1[[#This Row],[Analyte]]= "Naphtol"),TRUE,"")</f>
        <v/>
      </c>
    </row>
    <row r="957" spans="1:18" x14ac:dyDescent="0.2">
      <c r="A957" t="str">
        <f>IFERROR(RIGHT(Table1[[#This Row],[File Name]],LEN(Table1[[#This Row],[File Name]])-FIND("-",Table1[[#This Row],[File Name]])),"")</f>
        <v>0.1</v>
      </c>
      <c r="B957" t="str">
        <f>IF(LEFT(Table1[[#This Row],[Peak '#]],3)="TIC", SUBSTITUTE(SUBSTITUTE(Table1[[#This Row],[Peak '#]],".D\data.ms",""),"TIC:", ""),B956)</f>
        <v xml:space="preserve"> 20250718_Nap-0.1</v>
      </c>
      <c r="J957" t="str">
        <f>IFERROR(2*(D958-Table1[[#This Row],[Ret Time]])/(Table1[[#This Row],[Width]]+F958),"")</f>
        <v/>
      </c>
      <c r="K957" t="str">
        <f>IF(ISNUMBER(Table1[[#This Row],[Ret Time]]), ROUND(Table1[[#This Row],[Ret Time]],1),"")</f>
        <v/>
      </c>
      <c r="L957" t="str">
        <f>IFERROR(INDEX($W$8:$W$30,MATCH(K957,$V$8:$V$30,0)),"")</f>
        <v/>
      </c>
      <c r="M957" t="str">
        <f>IFERROR(INDEX($X$8:$X$30,MATCH(Table1[[#This Row],[Rounded RT]],$V$8:$V$30,0)),"")</f>
        <v/>
      </c>
      <c r="N957" t="str">
        <f>IF(Table1[[#This Row],[Analyte]]=$W$8, Table1[[#This Row],[Area]]/SUMIFS($G$6:$G1955, $M$6:$M1955,Table1[[#This Row],[Inject ID]],$B$6:$B1955,Table1[[#This Row],[File Name]]), "")</f>
        <v/>
      </c>
      <c r="O957" t="str">
        <f>IF(Table1[[#This Row],[Analyte]]=$W$25, Table1[[#This Row],[Area]]/SUMIFS($G$6:$G1955, $M$6:$M1955,Table1[[#This Row],[Inject ID]],$B$6:$B1955,Table1[[#This Row],[File Name]]), "")</f>
        <v/>
      </c>
      <c r="Q957" t="str">
        <f>IF(Table1[[#This Row],[Nap/decane]]=$W$8, Table1[[#This Row],[Area]]/SUMIFS($G$6:$G1955, $M$6:$M1955,Table1[[#This Row],[Inject ID approx]],$B$6:$B1955,Table1[[#This Row],[File Name]]), "")</f>
        <v/>
      </c>
      <c r="R957" t="str">
        <f>IF(OR(Table1[[#This Row],[Analyte]]="Phe", Table1[[#This Row],[Analyte]]= "Naphtol"),TRUE,"")</f>
        <v/>
      </c>
    </row>
    <row r="958" spans="1:18" x14ac:dyDescent="0.2">
      <c r="A958" t="str">
        <f>IFERROR(RIGHT(Table1[[#This Row],[File Name]],LEN(Table1[[#This Row],[File Name]])-FIND("-",Table1[[#This Row],[File Name]])),"")</f>
        <v>0.1</v>
      </c>
      <c r="B958" t="str">
        <f>IF(LEFT(Table1[[#This Row],[Peak '#]],3)="TIC", SUBSTITUTE(SUBSTITUTE(Table1[[#This Row],[Peak '#]],".D\data.ms",""),"TIC:", ""),B957)</f>
        <v xml:space="preserve"> 20250718_Nap-0.1</v>
      </c>
      <c r="J958" t="str">
        <f>IFERROR(2*(D959-Table1[[#This Row],[Ret Time]])/(Table1[[#This Row],[Width]]+F959),"")</f>
        <v/>
      </c>
      <c r="K958" t="str">
        <f>IF(ISNUMBER(Table1[[#This Row],[Ret Time]]), ROUND(Table1[[#This Row],[Ret Time]],1),"")</f>
        <v/>
      </c>
      <c r="L958" t="str">
        <f>IFERROR(INDEX($W$8:$W$30,MATCH(K958,$V$8:$V$30,0)),"")</f>
        <v/>
      </c>
      <c r="M958" t="str">
        <f>IFERROR(INDEX($X$8:$X$30,MATCH(Table1[[#This Row],[Rounded RT]],$V$8:$V$30,0)),"")</f>
        <v/>
      </c>
      <c r="N958" t="str">
        <f>IF(Table1[[#This Row],[Analyte]]=$W$8, Table1[[#This Row],[Area]]/SUMIFS($G$6:$G1956, $M$6:$M1956,Table1[[#This Row],[Inject ID]],$B$6:$B1956,Table1[[#This Row],[File Name]]), "")</f>
        <v/>
      </c>
      <c r="O958" t="str">
        <f>IF(Table1[[#This Row],[Analyte]]=$W$25, Table1[[#This Row],[Area]]/SUMIFS($G$6:$G1956, $M$6:$M1956,Table1[[#This Row],[Inject ID]],$B$6:$B1956,Table1[[#This Row],[File Name]]), "")</f>
        <v/>
      </c>
      <c r="Q958" t="str">
        <f>IF(Table1[[#This Row],[Nap/decane]]=$W$8, Table1[[#This Row],[Area]]/SUMIFS($G$6:$G1956, $M$6:$M1956,Table1[[#This Row],[Inject ID approx]],$B$6:$B1956,Table1[[#This Row],[File Name]]), "")</f>
        <v/>
      </c>
      <c r="R958" t="str">
        <f>IF(OR(Table1[[#This Row],[Analyte]]="Phe", Table1[[#This Row],[Analyte]]= "Naphtol"),TRUE,"")</f>
        <v/>
      </c>
    </row>
    <row r="959" spans="1:18" x14ac:dyDescent="0.2">
      <c r="A959" t="str">
        <f>IFERROR(RIGHT(Table1[[#This Row],[File Name]],LEN(Table1[[#This Row],[File Name]])-FIND("-",Table1[[#This Row],[File Name]])),"")</f>
        <v>0.1</v>
      </c>
      <c r="B959" t="str">
        <f>IF(LEFT(Table1[[#This Row],[Peak '#]],3)="TIC", SUBSTITUTE(SUBSTITUTE(Table1[[#This Row],[Peak '#]],".D\data.ms",""),"TIC:", ""),B958)</f>
        <v xml:space="preserve"> 20250718_Nap-0.1</v>
      </c>
      <c r="J959" t="str">
        <f>IFERROR(2*(D960-Table1[[#This Row],[Ret Time]])/(Table1[[#This Row],[Width]]+F960),"")</f>
        <v/>
      </c>
      <c r="K959" t="str">
        <f>IF(ISNUMBER(Table1[[#This Row],[Ret Time]]), ROUND(Table1[[#This Row],[Ret Time]],1),"")</f>
        <v/>
      </c>
      <c r="L959" t="str">
        <f>IFERROR(INDEX($W$8:$W$30,MATCH(K959,$V$8:$V$30,0)),"")</f>
        <v/>
      </c>
      <c r="M959" t="str">
        <f>IFERROR(INDEX($X$8:$X$30,MATCH(Table1[[#This Row],[Rounded RT]],$V$8:$V$30,0)),"")</f>
        <v/>
      </c>
      <c r="N959" t="str">
        <f>IF(Table1[[#This Row],[Analyte]]=$W$8, Table1[[#This Row],[Area]]/SUMIFS($G$6:$G1957, $M$6:$M1957,Table1[[#This Row],[Inject ID]],$B$6:$B1957,Table1[[#This Row],[File Name]]), "")</f>
        <v/>
      </c>
      <c r="O959" t="str">
        <f>IF(Table1[[#This Row],[Analyte]]=$W$25, Table1[[#This Row],[Area]]/SUMIFS($G$6:$G1957, $M$6:$M1957,Table1[[#This Row],[Inject ID]],$B$6:$B1957,Table1[[#This Row],[File Name]]), "")</f>
        <v/>
      </c>
      <c r="Q959" t="str">
        <f>IF(Table1[[#This Row],[Nap/decane]]=$W$8, Table1[[#This Row],[Area]]/SUMIFS($G$6:$G1957, $M$6:$M1957,Table1[[#This Row],[Inject ID approx]],$B$6:$B1957,Table1[[#This Row],[File Name]]), "")</f>
        <v/>
      </c>
      <c r="R959" t="str">
        <f>IF(OR(Table1[[#This Row],[Analyte]]="Phe", Table1[[#This Row],[Analyte]]= "Naphtol"),TRUE,"")</f>
        <v/>
      </c>
    </row>
    <row r="960" spans="1:18" x14ac:dyDescent="0.2">
      <c r="A960" t="str">
        <f>IFERROR(RIGHT(Table1[[#This Row],[File Name]],LEN(Table1[[#This Row],[File Name]])-FIND("-",Table1[[#This Row],[File Name]])),"")</f>
        <v>0.1</v>
      </c>
      <c r="B960" t="str">
        <f>IF(LEFT(Table1[[#This Row],[Peak '#]],3)="TIC", SUBSTITUTE(SUBSTITUTE(Table1[[#This Row],[Peak '#]],".D\data.ms",""),"TIC:", ""),B959)</f>
        <v xml:space="preserve"> 20250718_Nap-0.1</v>
      </c>
      <c r="J960" t="str">
        <f>IFERROR(2*(D961-Table1[[#This Row],[Ret Time]])/(Table1[[#This Row],[Width]]+F961),"")</f>
        <v/>
      </c>
      <c r="K960" t="str">
        <f>IF(ISNUMBER(Table1[[#This Row],[Ret Time]]), ROUND(Table1[[#This Row],[Ret Time]],1),"")</f>
        <v/>
      </c>
      <c r="L960" t="str">
        <f>IFERROR(INDEX($W$8:$W$30,MATCH(K960,$V$8:$V$30,0)),"")</f>
        <v/>
      </c>
      <c r="M960" t="str">
        <f>IFERROR(INDEX($X$8:$X$30,MATCH(Table1[[#This Row],[Rounded RT]],$V$8:$V$30,0)),"")</f>
        <v/>
      </c>
      <c r="N960" t="str">
        <f>IF(Table1[[#This Row],[Analyte]]=$W$8, Table1[[#This Row],[Area]]/SUMIFS($G$6:$G1958, $M$6:$M1958,Table1[[#This Row],[Inject ID]],$B$6:$B1958,Table1[[#This Row],[File Name]]), "")</f>
        <v/>
      </c>
      <c r="O960" t="str">
        <f>IF(Table1[[#This Row],[Analyte]]=$W$25, Table1[[#This Row],[Area]]/SUMIFS($G$6:$G1958, $M$6:$M1958,Table1[[#This Row],[Inject ID]],$B$6:$B1958,Table1[[#This Row],[File Name]]), "")</f>
        <v/>
      </c>
      <c r="Q960" t="str">
        <f>IF(Table1[[#This Row],[Nap/decane]]=$W$8, Table1[[#This Row],[Area]]/SUMIFS($G$6:$G1958, $M$6:$M1958,Table1[[#This Row],[Inject ID approx]],$B$6:$B1958,Table1[[#This Row],[File Name]]), "")</f>
        <v/>
      </c>
      <c r="R960" t="str">
        <f>IF(OR(Table1[[#This Row],[Analyte]]="Phe", Table1[[#This Row],[Analyte]]= "Naphtol"),TRUE,"")</f>
        <v/>
      </c>
    </row>
    <row r="961" spans="1:18" x14ac:dyDescent="0.2">
      <c r="A961" t="str">
        <f>IFERROR(RIGHT(Table1[[#This Row],[File Name]],LEN(Table1[[#This Row],[File Name]])-FIND("-",Table1[[#This Row],[File Name]])),"")</f>
        <v>0.1</v>
      </c>
      <c r="B961" t="str">
        <f>IF(LEFT(Table1[[#This Row],[Peak '#]],3)="TIC", SUBSTITUTE(SUBSTITUTE(Table1[[#This Row],[Peak '#]],".D\data.ms",""),"TIC:", ""),B960)</f>
        <v xml:space="preserve"> 20250718_Nap-0.1</v>
      </c>
      <c r="J961" t="str">
        <f>IFERROR(2*(D962-Table1[[#This Row],[Ret Time]])/(Table1[[#This Row],[Width]]+F962),"")</f>
        <v/>
      </c>
      <c r="K961" t="str">
        <f>IF(ISNUMBER(Table1[[#This Row],[Ret Time]]), ROUND(Table1[[#This Row],[Ret Time]],1),"")</f>
        <v/>
      </c>
      <c r="L961" t="str">
        <f>IFERROR(INDEX($W$8:$W$30,MATCH(K961,$V$8:$V$30,0)),"")</f>
        <v/>
      </c>
      <c r="M961" t="str">
        <f>IFERROR(INDEX($X$8:$X$30,MATCH(Table1[[#This Row],[Rounded RT]],$V$8:$V$30,0)),"")</f>
        <v/>
      </c>
      <c r="N961" t="str">
        <f>IF(Table1[[#This Row],[Analyte]]=$W$8, Table1[[#This Row],[Area]]/SUMIFS($G$6:$G1959, $M$6:$M1959,Table1[[#This Row],[Inject ID]],$B$6:$B1959,Table1[[#This Row],[File Name]]), "")</f>
        <v/>
      </c>
      <c r="O961" t="str">
        <f>IF(Table1[[#This Row],[Analyte]]=$W$25, Table1[[#This Row],[Area]]/SUMIFS($G$6:$G1959, $M$6:$M1959,Table1[[#This Row],[Inject ID]],$B$6:$B1959,Table1[[#This Row],[File Name]]), "")</f>
        <v/>
      </c>
      <c r="Q961" t="str">
        <f>IF(Table1[[#This Row],[Nap/decane]]=$W$8, Table1[[#This Row],[Area]]/SUMIFS($G$6:$G1959, $M$6:$M1959,Table1[[#This Row],[Inject ID approx]],$B$6:$B1959,Table1[[#This Row],[File Name]]), "")</f>
        <v/>
      </c>
      <c r="R961" t="str">
        <f>IF(OR(Table1[[#This Row],[Analyte]]="Phe", Table1[[#This Row],[Analyte]]= "Naphtol"),TRUE,"")</f>
        <v/>
      </c>
    </row>
    <row r="962" spans="1:18" x14ac:dyDescent="0.2">
      <c r="A962" t="str">
        <f>IFERROR(RIGHT(Table1[[#This Row],[File Name]],LEN(Table1[[#This Row],[File Name]])-FIND("-",Table1[[#This Row],[File Name]])),"")</f>
        <v>0.1</v>
      </c>
      <c r="B962" t="str">
        <f>IF(LEFT(Table1[[#This Row],[Peak '#]],3)="TIC", SUBSTITUTE(SUBSTITUTE(Table1[[#This Row],[Peak '#]],".D\data.ms",""),"TIC:", ""),B961)</f>
        <v xml:space="preserve"> 20250718_Nap-0.1</v>
      </c>
      <c r="J962" t="str">
        <f>IFERROR(2*(D963-Table1[[#This Row],[Ret Time]])/(Table1[[#This Row],[Width]]+F963),"")</f>
        <v/>
      </c>
      <c r="K962" t="str">
        <f>IF(ISNUMBER(Table1[[#This Row],[Ret Time]]), ROUND(Table1[[#This Row],[Ret Time]],1),"")</f>
        <v/>
      </c>
      <c r="L962" t="str">
        <f>IFERROR(INDEX($W$8:$W$30,MATCH(K962,$V$8:$V$30,0)),"")</f>
        <v/>
      </c>
      <c r="M962" t="str">
        <f>IFERROR(INDEX($X$8:$X$30,MATCH(Table1[[#This Row],[Rounded RT]],$V$8:$V$30,0)),"")</f>
        <v/>
      </c>
      <c r="N962" t="str">
        <f>IF(Table1[[#This Row],[Analyte]]=$W$8, Table1[[#This Row],[Area]]/SUMIFS($G$6:$G1960, $M$6:$M1960,Table1[[#This Row],[Inject ID]],$B$6:$B1960,Table1[[#This Row],[File Name]]), "")</f>
        <v/>
      </c>
      <c r="O962" t="str">
        <f>IF(Table1[[#This Row],[Analyte]]=$W$25, Table1[[#This Row],[Area]]/SUMIFS($G$6:$G1960, $M$6:$M1960,Table1[[#This Row],[Inject ID]],$B$6:$B1960,Table1[[#This Row],[File Name]]), "")</f>
        <v/>
      </c>
      <c r="Q962" t="str">
        <f>IF(Table1[[#This Row],[Nap/decane]]=$W$8, Table1[[#This Row],[Area]]/SUMIFS($G$6:$G1960, $M$6:$M1960,Table1[[#This Row],[Inject ID approx]],$B$6:$B1960,Table1[[#This Row],[File Name]]), "")</f>
        <v/>
      </c>
      <c r="R962" t="str">
        <f>IF(OR(Table1[[#This Row],[Analyte]]="Phe", Table1[[#This Row],[Analyte]]= "Naphtol"),TRUE,"")</f>
        <v/>
      </c>
    </row>
    <row r="963" spans="1:18" x14ac:dyDescent="0.2">
      <c r="A963" t="str">
        <f>IFERROR(RIGHT(Table1[[#This Row],[File Name]],LEN(Table1[[#This Row],[File Name]])-FIND("-",Table1[[#This Row],[File Name]])),"")</f>
        <v>0.1</v>
      </c>
      <c r="B963" t="str">
        <f>IF(LEFT(Table1[[#This Row],[Peak '#]],3)="TIC", SUBSTITUTE(SUBSTITUTE(Table1[[#This Row],[Peak '#]],".D\data.ms",""),"TIC:", ""),B962)</f>
        <v xml:space="preserve"> 20250718_Nap-0.1</v>
      </c>
      <c r="J963" t="str">
        <f>IFERROR(2*(D964-Table1[[#This Row],[Ret Time]])/(Table1[[#This Row],[Width]]+F964),"")</f>
        <v/>
      </c>
      <c r="K963" t="str">
        <f>IF(ISNUMBER(Table1[[#This Row],[Ret Time]]), ROUND(Table1[[#This Row],[Ret Time]],1),"")</f>
        <v/>
      </c>
      <c r="L963" t="str">
        <f>IFERROR(INDEX($W$8:$W$30,MATCH(K963,$V$8:$V$30,0)),"")</f>
        <v/>
      </c>
      <c r="M963" t="str">
        <f>IFERROR(INDEX($X$8:$X$30,MATCH(Table1[[#This Row],[Rounded RT]],$V$8:$V$30,0)),"")</f>
        <v/>
      </c>
      <c r="N963" t="str">
        <f>IF(Table1[[#This Row],[Analyte]]=$W$8, Table1[[#This Row],[Area]]/SUMIFS($G$6:$G1961, $M$6:$M1961,Table1[[#This Row],[Inject ID]],$B$6:$B1961,Table1[[#This Row],[File Name]]), "")</f>
        <v/>
      </c>
      <c r="O963" t="str">
        <f>IF(Table1[[#This Row],[Analyte]]=$W$25, Table1[[#This Row],[Area]]/SUMIFS($G$6:$G1961, $M$6:$M1961,Table1[[#This Row],[Inject ID]],$B$6:$B1961,Table1[[#This Row],[File Name]]), "")</f>
        <v/>
      </c>
      <c r="Q963" t="str">
        <f>IF(Table1[[#This Row],[Nap/decane]]=$W$8, Table1[[#This Row],[Area]]/SUMIFS($G$6:$G1961, $M$6:$M1961,Table1[[#This Row],[Inject ID approx]],$B$6:$B1961,Table1[[#This Row],[File Name]]), "")</f>
        <v/>
      </c>
      <c r="R963" t="str">
        <f>IF(OR(Table1[[#This Row],[Analyte]]="Phe", Table1[[#This Row],[Analyte]]= "Naphtol"),TRUE,"")</f>
        <v/>
      </c>
    </row>
    <row r="964" spans="1:18" x14ac:dyDescent="0.2">
      <c r="A964" t="str">
        <f>IFERROR(RIGHT(Table1[[#This Row],[File Name]],LEN(Table1[[#This Row],[File Name]])-FIND("-",Table1[[#This Row],[File Name]])),"")</f>
        <v>0.1</v>
      </c>
      <c r="B964" t="str">
        <f>IF(LEFT(Table1[[#This Row],[Peak '#]],3)="TIC", SUBSTITUTE(SUBSTITUTE(Table1[[#This Row],[Peak '#]],".D\data.ms",""),"TIC:", ""),B963)</f>
        <v xml:space="preserve"> 20250718_Nap-0.1</v>
      </c>
      <c r="J964" t="str">
        <f>IFERROR(2*(D965-Table1[[#This Row],[Ret Time]])/(Table1[[#This Row],[Width]]+F965),"")</f>
        <v/>
      </c>
      <c r="K964" t="str">
        <f>IF(ISNUMBER(Table1[[#This Row],[Ret Time]]), ROUND(Table1[[#This Row],[Ret Time]],1),"")</f>
        <v/>
      </c>
      <c r="L964" t="str">
        <f>IFERROR(INDEX($W$8:$W$30,MATCH(K964,$V$8:$V$30,0)),"")</f>
        <v/>
      </c>
      <c r="M964" t="str">
        <f>IFERROR(INDEX($X$8:$X$30,MATCH(Table1[[#This Row],[Rounded RT]],$V$8:$V$30,0)),"")</f>
        <v/>
      </c>
      <c r="N964" t="str">
        <f>IF(Table1[[#This Row],[Analyte]]=$W$8, Table1[[#This Row],[Area]]/SUMIFS($G$6:$G1962, $M$6:$M1962,Table1[[#This Row],[Inject ID]],$B$6:$B1962,Table1[[#This Row],[File Name]]), "")</f>
        <v/>
      </c>
      <c r="O964" t="str">
        <f>IF(Table1[[#This Row],[Analyte]]=$W$25, Table1[[#This Row],[Area]]/SUMIFS($G$6:$G1962, $M$6:$M1962,Table1[[#This Row],[Inject ID]],$B$6:$B1962,Table1[[#This Row],[File Name]]), "")</f>
        <v/>
      </c>
      <c r="Q964" t="str">
        <f>IF(Table1[[#This Row],[Nap/decane]]=$W$8, Table1[[#This Row],[Area]]/SUMIFS($G$6:$G1962, $M$6:$M1962,Table1[[#This Row],[Inject ID approx]],$B$6:$B1962,Table1[[#This Row],[File Name]]), "")</f>
        <v/>
      </c>
      <c r="R964" t="str">
        <f>IF(OR(Table1[[#This Row],[Analyte]]="Phe", Table1[[#This Row],[Analyte]]= "Naphtol"),TRUE,"")</f>
        <v/>
      </c>
    </row>
    <row r="965" spans="1:18" x14ac:dyDescent="0.2">
      <c r="A965" t="str">
        <f>IFERROR(RIGHT(Table1[[#This Row],[File Name]],LEN(Table1[[#This Row],[File Name]])-FIND("-",Table1[[#This Row],[File Name]])),"")</f>
        <v>0.1</v>
      </c>
      <c r="B965" t="str">
        <f>IF(LEFT(Table1[[#This Row],[Peak '#]],3)="TIC", SUBSTITUTE(SUBSTITUTE(Table1[[#This Row],[Peak '#]],".D\data.ms",""),"TIC:", ""),B964)</f>
        <v xml:space="preserve"> 20250718_Nap-0.1</v>
      </c>
      <c r="J965" t="str">
        <f>IFERROR(2*(D966-Table1[[#This Row],[Ret Time]])/(Table1[[#This Row],[Width]]+F966),"")</f>
        <v/>
      </c>
      <c r="K965" t="str">
        <f>IF(ISNUMBER(Table1[[#This Row],[Ret Time]]), ROUND(Table1[[#This Row],[Ret Time]],1),"")</f>
        <v/>
      </c>
      <c r="L965" t="str">
        <f>IFERROR(INDEX($W$8:$W$30,MATCH(K965,$V$8:$V$30,0)),"")</f>
        <v/>
      </c>
      <c r="M965" t="str">
        <f>IFERROR(INDEX($X$8:$X$30,MATCH(Table1[[#This Row],[Rounded RT]],$V$8:$V$30,0)),"")</f>
        <v/>
      </c>
      <c r="N965" t="str">
        <f>IF(Table1[[#This Row],[Analyte]]=$W$8, Table1[[#This Row],[Area]]/SUMIFS($G$6:$G1963, $M$6:$M1963,Table1[[#This Row],[Inject ID]],$B$6:$B1963,Table1[[#This Row],[File Name]]), "")</f>
        <v/>
      </c>
      <c r="O965" t="str">
        <f>IF(Table1[[#This Row],[Analyte]]=$W$25, Table1[[#This Row],[Area]]/SUMIFS($G$6:$G1963, $M$6:$M1963,Table1[[#This Row],[Inject ID]],$B$6:$B1963,Table1[[#This Row],[File Name]]), "")</f>
        <v/>
      </c>
      <c r="Q965" t="str">
        <f>IF(Table1[[#This Row],[Nap/decane]]=$W$8, Table1[[#This Row],[Area]]/SUMIFS($G$6:$G1963, $M$6:$M1963,Table1[[#This Row],[Inject ID approx]],$B$6:$B1963,Table1[[#This Row],[File Name]]), "")</f>
        <v/>
      </c>
      <c r="R965" t="str">
        <f>IF(OR(Table1[[#This Row],[Analyte]]="Phe", Table1[[#This Row],[Analyte]]= "Naphtol"),TRUE,"")</f>
        <v/>
      </c>
    </row>
    <row r="966" spans="1:18" x14ac:dyDescent="0.2">
      <c r="A966" t="str">
        <f>IFERROR(RIGHT(Table1[[#This Row],[File Name]],LEN(Table1[[#This Row],[File Name]])-FIND("-",Table1[[#This Row],[File Name]])),"")</f>
        <v>0.1</v>
      </c>
      <c r="B966" t="str">
        <f>IF(LEFT(Table1[[#This Row],[Peak '#]],3)="TIC", SUBSTITUTE(SUBSTITUTE(Table1[[#This Row],[Peak '#]],".D\data.ms",""),"TIC:", ""),B965)</f>
        <v xml:space="preserve"> 20250718_Nap-0.1</v>
      </c>
      <c r="J966" t="str">
        <f>IFERROR(2*(D967-Table1[[#This Row],[Ret Time]])/(Table1[[#This Row],[Width]]+F967),"")</f>
        <v/>
      </c>
      <c r="K966" t="str">
        <f>IF(ISNUMBER(Table1[[#This Row],[Ret Time]]), ROUND(Table1[[#This Row],[Ret Time]],1),"")</f>
        <v/>
      </c>
      <c r="L966" t="str">
        <f>IFERROR(INDEX($W$8:$W$30,MATCH(K966,$V$8:$V$30,0)),"")</f>
        <v/>
      </c>
      <c r="M966" t="str">
        <f>IFERROR(INDEX($X$8:$X$30,MATCH(Table1[[#This Row],[Rounded RT]],$V$8:$V$30,0)),"")</f>
        <v/>
      </c>
      <c r="N966" t="str">
        <f>IF(Table1[[#This Row],[Analyte]]=$W$8, Table1[[#This Row],[Area]]/SUMIFS($G$6:$G1964, $M$6:$M1964,Table1[[#This Row],[Inject ID]],$B$6:$B1964,Table1[[#This Row],[File Name]]), "")</f>
        <v/>
      </c>
      <c r="O966" t="str">
        <f>IF(Table1[[#This Row],[Analyte]]=$W$25, Table1[[#This Row],[Area]]/SUMIFS($G$6:$G1964, $M$6:$M1964,Table1[[#This Row],[Inject ID]],$B$6:$B1964,Table1[[#This Row],[File Name]]), "")</f>
        <v/>
      </c>
      <c r="Q966" t="str">
        <f>IF(Table1[[#This Row],[Nap/decane]]=$W$8, Table1[[#This Row],[Area]]/SUMIFS($G$6:$G1964, $M$6:$M1964,Table1[[#This Row],[Inject ID approx]],$B$6:$B1964,Table1[[#This Row],[File Name]]), "")</f>
        <v/>
      </c>
      <c r="R966" t="str">
        <f>IF(OR(Table1[[#This Row],[Analyte]]="Phe", Table1[[#This Row],[Analyte]]= "Naphtol"),TRUE,"")</f>
        <v/>
      </c>
    </row>
    <row r="967" spans="1:18" x14ac:dyDescent="0.2">
      <c r="A967" t="str">
        <f>IFERROR(RIGHT(Table1[[#This Row],[File Name]],LEN(Table1[[#This Row],[File Name]])-FIND("-",Table1[[#This Row],[File Name]])),"")</f>
        <v>0.1</v>
      </c>
      <c r="B967" t="str">
        <f>IF(LEFT(Table1[[#This Row],[Peak '#]],3)="TIC", SUBSTITUTE(SUBSTITUTE(Table1[[#This Row],[Peak '#]],".D\data.ms",""),"TIC:", ""),B966)</f>
        <v xml:space="preserve"> 20250718_Nap-0.1</v>
      </c>
      <c r="J967" t="str">
        <f>IFERROR(2*(D968-Table1[[#This Row],[Ret Time]])/(Table1[[#This Row],[Width]]+F968),"")</f>
        <v/>
      </c>
      <c r="K967" t="str">
        <f>IF(ISNUMBER(Table1[[#This Row],[Ret Time]]), ROUND(Table1[[#This Row],[Ret Time]],1),"")</f>
        <v/>
      </c>
      <c r="L967" t="str">
        <f>IFERROR(INDEX($W$8:$W$30,MATCH(K967,$V$8:$V$30,0)),"")</f>
        <v/>
      </c>
      <c r="M967" t="str">
        <f>IFERROR(INDEX($X$8:$X$30,MATCH(Table1[[#This Row],[Rounded RT]],$V$8:$V$30,0)),"")</f>
        <v/>
      </c>
      <c r="N967" t="str">
        <f>IF(Table1[[#This Row],[Analyte]]=$W$8, Table1[[#This Row],[Area]]/SUMIFS($G$6:$G1965, $M$6:$M1965,Table1[[#This Row],[Inject ID]],$B$6:$B1965,Table1[[#This Row],[File Name]]), "")</f>
        <v/>
      </c>
      <c r="O967" t="str">
        <f>IF(Table1[[#This Row],[Analyte]]=$W$25, Table1[[#This Row],[Area]]/SUMIFS($G$6:$G1965, $M$6:$M1965,Table1[[#This Row],[Inject ID]],$B$6:$B1965,Table1[[#This Row],[File Name]]), "")</f>
        <v/>
      </c>
      <c r="Q967" t="str">
        <f>IF(Table1[[#This Row],[Nap/decane]]=$W$8, Table1[[#This Row],[Area]]/SUMIFS($G$6:$G1965, $M$6:$M1965,Table1[[#This Row],[Inject ID approx]],$B$6:$B1965,Table1[[#This Row],[File Name]]), "")</f>
        <v/>
      </c>
      <c r="R967" t="str">
        <f>IF(OR(Table1[[#This Row],[Analyte]]="Phe", Table1[[#This Row],[Analyte]]= "Naphtol"),TRUE,"")</f>
        <v/>
      </c>
    </row>
    <row r="968" spans="1:18" x14ac:dyDescent="0.2">
      <c r="A968" t="str">
        <f>IFERROR(RIGHT(Table1[[#This Row],[File Name]],LEN(Table1[[#This Row],[File Name]])-FIND("-",Table1[[#This Row],[File Name]])),"")</f>
        <v>0.1</v>
      </c>
      <c r="B968" t="str">
        <f>IF(LEFT(Table1[[#This Row],[Peak '#]],3)="TIC", SUBSTITUTE(SUBSTITUTE(Table1[[#This Row],[Peak '#]],".D\data.ms",""),"TIC:", ""),B967)</f>
        <v xml:space="preserve"> 20250718_Nap-0.1</v>
      </c>
      <c r="J968" t="str">
        <f>IFERROR(2*(D969-Table1[[#This Row],[Ret Time]])/(Table1[[#This Row],[Width]]+F969),"")</f>
        <v/>
      </c>
      <c r="K968" t="str">
        <f>IF(ISNUMBER(Table1[[#This Row],[Ret Time]]), ROUND(Table1[[#This Row],[Ret Time]],1),"")</f>
        <v/>
      </c>
      <c r="L968" t="str">
        <f>IFERROR(INDEX($W$8:$W$30,MATCH(K968,$V$8:$V$30,0)),"")</f>
        <v/>
      </c>
      <c r="M968" t="str">
        <f>IFERROR(INDEX($X$8:$X$30,MATCH(Table1[[#This Row],[Rounded RT]],$V$8:$V$30,0)),"")</f>
        <v/>
      </c>
      <c r="N968" t="str">
        <f>IF(Table1[[#This Row],[Analyte]]=$W$8, Table1[[#This Row],[Area]]/SUMIFS($G$6:$G1966, $M$6:$M1966,Table1[[#This Row],[Inject ID]],$B$6:$B1966,Table1[[#This Row],[File Name]]), "")</f>
        <v/>
      </c>
      <c r="O968" t="str">
        <f>IF(Table1[[#This Row],[Analyte]]=$W$25, Table1[[#This Row],[Area]]/SUMIFS($G$6:$G1966, $M$6:$M1966,Table1[[#This Row],[Inject ID]],$B$6:$B1966,Table1[[#This Row],[File Name]]), "")</f>
        <v/>
      </c>
      <c r="Q968" t="str">
        <f>IF(Table1[[#This Row],[Nap/decane]]=$W$8, Table1[[#This Row],[Area]]/SUMIFS($G$6:$G1966, $M$6:$M1966,Table1[[#This Row],[Inject ID approx]],$B$6:$B1966,Table1[[#This Row],[File Name]]), "")</f>
        <v/>
      </c>
      <c r="R968" t="str">
        <f>IF(OR(Table1[[#This Row],[Analyte]]="Phe", Table1[[#This Row],[Analyte]]= "Naphtol"),TRUE,"")</f>
        <v/>
      </c>
    </row>
    <row r="969" spans="1:18" x14ac:dyDescent="0.2">
      <c r="A969" t="str">
        <f>IFERROR(RIGHT(Table1[[#This Row],[File Name]],LEN(Table1[[#This Row],[File Name]])-FIND("-",Table1[[#This Row],[File Name]])),"")</f>
        <v>0.1</v>
      </c>
      <c r="B969" t="str">
        <f>IF(LEFT(Table1[[#This Row],[Peak '#]],3)="TIC", SUBSTITUTE(SUBSTITUTE(Table1[[#This Row],[Peak '#]],".D\data.ms",""),"TIC:", ""),B968)</f>
        <v xml:space="preserve"> 20250718_Nap-0.1</v>
      </c>
      <c r="J969" t="str">
        <f>IFERROR(2*(D970-Table1[[#This Row],[Ret Time]])/(Table1[[#This Row],[Width]]+F970),"")</f>
        <v/>
      </c>
      <c r="K969" t="str">
        <f>IF(ISNUMBER(Table1[[#This Row],[Ret Time]]), ROUND(Table1[[#This Row],[Ret Time]],1),"")</f>
        <v/>
      </c>
      <c r="L969" t="str">
        <f>IFERROR(INDEX($W$8:$W$30,MATCH(K969,$V$8:$V$30,0)),"")</f>
        <v/>
      </c>
      <c r="M969" t="str">
        <f>IFERROR(INDEX($X$8:$X$30,MATCH(Table1[[#This Row],[Rounded RT]],$V$8:$V$30,0)),"")</f>
        <v/>
      </c>
      <c r="N969" t="str">
        <f>IF(Table1[[#This Row],[Analyte]]=$W$8, Table1[[#This Row],[Area]]/SUMIFS($G$6:$G1967, $M$6:$M1967,Table1[[#This Row],[Inject ID]],$B$6:$B1967,Table1[[#This Row],[File Name]]), "")</f>
        <v/>
      </c>
      <c r="O969" t="str">
        <f>IF(Table1[[#This Row],[Analyte]]=$W$25, Table1[[#This Row],[Area]]/SUMIFS($G$6:$G1967, $M$6:$M1967,Table1[[#This Row],[Inject ID]],$B$6:$B1967,Table1[[#This Row],[File Name]]), "")</f>
        <v/>
      </c>
      <c r="Q969" t="str">
        <f>IF(Table1[[#This Row],[Nap/decane]]=$W$8, Table1[[#This Row],[Area]]/SUMIFS($G$6:$G1967, $M$6:$M1967,Table1[[#This Row],[Inject ID approx]],$B$6:$B1967,Table1[[#This Row],[File Name]]), "")</f>
        <v/>
      </c>
      <c r="R969" t="str">
        <f>IF(OR(Table1[[#This Row],[Analyte]]="Phe", Table1[[#This Row],[Analyte]]= "Naphtol"),TRUE,"")</f>
        <v/>
      </c>
    </row>
    <row r="970" spans="1:18" x14ac:dyDescent="0.2">
      <c r="A970" t="str">
        <f>IFERROR(RIGHT(Table1[[#This Row],[File Name]],LEN(Table1[[#This Row],[File Name]])-FIND("-",Table1[[#This Row],[File Name]])),"")</f>
        <v>0.1</v>
      </c>
      <c r="B970" t="str">
        <f>IF(LEFT(Table1[[#This Row],[Peak '#]],3)="TIC", SUBSTITUTE(SUBSTITUTE(Table1[[#This Row],[Peak '#]],".D\data.ms",""),"TIC:", ""),B969)</f>
        <v xml:space="preserve"> 20250718_Nap-0.1</v>
      </c>
      <c r="J970" t="str">
        <f>IFERROR(2*(D971-Table1[[#This Row],[Ret Time]])/(Table1[[#This Row],[Width]]+F971),"")</f>
        <v/>
      </c>
      <c r="K970" t="str">
        <f>IF(ISNUMBER(Table1[[#This Row],[Ret Time]]), ROUND(Table1[[#This Row],[Ret Time]],1),"")</f>
        <v/>
      </c>
      <c r="L970" t="str">
        <f>IFERROR(INDEX($W$8:$W$30,MATCH(K970,$V$8:$V$30,0)),"")</f>
        <v/>
      </c>
      <c r="M970" t="str">
        <f>IFERROR(INDEX($X$8:$X$30,MATCH(Table1[[#This Row],[Rounded RT]],$V$8:$V$30,0)),"")</f>
        <v/>
      </c>
      <c r="N970" t="str">
        <f>IF(Table1[[#This Row],[Analyte]]=$W$8, Table1[[#This Row],[Area]]/SUMIFS($G$6:$G1968, $M$6:$M1968,Table1[[#This Row],[Inject ID]],$B$6:$B1968,Table1[[#This Row],[File Name]]), "")</f>
        <v/>
      </c>
      <c r="O970" t="str">
        <f>IF(Table1[[#This Row],[Analyte]]=$W$25, Table1[[#This Row],[Area]]/SUMIFS($G$6:$G1968, $M$6:$M1968,Table1[[#This Row],[Inject ID]],$B$6:$B1968,Table1[[#This Row],[File Name]]), "")</f>
        <v/>
      </c>
      <c r="Q970" t="str">
        <f>IF(Table1[[#This Row],[Nap/decane]]=$W$8, Table1[[#This Row],[Area]]/SUMIFS($G$6:$G1968, $M$6:$M1968,Table1[[#This Row],[Inject ID approx]],$B$6:$B1968,Table1[[#This Row],[File Name]]), "")</f>
        <v/>
      </c>
      <c r="R970" t="str">
        <f>IF(OR(Table1[[#This Row],[Analyte]]="Phe", Table1[[#This Row],[Analyte]]= "Naphtol"),TRUE,"")</f>
        <v/>
      </c>
    </row>
    <row r="971" spans="1:18" x14ac:dyDescent="0.2">
      <c r="A971" t="str">
        <f>IFERROR(RIGHT(Table1[[#This Row],[File Name]],LEN(Table1[[#This Row],[File Name]])-FIND("-",Table1[[#This Row],[File Name]])),"")</f>
        <v>0.1</v>
      </c>
      <c r="B971" t="str">
        <f>IF(LEFT(Table1[[#This Row],[Peak '#]],3)="TIC", SUBSTITUTE(SUBSTITUTE(Table1[[#This Row],[Peak '#]],".D\data.ms",""),"TIC:", ""),B970)</f>
        <v xml:space="preserve"> 20250718_Nap-0.1</v>
      </c>
      <c r="J971" t="str">
        <f>IFERROR(2*(D972-Table1[[#This Row],[Ret Time]])/(Table1[[#This Row],[Width]]+F972),"")</f>
        <v/>
      </c>
      <c r="K971" t="str">
        <f>IF(ISNUMBER(Table1[[#This Row],[Ret Time]]), ROUND(Table1[[#This Row],[Ret Time]],1),"")</f>
        <v/>
      </c>
      <c r="L971" t="str">
        <f>IFERROR(INDEX($W$8:$W$30,MATCH(K971,$V$8:$V$30,0)),"")</f>
        <v/>
      </c>
      <c r="M971" t="str">
        <f>IFERROR(INDEX($X$8:$X$30,MATCH(Table1[[#This Row],[Rounded RT]],$V$8:$V$30,0)),"")</f>
        <v/>
      </c>
      <c r="N971" t="str">
        <f>IF(Table1[[#This Row],[Analyte]]=$W$8, Table1[[#This Row],[Area]]/SUMIFS($G$6:$G1969, $M$6:$M1969,Table1[[#This Row],[Inject ID]],$B$6:$B1969,Table1[[#This Row],[File Name]]), "")</f>
        <v/>
      </c>
      <c r="O971" t="str">
        <f>IF(Table1[[#This Row],[Analyte]]=$W$25, Table1[[#This Row],[Area]]/SUMIFS($G$6:$G1969, $M$6:$M1969,Table1[[#This Row],[Inject ID]],$B$6:$B1969,Table1[[#This Row],[File Name]]), "")</f>
        <v/>
      </c>
      <c r="Q971" t="str">
        <f>IF(Table1[[#This Row],[Nap/decane]]=$W$8, Table1[[#This Row],[Area]]/SUMIFS($G$6:$G1969, $M$6:$M1969,Table1[[#This Row],[Inject ID approx]],$B$6:$B1969,Table1[[#This Row],[File Name]]), "")</f>
        <v/>
      </c>
      <c r="R971" t="str">
        <f>IF(OR(Table1[[#This Row],[Analyte]]="Phe", Table1[[#This Row],[Analyte]]= "Naphtol"),TRUE,"")</f>
        <v/>
      </c>
    </row>
    <row r="972" spans="1:18" x14ac:dyDescent="0.2">
      <c r="A972" t="str">
        <f>IFERROR(RIGHT(Table1[[#This Row],[File Name]],LEN(Table1[[#This Row],[File Name]])-FIND("-",Table1[[#This Row],[File Name]])),"")</f>
        <v>0.1</v>
      </c>
      <c r="B972" t="str">
        <f>IF(LEFT(Table1[[#This Row],[Peak '#]],3)="TIC", SUBSTITUTE(SUBSTITUTE(Table1[[#This Row],[Peak '#]],".D\data.ms",""),"TIC:", ""),B971)</f>
        <v xml:space="preserve"> 20250718_Nap-0.1</v>
      </c>
      <c r="J972" t="str">
        <f>IFERROR(2*(D973-Table1[[#This Row],[Ret Time]])/(Table1[[#This Row],[Width]]+F973),"")</f>
        <v/>
      </c>
      <c r="K972" t="str">
        <f>IF(ISNUMBER(Table1[[#This Row],[Ret Time]]), ROUND(Table1[[#This Row],[Ret Time]],1),"")</f>
        <v/>
      </c>
      <c r="L972" t="str">
        <f>IFERROR(INDEX($W$8:$W$30,MATCH(K972,$V$8:$V$30,0)),"")</f>
        <v/>
      </c>
      <c r="M972" t="str">
        <f>IFERROR(INDEX($X$8:$X$30,MATCH(Table1[[#This Row],[Rounded RT]],$V$8:$V$30,0)),"")</f>
        <v/>
      </c>
      <c r="N972" t="str">
        <f>IF(Table1[[#This Row],[Analyte]]=$W$8, Table1[[#This Row],[Area]]/SUMIFS($G$6:$G1970, $M$6:$M1970,Table1[[#This Row],[Inject ID]],$B$6:$B1970,Table1[[#This Row],[File Name]]), "")</f>
        <v/>
      </c>
      <c r="O972" t="str">
        <f>IF(Table1[[#This Row],[Analyte]]=$W$25, Table1[[#This Row],[Area]]/SUMIFS($G$6:$G1970, $M$6:$M1970,Table1[[#This Row],[Inject ID]],$B$6:$B1970,Table1[[#This Row],[File Name]]), "")</f>
        <v/>
      </c>
      <c r="Q972" t="str">
        <f>IF(Table1[[#This Row],[Nap/decane]]=$W$8, Table1[[#This Row],[Area]]/SUMIFS($G$6:$G1970, $M$6:$M1970,Table1[[#This Row],[Inject ID approx]],$B$6:$B1970,Table1[[#This Row],[File Name]]), "")</f>
        <v/>
      </c>
      <c r="R972" t="str">
        <f>IF(OR(Table1[[#This Row],[Analyte]]="Phe", Table1[[#This Row],[Analyte]]= "Naphtol"),TRUE,"")</f>
        <v/>
      </c>
    </row>
    <row r="973" spans="1:18" x14ac:dyDescent="0.2">
      <c r="A973" t="str">
        <f>IFERROR(RIGHT(Table1[[#This Row],[File Name]],LEN(Table1[[#This Row],[File Name]])-FIND("-",Table1[[#This Row],[File Name]])),"")</f>
        <v>0.1</v>
      </c>
      <c r="B973" t="str">
        <f>IF(LEFT(Table1[[#This Row],[Peak '#]],3)="TIC", SUBSTITUTE(SUBSTITUTE(Table1[[#This Row],[Peak '#]],".D\data.ms",""),"TIC:", ""),B972)</f>
        <v xml:space="preserve"> 20250718_Nap-0.1</v>
      </c>
      <c r="J973" t="str">
        <f>IFERROR(2*(D974-Table1[[#This Row],[Ret Time]])/(Table1[[#This Row],[Width]]+F974),"")</f>
        <v/>
      </c>
      <c r="K973" t="str">
        <f>IF(ISNUMBER(Table1[[#This Row],[Ret Time]]), ROUND(Table1[[#This Row],[Ret Time]],1),"")</f>
        <v/>
      </c>
      <c r="L973" t="str">
        <f>IFERROR(INDEX($W$8:$W$30,MATCH(K973,$V$8:$V$30,0)),"")</f>
        <v/>
      </c>
      <c r="M973" t="str">
        <f>IFERROR(INDEX($X$8:$X$30,MATCH(Table1[[#This Row],[Rounded RT]],$V$8:$V$30,0)),"")</f>
        <v/>
      </c>
      <c r="N973" t="str">
        <f>IF(Table1[[#This Row],[Analyte]]=$W$8, Table1[[#This Row],[Area]]/SUMIFS($G$6:$G1971, $M$6:$M1971,Table1[[#This Row],[Inject ID]],$B$6:$B1971,Table1[[#This Row],[File Name]]), "")</f>
        <v/>
      </c>
      <c r="O973" t="str">
        <f>IF(Table1[[#This Row],[Analyte]]=$W$25, Table1[[#This Row],[Area]]/SUMIFS($G$6:$G1971, $M$6:$M1971,Table1[[#This Row],[Inject ID]],$B$6:$B1971,Table1[[#This Row],[File Name]]), "")</f>
        <v/>
      </c>
      <c r="Q973" t="str">
        <f>IF(Table1[[#This Row],[Nap/decane]]=$W$8, Table1[[#This Row],[Area]]/SUMIFS($G$6:$G1971, $M$6:$M1971,Table1[[#This Row],[Inject ID approx]],$B$6:$B1971,Table1[[#This Row],[File Name]]), "")</f>
        <v/>
      </c>
      <c r="R973" t="str">
        <f>IF(OR(Table1[[#This Row],[Analyte]]="Phe", Table1[[#This Row],[Analyte]]= "Naphtol"),TRUE,"")</f>
        <v/>
      </c>
    </row>
    <row r="974" spans="1:18" x14ac:dyDescent="0.2">
      <c r="A974" t="str">
        <f>IFERROR(RIGHT(Table1[[#This Row],[File Name]],LEN(Table1[[#This Row],[File Name]])-FIND("-",Table1[[#This Row],[File Name]])),"")</f>
        <v>0.1</v>
      </c>
      <c r="B974" t="str">
        <f>IF(LEFT(Table1[[#This Row],[Peak '#]],3)="TIC", SUBSTITUTE(SUBSTITUTE(Table1[[#This Row],[Peak '#]],".D\data.ms",""),"TIC:", ""),B973)</f>
        <v xml:space="preserve"> 20250718_Nap-0.1</v>
      </c>
      <c r="J974" t="str">
        <f>IFERROR(2*(D975-Table1[[#This Row],[Ret Time]])/(Table1[[#This Row],[Width]]+F975),"")</f>
        <v/>
      </c>
      <c r="K974" t="str">
        <f>IF(ISNUMBER(Table1[[#This Row],[Ret Time]]), ROUND(Table1[[#This Row],[Ret Time]],1),"")</f>
        <v/>
      </c>
      <c r="L974" t="str">
        <f>IFERROR(INDEX($W$8:$W$30,MATCH(K974,$V$8:$V$30,0)),"")</f>
        <v/>
      </c>
      <c r="M974" t="str">
        <f>IFERROR(INDEX($X$8:$X$30,MATCH(Table1[[#This Row],[Rounded RT]],$V$8:$V$30,0)),"")</f>
        <v/>
      </c>
      <c r="N974" t="str">
        <f>IF(Table1[[#This Row],[Analyte]]=$W$8, Table1[[#This Row],[Area]]/SUMIFS($G$6:$G1972, $M$6:$M1972,Table1[[#This Row],[Inject ID]],$B$6:$B1972,Table1[[#This Row],[File Name]]), "")</f>
        <v/>
      </c>
      <c r="O974" t="str">
        <f>IF(Table1[[#This Row],[Analyte]]=$W$25, Table1[[#This Row],[Area]]/SUMIFS($G$6:$G1972, $M$6:$M1972,Table1[[#This Row],[Inject ID]],$B$6:$B1972,Table1[[#This Row],[File Name]]), "")</f>
        <v/>
      </c>
      <c r="Q974" t="str">
        <f>IF(Table1[[#This Row],[Nap/decane]]=$W$8, Table1[[#This Row],[Area]]/SUMIFS($G$6:$G1972, $M$6:$M1972,Table1[[#This Row],[Inject ID approx]],$B$6:$B1972,Table1[[#This Row],[File Name]]), "")</f>
        <v/>
      </c>
      <c r="R974" t="str">
        <f>IF(OR(Table1[[#This Row],[Analyte]]="Phe", Table1[[#This Row],[Analyte]]= "Naphtol"),TRUE,"")</f>
        <v/>
      </c>
    </row>
    <row r="975" spans="1:18" x14ac:dyDescent="0.2">
      <c r="A975" t="str">
        <f>IFERROR(RIGHT(Table1[[#This Row],[File Name]],LEN(Table1[[#This Row],[File Name]])-FIND("-",Table1[[#This Row],[File Name]])),"")</f>
        <v>0.1</v>
      </c>
      <c r="B975" t="str">
        <f>IF(LEFT(Table1[[#This Row],[Peak '#]],3)="TIC", SUBSTITUTE(SUBSTITUTE(Table1[[#This Row],[Peak '#]],".D\data.ms",""),"TIC:", ""),B974)</f>
        <v xml:space="preserve"> 20250718_Nap-0.1</v>
      </c>
      <c r="C975"/>
      <c r="J975" t="str">
        <f>IFERROR(2*(D976-Table1[[#This Row],[Ret Time]])/(Table1[[#This Row],[Width]]+F976),"")</f>
        <v/>
      </c>
      <c r="K975" t="str">
        <f>IF(ISNUMBER(Table1[[#This Row],[Ret Time]]), ROUND(Table1[[#This Row],[Ret Time]],1),"")</f>
        <v/>
      </c>
      <c r="L975" t="str">
        <f>IFERROR(INDEX($W$8:$W$30,MATCH(K975,$V$8:$V$30,0)),"")</f>
        <v/>
      </c>
      <c r="M975" t="str">
        <f>IFERROR(INDEX($X$8:$X$30,MATCH(Table1[[#This Row],[Rounded RT]],$V$8:$V$30,0)),"")</f>
        <v/>
      </c>
      <c r="N975" t="str">
        <f>IF(Table1[[#This Row],[Analyte]]=$W$8, Table1[[#This Row],[Area]]/SUMIFS($G$6:$G1973, $M$6:$M1973,Table1[[#This Row],[Inject ID]],$B$6:$B1973,Table1[[#This Row],[File Name]]), "")</f>
        <v/>
      </c>
      <c r="O975" t="str">
        <f>IF(Table1[[#This Row],[Analyte]]=$W$25, Table1[[#This Row],[Area]]/SUMIFS($G$6:$G1973, $M$6:$M1973,Table1[[#This Row],[Inject ID]],$B$6:$B1973,Table1[[#This Row],[File Name]]), "")</f>
        <v/>
      </c>
      <c r="Q975" t="str">
        <f>IF(Table1[[#This Row],[Nap/decane]]=$W$8, Table1[[#This Row],[Area]]/SUMIFS($G$6:$G1973, $M$6:$M1973,Table1[[#This Row],[Inject ID approx]],$B$6:$B1973,Table1[[#This Row],[File Name]]), "")</f>
        <v/>
      </c>
      <c r="R975" t="str">
        <f>IF(OR(Table1[[#This Row],[Analyte]]="Phe", Table1[[#This Row],[Analyte]]= "Naphtol"),TRUE,"")</f>
        <v/>
      </c>
    </row>
    <row r="976" spans="1:18" x14ac:dyDescent="0.2">
      <c r="A976" t="str">
        <f>IFERROR(RIGHT(Table1[[#This Row],[File Name]],LEN(Table1[[#This Row],[File Name]])-FIND("-",Table1[[#This Row],[File Name]])),"")</f>
        <v>0.1</v>
      </c>
      <c r="B976" t="str">
        <f>IF(LEFT(Table1[[#This Row],[Peak '#]],3)="TIC", SUBSTITUTE(SUBSTITUTE(Table1[[#This Row],[Peak '#]],".D\data.ms",""),"TIC:", ""),B975)</f>
        <v xml:space="preserve"> 20250718_Nap-0.1</v>
      </c>
      <c r="J976" t="str">
        <f>IFERROR(2*(D977-Table1[[#This Row],[Ret Time]])/(Table1[[#This Row],[Width]]+F977),"")</f>
        <v/>
      </c>
      <c r="K976" t="str">
        <f>IF(ISNUMBER(Table1[[#This Row],[Ret Time]]), ROUND(Table1[[#This Row],[Ret Time]],1),"")</f>
        <v/>
      </c>
      <c r="L976" t="str">
        <f>IFERROR(INDEX($W$8:$W$30,MATCH(K976,$V$8:$V$30,0)),"")</f>
        <v/>
      </c>
      <c r="M976" t="str">
        <f>IFERROR(INDEX($X$8:$X$30,MATCH(Table1[[#This Row],[Rounded RT]],$V$8:$V$30,0)),"")</f>
        <v/>
      </c>
      <c r="N976" t="str">
        <f>IF(Table1[[#This Row],[Analyte]]=$W$8, Table1[[#This Row],[Area]]/SUMIFS($G$6:$G1974, $M$6:$M1974,Table1[[#This Row],[Inject ID]],$B$6:$B1974,Table1[[#This Row],[File Name]]), "")</f>
        <v/>
      </c>
      <c r="O976" t="str">
        <f>IF(Table1[[#This Row],[Analyte]]=$W$25, Table1[[#This Row],[Area]]/SUMIFS($G$6:$G1974, $M$6:$M1974,Table1[[#This Row],[Inject ID]],$B$6:$B1974,Table1[[#This Row],[File Name]]), "")</f>
        <v/>
      </c>
      <c r="Q976" t="str">
        <f>IF(Table1[[#This Row],[Nap/decane]]=$W$8, Table1[[#This Row],[Area]]/SUMIFS($G$6:$G1974, $M$6:$M1974,Table1[[#This Row],[Inject ID approx]],$B$6:$B1974,Table1[[#This Row],[File Name]]), "")</f>
        <v/>
      </c>
      <c r="R976" t="str">
        <f>IF(OR(Table1[[#This Row],[Analyte]]="Phe", Table1[[#This Row],[Analyte]]= "Naphtol"),TRUE,"")</f>
        <v/>
      </c>
    </row>
    <row r="977" spans="1:18" x14ac:dyDescent="0.2">
      <c r="A977" t="str">
        <f>IFERROR(RIGHT(Table1[[#This Row],[File Name]],LEN(Table1[[#This Row],[File Name]])-FIND("-",Table1[[#This Row],[File Name]])),"")</f>
        <v>0.1</v>
      </c>
      <c r="B977" t="str">
        <f>IF(LEFT(Table1[[#This Row],[Peak '#]],3)="TIC", SUBSTITUTE(SUBSTITUTE(Table1[[#This Row],[Peak '#]],".D\data.ms",""),"TIC:", ""),B976)</f>
        <v xml:space="preserve"> 20250718_Nap-0.1</v>
      </c>
      <c r="J977" t="str">
        <f>IFERROR(2*(D978-Table1[[#This Row],[Ret Time]])/(Table1[[#This Row],[Width]]+F978),"")</f>
        <v/>
      </c>
      <c r="K977" t="str">
        <f>IF(ISNUMBER(Table1[[#This Row],[Ret Time]]), ROUND(Table1[[#This Row],[Ret Time]],1),"")</f>
        <v/>
      </c>
      <c r="L977" t="str">
        <f>IFERROR(INDEX($W$8:$W$30,MATCH(K977,$V$8:$V$30,0)),"")</f>
        <v/>
      </c>
      <c r="M977" t="str">
        <f>IFERROR(INDEX($X$8:$X$30,MATCH(Table1[[#This Row],[Rounded RT]],$V$8:$V$30,0)),"")</f>
        <v/>
      </c>
      <c r="N977" t="str">
        <f>IF(Table1[[#This Row],[Analyte]]=$W$8, Table1[[#This Row],[Area]]/SUMIFS($G$6:$G1975, $M$6:$M1975,Table1[[#This Row],[Inject ID]],$B$6:$B1975,Table1[[#This Row],[File Name]]), "")</f>
        <v/>
      </c>
      <c r="O977" t="str">
        <f>IF(Table1[[#This Row],[Analyte]]=$W$25, Table1[[#This Row],[Area]]/SUMIFS($G$6:$G1975, $M$6:$M1975,Table1[[#This Row],[Inject ID]],$B$6:$B1975,Table1[[#This Row],[File Name]]), "")</f>
        <v/>
      </c>
      <c r="Q977" t="str">
        <f>IF(Table1[[#This Row],[Nap/decane]]=$W$8, Table1[[#This Row],[Area]]/SUMIFS($G$6:$G1975, $M$6:$M1975,Table1[[#This Row],[Inject ID approx]],$B$6:$B1975,Table1[[#This Row],[File Name]]), "")</f>
        <v/>
      </c>
      <c r="R977" t="str">
        <f>IF(OR(Table1[[#This Row],[Analyte]]="Phe", Table1[[#This Row],[Analyte]]= "Naphtol"),TRUE,"")</f>
        <v/>
      </c>
    </row>
    <row r="978" spans="1:18" x14ac:dyDescent="0.2">
      <c r="A978" t="str">
        <f>IFERROR(RIGHT(Table1[[#This Row],[File Name]],LEN(Table1[[#This Row],[File Name]])-FIND("-",Table1[[#This Row],[File Name]])),"")</f>
        <v>0.1</v>
      </c>
      <c r="B978" t="str">
        <f>IF(LEFT(Table1[[#This Row],[Peak '#]],3)="TIC", SUBSTITUTE(SUBSTITUTE(Table1[[#This Row],[Peak '#]],".D\data.ms",""),"TIC:", ""),B977)</f>
        <v xml:space="preserve"> 20250718_Nap-0.1</v>
      </c>
      <c r="J978" t="str">
        <f>IFERROR(2*(D979-Table1[[#This Row],[Ret Time]])/(Table1[[#This Row],[Width]]+F979),"")</f>
        <v/>
      </c>
      <c r="K978" t="str">
        <f>IF(ISNUMBER(Table1[[#This Row],[Ret Time]]), ROUND(Table1[[#This Row],[Ret Time]],1),"")</f>
        <v/>
      </c>
      <c r="L978" t="str">
        <f>IFERROR(INDEX($W$8:$W$30,MATCH(K978,$V$8:$V$30,0)),"")</f>
        <v/>
      </c>
      <c r="M978" t="str">
        <f>IFERROR(INDEX($X$8:$X$30,MATCH(Table1[[#This Row],[Rounded RT]],$V$8:$V$30,0)),"")</f>
        <v/>
      </c>
      <c r="N978" t="str">
        <f>IF(Table1[[#This Row],[Analyte]]=$W$8, Table1[[#This Row],[Area]]/SUMIFS($G$6:$G1976, $M$6:$M1976,Table1[[#This Row],[Inject ID]],$B$6:$B1976,Table1[[#This Row],[File Name]]), "")</f>
        <v/>
      </c>
      <c r="O978" t="str">
        <f>IF(Table1[[#This Row],[Analyte]]=$W$25, Table1[[#This Row],[Area]]/SUMIFS($G$6:$G1976, $M$6:$M1976,Table1[[#This Row],[Inject ID]],$B$6:$B1976,Table1[[#This Row],[File Name]]), "")</f>
        <v/>
      </c>
      <c r="Q978" t="str">
        <f>IF(Table1[[#This Row],[Nap/decane]]=$W$8, Table1[[#This Row],[Area]]/SUMIFS($G$6:$G1976, $M$6:$M1976,Table1[[#This Row],[Inject ID approx]],$B$6:$B1976,Table1[[#This Row],[File Name]]), "")</f>
        <v/>
      </c>
      <c r="R978" t="str">
        <f>IF(OR(Table1[[#This Row],[Analyte]]="Phe", Table1[[#This Row],[Analyte]]= "Naphtol"),TRUE,"")</f>
        <v/>
      </c>
    </row>
    <row r="979" spans="1:18" x14ac:dyDescent="0.2">
      <c r="A979" t="str">
        <f>IFERROR(RIGHT(Table1[[#This Row],[File Name]],LEN(Table1[[#This Row],[File Name]])-FIND("-",Table1[[#This Row],[File Name]])),"")</f>
        <v>0.1</v>
      </c>
      <c r="B979" t="str">
        <f>IF(LEFT(Table1[[#This Row],[Peak '#]],3)="TIC", SUBSTITUTE(SUBSTITUTE(Table1[[#This Row],[Peak '#]],".D\data.ms",""),"TIC:", ""),B978)</f>
        <v xml:space="preserve"> 20250718_Nap-0.1</v>
      </c>
      <c r="J979" t="str">
        <f>IFERROR(2*(D980-Table1[[#This Row],[Ret Time]])/(Table1[[#This Row],[Width]]+F980),"")</f>
        <v/>
      </c>
      <c r="K979" t="str">
        <f>IF(ISNUMBER(Table1[[#This Row],[Ret Time]]), ROUND(Table1[[#This Row],[Ret Time]],1),"")</f>
        <v/>
      </c>
      <c r="L979" t="str">
        <f>IFERROR(INDEX($W$8:$W$30,MATCH(K979,$V$8:$V$30,0)),"")</f>
        <v/>
      </c>
      <c r="M979" t="str">
        <f>IFERROR(INDEX($X$8:$X$30,MATCH(Table1[[#This Row],[Rounded RT]],$V$8:$V$30,0)),"")</f>
        <v/>
      </c>
      <c r="N979" t="str">
        <f>IF(Table1[[#This Row],[Analyte]]=$W$8, Table1[[#This Row],[Area]]/SUMIFS($G$6:$G1977, $M$6:$M1977,Table1[[#This Row],[Inject ID]],$B$6:$B1977,Table1[[#This Row],[File Name]]), "")</f>
        <v/>
      </c>
      <c r="O979" t="str">
        <f>IF(Table1[[#This Row],[Analyte]]=$W$25, Table1[[#This Row],[Area]]/SUMIFS($G$6:$G1977, $M$6:$M1977,Table1[[#This Row],[Inject ID]],$B$6:$B1977,Table1[[#This Row],[File Name]]), "")</f>
        <v/>
      </c>
      <c r="Q979" t="str">
        <f>IF(Table1[[#This Row],[Nap/decane]]=$W$8, Table1[[#This Row],[Area]]/SUMIFS($G$6:$G1977, $M$6:$M1977,Table1[[#This Row],[Inject ID approx]],$B$6:$B1977,Table1[[#This Row],[File Name]]), "")</f>
        <v/>
      </c>
      <c r="R979" t="str">
        <f>IF(OR(Table1[[#This Row],[Analyte]]="Phe", Table1[[#This Row],[Analyte]]= "Naphtol"),TRUE,"")</f>
        <v/>
      </c>
    </row>
    <row r="980" spans="1:18" x14ac:dyDescent="0.2">
      <c r="A980" t="str">
        <f>IFERROR(RIGHT(Table1[[#This Row],[File Name]],LEN(Table1[[#This Row],[File Name]])-FIND("-",Table1[[#This Row],[File Name]])),"")</f>
        <v>0.1</v>
      </c>
      <c r="B980" t="str">
        <f>IF(LEFT(Table1[[#This Row],[Peak '#]],3)="TIC", SUBSTITUTE(SUBSTITUTE(Table1[[#This Row],[Peak '#]],".D\data.ms",""),"TIC:", ""),B979)</f>
        <v xml:space="preserve"> 20250718_Nap-0.1</v>
      </c>
      <c r="J980" t="str">
        <f>IFERROR(2*(D981-Table1[[#This Row],[Ret Time]])/(Table1[[#This Row],[Width]]+F981),"")</f>
        <v/>
      </c>
      <c r="K980" t="str">
        <f>IF(ISNUMBER(Table1[[#This Row],[Ret Time]]), ROUND(Table1[[#This Row],[Ret Time]],1),"")</f>
        <v/>
      </c>
      <c r="L980" t="str">
        <f>IFERROR(INDEX($W$8:$W$30,MATCH(K980,$V$8:$V$30,0)),"")</f>
        <v/>
      </c>
      <c r="M980" t="str">
        <f>IFERROR(INDEX($X$8:$X$30,MATCH(Table1[[#This Row],[Rounded RT]],$V$8:$V$30,0)),"")</f>
        <v/>
      </c>
      <c r="N980" t="str">
        <f>IF(Table1[[#This Row],[Analyte]]=$W$8, Table1[[#This Row],[Area]]/SUMIFS($G$6:$G1978, $M$6:$M1978,Table1[[#This Row],[Inject ID]],$B$6:$B1978,Table1[[#This Row],[File Name]]), "")</f>
        <v/>
      </c>
      <c r="O980" t="str">
        <f>IF(Table1[[#This Row],[Analyte]]=$W$25, Table1[[#This Row],[Area]]/SUMIFS($G$6:$G1978, $M$6:$M1978,Table1[[#This Row],[Inject ID]],$B$6:$B1978,Table1[[#This Row],[File Name]]), "")</f>
        <v/>
      </c>
      <c r="Q980" t="str">
        <f>IF(Table1[[#This Row],[Nap/decane]]=$W$8, Table1[[#This Row],[Area]]/SUMIFS($G$6:$G1978, $M$6:$M1978,Table1[[#This Row],[Inject ID approx]],$B$6:$B1978,Table1[[#This Row],[File Name]]), "")</f>
        <v/>
      </c>
      <c r="R980" t="str">
        <f>IF(OR(Table1[[#This Row],[Analyte]]="Phe", Table1[[#This Row],[Analyte]]= "Naphtol"),TRUE,"")</f>
        <v/>
      </c>
    </row>
    <row r="981" spans="1:18" x14ac:dyDescent="0.2">
      <c r="A981" t="str">
        <f>IFERROR(RIGHT(Table1[[#This Row],[File Name]],LEN(Table1[[#This Row],[File Name]])-FIND("-",Table1[[#This Row],[File Name]])),"")</f>
        <v>0.1</v>
      </c>
      <c r="B981" t="str">
        <f>IF(LEFT(Table1[[#This Row],[Peak '#]],3)="TIC", SUBSTITUTE(SUBSTITUTE(Table1[[#This Row],[Peak '#]],".D\data.ms",""),"TIC:", ""),B980)</f>
        <v xml:space="preserve"> 20250718_Nap-0.1</v>
      </c>
      <c r="J981" t="str">
        <f>IFERROR(2*(D982-Table1[[#This Row],[Ret Time]])/(Table1[[#This Row],[Width]]+F982),"")</f>
        <v/>
      </c>
      <c r="K981" t="str">
        <f>IF(ISNUMBER(Table1[[#This Row],[Ret Time]]), ROUND(Table1[[#This Row],[Ret Time]],1),"")</f>
        <v/>
      </c>
      <c r="L981" t="str">
        <f>IFERROR(INDEX($W$8:$W$30,MATCH(K981,$V$8:$V$30,0)),"")</f>
        <v/>
      </c>
      <c r="M981" t="str">
        <f>IFERROR(INDEX($X$8:$X$30,MATCH(Table1[[#This Row],[Rounded RT]],$V$8:$V$30,0)),"")</f>
        <v/>
      </c>
      <c r="N981" t="str">
        <f>IF(Table1[[#This Row],[Analyte]]=$W$8, Table1[[#This Row],[Area]]/SUMIFS($G$6:$G1979, $M$6:$M1979,Table1[[#This Row],[Inject ID]],$B$6:$B1979,Table1[[#This Row],[File Name]]), "")</f>
        <v/>
      </c>
      <c r="O981" t="str">
        <f>IF(Table1[[#This Row],[Analyte]]=$W$25, Table1[[#This Row],[Area]]/SUMIFS($G$6:$G1979, $M$6:$M1979,Table1[[#This Row],[Inject ID]],$B$6:$B1979,Table1[[#This Row],[File Name]]), "")</f>
        <v/>
      </c>
      <c r="Q981" t="str">
        <f>IF(Table1[[#This Row],[Nap/decane]]=$W$8, Table1[[#This Row],[Area]]/SUMIFS($G$6:$G1979, $M$6:$M1979,Table1[[#This Row],[Inject ID approx]],$B$6:$B1979,Table1[[#This Row],[File Name]]), "")</f>
        <v/>
      </c>
      <c r="R981" t="str">
        <f>IF(OR(Table1[[#This Row],[Analyte]]="Phe", Table1[[#This Row],[Analyte]]= "Naphtol"),TRUE,"")</f>
        <v/>
      </c>
    </row>
    <row r="982" spans="1:18" x14ac:dyDescent="0.2">
      <c r="A982" t="str">
        <f>IFERROR(RIGHT(Table1[[#This Row],[File Name]],LEN(Table1[[#This Row],[File Name]])-FIND("-",Table1[[#This Row],[File Name]])),"")</f>
        <v>0.1</v>
      </c>
      <c r="B982" t="str">
        <f>IF(LEFT(Table1[[#This Row],[Peak '#]],3)="TIC", SUBSTITUTE(SUBSTITUTE(Table1[[#This Row],[Peak '#]],".D\data.ms",""),"TIC:", ""),B981)</f>
        <v xml:space="preserve"> 20250718_Nap-0.1</v>
      </c>
      <c r="J982" t="str">
        <f>IFERROR(2*(D983-Table1[[#This Row],[Ret Time]])/(Table1[[#This Row],[Width]]+F983),"")</f>
        <v/>
      </c>
      <c r="K982" t="str">
        <f>IF(ISNUMBER(Table1[[#This Row],[Ret Time]]), ROUND(Table1[[#This Row],[Ret Time]],1),"")</f>
        <v/>
      </c>
      <c r="L982" t="str">
        <f>IFERROR(INDEX($W$8:$W$30,MATCH(K982,$V$8:$V$30,0)),"")</f>
        <v/>
      </c>
      <c r="M982" t="str">
        <f>IFERROR(INDEX($X$8:$X$30,MATCH(Table1[[#This Row],[Rounded RT]],$V$8:$V$30,0)),"")</f>
        <v/>
      </c>
      <c r="N982" t="str">
        <f>IF(Table1[[#This Row],[Analyte]]=$W$8, Table1[[#This Row],[Area]]/SUMIFS($G$6:$G1980, $M$6:$M1980,Table1[[#This Row],[Inject ID]],$B$6:$B1980,Table1[[#This Row],[File Name]]), "")</f>
        <v/>
      </c>
      <c r="O982" t="str">
        <f>IF(Table1[[#This Row],[Analyte]]=$W$25, Table1[[#This Row],[Area]]/SUMIFS($G$6:$G1980, $M$6:$M1980,Table1[[#This Row],[Inject ID]],$B$6:$B1980,Table1[[#This Row],[File Name]]), "")</f>
        <v/>
      </c>
      <c r="Q982" t="str">
        <f>IF(Table1[[#This Row],[Nap/decane]]=$W$8, Table1[[#This Row],[Area]]/SUMIFS($G$6:$G1980, $M$6:$M1980,Table1[[#This Row],[Inject ID approx]],$B$6:$B1980,Table1[[#This Row],[File Name]]), "")</f>
        <v/>
      </c>
      <c r="R982" t="str">
        <f>IF(OR(Table1[[#This Row],[Analyte]]="Phe", Table1[[#This Row],[Analyte]]= "Naphtol"),TRUE,"")</f>
        <v/>
      </c>
    </row>
    <row r="983" spans="1:18" x14ac:dyDescent="0.2">
      <c r="A983" t="str">
        <f>IFERROR(RIGHT(Table1[[#This Row],[File Name]],LEN(Table1[[#This Row],[File Name]])-FIND("-",Table1[[#This Row],[File Name]])),"")</f>
        <v>0.1</v>
      </c>
      <c r="B983" t="str">
        <f>IF(LEFT(Table1[[#This Row],[Peak '#]],3)="TIC", SUBSTITUTE(SUBSTITUTE(Table1[[#This Row],[Peak '#]],".D\data.ms",""),"TIC:", ""),B982)</f>
        <v xml:space="preserve"> 20250718_Nap-0.1</v>
      </c>
      <c r="J983" t="str">
        <f>IFERROR(2*(D984-Table1[[#This Row],[Ret Time]])/(Table1[[#This Row],[Width]]+F984),"")</f>
        <v/>
      </c>
      <c r="K983" t="str">
        <f>IF(ISNUMBER(Table1[[#This Row],[Ret Time]]), ROUND(Table1[[#This Row],[Ret Time]],1),"")</f>
        <v/>
      </c>
      <c r="L983" t="str">
        <f>IFERROR(INDEX($W$8:$W$30,MATCH(K983,$V$8:$V$30,0)),"")</f>
        <v/>
      </c>
      <c r="M983" t="str">
        <f>IFERROR(INDEX($X$8:$X$30,MATCH(Table1[[#This Row],[Rounded RT]],$V$8:$V$30,0)),"")</f>
        <v/>
      </c>
      <c r="N983" t="str">
        <f>IF(Table1[[#This Row],[Analyte]]=$W$8, Table1[[#This Row],[Area]]/SUMIFS($G$6:$G1981, $M$6:$M1981,Table1[[#This Row],[Inject ID]],$B$6:$B1981,Table1[[#This Row],[File Name]]), "")</f>
        <v/>
      </c>
      <c r="O983" t="str">
        <f>IF(Table1[[#This Row],[Analyte]]=$W$25, Table1[[#This Row],[Area]]/SUMIFS($G$6:$G1981, $M$6:$M1981,Table1[[#This Row],[Inject ID]],$B$6:$B1981,Table1[[#This Row],[File Name]]), "")</f>
        <v/>
      </c>
      <c r="Q983" t="str">
        <f>IF(Table1[[#This Row],[Nap/decane]]=$W$8, Table1[[#This Row],[Area]]/SUMIFS($G$6:$G1981, $M$6:$M1981,Table1[[#This Row],[Inject ID approx]],$B$6:$B1981,Table1[[#This Row],[File Name]]), "")</f>
        <v/>
      </c>
      <c r="R983" t="str">
        <f>IF(OR(Table1[[#This Row],[Analyte]]="Phe", Table1[[#This Row],[Analyte]]= "Naphtol"),TRUE,"")</f>
        <v/>
      </c>
    </row>
    <row r="984" spans="1:18" x14ac:dyDescent="0.2">
      <c r="A984" t="str">
        <f>IFERROR(RIGHT(Table1[[#This Row],[File Name]],LEN(Table1[[#This Row],[File Name]])-FIND("-",Table1[[#This Row],[File Name]])),"")</f>
        <v>0.1</v>
      </c>
      <c r="B984" t="str">
        <f>IF(LEFT(Table1[[#This Row],[Peak '#]],3)="TIC", SUBSTITUTE(SUBSTITUTE(Table1[[#This Row],[Peak '#]],".D\data.ms",""),"TIC:", ""),B983)</f>
        <v xml:space="preserve"> 20250718_Nap-0.1</v>
      </c>
      <c r="J984" t="str">
        <f>IFERROR(2*(D985-Table1[[#This Row],[Ret Time]])/(Table1[[#This Row],[Width]]+F985),"")</f>
        <v/>
      </c>
      <c r="K984" t="str">
        <f>IF(ISNUMBER(Table1[[#This Row],[Ret Time]]), ROUND(Table1[[#This Row],[Ret Time]],1),"")</f>
        <v/>
      </c>
      <c r="L984" t="str">
        <f>IFERROR(INDEX($W$8:$W$30,MATCH(K984,$V$8:$V$30,0)),"")</f>
        <v/>
      </c>
      <c r="M984" t="str">
        <f>IFERROR(INDEX($X$8:$X$30,MATCH(Table1[[#This Row],[Rounded RT]],$V$8:$V$30,0)),"")</f>
        <v/>
      </c>
      <c r="N984" t="str">
        <f>IF(Table1[[#This Row],[Analyte]]=$W$8, Table1[[#This Row],[Area]]/SUMIFS($G$6:$G1982, $M$6:$M1982,Table1[[#This Row],[Inject ID]],$B$6:$B1982,Table1[[#This Row],[File Name]]), "")</f>
        <v/>
      </c>
      <c r="O984" t="str">
        <f>IF(Table1[[#This Row],[Analyte]]=$W$25, Table1[[#This Row],[Area]]/SUMIFS($G$6:$G1982, $M$6:$M1982,Table1[[#This Row],[Inject ID]],$B$6:$B1982,Table1[[#This Row],[File Name]]), "")</f>
        <v/>
      </c>
      <c r="Q984" t="str">
        <f>IF(Table1[[#This Row],[Nap/decane]]=$W$8, Table1[[#This Row],[Area]]/SUMIFS($G$6:$G1982, $M$6:$M1982,Table1[[#This Row],[Inject ID approx]],$B$6:$B1982,Table1[[#This Row],[File Name]]), "")</f>
        <v/>
      </c>
      <c r="R984" t="str">
        <f>IF(OR(Table1[[#This Row],[Analyte]]="Phe", Table1[[#This Row],[Analyte]]= "Naphtol"),TRUE,"")</f>
        <v/>
      </c>
    </row>
    <row r="985" spans="1:18" x14ac:dyDescent="0.2">
      <c r="A985" t="str">
        <f>IFERROR(RIGHT(Table1[[#This Row],[File Name]],LEN(Table1[[#This Row],[File Name]])-FIND("-",Table1[[#This Row],[File Name]])),"")</f>
        <v>0.1</v>
      </c>
      <c r="B985" t="str">
        <f>IF(LEFT(Table1[[#This Row],[Peak '#]],3)="TIC", SUBSTITUTE(SUBSTITUTE(Table1[[#This Row],[Peak '#]],".D\data.ms",""),"TIC:", ""),B984)</f>
        <v xml:space="preserve"> 20250718_Nap-0.1</v>
      </c>
      <c r="J985" t="str">
        <f>IFERROR(2*(D986-Table1[[#This Row],[Ret Time]])/(Table1[[#This Row],[Width]]+F986),"")</f>
        <v/>
      </c>
      <c r="K985" t="str">
        <f>IF(ISNUMBER(Table1[[#This Row],[Ret Time]]), ROUND(Table1[[#This Row],[Ret Time]],1),"")</f>
        <v/>
      </c>
      <c r="L985" t="str">
        <f>IFERROR(INDEX($W$8:$W$30,MATCH(K985,$V$8:$V$30,0)),"")</f>
        <v/>
      </c>
      <c r="M985" t="str">
        <f>IFERROR(INDEX($X$8:$X$30,MATCH(Table1[[#This Row],[Rounded RT]],$V$8:$V$30,0)),"")</f>
        <v/>
      </c>
      <c r="N985" t="str">
        <f>IF(Table1[[#This Row],[Analyte]]=$W$8, Table1[[#This Row],[Area]]/SUMIFS($G$6:$G1983, $M$6:$M1983,Table1[[#This Row],[Inject ID]],$B$6:$B1983,Table1[[#This Row],[File Name]]), "")</f>
        <v/>
      </c>
      <c r="O985" t="str">
        <f>IF(Table1[[#This Row],[Analyte]]=$W$25, Table1[[#This Row],[Area]]/SUMIFS($G$6:$G1983, $M$6:$M1983,Table1[[#This Row],[Inject ID]],$B$6:$B1983,Table1[[#This Row],[File Name]]), "")</f>
        <v/>
      </c>
      <c r="Q985" t="str">
        <f>IF(Table1[[#This Row],[Nap/decane]]=$W$8, Table1[[#This Row],[Area]]/SUMIFS($G$6:$G1983, $M$6:$M1983,Table1[[#This Row],[Inject ID approx]],$B$6:$B1983,Table1[[#This Row],[File Name]]), "")</f>
        <v/>
      </c>
      <c r="R985" t="str">
        <f>IF(OR(Table1[[#This Row],[Analyte]]="Phe", Table1[[#This Row],[Analyte]]= "Naphtol"),TRUE,"")</f>
        <v/>
      </c>
    </row>
    <row r="986" spans="1:18" x14ac:dyDescent="0.2">
      <c r="A986" t="str">
        <f>IFERROR(RIGHT(Table1[[#This Row],[File Name]],LEN(Table1[[#This Row],[File Name]])-FIND("-",Table1[[#This Row],[File Name]])),"")</f>
        <v>0.1</v>
      </c>
      <c r="B986" t="str">
        <f>IF(LEFT(Table1[[#This Row],[Peak '#]],3)="TIC", SUBSTITUTE(SUBSTITUTE(Table1[[#This Row],[Peak '#]],".D\data.ms",""),"TIC:", ""),B985)</f>
        <v xml:space="preserve"> 20250718_Nap-0.1</v>
      </c>
      <c r="J986" t="str">
        <f>IFERROR(2*(D987-Table1[[#This Row],[Ret Time]])/(Table1[[#This Row],[Width]]+F987),"")</f>
        <v/>
      </c>
      <c r="K986" t="str">
        <f>IF(ISNUMBER(Table1[[#This Row],[Ret Time]]), ROUND(Table1[[#This Row],[Ret Time]],1),"")</f>
        <v/>
      </c>
      <c r="L986" t="str">
        <f>IFERROR(INDEX($W$8:$W$30,MATCH(K986,$V$8:$V$30,0)),"")</f>
        <v/>
      </c>
      <c r="M986" t="str">
        <f>IFERROR(INDEX($X$8:$X$30,MATCH(Table1[[#This Row],[Rounded RT]],$V$8:$V$30,0)),"")</f>
        <v/>
      </c>
      <c r="N986" t="str">
        <f>IF(Table1[[#This Row],[Analyte]]=$W$8, Table1[[#This Row],[Area]]/SUMIFS($G$6:$G1984, $M$6:$M1984,Table1[[#This Row],[Inject ID]],$B$6:$B1984,Table1[[#This Row],[File Name]]), "")</f>
        <v/>
      </c>
      <c r="O986" t="str">
        <f>IF(Table1[[#This Row],[Analyte]]=$W$25, Table1[[#This Row],[Area]]/SUMIFS($G$6:$G1984, $M$6:$M1984,Table1[[#This Row],[Inject ID]],$B$6:$B1984,Table1[[#This Row],[File Name]]), "")</f>
        <v/>
      </c>
      <c r="Q986" t="str">
        <f>IF(Table1[[#This Row],[Nap/decane]]=$W$8, Table1[[#This Row],[Area]]/SUMIFS($G$6:$G1984, $M$6:$M1984,Table1[[#This Row],[Inject ID approx]],$B$6:$B1984,Table1[[#This Row],[File Name]]), "")</f>
        <v/>
      </c>
      <c r="R986" t="str">
        <f>IF(OR(Table1[[#This Row],[Analyte]]="Phe", Table1[[#This Row],[Analyte]]= "Naphtol"),TRUE,"")</f>
        <v/>
      </c>
    </row>
    <row r="987" spans="1:18" x14ac:dyDescent="0.2">
      <c r="A987" t="str">
        <f>IFERROR(RIGHT(Table1[[#This Row],[File Name]],LEN(Table1[[#This Row],[File Name]])-FIND("-",Table1[[#This Row],[File Name]])),"")</f>
        <v>0.1</v>
      </c>
      <c r="B987" t="str">
        <f>IF(LEFT(Table1[[#This Row],[Peak '#]],3)="TIC", SUBSTITUTE(SUBSTITUTE(Table1[[#This Row],[Peak '#]],".D\data.ms",""),"TIC:", ""),B986)</f>
        <v xml:space="preserve"> 20250718_Nap-0.1</v>
      </c>
      <c r="J987" t="str">
        <f>IFERROR(2*(D988-Table1[[#This Row],[Ret Time]])/(Table1[[#This Row],[Width]]+F988),"")</f>
        <v/>
      </c>
      <c r="K987" t="str">
        <f>IF(ISNUMBER(Table1[[#This Row],[Ret Time]]), ROUND(Table1[[#This Row],[Ret Time]],1),"")</f>
        <v/>
      </c>
      <c r="L987" t="str">
        <f>IFERROR(INDEX($W$8:$W$30,MATCH(K987,$V$8:$V$30,0)),"")</f>
        <v/>
      </c>
      <c r="M987" t="str">
        <f>IFERROR(INDEX($X$8:$X$30,MATCH(Table1[[#This Row],[Rounded RT]],$V$8:$V$30,0)),"")</f>
        <v/>
      </c>
      <c r="N987" t="str">
        <f>IF(Table1[[#This Row],[Analyte]]=$W$8, Table1[[#This Row],[Area]]/SUMIFS($G$6:$G1985, $M$6:$M1985,Table1[[#This Row],[Inject ID]],$B$6:$B1985,Table1[[#This Row],[File Name]]), "")</f>
        <v/>
      </c>
      <c r="O987" t="str">
        <f>IF(Table1[[#This Row],[Analyte]]=$W$25, Table1[[#This Row],[Area]]/SUMIFS($G$6:$G1985, $M$6:$M1985,Table1[[#This Row],[Inject ID]],$B$6:$B1985,Table1[[#This Row],[File Name]]), "")</f>
        <v/>
      </c>
      <c r="Q987" t="str">
        <f>IF(Table1[[#This Row],[Nap/decane]]=$W$8, Table1[[#This Row],[Area]]/SUMIFS($G$6:$G1985, $M$6:$M1985,Table1[[#This Row],[Inject ID approx]],$B$6:$B1985,Table1[[#This Row],[File Name]]), "")</f>
        <v/>
      </c>
      <c r="R987" t="str">
        <f>IF(OR(Table1[[#This Row],[Analyte]]="Phe", Table1[[#This Row],[Analyte]]= "Naphtol"),TRUE,"")</f>
        <v/>
      </c>
    </row>
    <row r="988" spans="1:18" x14ac:dyDescent="0.2">
      <c r="A988" t="str">
        <f>IFERROR(RIGHT(Table1[[#This Row],[File Name]],LEN(Table1[[#This Row],[File Name]])-FIND("-",Table1[[#This Row],[File Name]])),"")</f>
        <v>0.1</v>
      </c>
      <c r="B988" t="str">
        <f>IF(LEFT(Table1[[#This Row],[Peak '#]],3)="TIC", SUBSTITUTE(SUBSTITUTE(Table1[[#This Row],[Peak '#]],".D\data.ms",""),"TIC:", ""),B987)</f>
        <v xml:space="preserve"> 20250718_Nap-0.1</v>
      </c>
      <c r="J988" t="str">
        <f>IFERROR(2*(D989-Table1[[#This Row],[Ret Time]])/(Table1[[#This Row],[Width]]+F989),"")</f>
        <v/>
      </c>
      <c r="K988" t="str">
        <f>IF(ISNUMBER(Table1[[#This Row],[Ret Time]]), ROUND(Table1[[#This Row],[Ret Time]],1),"")</f>
        <v/>
      </c>
      <c r="L988" t="str">
        <f>IFERROR(INDEX($W$8:$W$30,MATCH(K988,$V$8:$V$30,0)),"")</f>
        <v/>
      </c>
      <c r="M988" t="str">
        <f>IFERROR(INDEX($X$8:$X$30,MATCH(Table1[[#This Row],[Rounded RT]],$V$8:$V$30,0)),"")</f>
        <v/>
      </c>
      <c r="N988" t="str">
        <f>IF(Table1[[#This Row],[Analyte]]=$W$8, Table1[[#This Row],[Area]]/SUMIFS($G$6:$G1986, $M$6:$M1986,Table1[[#This Row],[Inject ID]],$B$6:$B1986,Table1[[#This Row],[File Name]]), "")</f>
        <v/>
      </c>
      <c r="O988" t="str">
        <f>IF(Table1[[#This Row],[Analyte]]=$W$25, Table1[[#This Row],[Area]]/SUMIFS($G$6:$G1986, $M$6:$M1986,Table1[[#This Row],[Inject ID]],$B$6:$B1986,Table1[[#This Row],[File Name]]), "")</f>
        <v/>
      </c>
      <c r="Q988" t="str">
        <f>IF(Table1[[#This Row],[Nap/decane]]=$W$8, Table1[[#This Row],[Area]]/SUMIFS($G$6:$G1986, $M$6:$M1986,Table1[[#This Row],[Inject ID approx]],$B$6:$B1986,Table1[[#This Row],[File Name]]), "")</f>
        <v/>
      </c>
      <c r="R988" t="str">
        <f>IF(OR(Table1[[#This Row],[Analyte]]="Phe", Table1[[#This Row],[Analyte]]= "Naphtol"),TRUE,"")</f>
        <v/>
      </c>
    </row>
    <row r="989" spans="1:18" x14ac:dyDescent="0.2">
      <c r="A989" t="str">
        <f>IFERROR(RIGHT(Table1[[#This Row],[File Name]],LEN(Table1[[#This Row],[File Name]])-FIND("-",Table1[[#This Row],[File Name]])),"")</f>
        <v>0.1</v>
      </c>
      <c r="B989" t="str">
        <f>IF(LEFT(Table1[[#This Row],[Peak '#]],3)="TIC", SUBSTITUTE(SUBSTITUTE(Table1[[#This Row],[Peak '#]],".D\data.ms",""),"TIC:", ""),B988)</f>
        <v xml:space="preserve"> 20250718_Nap-0.1</v>
      </c>
      <c r="J989" t="str">
        <f>IFERROR(2*(D990-Table1[[#This Row],[Ret Time]])/(Table1[[#This Row],[Width]]+F990),"")</f>
        <v/>
      </c>
      <c r="K989" t="str">
        <f>IF(ISNUMBER(Table1[[#This Row],[Ret Time]]), ROUND(Table1[[#This Row],[Ret Time]],1),"")</f>
        <v/>
      </c>
      <c r="L989" t="str">
        <f>IFERROR(INDEX($W$8:$W$30,MATCH(K989,$V$8:$V$30,0)),"")</f>
        <v/>
      </c>
      <c r="M989" t="str">
        <f>IFERROR(INDEX($X$8:$X$30,MATCH(Table1[[#This Row],[Rounded RT]],$V$8:$V$30,0)),"")</f>
        <v/>
      </c>
      <c r="N989" t="str">
        <f>IF(Table1[[#This Row],[Analyte]]=$W$8, Table1[[#This Row],[Area]]/SUMIFS($G$6:$G1987, $M$6:$M1987,Table1[[#This Row],[Inject ID]],$B$6:$B1987,Table1[[#This Row],[File Name]]), "")</f>
        <v/>
      </c>
      <c r="O989" t="str">
        <f>IF(Table1[[#This Row],[Analyte]]=$W$25, Table1[[#This Row],[Area]]/SUMIFS($G$6:$G1987, $M$6:$M1987,Table1[[#This Row],[Inject ID]],$B$6:$B1987,Table1[[#This Row],[File Name]]), "")</f>
        <v/>
      </c>
      <c r="Q989" t="str">
        <f>IF(Table1[[#This Row],[Nap/decane]]=$W$8, Table1[[#This Row],[Area]]/SUMIFS($G$6:$G1987, $M$6:$M1987,Table1[[#This Row],[Inject ID approx]],$B$6:$B1987,Table1[[#This Row],[File Name]]), "")</f>
        <v/>
      </c>
      <c r="R989" t="str">
        <f>IF(OR(Table1[[#This Row],[Analyte]]="Phe", Table1[[#This Row],[Analyte]]= "Naphtol"),TRUE,"")</f>
        <v/>
      </c>
    </row>
    <row r="990" spans="1:18" x14ac:dyDescent="0.2">
      <c r="A990" t="str">
        <f>IFERROR(RIGHT(Table1[[#This Row],[File Name]],LEN(Table1[[#This Row],[File Name]])-FIND("-",Table1[[#This Row],[File Name]])),"")</f>
        <v>0.1</v>
      </c>
      <c r="B990" t="str">
        <f>IF(LEFT(Table1[[#This Row],[Peak '#]],3)="TIC", SUBSTITUTE(SUBSTITUTE(Table1[[#This Row],[Peak '#]],".D\data.ms",""),"TIC:", ""),B989)</f>
        <v xml:space="preserve"> 20250718_Nap-0.1</v>
      </c>
      <c r="J990" t="str">
        <f>IFERROR(2*(D991-Table1[[#This Row],[Ret Time]])/(Table1[[#This Row],[Width]]+F991),"")</f>
        <v/>
      </c>
      <c r="K990" t="str">
        <f>IF(ISNUMBER(Table1[[#This Row],[Ret Time]]), ROUND(Table1[[#This Row],[Ret Time]],1),"")</f>
        <v/>
      </c>
      <c r="L990" t="str">
        <f>IFERROR(INDEX($W$8:$W$30,MATCH(K990,$V$8:$V$30,0)),"")</f>
        <v/>
      </c>
      <c r="M990" t="str">
        <f>IFERROR(INDEX($X$8:$X$30,MATCH(Table1[[#This Row],[Rounded RT]],$V$8:$V$30,0)),"")</f>
        <v/>
      </c>
      <c r="N990" t="str">
        <f>IF(Table1[[#This Row],[Analyte]]=$W$8, Table1[[#This Row],[Area]]/SUMIFS($G$6:$G1988, $M$6:$M1988,Table1[[#This Row],[Inject ID]],$B$6:$B1988,Table1[[#This Row],[File Name]]), "")</f>
        <v/>
      </c>
      <c r="O990" t="str">
        <f>IF(Table1[[#This Row],[Analyte]]=$W$25, Table1[[#This Row],[Area]]/SUMIFS($G$6:$G1988, $M$6:$M1988,Table1[[#This Row],[Inject ID]],$B$6:$B1988,Table1[[#This Row],[File Name]]), "")</f>
        <v/>
      </c>
      <c r="Q990" t="str">
        <f>IF(Table1[[#This Row],[Nap/decane]]=$W$8, Table1[[#This Row],[Area]]/SUMIFS($G$6:$G1988, $M$6:$M1988,Table1[[#This Row],[Inject ID approx]],$B$6:$B1988,Table1[[#This Row],[File Name]]), "")</f>
        <v/>
      </c>
      <c r="R990" t="str">
        <f>IF(OR(Table1[[#This Row],[Analyte]]="Phe", Table1[[#This Row],[Analyte]]= "Naphtol"),TRUE,"")</f>
        <v/>
      </c>
    </row>
    <row r="991" spans="1:18" x14ac:dyDescent="0.2">
      <c r="A991" t="str">
        <f>IFERROR(RIGHT(Table1[[#This Row],[File Name]],LEN(Table1[[#This Row],[File Name]])-FIND("-",Table1[[#This Row],[File Name]])),"")</f>
        <v>0.1</v>
      </c>
      <c r="B991" t="str">
        <f>IF(LEFT(Table1[[#This Row],[Peak '#]],3)="TIC", SUBSTITUTE(SUBSTITUTE(Table1[[#This Row],[Peak '#]],".D\data.ms",""),"TIC:", ""),B990)</f>
        <v xml:space="preserve"> 20250718_Nap-0.1</v>
      </c>
      <c r="J991" t="str">
        <f>IFERROR(2*(D992-Table1[[#This Row],[Ret Time]])/(Table1[[#This Row],[Width]]+F992),"")</f>
        <v/>
      </c>
      <c r="K991" t="str">
        <f>IF(ISNUMBER(Table1[[#This Row],[Ret Time]]), ROUND(Table1[[#This Row],[Ret Time]],1),"")</f>
        <v/>
      </c>
      <c r="L991" t="str">
        <f>IFERROR(INDEX($W$8:$W$30,MATCH(K991,$V$8:$V$30,0)),"")</f>
        <v/>
      </c>
      <c r="M991" t="str">
        <f>IFERROR(INDEX($X$8:$X$30,MATCH(Table1[[#This Row],[Rounded RT]],$V$8:$V$30,0)),"")</f>
        <v/>
      </c>
      <c r="N991" t="str">
        <f>IF(Table1[[#This Row],[Analyte]]=$W$8, Table1[[#This Row],[Area]]/SUMIFS($G$6:$G1989, $M$6:$M1989,Table1[[#This Row],[Inject ID]],$B$6:$B1989,Table1[[#This Row],[File Name]]), "")</f>
        <v/>
      </c>
      <c r="O991" t="str">
        <f>IF(Table1[[#This Row],[Analyte]]=$W$25, Table1[[#This Row],[Area]]/SUMIFS($G$6:$G1989, $M$6:$M1989,Table1[[#This Row],[Inject ID]],$B$6:$B1989,Table1[[#This Row],[File Name]]), "")</f>
        <v/>
      </c>
      <c r="Q991" t="str">
        <f>IF(Table1[[#This Row],[Nap/decane]]=$W$8, Table1[[#This Row],[Area]]/SUMIFS($G$6:$G1989, $M$6:$M1989,Table1[[#This Row],[Inject ID approx]],$B$6:$B1989,Table1[[#This Row],[File Name]]), "")</f>
        <v/>
      </c>
      <c r="R991" t="str">
        <f>IF(OR(Table1[[#This Row],[Analyte]]="Phe", Table1[[#This Row],[Analyte]]= "Naphtol"),TRUE,"")</f>
        <v/>
      </c>
    </row>
    <row r="992" spans="1:18" x14ac:dyDescent="0.2">
      <c r="A992" t="str">
        <f>IFERROR(RIGHT(Table1[[#This Row],[File Name]],LEN(Table1[[#This Row],[File Name]])-FIND("-",Table1[[#This Row],[File Name]])),"")</f>
        <v>0.1</v>
      </c>
      <c r="B992" t="str">
        <f>IF(LEFT(Table1[[#This Row],[Peak '#]],3)="TIC", SUBSTITUTE(SUBSTITUTE(Table1[[#This Row],[Peak '#]],".D\data.ms",""),"TIC:", ""),B991)</f>
        <v xml:space="preserve"> 20250718_Nap-0.1</v>
      </c>
      <c r="J992" t="str">
        <f>IFERROR(2*(D993-Table1[[#This Row],[Ret Time]])/(Table1[[#This Row],[Width]]+F993),"")</f>
        <v/>
      </c>
      <c r="K992" t="str">
        <f>IF(ISNUMBER(Table1[[#This Row],[Ret Time]]), ROUND(Table1[[#This Row],[Ret Time]],1),"")</f>
        <v/>
      </c>
      <c r="L992" t="str">
        <f>IFERROR(INDEX($W$8:$W$30,MATCH(K992,$V$8:$V$30,0)),"")</f>
        <v/>
      </c>
      <c r="M992" t="str">
        <f>IFERROR(INDEX($X$8:$X$30,MATCH(Table1[[#This Row],[Rounded RT]],$V$8:$V$30,0)),"")</f>
        <v/>
      </c>
      <c r="N992" t="str">
        <f>IF(Table1[[#This Row],[Analyte]]=$W$8, Table1[[#This Row],[Area]]/SUMIFS($G$6:$G1990, $M$6:$M1990,Table1[[#This Row],[Inject ID]],$B$6:$B1990,Table1[[#This Row],[File Name]]), "")</f>
        <v/>
      </c>
      <c r="O992" t="str">
        <f>IF(Table1[[#This Row],[Analyte]]=$W$25, Table1[[#This Row],[Area]]/SUMIFS($G$6:$G1990, $M$6:$M1990,Table1[[#This Row],[Inject ID]],$B$6:$B1990,Table1[[#This Row],[File Name]]), "")</f>
        <v/>
      </c>
      <c r="Q992" t="str">
        <f>IF(Table1[[#This Row],[Nap/decane]]=$W$8, Table1[[#This Row],[Area]]/SUMIFS($G$6:$G1990, $M$6:$M1990,Table1[[#This Row],[Inject ID approx]],$B$6:$B1990,Table1[[#This Row],[File Name]]), "")</f>
        <v/>
      </c>
      <c r="R992" t="str">
        <f>IF(OR(Table1[[#This Row],[Analyte]]="Phe", Table1[[#This Row],[Analyte]]= "Naphtol"),TRUE,"")</f>
        <v/>
      </c>
    </row>
    <row r="993" spans="1:18" x14ac:dyDescent="0.2">
      <c r="A993" t="str">
        <f>IFERROR(RIGHT(Table1[[#This Row],[File Name]],LEN(Table1[[#This Row],[File Name]])-FIND("-",Table1[[#This Row],[File Name]])),"")</f>
        <v>0.1</v>
      </c>
      <c r="B993" t="str">
        <f>IF(LEFT(Table1[[#This Row],[Peak '#]],3)="TIC", SUBSTITUTE(SUBSTITUTE(Table1[[#This Row],[Peak '#]],".D\data.ms",""),"TIC:", ""),B992)</f>
        <v xml:space="preserve"> 20250718_Nap-0.1</v>
      </c>
      <c r="J993" t="str">
        <f>IFERROR(2*(D994-Table1[[#This Row],[Ret Time]])/(Table1[[#This Row],[Width]]+F994),"")</f>
        <v/>
      </c>
      <c r="K993" t="str">
        <f>IF(ISNUMBER(Table1[[#This Row],[Ret Time]]), ROUND(Table1[[#This Row],[Ret Time]],1),"")</f>
        <v/>
      </c>
      <c r="L993" t="str">
        <f>IFERROR(INDEX($W$8:$W$30,MATCH(K993,$V$8:$V$30,0)),"")</f>
        <v/>
      </c>
      <c r="M993" t="str">
        <f>IFERROR(INDEX($X$8:$X$30,MATCH(Table1[[#This Row],[Rounded RT]],$V$8:$V$30,0)),"")</f>
        <v/>
      </c>
      <c r="N993" t="str">
        <f>IF(Table1[[#This Row],[Analyte]]=$W$8, Table1[[#This Row],[Area]]/SUMIFS($G$6:$G1991, $M$6:$M1991,Table1[[#This Row],[Inject ID]],$B$6:$B1991,Table1[[#This Row],[File Name]]), "")</f>
        <v/>
      </c>
      <c r="O993" t="str">
        <f>IF(Table1[[#This Row],[Analyte]]=$W$25, Table1[[#This Row],[Area]]/SUMIFS($G$6:$G1991, $M$6:$M1991,Table1[[#This Row],[Inject ID]],$B$6:$B1991,Table1[[#This Row],[File Name]]), "")</f>
        <v/>
      </c>
      <c r="Q993" t="str">
        <f>IF(Table1[[#This Row],[Nap/decane]]=$W$8, Table1[[#This Row],[Area]]/SUMIFS($G$6:$G1991, $M$6:$M1991,Table1[[#This Row],[Inject ID approx]],$B$6:$B1991,Table1[[#This Row],[File Name]]), "")</f>
        <v/>
      </c>
      <c r="R993" t="str">
        <f>IF(OR(Table1[[#This Row],[Analyte]]="Phe", Table1[[#This Row],[Analyte]]= "Naphtol"),TRUE,"")</f>
        <v/>
      </c>
    </row>
    <row r="994" spans="1:18" x14ac:dyDescent="0.2">
      <c r="A994" t="str">
        <f>IFERROR(RIGHT(Table1[[#This Row],[File Name]],LEN(Table1[[#This Row],[File Name]])-FIND("-",Table1[[#This Row],[File Name]])),"")</f>
        <v>0.1</v>
      </c>
      <c r="B994" t="str">
        <f>IF(LEFT(Table1[[#This Row],[Peak '#]],3)="TIC", SUBSTITUTE(SUBSTITUTE(Table1[[#This Row],[Peak '#]],".D\data.ms",""),"TIC:", ""),B993)</f>
        <v xml:space="preserve"> 20250718_Nap-0.1</v>
      </c>
      <c r="J994" t="str">
        <f>IFERROR(2*(D995-Table1[[#This Row],[Ret Time]])/(Table1[[#This Row],[Width]]+F995),"")</f>
        <v/>
      </c>
      <c r="K994" t="str">
        <f>IF(ISNUMBER(Table1[[#This Row],[Ret Time]]), ROUND(Table1[[#This Row],[Ret Time]],1),"")</f>
        <v/>
      </c>
      <c r="L994" t="str">
        <f>IFERROR(INDEX($W$8:$W$30,MATCH(K994,$V$8:$V$30,0)),"")</f>
        <v/>
      </c>
      <c r="M994" t="str">
        <f>IFERROR(INDEX($X$8:$X$30,MATCH(Table1[[#This Row],[Rounded RT]],$V$8:$V$30,0)),"")</f>
        <v/>
      </c>
      <c r="N994" t="str">
        <f>IF(Table1[[#This Row],[Analyte]]=$W$8, Table1[[#This Row],[Area]]/SUMIFS($G$6:$G1992, $M$6:$M1992,Table1[[#This Row],[Inject ID]],$B$6:$B1992,Table1[[#This Row],[File Name]]), "")</f>
        <v/>
      </c>
      <c r="O994" t="str">
        <f>IF(Table1[[#This Row],[Analyte]]=$W$25, Table1[[#This Row],[Area]]/SUMIFS($G$6:$G1992, $M$6:$M1992,Table1[[#This Row],[Inject ID]],$B$6:$B1992,Table1[[#This Row],[File Name]]), "")</f>
        <v/>
      </c>
      <c r="Q994" t="str">
        <f>IF(Table1[[#This Row],[Nap/decane]]=$W$8, Table1[[#This Row],[Area]]/SUMIFS($G$6:$G1992, $M$6:$M1992,Table1[[#This Row],[Inject ID approx]],$B$6:$B1992,Table1[[#This Row],[File Name]]), "")</f>
        <v/>
      </c>
      <c r="R994" t="str">
        <f>IF(OR(Table1[[#This Row],[Analyte]]="Phe", Table1[[#This Row],[Analyte]]= "Naphtol"),TRUE,"")</f>
        <v/>
      </c>
    </row>
    <row r="995" spans="1:18" x14ac:dyDescent="0.2">
      <c r="A995" t="str">
        <f>IFERROR(RIGHT(Table1[[#This Row],[File Name]],LEN(Table1[[#This Row],[File Name]])-FIND("-",Table1[[#This Row],[File Name]])),"")</f>
        <v>0.1</v>
      </c>
      <c r="B995" t="str">
        <f>IF(LEFT(Table1[[#This Row],[Peak '#]],3)="TIC", SUBSTITUTE(SUBSTITUTE(Table1[[#This Row],[Peak '#]],".D\data.ms",""),"TIC:", ""),B994)</f>
        <v xml:space="preserve"> 20250718_Nap-0.1</v>
      </c>
      <c r="J995" t="str">
        <f>IFERROR(2*(D996-Table1[[#This Row],[Ret Time]])/(Table1[[#This Row],[Width]]+F996),"")</f>
        <v/>
      </c>
      <c r="K995" t="str">
        <f>IF(ISNUMBER(Table1[[#This Row],[Ret Time]]), ROUND(Table1[[#This Row],[Ret Time]],1),"")</f>
        <v/>
      </c>
      <c r="L995" t="str">
        <f>IFERROR(INDEX($W$8:$W$30,MATCH(K995,$V$8:$V$30,0)),"")</f>
        <v/>
      </c>
      <c r="M995" t="str">
        <f>IFERROR(INDEX($X$8:$X$30,MATCH(Table1[[#This Row],[Rounded RT]],$V$8:$V$30,0)),"")</f>
        <v/>
      </c>
      <c r="N995" t="str">
        <f>IF(Table1[[#This Row],[Analyte]]=$W$8, Table1[[#This Row],[Area]]/SUMIFS($G$6:$G1993, $M$6:$M1993,Table1[[#This Row],[Inject ID]],$B$6:$B1993,Table1[[#This Row],[File Name]]), "")</f>
        <v/>
      </c>
      <c r="O995" t="str">
        <f>IF(Table1[[#This Row],[Analyte]]=$W$25, Table1[[#This Row],[Area]]/SUMIFS($G$6:$G1993, $M$6:$M1993,Table1[[#This Row],[Inject ID]],$B$6:$B1993,Table1[[#This Row],[File Name]]), "")</f>
        <v/>
      </c>
      <c r="Q995" t="str">
        <f>IF(Table1[[#This Row],[Nap/decane]]=$W$8, Table1[[#This Row],[Area]]/SUMIFS($G$6:$G1993, $M$6:$M1993,Table1[[#This Row],[Inject ID approx]],$B$6:$B1993,Table1[[#This Row],[File Name]]), "")</f>
        <v/>
      </c>
      <c r="R995" t="str">
        <f>IF(OR(Table1[[#This Row],[Analyte]]="Phe", Table1[[#This Row],[Analyte]]= "Naphtol"),TRUE,"")</f>
        <v/>
      </c>
    </row>
    <row r="996" spans="1:18" x14ac:dyDescent="0.2">
      <c r="A996" t="str">
        <f>IFERROR(RIGHT(Table1[[#This Row],[File Name]],LEN(Table1[[#This Row],[File Name]])-FIND("-",Table1[[#This Row],[File Name]])),"")</f>
        <v>0.1</v>
      </c>
      <c r="B996" t="str">
        <f>IF(LEFT(Table1[[#This Row],[Peak '#]],3)="TIC", SUBSTITUTE(SUBSTITUTE(Table1[[#This Row],[Peak '#]],".D\data.ms",""),"TIC:", ""),B995)</f>
        <v xml:space="preserve"> 20250718_Nap-0.1</v>
      </c>
      <c r="J996" t="str">
        <f>IFERROR(2*(D997-Table1[[#This Row],[Ret Time]])/(Table1[[#This Row],[Width]]+F997),"")</f>
        <v/>
      </c>
      <c r="K996" t="str">
        <f>IF(ISNUMBER(Table1[[#This Row],[Ret Time]]), ROUND(Table1[[#This Row],[Ret Time]],1),"")</f>
        <v/>
      </c>
      <c r="L996" t="str">
        <f>IFERROR(INDEX($W$8:$W$30,MATCH(K996,$V$8:$V$30,0)),"")</f>
        <v/>
      </c>
      <c r="M996" t="str">
        <f>IFERROR(INDEX($X$8:$X$30,MATCH(Table1[[#This Row],[Rounded RT]],$V$8:$V$30,0)),"")</f>
        <v/>
      </c>
      <c r="N996" t="str">
        <f>IF(Table1[[#This Row],[Analyte]]=$W$8, Table1[[#This Row],[Area]]/SUMIFS($G$6:$G1994, $M$6:$M1994,Table1[[#This Row],[Inject ID]],$B$6:$B1994,Table1[[#This Row],[File Name]]), "")</f>
        <v/>
      </c>
      <c r="O996" t="str">
        <f>IF(Table1[[#This Row],[Analyte]]=$W$25, Table1[[#This Row],[Area]]/SUMIFS($G$6:$G1994, $M$6:$M1994,Table1[[#This Row],[Inject ID]],$B$6:$B1994,Table1[[#This Row],[File Name]]), "")</f>
        <v/>
      </c>
      <c r="Q996" t="str">
        <f>IF(Table1[[#This Row],[Nap/decane]]=$W$8, Table1[[#This Row],[Area]]/SUMIFS($G$6:$G1994, $M$6:$M1994,Table1[[#This Row],[Inject ID approx]],$B$6:$B1994,Table1[[#This Row],[File Name]]), "")</f>
        <v/>
      </c>
      <c r="R996" t="str">
        <f>IF(OR(Table1[[#This Row],[Analyte]]="Phe", Table1[[#This Row],[Analyte]]= "Naphtol"),TRUE,"")</f>
        <v/>
      </c>
    </row>
    <row r="997" spans="1:18" x14ac:dyDescent="0.2">
      <c r="A997" t="str">
        <f>IFERROR(RIGHT(Table1[[#This Row],[File Name]],LEN(Table1[[#This Row],[File Name]])-FIND("-",Table1[[#This Row],[File Name]])),"")</f>
        <v>0.1</v>
      </c>
      <c r="B997" t="str">
        <f>IF(LEFT(Table1[[#This Row],[Peak '#]],3)="TIC", SUBSTITUTE(SUBSTITUTE(Table1[[#This Row],[Peak '#]],".D\data.ms",""),"TIC:", ""),B996)</f>
        <v xml:space="preserve"> 20250718_Nap-0.1</v>
      </c>
      <c r="J997" t="str">
        <f>IFERROR(2*(D998-Table1[[#This Row],[Ret Time]])/(Table1[[#This Row],[Width]]+F998),"")</f>
        <v/>
      </c>
      <c r="K997" t="str">
        <f>IF(ISNUMBER(Table1[[#This Row],[Ret Time]]), ROUND(Table1[[#This Row],[Ret Time]],1),"")</f>
        <v/>
      </c>
      <c r="L997" t="str">
        <f>IFERROR(INDEX($W$8:$W$30,MATCH(K997,$V$8:$V$30,0)),"")</f>
        <v/>
      </c>
      <c r="M997" t="str">
        <f>IFERROR(INDEX($X$8:$X$30,MATCH(Table1[[#This Row],[Rounded RT]],$V$8:$V$30,0)),"")</f>
        <v/>
      </c>
      <c r="N997" t="str">
        <f>IF(Table1[[#This Row],[Analyte]]=$W$8, Table1[[#This Row],[Area]]/SUMIFS($G$6:$G1995, $M$6:$M1995,Table1[[#This Row],[Inject ID]],$B$6:$B1995,Table1[[#This Row],[File Name]]), "")</f>
        <v/>
      </c>
      <c r="O997" t="str">
        <f>IF(Table1[[#This Row],[Analyte]]=$W$25, Table1[[#This Row],[Area]]/SUMIFS($G$6:$G1995, $M$6:$M1995,Table1[[#This Row],[Inject ID]],$B$6:$B1995,Table1[[#This Row],[File Name]]), "")</f>
        <v/>
      </c>
      <c r="Q997" t="str">
        <f>IF(Table1[[#This Row],[Nap/decane]]=$W$8, Table1[[#This Row],[Area]]/SUMIFS($G$6:$G1995, $M$6:$M1995,Table1[[#This Row],[Inject ID approx]],$B$6:$B1995,Table1[[#This Row],[File Name]]), "")</f>
        <v/>
      </c>
      <c r="R997" t="str">
        <f>IF(OR(Table1[[#This Row],[Analyte]]="Phe", Table1[[#This Row],[Analyte]]= "Naphtol"),TRUE,"")</f>
        <v/>
      </c>
    </row>
    <row r="998" spans="1:18" x14ac:dyDescent="0.2">
      <c r="A998" t="str">
        <f>IFERROR(RIGHT(Table1[[#This Row],[File Name]],LEN(Table1[[#This Row],[File Name]])-FIND("-",Table1[[#This Row],[File Name]])),"")</f>
        <v>0.1</v>
      </c>
      <c r="B998" t="str">
        <f>IF(LEFT(Table1[[#This Row],[Peak '#]],3)="TIC", SUBSTITUTE(SUBSTITUTE(Table1[[#This Row],[Peak '#]],".D\data.ms",""),"TIC:", ""),B997)</f>
        <v xml:space="preserve"> 20250718_Nap-0.1</v>
      </c>
      <c r="J998" t="str">
        <f>IFERROR(2*(D999-Table1[[#This Row],[Ret Time]])/(Table1[[#This Row],[Width]]+F999),"")</f>
        <v/>
      </c>
      <c r="K998" t="str">
        <f>IF(ISNUMBER(Table1[[#This Row],[Ret Time]]), ROUND(Table1[[#This Row],[Ret Time]],1),"")</f>
        <v/>
      </c>
      <c r="L998" t="str">
        <f>IFERROR(INDEX($W$8:$W$30,MATCH(K998,$V$8:$V$30,0)),"")</f>
        <v/>
      </c>
      <c r="M998" t="str">
        <f>IFERROR(INDEX($X$8:$X$30,MATCH(Table1[[#This Row],[Rounded RT]],$V$8:$V$30,0)),"")</f>
        <v/>
      </c>
      <c r="N998" t="str">
        <f>IF(Table1[[#This Row],[Analyte]]=$W$8, Table1[[#This Row],[Area]]/SUMIFS($G$6:$G1996, $M$6:$M1996,Table1[[#This Row],[Inject ID]],$B$6:$B1996,Table1[[#This Row],[File Name]]), "")</f>
        <v/>
      </c>
      <c r="O998" t="str">
        <f>IF(Table1[[#This Row],[Analyte]]=$W$25, Table1[[#This Row],[Area]]/SUMIFS($G$6:$G1996, $M$6:$M1996,Table1[[#This Row],[Inject ID]],$B$6:$B1996,Table1[[#This Row],[File Name]]), "")</f>
        <v/>
      </c>
      <c r="Q998" t="str">
        <f>IF(Table1[[#This Row],[Nap/decane]]=$W$8, Table1[[#This Row],[Area]]/SUMIFS($G$6:$G1996, $M$6:$M1996,Table1[[#This Row],[Inject ID approx]],$B$6:$B1996,Table1[[#This Row],[File Name]]), "")</f>
        <v/>
      </c>
      <c r="R998" t="str">
        <f>IF(OR(Table1[[#This Row],[Analyte]]="Phe", Table1[[#This Row],[Analyte]]= "Naphtol"),TRUE,"")</f>
        <v/>
      </c>
    </row>
    <row r="999" spans="1:18" x14ac:dyDescent="0.2">
      <c r="A999" t="str">
        <f>IFERROR(RIGHT(Table1[[#This Row],[File Name]],LEN(Table1[[#This Row],[File Name]])-FIND("-",Table1[[#This Row],[File Name]])),"")</f>
        <v>0.1</v>
      </c>
      <c r="B999" t="str">
        <f>IF(LEFT(Table1[[#This Row],[Peak '#]],3)="TIC", SUBSTITUTE(SUBSTITUTE(Table1[[#This Row],[Peak '#]],".D\data.ms",""),"TIC:", ""),B998)</f>
        <v xml:space="preserve"> 20250718_Nap-0.1</v>
      </c>
      <c r="J999" t="str">
        <f>IFERROR(2*(D1000-Table1[[#This Row],[Ret Time]])/(Table1[[#This Row],[Width]]+F1000),"")</f>
        <v/>
      </c>
      <c r="K999" t="str">
        <f>IF(ISNUMBER(Table1[[#This Row],[Ret Time]]), ROUND(Table1[[#This Row],[Ret Time]],1),"")</f>
        <v/>
      </c>
      <c r="L999" t="str">
        <f>IFERROR(INDEX($W$8:$W$30,MATCH(K999,$V$8:$V$30,0)),"")</f>
        <v/>
      </c>
      <c r="M999" t="str">
        <f>IFERROR(INDEX($X$8:$X$30,MATCH(Table1[[#This Row],[Rounded RT]],$V$8:$V$30,0)),"")</f>
        <v/>
      </c>
      <c r="N999" t="str">
        <f>IF(Table1[[#This Row],[Analyte]]=$W$8, Table1[[#This Row],[Area]]/SUMIFS($G$6:$G1997, $M$6:$M1997,Table1[[#This Row],[Inject ID]],$B$6:$B1997,Table1[[#This Row],[File Name]]), "")</f>
        <v/>
      </c>
      <c r="O999" t="str">
        <f>IF(Table1[[#This Row],[Analyte]]=$W$25, Table1[[#This Row],[Area]]/SUMIFS($G$6:$G1997, $M$6:$M1997,Table1[[#This Row],[Inject ID]],$B$6:$B1997,Table1[[#This Row],[File Name]]), "")</f>
        <v/>
      </c>
      <c r="Q999" t="str">
        <f>IF(Table1[[#This Row],[Nap/decane]]=$W$8, Table1[[#This Row],[Area]]/SUMIFS($G$6:$G1997, $M$6:$M1997,Table1[[#This Row],[Inject ID approx]],$B$6:$B1997,Table1[[#This Row],[File Name]]), "")</f>
        <v/>
      </c>
      <c r="R999" t="str">
        <f>IF(OR(Table1[[#This Row],[Analyte]]="Phe", Table1[[#This Row],[Analyte]]= "Naphtol"),TRUE,"")</f>
        <v/>
      </c>
    </row>
    <row r="1000" spans="1:18" x14ac:dyDescent="0.2">
      <c r="A1000" t="str">
        <f>IFERROR(RIGHT(Table1[[#This Row],[File Name]],LEN(Table1[[#This Row],[File Name]])-FIND("-",Table1[[#This Row],[File Name]])),"")</f>
        <v>0.1</v>
      </c>
      <c r="B1000" t="str">
        <f>IF(LEFT(Table1[[#This Row],[Peak '#]],3)="TIC", SUBSTITUTE(SUBSTITUTE(Table1[[#This Row],[Peak '#]],".D\data.ms",""),"TIC:", ""),B999)</f>
        <v xml:space="preserve"> 20250718_Nap-0.1</v>
      </c>
      <c r="J1000" t="str">
        <f>IFERROR(2*(D1001-Table1[[#This Row],[Ret Time]])/(Table1[[#This Row],[Width]]+F1001),"")</f>
        <v/>
      </c>
      <c r="K1000" t="str">
        <f>IF(ISNUMBER(Table1[[#This Row],[Ret Time]]), ROUND(Table1[[#This Row],[Ret Time]],1),"")</f>
        <v/>
      </c>
      <c r="L1000" t="str">
        <f>IFERROR(INDEX($W$8:$W$30,MATCH(K1000,$V$8:$V$30,0)),"")</f>
        <v/>
      </c>
      <c r="M1000" t="str">
        <f>IFERROR(INDEX($X$8:$X$30,MATCH(Table1[[#This Row],[Rounded RT]],$V$8:$V$30,0)),"")</f>
        <v/>
      </c>
      <c r="N1000" t="str">
        <f>IF(Table1[[#This Row],[Analyte]]=$W$8, Table1[[#This Row],[Area]]/SUMIFS($G$6:$G1998, $M$6:$M1998,Table1[[#This Row],[Inject ID]],$B$6:$B1998,Table1[[#This Row],[File Name]]), "")</f>
        <v/>
      </c>
      <c r="O1000" t="str">
        <f>IF(Table1[[#This Row],[Analyte]]=$W$25, Table1[[#This Row],[Area]]/SUMIFS($G$6:$G1998, $M$6:$M1998,Table1[[#This Row],[Inject ID]],$B$6:$B1998,Table1[[#This Row],[File Name]]), "")</f>
        <v/>
      </c>
      <c r="Q1000" t="str">
        <f>IF(Table1[[#This Row],[Nap/decane]]=$W$8, Table1[[#This Row],[Area]]/SUMIFS($G$6:$G1998, $M$6:$M1998,Table1[[#This Row],[Inject ID approx]],$B$6:$B1998,Table1[[#This Row],[File Name]]), "")</f>
        <v/>
      </c>
      <c r="R1000" t="str">
        <f>IF(OR(Table1[[#This Row],[Analyte]]="Phe", Table1[[#This Row],[Analyte]]= "Naphtol"),TRUE,"")</f>
        <v/>
      </c>
    </row>
    <row r="1001" spans="1:18" x14ac:dyDescent="0.2">
      <c r="A1001" t="str">
        <f>IFERROR(RIGHT(Table1[[#This Row],[File Name]],LEN(Table1[[#This Row],[File Name]])-FIND("-",Table1[[#This Row],[File Name]])),"")</f>
        <v>0.1</v>
      </c>
      <c r="B1001" t="str">
        <f>IF(LEFT(Table1[[#This Row],[Peak '#]],3)="TIC", SUBSTITUTE(SUBSTITUTE(Table1[[#This Row],[Peak '#]],".D\data.ms",""),"TIC:", ""),B1000)</f>
        <v xml:space="preserve"> 20250718_Nap-0.1</v>
      </c>
      <c r="J1001" t="str">
        <f>IFERROR(2*(D1002-Table1[[#This Row],[Ret Time]])/(Table1[[#This Row],[Width]]+F1002),"")</f>
        <v/>
      </c>
      <c r="K1001" t="str">
        <f>IF(ISNUMBER(Table1[[#This Row],[Ret Time]]), ROUND(Table1[[#This Row],[Ret Time]],1),"")</f>
        <v/>
      </c>
      <c r="L1001" t="str">
        <f>IFERROR(INDEX($W$8:$W$30,MATCH(K1001,$V$8:$V$30,0)),"")</f>
        <v/>
      </c>
      <c r="M1001" t="str">
        <f>IFERROR(INDEX($X$8:$X$30,MATCH(Table1[[#This Row],[Rounded RT]],$V$8:$V$30,0)),"")</f>
        <v/>
      </c>
      <c r="N1001" t="str">
        <f>IF(Table1[[#This Row],[Analyte]]=$W$8, Table1[[#This Row],[Area]]/SUMIFS($G$6:$G1999, $M$6:$M1999,Table1[[#This Row],[Inject ID]],$B$6:$B1999,Table1[[#This Row],[File Name]]), "")</f>
        <v/>
      </c>
      <c r="O1001" t="str">
        <f>IF(Table1[[#This Row],[Analyte]]=$W$25, Table1[[#This Row],[Area]]/SUMIFS($G$6:$G1999, $M$6:$M1999,Table1[[#This Row],[Inject ID]],$B$6:$B1999,Table1[[#This Row],[File Name]]), "")</f>
        <v/>
      </c>
      <c r="Q1001" t="str">
        <f>IF(Table1[[#This Row],[Nap/decane]]=$W$8, Table1[[#This Row],[Area]]/SUMIFS($G$6:$G1999, $M$6:$M1999,Table1[[#This Row],[Inject ID approx]],$B$6:$B1999,Table1[[#This Row],[File Name]]), "")</f>
        <v/>
      </c>
      <c r="R1001" t="str">
        <f>IF(OR(Table1[[#This Row],[Analyte]]="Phe", Table1[[#This Row],[Analyte]]= "Naphtol"),TRUE,"")</f>
        <v/>
      </c>
    </row>
    <row r="1002" spans="1:18" x14ac:dyDescent="0.2">
      <c r="A1002" t="str">
        <f>IFERROR(RIGHT(Table1[[#This Row],[File Name]],LEN(Table1[[#This Row],[File Name]])-FIND("-",Table1[[#This Row],[File Name]])),"")</f>
        <v>0.1</v>
      </c>
      <c r="B1002" t="str">
        <f>IF(LEFT(Table1[[#This Row],[Peak '#]],3)="TIC", SUBSTITUTE(SUBSTITUTE(Table1[[#This Row],[Peak '#]],".D\data.ms",""),"TIC:", ""),B1001)</f>
        <v xml:space="preserve"> 20250718_Nap-0.1</v>
      </c>
      <c r="J1002" t="str">
        <f>IFERROR(2*(D1003-Table1[[#This Row],[Ret Time]])/(Table1[[#This Row],[Width]]+F1003),"")</f>
        <v/>
      </c>
      <c r="K1002" t="str">
        <f>IF(ISNUMBER(Table1[[#This Row],[Ret Time]]), ROUND(Table1[[#This Row],[Ret Time]],1),"")</f>
        <v/>
      </c>
      <c r="L1002" t="str">
        <f>IFERROR(INDEX($W$8:$W$30,MATCH(K1002,$V$8:$V$30,0)),"")</f>
        <v/>
      </c>
      <c r="M1002" t="str">
        <f>IFERROR(INDEX($X$8:$X$30,MATCH(Table1[[#This Row],[Rounded RT]],$V$8:$V$30,0)),"")</f>
        <v/>
      </c>
      <c r="N1002" t="str">
        <f>IF(Table1[[#This Row],[Analyte]]=$W$8, Table1[[#This Row],[Area]]/SUMIFS($G$6:$G2000, $M$6:$M2000,Table1[[#This Row],[Inject ID]],$B$6:$B2000,Table1[[#This Row],[File Name]]), "")</f>
        <v/>
      </c>
      <c r="O1002" t="str">
        <f>IF(Table1[[#This Row],[Analyte]]=$W$25, Table1[[#This Row],[Area]]/SUMIFS($G$6:$G2000, $M$6:$M2000,Table1[[#This Row],[Inject ID]],$B$6:$B2000,Table1[[#This Row],[File Name]]), "")</f>
        <v/>
      </c>
      <c r="Q1002" t="str">
        <f>IF(Table1[[#This Row],[Nap/decane]]=$W$8, Table1[[#This Row],[Area]]/SUMIFS($G$6:$G2000, $M$6:$M2000,Table1[[#This Row],[Inject ID approx]],$B$6:$B2000,Table1[[#This Row],[File Name]]), "")</f>
        <v/>
      </c>
      <c r="R1002" t="str">
        <f>IF(OR(Table1[[#This Row],[Analyte]]="Phe", Table1[[#This Row],[Analyte]]= "Naphtol"),TRUE,"")</f>
        <v/>
      </c>
    </row>
    <row r="1003" spans="1:18" x14ac:dyDescent="0.2">
      <c r="A1003" t="str">
        <f>IFERROR(RIGHT(Table1[[#This Row],[File Name]],LEN(Table1[[#This Row],[File Name]])-FIND("-",Table1[[#This Row],[File Name]])),"")</f>
        <v>0.1</v>
      </c>
      <c r="B1003" t="str">
        <f>IF(LEFT(Table1[[#This Row],[Peak '#]],3)="TIC", SUBSTITUTE(SUBSTITUTE(Table1[[#This Row],[Peak '#]],".D\data.ms",""),"TIC:", ""),B1002)</f>
        <v xml:space="preserve"> 20250718_Nap-0.1</v>
      </c>
      <c r="J1003" t="str">
        <f>IFERROR(2*(D1004-Table1[[#This Row],[Ret Time]])/(Table1[[#This Row],[Width]]+F1004),"")</f>
        <v/>
      </c>
      <c r="K1003" t="str">
        <f>IF(ISNUMBER(Table1[[#This Row],[Ret Time]]), ROUND(Table1[[#This Row],[Ret Time]],1),"")</f>
        <v/>
      </c>
      <c r="L1003" t="str">
        <f>IFERROR(INDEX($W$8:$W$30,MATCH(K1003,$V$8:$V$30,0)),"")</f>
        <v/>
      </c>
      <c r="M1003" t="str">
        <f>IFERROR(INDEX($X$8:$X$30,MATCH(Table1[[#This Row],[Rounded RT]],$V$8:$V$30,0)),"")</f>
        <v/>
      </c>
      <c r="N1003" t="str">
        <f>IF(Table1[[#This Row],[Analyte]]=$W$8, Table1[[#This Row],[Area]]/SUMIFS($G$6:$G2001, $M$6:$M2001,Table1[[#This Row],[Inject ID]],$B$6:$B2001,Table1[[#This Row],[File Name]]), "")</f>
        <v/>
      </c>
      <c r="O1003" t="str">
        <f>IF(Table1[[#This Row],[Analyte]]=$W$25, Table1[[#This Row],[Area]]/SUMIFS($G$6:$G2001, $M$6:$M2001,Table1[[#This Row],[Inject ID]],$B$6:$B2001,Table1[[#This Row],[File Name]]), "")</f>
        <v/>
      </c>
      <c r="Q1003" t="str">
        <f>IF(Table1[[#This Row],[Nap/decane]]=$W$8, Table1[[#This Row],[Area]]/SUMIFS($G$6:$G2001, $M$6:$M2001,Table1[[#This Row],[Inject ID approx]],$B$6:$B2001,Table1[[#This Row],[File Name]]), "")</f>
        <v/>
      </c>
      <c r="R1003" t="str">
        <f>IF(OR(Table1[[#This Row],[Analyte]]="Phe", Table1[[#This Row],[Analyte]]= "Naphtol"),TRUE,"")</f>
        <v/>
      </c>
    </row>
    <row r="1004" spans="1:18" x14ac:dyDescent="0.2">
      <c r="A1004" t="str">
        <f>IFERROR(RIGHT(Table1[[#This Row],[File Name]],LEN(Table1[[#This Row],[File Name]])-FIND("-",Table1[[#This Row],[File Name]])),"")</f>
        <v>0.1</v>
      </c>
      <c r="B1004" t="str">
        <f>IF(LEFT(Table1[[#This Row],[Peak '#]],3)="TIC", SUBSTITUTE(SUBSTITUTE(Table1[[#This Row],[Peak '#]],".D\data.ms",""),"TIC:", ""),B1003)</f>
        <v xml:space="preserve"> 20250718_Nap-0.1</v>
      </c>
      <c r="J1004" t="str">
        <f>IFERROR(2*(D1005-Table1[[#This Row],[Ret Time]])/(Table1[[#This Row],[Width]]+F1005),"")</f>
        <v/>
      </c>
      <c r="K1004" t="str">
        <f>IF(ISNUMBER(Table1[[#This Row],[Ret Time]]), ROUND(Table1[[#This Row],[Ret Time]],1),"")</f>
        <v/>
      </c>
      <c r="L1004" t="str">
        <f>IFERROR(INDEX($W$8:$W$30,MATCH(K1004,$V$8:$V$30,0)),"")</f>
        <v/>
      </c>
      <c r="M1004" t="str">
        <f>IFERROR(INDEX($X$8:$X$30,MATCH(Table1[[#This Row],[Rounded RT]],$V$8:$V$30,0)),"")</f>
        <v/>
      </c>
      <c r="N1004" t="str">
        <f>IF(Table1[[#This Row],[Analyte]]=$W$8, Table1[[#This Row],[Area]]/SUMIFS($G$6:$G2002, $M$6:$M2002,Table1[[#This Row],[Inject ID]],$B$6:$B2002,Table1[[#This Row],[File Name]]), "")</f>
        <v/>
      </c>
      <c r="O1004" t="str">
        <f>IF(Table1[[#This Row],[Analyte]]=$W$25, Table1[[#This Row],[Area]]/SUMIFS($G$6:$G2002, $M$6:$M2002,Table1[[#This Row],[Inject ID]],$B$6:$B2002,Table1[[#This Row],[File Name]]), "")</f>
        <v/>
      </c>
      <c r="Q1004" t="str">
        <f>IF(Table1[[#This Row],[Nap/decane]]=$W$8, Table1[[#This Row],[Area]]/SUMIFS($G$6:$G2002, $M$6:$M2002,Table1[[#This Row],[Inject ID approx]],$B$6:$B2002,Table1[[#This Row],[File Name]]), "")</f>
        <v/>
      </c>
      <c r="R1004" t="str">
        <f>IF(OR(Table1[[#This Row],[Analyte]]="Phe", Table1[[#This Row],[Analyte]]= "Naphtol"),TRUE,"")</f>
        <v/>
      </c>
    </row>
    <row r="1005" spans="1:18" x14ac:dyDescent="0.2">
      <c r="A1005" t="str">
        <f>IFERROR(RIGHT(Table1[[#This Row],[File Name]],LEN(Table1[[#This Row],[File Name]])-FIND("-",Table1[[#This Row],[File Name]])),"")</f>
        <v>0.1</v>
      </c>
      <c r="B1005" t="str">
        <f>IF(LEFT(Table1[[#This Row],[Peak '#]],3)="TIC", SUBSTITUTE(SUBSTITUTE(Table1[[#This Row],[Peak '#]],".D\data.ms",""),"TIC:", ""),B1004)</f>
        <v xml:space="preserve"> 20250718_Nap-0.1</v>
      </c>
      <c r="J1005" t="str">
        <f>IFERROR(2*(D1006-Table1[[#This Row],[Ret Time]])/(Table1[[#This Row],[Width]]+F1006),"")</f>
        <v/>
      </c>
      <c r="K1005" t="str">
        <f>IF(ISNUMBER(Table1[[#This Row],[Ret Time]]), ROUND(Table1[[#This Row],[Ret Time]],1),"")</f>
        <v/>
      </c>
      <c r="L1005" t="str">
        <f>IFERROR(INDEX($W$8:$W$30,MATCH(K1005,$V$8:$V$30,0)),"")</f>
        <v/>
      </c>
      <c r="M1005" t="str">
        <f>IFERROR(INDEX($X$8:$X$30,MATCH(Table1[[#This Row],[Rounded RT]],$V$8:$V$30,0)),"")</f>
        <v/>
      </c>
      <c r="N1005" t="str">
        <f>IF(Table1[[#This Row],[Analyte]]=$W$8, Table1[[#This Row],[Area]]/SUMIFS($G$6:$G2003, $M$6:$M2003,Table1[[#This Row],[Inject ID]],$B$6:$B2003,Table1[[#This Row],[File Name]]), "")</f>
        <v/>
      </c>
      <c r="O1005" t="str">
        <f>IF(Table1[[#This Row],[Analyte]]=$W$25, Table1[[#This Row],[Area]]/SUMIFS($G$6:$G2003, $M$6:$M2003,Table1[[#This Row],[Inject ID]],$B$6:$B2003,Table1[[#This Row],[File Name]]), "")</f>
        <v/>
      </c>
      <c r="Q1005" t="str">
        <f>IF(Table1[[#This Row],[Nap/decane]]=$W$8, Table1[[#This Row],[Area]]/SUMIFS($G$6:$G2003, $M$6:$M2003,Table1[[#This Row],[Inject ID approx]],$B$6:$B2003,Table1[[#This Row],[File Name]]), "")</f>
        <v/>
      </c>
      <c r="R1005" t="str">
        <f>IF(OR(Table1[[#This Row],[Analyte]]="Phe", Table1[[#This Row],[Analyte]]= "Naphtol"),TRUE,"")</f>
        <v/>
      </c>
    </row>
    <row r="1006" spans="1:18" x14ac:dyDescent="0.2">
      <c r="A1006" t="str">
        <f>IFERROR(RIGHT(Table1[[#This Row],[File Name]],LEN(Table1[[#This Row],[File Name]])-FIND("-",Table1[[#This Row],[File Name]])),"")</f>
        <v>0.1</v>
      </c>
      <c r="B1006" t="str">
        <f>IF(LEFT(Table1[[#This Row],[Peak '#]],3)="TIC", SUBSTITUTE(SUBSTITUTE(Table1[[#This Row],[Peak '#]],".D\data.ms",""),"TIC:", ""),B1005)</f>
        <v xml:space="preserve"> 20250718_Nap-0.1</v>
      </c>
      <c r="J1006" t="str">
        <f>IFERROR(2*(D1007-Table1[[#This Row],[Ret Time]])/(Table1[[#This Row],[Width]]+F1007),"")</f>
        <v/>
      </c>
      <c r="K1006" t="str">
        <f>IF(ISNUMBER(Table1[[#This Row],[Ret Time]]), ROUND(Table1[[#This Row],[Ret Time]],1),"")</f>
        <v/>
      </c>
      <c r="L1006" t="str">
        <f>IFERROR(INDEX($W$8:$W$30,MATCH(K1006,$V$8:$V$30,0)),"")</f>
        <v/>
      </c>
      <c r="M1006" t="str">
        <f>IFERROR(INDEX($X$8:$X$30,MATCH(Table1[[#This Row],[Rounded RT]],$V$8:$V$30,0)),"")</f>
        <v/>
      </c>
      <c r="N1006" t="str">
        <f>IF(Table1[[#This Row],[Analyte]]=$W$8, Table1[[#This Row],[Area]]/SUMIFS($G$6:$G2004, $M$6:$M2004,Table1[[#This Row],[Inject ID]],$B$6:$B2004,Table1[[#This Row],[File Name]]), "")</f>
        <v/>
      </c>
      <c r="O1006" t="str">
        <f>IF(Table1[[#This Row],[Analyte]]=$W$25, Table1[[#This Row],[Area]]/SUMIFS($G$6:$G2004, $M$6:$M2004,Table1[[#This Row],[Inject ID]],$B$6:$B2004,Table1[[#This Row],[File Name]]), "")</f>
        <v/>
      </c>
      <c r="Q1006" t="str">
        <f>IF(Table1[[#This Row],[Nap/decane]]=$W$8, Table1[[#This Row],[Area]]/SUMIFS($G$6:$G2004, $M$6:$M2004,Table1[[#This Row],[Inject ID approx]],$B$6:$B2004,Table1[[#This Row],[File Name]]), "")</f>
        <v/>
      </c>
      <c r="R1006" t="str">
        <f>IF(OR(Table1[[#This Row],[Analyte]]="Phe", Table1[[#This Row],[Analyte]]= "Naphtol"),TRUE,"")</f>
        <v/>
      </c>
    </row>
    <row r="1007" spans="1:18" x14ac:dyDescent="0.2">
      <c r="A1007" t="str">
        <f>IFERROR(RIGHT(Table1[[#This Row],[File Name]],LEN(Table1[[#This Row],[File Name]])-FIND("-",Table1[[#This Row],[File Name]])),"")</f>
        <v>0.1</v>
      </c>
      <c r="B1007" t="str">
        <f>IF(LEFT(Table1[[#This Row],[Peak '#]],3)="TIC", SUBSTITUTE(SUBSTITUTE(Table1[[#This Row],[Peak '#]],".D\data.ms",""),"TIC:", ""),B1006)</f>
        <v xml:space="preserve"> 20250718_Nap-0.1</v>
      </c>
      <c r="J1007" t="str">
        <f>IFERROR(2*(D1008-Table1[[#This Row],[Ret Time]])/(Table1[[#This Row],[Width]]+F1008),"")</f>
        <v/>
      </c>
      <c r="K1007" t="str">
        <f>IF(ISNUMBER(Table1[[#This Row],[Ret Time]]), ROUND(Table1[[#This Row],[Ret Time]],1),"")</f>
        <v/>
      </c>
      <c r="L1007" t="str">
        <f>IFERROR(INDEX($W$8:$W$30,MATCH(K1007,$V$8:$V$30,0)),"")</f>
        <v/>
      </c>
      <c r="M1007" t="str">
        <f>IFERROR(INDEX($X$8:$X$30,MATCH(Table1[[#This Row],[Rounded RT]],$V$8:$V$30,0)),"")</f>
        <v/>
      </c>
      <c r="N1007" t="str">
        <f>IF(Table1[[#This Row],[Analyte]]=$W$8, Table1[[#This Row],[Area]]/SUMIFS($G$6:$G2005, $M$6:$M2005,Table1[[#This Row],[Inject ID]],$B$6:$B2005,Table1[[#This Row],[File Name]]), "")</f>
        <v/>
      </c>
      <c r="O1007" t="str">
        <f>IF(Table1[[#This Row],[Analyte]]=$W$25, Table1[[#This Row],[Area]]/SUMIFS($G$6:$G2005, $M$6:$M2005,Table1[[#This Row],[Inject ID]],$B$6:$B2005,Table1[[#This Row],[File Name]]), "")</f>
        <v/>
      </c>
      <c r="Q1007" t="str">
        <f>IF(Table1[[#This Row],[Nap/decane]]=$W$8, Table1[[#This Row],[Area]]/SUMIFS($G$6:$G2005, $M$6:$M2005,Table1[[#This Row],[Inject ID approx]],$B$6:$B2005,Table1[[#This Row],[File Name]]), "")</f>
        <v/>
      </c>
      <c r="R1007" t="str">
        <f>IF(OR(Table1[[#This Row],[Analyte]]="Phe", Table1[[#This Row],[Analyte]]= "Naphtol"),TRUE,"")</f>
        <v/>
      </c>
    </row>
    <row r="1008" spans="1:18" x14ac:dyDescent="0.2">
      <c r="A1008" t="str">
        <f>IFERROR(RIGHT(Table1[[#This Row],[File Name]],LEN(Table1[[#This Row],[File Name]])-FIND("-",Table1[[#This Row],[File Name]])),"")</f>
        <v>0.1</v>
      </c>
      <c r="B1008" t="str">
        <f>IF(LEFT(Table1[[#This Row],[Peak '#]],3)="TIC", SUBSTITUTE(SUBSTITUTE(Table1[[#This Row],[Peak '#]],".D\data.ms",""),"TIC:", ""),B1007)</f>
        <v xml:space="preserve"> 20250718_Nap-0.1</v>
      </c>
      <c r="J1008" t="str">
        <f>IFERROR(2*(D1009-Table1[[#This Row],[Ret Time]])/(Table1[[#This Row],[Width]]+F1009),"")</f>
        <v/>
      </c>
      <c r="K1008" t="str">
        <f>IF(ISNUMBER(Table1[[#This Row],[Ret Time]]), ROUND(Table1[[#This Row],[Ret Time]],1),"")</f>
        <v/>
      </c>
      <c r="L1008" t="str">
        <f>IFERROR(INDEX($W$8:$W$30,MATCH(K1008,$V$8:$V$30,0)),"")</f>
        <v/>
      </c>
      <c r="M1008" t="str">
        <f>IFERROR(INDEX($X$8:$X$30,MATCH(Table1[[#This Row],[Rounded RT]],$V$8:$V$30,0)),"")</f>
        <v/>
      </c>
      <c r="N1008" t="str">
        <f>IF(Table1[[#This Row],[Analyte]]=$W$8, Table1[[#This Row],[Area]]/SUMIFS($G$6:$G2006, $M$6:$M2006,Table1[[#This Row],[Inject ID]],$B$6:$B2006,Table1[[#This Row],[File Name]]), "")</f>
        <v/>
      </c>
      <c r="O1008" t="str">
        <f>IF(Table1[[#This Row],[Analyte]]=$W$25, Table1[[#This Row],[Area]]/SUMIFS($G$6:$G2006, $M$6:$M2006,Table1[[#This Row],[Inject ID]],$B$6:$B2006,Table1[[#This Row],[File Name]]), "")</f>
        <v/>
      </c>
      <c r="Q1008" t="str">
        <f>IF(Table1[[#This Row],[Nap/decane]]=$W$8, Table1[[#This Row],[Area]]/SUMIFS($G$6:$G2006, $M$6:$M2006,Table1[[#This Row],[Inject ID approx]],$B$6:$B2006,Table1[[#This Row],[File Name]]), "")</f>
        <v/>
      </c>
      <c r="R1008" t="str">
        <f>IF(OR(Table1[[#This Row],[Analyte]]="Phe", Table1[[#This Row],[Analyte]]= "Naphtol"),TRUE,"")</f>
        <v/>
      </c>
    </row>
    <row r="1009" spans="1:18" x14ac:dyDescent="0.2">
      <c r="A1009" t="str">
        <f>IFERROR(RIGHT(Table1[[#This Row],[File Name]],LEN(Table1[[#This Row],[File Name]])-FIND("-",Table1[[#This Row],[File Name]])),"")</f>
        <v>0.1</v>
      </c>
      <c r="B1009" t="str">
        <f>IF(LEFT(Table1[[#This Row],[Peak '#]],3)="TIC", SUBSTITUTE(SUBSTITUTE(Table1[[#This Row],[Peak '#]],".D\data.ms",""),"TIC:", ""),B1008)</f>
        <v xml:space="preserve"> 20250718_Nap-0.1</v>
      </c>
      <c r="J1009" t="str">
        <f>IFERROR(2*(D1010-Table1[[#This Row],[Ret Time]])/(Table1[[#This Row],[Width]]+F1010),"")</f>
        <v/>
      </c>
      <c r="K1009" t="str">
        <f>IF(ISNUMBER(Table1[[#This Row],[Ret Time]]), ROUND(Table1[[#This Row],[Ret Time]],1),"")</f>
        <v/>
      </c>
      <c r="L1009" t="str">
        <f>IFERROR(INDEX($W$8:$W$30,MATCH(K1009,$V$8:$V$30,0)),"")</f>
        <v/>
      </c>
      <c r="M1009" t="str">
        <f>IFERROR(INDEX($X$8:$X$30,MATCH(Table1[[#This Row],[Rounded RT]],$V$8:$V$30,0)),"")</f>
        <v/>
      </c>
      <c r="N1009" t="str">
        <f>IF(Table1[[#This Row],[Analyte]]=$W$8, Table1[[#This Row],[Area]]/SUMIFS($G$6:$G2007, $M$6:$M2007,Table1[[#This Row],[Inject ID]],$B$6:$B2007,Table1[[#This Row],[File Name]]), "")</f>
        <v/>
      </c>
      <c r="O1009" t="str">
        <f>IF(Table1[[#This Row],[Analyte]]=$W$25, Table1[[#This Row],[Area]]/SUMIFS($G$6:$G2007, $M$6:$M2007,Table1[[#This Row],[Inject ID]],$B$6:$B2007,Table1[[#This Row],[File Name]]), "")</f>
        <v/>
      </c>
      <c r="Q1009" t="str">
        <f>IF(Table1[[#This Row],[Nap/decane]]=$W$8, Table1[[#This Row],[Area]]/SUMIFS($G$6:$G2007, $M$6:$M2007,Table1[[#This Row],[Inject ID approx]],$B$6:$B2007,Table1[[#This Row],[File Name]]), "")</f>
        <v/>
      </c>
      <c r="R1009" t="str">
        <f>IF(OR(Table1[[#This Row],[Analyte]]="Phe", Table1[[#This Row],[Analyte]]= "Naphtol"),TRUE,"")</f>
        <v/>
      </c>
    </row>
    <row r="1010" spans="1:18" x14ac:dyDescent="0.2">
      <c r="A1010" t="str">
        <f>IFERROR(RIGHT(Table1[[#This Row],[File Name]],LEN(Table1[[#This Row],[File Name]])-FIND("-",Table1[[#This Row],[File Name]])),"")</f>
        <v>0.1</v>
      </c>
      <c r="B1010" t="str">
        <f>IF(LEFT(Table1[[#This Row],[Peak '#]],3)="TIC", SUBSTITUTE(SUBSTITUTE(Table1[[#This Row],[Peak '#]],".D\data.ms",""),"TIC:", ""),B1009)</f>
        <v xml:space="preserve"> 20250718_Nap-0.1</v>
      </c>
      <c r="J1010" t="str">
        <f>IFERROR(2*(D1011-Table1[[#This Row],[Ret Time]])/(Table1[[#This Row],[Width]]+F1011),"")</f>
        <v/>
      </c>
      <c r="K1010" t="str">
        <f>IF(ISNUMBER(Table1[[#This Row],[Ret Time]]), ROUND(Table1[[#This Row],[Ret Time]],1),"")</f>
        <v/>
      </c>
      <c r="L1010" t="str">
        <f>IFERROR(INDEX($W$8:$W$30,MATCH(K1010,$V$8:$V$30,0)),"")</f>
        <v/>
      </c>
      <c r="M1010" t="str">
        <f>IFERROR(INDEX($X$8:$X$30,MATCH(Table1[[#This Row],[Rounded RT]],$V$8:$V$30,0)),"")</f>
        <v/>
      </c>
      <c r="N1010" t="str">
        <f>IF(Table1[[#This Row],[Analyte]]=$W$8, Table1[[#This Row],[Area]]/SUMIFS($G$6:$G2008, $M$6:$M2008,Table1[[#This Row],[Inject ID]],$B$6:$B2008,Table1[[#This Row],[File Name]]), "")</f>
        <v/>
      </c>
      <c r="O1010" t="str">
        <f>IF(Table1[[#This Row],[Analyte]]=$W$25, Table1[[#This Row],[Area]]/SUMIFS($G$6:$G2008, $M$6:$M2008,Table1[[#This Row],[Inject ID]],$B$6:$B2008,Table1[[#This Row],[File Name]]), "")</f>
        <v/>
      </c>
      <c r="Q1010" t="str">
        <f>IF(Table1[[#This Row],[Nap/decane]]=$W$8, Table1[[#This Row],[Area]]/SUMIFS($G$6:$G2008, $M$6:$M2008,Table1[[#This Row],[Inject ID approx]],$B$6:$B2008,Table1[[#This Row],[File Name]]), "")</f>
        <v/>
      </c>
      <c r="R1010" t="str">
        <f>IF(OR(Table1[[#This Row],[Analyte]]="Phe", Table1[[#This Row],[Analyte]]= "Naphtol"),TRUE,"")</f>
        <v/>
      </c>
    </row>
    <row r="1011" spans="1:18" x14ac:dyDescent="0.2">
      <c r="A1011" t="str">
        <f>IFERROR(RIGHT(Table1[[#This Row],[File Name]],LEN(Table1[[#This Row],[File Name]])-FIND("-",Table1[[#This Row],[File Name]])),"")</f>
        <v>0.1</v>
      </c>
      <c r="B1011" t="str">
        <f>IF(LEFT(Table1[[#This Row],[Peak '#]],3)="TIC", SUBSTITUTE(SUBSTITUTE(Table1[[#This Row],[Peak '#]],".D\data.ms",""),"TIC:", ""),B1010)</f>
        <v xml:space="preserve"> 20250718_Nap-0.1</v>
      </c>
      <c r="J1011" t="str">
        <f>IFERROR(2*(D1012-Table1[[#This Row],[Ret Time]])/(Table1[[#This Row],[Width]]+F1012),"")</f>
        <v/>
      </c>
      <c r="K1011" t="str">
        <f>IF(ISNUMBER(Table1[[#This Row],[Ret Time]]), ROUND(Table1[[#This Row],[Ret Time]],1),"")</f>
        <v/>
      </c>
      <c r="L1011" t="str">
        <f>IFERROR(INDEX($W$8:$W$30,MATCH(K1011,$V$8:$V$30,0)),"")</f>
        <v/>
      </c>
      <c r="M1011" t="str">
        <f>IFERROR(INDEX($X$8:$X$30,MATCH(Table1[[#This Row],[Rounded RT]],$V$8:$V$30,0)),"")</f>
        <v/>
      </c>
      <c r="N1011" t="str">
        <f>IF(Table1[[#This Row],[Analyte]]=$W$8, Table1[[#This Row],[Area]]/SUMIFS($G$6:$G2009, $M$6:$M2009,Table1[[#This Row],[Inject ID]],$B$6:$B2009,Table1[[#This Row],[File Name]]), "")</f>
        <v/>
      </c>
      <c r="O1011" t="str">
        <f>IF(Table1[[#This Row],[Analyte]]=$W$25, Table1[[#This Row],[Area]]/SUMIFS($G$6:$G2009, $M$6:$M2009,Table1[[#This Row],[Inject ID]],$B$6:$B2009,Table1[[#This Row],[File Name]]), "")</f>
        <v/>
      </c>
      <c r="Q1011" t="str">
        <f>IF(Table1[[#This Row],[Nap/decane]]=$W$8, Table1[[#This Row],[Area]]/SUMIFS($G$6:$G2009, $M$6:$M2009,Table1[[#This Row],[Inject ID approx]],$B$6:$B2009,Table1[[#This Row],[File Name]]), "")</f>
        <v/>
      </c>
      <c r="R1011" t="str">
        <f>IF(OR(Table1[[#This Row],[Analyte]]="Phe", Table1[[#This Row],[Analyte]]= "Naphtol"),TRUE,"")</f>
        <v/>
      </c>
    </row>
    <row r="1012" spans="1:18" x14ac:dyDescent="0.2">
      <c r="A1012" t="str">
        <f>IFERROR(RIGHT(Table1[[#This Row],[File Name]],LEN(Table1[[#This Row],[File Name]])-FIND("-",Table1[[#This Row],[File Name]])),"")</f>
        <v>0.1</v>
      </c>
      <c r="B1012" t="str">
        <f>IF(LEFT(Table1[[#This Row],[Peak '#]],3)="TIC", SUBSTITUTE(SUBSTITUTE(Table1[[#This Row],[Peak '#]],".D\data.ms",""),"TIC:", ""),B1011)</f>
        <v xml:space="preserve"> 20250718_Nap-0.1</v>
      </c>
      <c r="J1012" t="str">
        <f>IFERROR(2*(D1013-Table1[[#This Row],[Ret Time]])/(Table1[[#This Row],[Width]]+F1013),"")</f>
        <v/>
      </c>
      <c r="K1012" t="str">
        <f>IF(ISNUMBER(Table1[[#This Row],[Ret Time]]), ROUND(Table1[[#This Row],[Ret Time]],1),"")</f>
        <v/>
      </c>
      <c r="L1012" t="str">
        <f>IFERROR(INDEX($W$8:$W$30,MATCH(K1012,$V$8:$V$30,0)),"")</f>
        <v/>
      </c>
      <c r="M1012" t="str">
        <f>IFERROR(INDEX($X$8:$X$30,MATCH(Table1[[#This Row],[Rounded RT]],$V$8:$V$30,0)),"")</f>
        <v/>
      </c>
      <c r="N1012" t="str">
        <f>IF(Table1[[#This Row],[Analyte]]=$W$8, Table1[[#This Row],[Area]]/SUMIFS($G$6:$G2010, $M$6:$M2010,Table1[[#This Row],[Inject ID]],$B$6:$B2010,Table1[[#This Row],[File Name]]), "")</f>
        <v/>
      </c>
      <c r="O1012" t="str">
        <f>IF(Table1[[#This Row],[Analyte]]=$W$25, Table1[[#This Row],[Area]]/SUMIFS($G$6:$G2010, $M$6:$M2010,Table1[[#This Row],[Inject ID]],$B$6:$B2010,Table1[[#This Row],[File Name]]), "")</f>
        <v/>
      </c>
      <c r="Q1012" t="str">
        <f>IF(Table1[[#This Row],[Nap/decane]]=$W$8, Table1[[#This Row],[Area]]/SUMIFS($G$6:$G2010, $M$6:$M2010,Table1[[#This Row],[Inject ID approx]],$B$6:$B2010,Table1[[#This Row],[File Name]]), "")</f>
        <v/>
      </c>
      <c r="R1012" t="str">
        <f>IF(OR(Table1[[#This Row],[Analyte]]="Phe", Table1[[#This Row],[Analyte]]= "Naphtol"),TRUE,"")</f>
        <v/>
      </c>
    </row>
    <row r="1013" spans="1:18" x14ac:dyDescent="0.2">
      <c r="A1013" t="str">
        <f>IFERROR(RIGHT(Table1[[#This Row],[File Name]],LEN(Table1[[#This Row],[File Name]])-FIND("-",Table1[[#This Row],[File Name]])),"")</f>
        <v>0.1</v>
      </c>
      <c r="B1013" t="str">
        <f>IF(LEFT(Table1[[#This Row],[Peak '#]],3)="TIC", SUBSTITUTE(SUBSTITUTE(Table1[[#This Row],[Peak '#]],".D\data.ms",""),"TIC:", ""),B1012)</f>
        <v xml:space="preserve"> 20250718_Nap-0.1</v>
      </c>
      <c r="J1013" t="str">
        <f>IFERROR(2*(D1014-Table1[[#This Row],[Ret Time]])/(Table1[[#This Row],[Width]]+F1014),"")</f>
        <v/>
      </c>
      <c r="K1013" t="str">
        <f>IF(ISNUMBER(Table1[[#This Row],[Ret Time]]), ROUND(Table1[[#This Row],[Ret Time]],1),"")</f>
        <v/>
      </c>
      <c r="L1013" t="str">
        <f>IFERROR(INDEX($W$8:$W$30,MATCH(K1013,$V$8:$V$30,0)),"")</f>
        <v/>
      </c>
      <c r="M1013" t="str">
        <f>IFERROR(INDEX($X$8:$X$30,MATCH(Table1[[#This Row],[Rounded RT]],$V$8:$V$30,0)),"")</f>
        <v/>
      </c>
      <c r="N1013" t="str">
        <f>IF(Table1[[#This Row],[Analyte]]=$W$8, Table1[[#This Row],[Area]]/SUMIFS($G$6:$G2011, $M$6:$M2011,Table1[[#This Row],[Inject ID]],$B$6:$B2011,Table1[[#This Row],[File Name]]), "")</f>
        <v/>
      </c>
      <c r="O1013" t="str">
        <f>IF(Table1[[#This Row],[Analyte]]=$W$25, Table1[[#This Row],[Area]]/SUMIFS($G$6:$G2011, $M$6:$M2011,Table1[[#This Row],[Inject ID]],$B$6:$B2011,Table1[[#This Row],[File Name]]), "")</f>
        <v/>
      </c>
      <c r="Q1013" t="str">
        <f>IF(Table1[[#This Row],[Nap/decane]]=$W$8, Table1[[#This Row],[Area]]/SUMIFS($G$6:$G2011, $M$6:$M2011,Table1[[#This Row],[Inject ID approx]],$B$6:$B2011,Table1[[#This Row],[File Name]]), "")</f>
        <v/>
      </c>
      <c r="R1013" t="str">
        <f>IF(OR(Table1[[#This Row],[Analyte]]="Phe", Table1[[#This Row],[Analyte]]= "Naphtol"),TRUE,"")</f>
        <v/>
      </c>
    </row>
    <row r="1014" spans="1:18" x14ac:dyDescent="0.2">
      <c r="A1014" t="str">
        <f>IFERROR(RIGHT(Table1[[#This Row],[File Name]],LEN(Table1[[#This Row],[File Name]])-FIND("-",Table1[[#This Row],[File Name]])),"")</f>
        <v>0.1</v>
      </c>
      <c r="B1014" t="str">
        <f>IF(LEFT(Table1[[#This Row],[Peak '#]],3)="TIC", SUBSTITUTE(SUBSTITUTE(Table1[[#This Row],[Peak '#]],".D\data.ms",""),"TIC:", ""),B1013)</f>
        <v xml:space="preserve"> 20250718_Nap-0.1</v>
      </c>
      <c r="J1014" t="str">
        <f>IFERROR(2*(D1015-Table1[[#This Row],[Ret Time]])/(Table1[[#This Row],[Width]]+F1015),"")</f>
        <v/>
      </c>
      <c r="K1014" t="str">
        <f>IF(ISNUMBER(Table1[[#This Row],[Ret Time]]), ROUND(Table1[[#This Row],[Ret Time]],1),"")</f>
        <v/>
      </c>
      <c r="L1014" t="str">
        <f>IFERROR(INDEX($W$8:$W$30,MATCH(K1014,$V$8:$V$30,0)),"")</f>
        <v/>
      </c>
      <c r="M1014" t="str">
        <f>IFERROR(INDEX($X$8:$X$30,MATCH(Table1[[#This Row],[Rounded RT]],$V$8:$V$30,0)),"")</f>
        <v/>
      </c>
      <c r="N1014" t="str">
        <f>IF(Table1[[#This Row],[Analyte]]=$W$8, Table1[[#This Row],[Area]]/SUMIFS($G$6:$G2012, $M$6:$M2012,Table1[[#This Row],[Inject ID]],$B$6:$B2012,Table1[[#This Row],[File Name]]), "")</f>
        <v/>
      </c>
      <c r="O1014" t="str">
        <f>IF(Table1[[#This Row],[Analyte]]=$W$25, Table1[[#This Row],[Area]]/SUMIFS($G$6:$G2012, $M$6:$M2012,Table1[[#This Row],[Inject ID]],$B$6:$B2012,Table1[[#This Row],[File Name]]), "")</f>
        <v/>
      </c>
      <c r="Q1014" t="str">
        <f>IF(Table1[[#This Row],[Nap/decane]]=$W$8, Table1[[#This Row],[Area]]/SUMIFS($G$6:$G2012, $M$6:$M2012,Table1[[#This Row],[Inject ID approx]],$B$6:$B2012,Table1[[#This Row],[File Name]]), "")</f>
        <v/>
      </c>
      <c r="R1014" t="str">
        <f>IF(OR(Table1[[#This Row],[Analyte]]="Phe", Table1[[#This Row],[Analyte]]= "Naphtol"),TRUE,"")</f>
        <v/>
      </c>
    </row>
    <row r="1015" spans="1:18" x14ac:dyDescent="0.2">
      <c r="A1015" t="str">
        <f>IFERROR(RIGHT(Table1[[#This Row],[File Name]],LEN(Table1[[#This Row],[File Name]])-FIND("-",Table1[[#This Row],[File Name]])),"")</f>
        <v>0.1</v>
      </c>
      <c r="B1015" t="str">
        <f>IF(LEFT(Table1[[#This Row],[Peak '#]],3)="TIC", SUBSTITUTE(SUBSTITUTE(Table1[[#This Row],[Peak '#]],".D\data.ms",""),"TIC:", ""),B1014)</f>
        <v xml:space="preserve"> 20250718_Nap-0.1</v>
      </c>
      <c r="J1015" t="str">
        <f>IFERROR(2*(D1016-Table1[[#This Row],[Ret Time]])/(Table1[[#This Row],[Width]]+F1016),"")</f>
        <v/>
      </c>
      <c r="K1015" t="str">
        <f>IF(ISNUMBER(Table1[[#This Row],[Ret Time]]), ROUND(Table1[[#This Row],[Ret Time]],1),"")</f>
        <v/>
      </c>
      <c r="L1015" t="str">
        <f>IFERROR(INDEX($W$8:$W$30,MATCH(K1015,$V$8:$V$30,0)),"")</f>
        <v/>
      </c>
      <c r="M1015" t="str">
        <f>IFERROR(INDEX($X$8:$X$30,MATCH(Table1[[#This Row],[Rounded RT]],$V$8:$V$30,0)),"")</f>
        <v/>
      </c>
      <c r="N1015" t="str">
        <f>IF(Table1[[#This Row],[Analyte]]=$W$8, Table1[[#This Row],[Area]]/SUMIFS($G$6:$G2013, $M$6:$M2013,Table1[[#This Row],[Inject ID]],$B$6:$B2013,Table1[[#This Row],[File Name]]), "")</f>
        <v/>
      </c>
      <c r="O1015" t="str">
        <f>IF(Table1[[#This Row],[Analyte]]=$W$25, Table1[[#This Row],[Area]]/SUMIFS($G$6:$G2013, $M$6:$M2013,Table1[[#This Row],[Inject ID]],$B$6:$B2013,Table1[[#This Row],[File Name]]), "")</f>
        <v/>
      </c>
      <c r="Q1015" t="str">
        <f>IF(Table1[[#This Row],[Nap/decane]]=$W$8, Table1[[#This Row],[Area]]/SUMIFS($G$6:$G2013, $M$6:$M2013,Table1[[#This Row],[Inject ID approx]],$B$6:$B2013,Table1[[#This Row],[File Name]]), "")</f>
        <v/>
      </c>
      <c r="R1015" t="str">
        <f>IF(OR(Table1[[#This Row],[Analyte]]="Phe", Table1[[#This Row],[Analyte]]= "Naphtol"),TRUE,"")</f>
        <v/>
      </c>
    </row>
    <row r="1016" spans="1:18" x14ac:dyDescent="0.2">
      <c r="A1016" t="str">
        <f>IFERROR(RIGHT(Table1[[#This Row],[File Name]],LEN(Table1[[#This Row],[File Name]])-FIND("-",Table1[[#This Row],[File Name]])),"")</f>
        <v>0.1</v>
      </c>
      <c r="B1016" t="str">
        <f>IF(LEFT(Table1[[#This Row],[Peak '#]],3)="TIC", SUBSTITUTE(SUBSTITUTE(Table1[[#This Row],[Peak '#]],".D\data.ms",""),"TIC:", ""),B1015)</f>
        <v xml:space="preserve"> 20250718_Nap-0.1</v>
      </c>
      <c r="J1016" t="str">
        <f>IFERROR(2*(D1017-Table1[[#This Row],[Ret Time]])/(Table1[[#This Row],[Width]]+F1017),"")</f>
        <v/>
      </c>
      <c r="K1016" t="str">
        <f>IF(ISNUMBER(Table1[[#This Row],[Ret Time]]), ROUND(Table1[[#This Row],[Ret Time]],1),"")</f>
        <v/>
      </c>
      <c r="L1016" t="str">
        <f>IFERROR(INDEX($W$8:$W$30,MATCH(K1016,$V$8:$V$30,0)),"")</f>
        <v/>
      </c>
      <c r="M1016" t="str">
        <f>IFERROR(INDEX($X$8:$X$30,MATCH(Table1[[#This Row],[Rounded RT]],$V$8:$V$30,0)),"")</f>
        <v/>
      </c>
      <c r="N1016" t="str">
        <f>IF(Table1[[#This Row],[Analyte]]=$W$8, Table1[[#This Row],[Area]]/SUMIFS($G$6:$G2014, $M$6:$M2014,Table1[[#This Row],[Inject ID]],$B$6:$B2014,Table1[[#This Row],[File Name]]), "")</f>
        <v/>
      </c>
      <c r="O1016" t="str">
        <f>IF(Table1[[#This Row],[Analyte]]=$W$25, Table1[[#This Row],[Area]]/SUMIFS($G$6:$G2014, $M$6:$M2014,Table1[[#This Row],[Inject ID]],$B$6:$B2014,Table1[[#This Row],[File Name]]), "")</f>
        <v/>
      </c>
      <c r="Q1016" t="str">
        <f>IF(Table1[[#This Row],[Nap/decane]]=$W$8, Table1[[#This Row],[Area]]/SUMIFS($G$6:$G2014, $M$6:$M2014,Table1[[#This Row],[Inject ID approx]],$B$6:$B2014,Table1[[#This Row],[File Name]]), "")</f>
        <v/>
      </c>
      <c r="R1016" t="str">
        <f>IF(OR(Table1[[#This Row],[Analyte]]="Phe", Table1[[#This Row],[Analyte]]= "Naphtol"),TRUE,"")</f>
        <v/>
      </c>
    </row>
    <row r="1017" spans="1:18" x14ac:dyDescent="0.2">
      <c r="A1017" t="str">
        <f>IFERROR(RIGHT(Table1[[#This Row],[File Name]],LEN(Table1[[#This Row],[File Name]])-FIND("-",Table1[[#This Row],[File Name]])),"")</f>
        <v>0.1</v>
      </c>
      <c r="B1017" t="str">
        <f>IF(LEFT(Table1[[#This Row],[Peak '#]],3)="TIC", SUBSTITUTE(SUBSTITUTE(Table1[[#This Row],[Peak '#]],".D\data.ms",""),"TIC:", ""),B1016)</f>
        <v xml:space="preserve"> 20250718_Nap-0.1</v>
      </c>
      <c r="J1017" t="str">
        <f>IFERROR(2*(D1018-Table1[[#This Row],[Ret Time]])/(Table1[[#This Row],[Width]]+F1018),"")</f>
        <v/>
      </c>
      <c r="K1017" t="str">
        <f>IF(ISNUMBER(Table1[[#This Row],[Ret Time]]), ROUND(Table1[[#This Row],[Ret Time]],1),"")</f>
        <v/>
      </c>
      <c r="L1017" t="str">
        <f>IFERROR(INDEX($W$8:$W$30,MATCH(K1017,$V$8:$V$30,0)),"")</f>
        <v/>
      </c>
      <c r="M1017" t="str">
        <f>IFERROR(INDEX($X$8:$X$30,MATCH(Table1[[#This Row],[Rounded RT]],$V$8:$V$30,0)),"")</f>
        <v/>
      </c>
      <c r="N1017" t="str">
        <f>IF(Table1[[#This Row],[Analyte]]=$W$8, Table1[[#This Row],[Area]]/SUMIFS($G$6:$G2015, $M$6:$M2015,Table1[[#This Row],[Inject ID]],$B$6:$B2015,Table1[[#This Row],[File Name]]), "")</f>
        <v/>
      </c>
      <c r="O1017" t="str">
        <f>IF(Table1[[#This Row],[Analyte]]=$W$25, Table1[[#This Row],[Area]]/SUMIFS($G$6:$G2015, $M$6:$M2015,Table1[[#This Row],[Inject ID]],$B$6:$B2015,Table1[[#This Row],[File Name]]), "")</f>
        <v/>
      </c>
      <c r="Q1017" t="str">
        <f>IF(Table1[[#This Row],[Nap/decane]]=$W$8, Table1[[#This Row],[Area]]/SUMIFS($G$6:$G2015, $M$6:$M2015,Table1[[#This Row],[Inject ID approx]],$B$6:$B2015,Table1[[#This Row],[File Name]]), "")</f>
        <v/>
      </c>
      <c r="R1017" t="str">
        <f>IF(OR(Table1[[#This Row],[Analyte]]="Phe", Table1[[#This Row],[Analyte]]= "Naphtol"),TRUE,"")</f>
        <v/>
      </c>
    </row>
    <row r="1018" spans="1:18" x14ac:dyDescent="0.2">
      <c r="A1018" t="str">
        <f>IFERROR(RIGHT(Table1[[#This Row],[File Name]],LEN(Table1[[#This Row],[File Name]])-FIND("-",Table1[[#This Row],[File Name]])),"")</f>
        <v>0.1</v>
      </c>
      <c r="B1018" t="str">
        <f>IF(LEFT(Table1[[#This Row],[Peak '#]],3)="TIC", SUBSTITUTE(SUBSTITUTE(Table1[[#This Row],[Peak '#]],".D\data.ms",""),"TIC:", ""),B1017)</f>
        <v xml:space="preserve"> 20250718_Nap-0.1</v>
      </c>
      <c r="J1018" t="str">
        <f>IFERROR(2*(D1019-Table1[[#This Row],[Ret Time]])/(Table1[[#This Row],[Width]]+F1019),"")</f>
        <v/>
      </c>
      <c r="K1018" t="str">
        <f>IF(ISNUMBER(Table1[[#This Row],[Ret Time]]), ROUND(Table1[[#This Row],[Ret Time]],1),"")</f>
        <v/>
      </c>
      <c r="L1018" t="str">
        <f>IFERROR(INDEX($W$8:$W$30,MATCH(K1018,$V$8:$V$30,0)),"")</f>
        <v/>
      </c>
      <c r="M1018" t="str">
        <f>IFERROR(INDEX($X$8:$X$30,MATCH(Table1[[#This Row],[Rounded RT]],$V$8:$V$30,0)),"")</f>
        <v/>
      </c>
      <c r="N1018" t="str">
        <f>IF(Table1[[#This Row],[Analyte]]=$W$8, Table1[[#This Row],[Area]]/SUMIFS($G$6:$G2016, $M$6:$M2016,Table1[[#This Row],[Inject ID]],$B$6:$B2016,Table1[[#This Row],[File Name]]), "")</f>
        <v/>
      </c>
      <c r="O1018" t="str">
        <f>IF(Table1[[#This Row],[Analyte]]=$W$25, Table1[[#This Row],[Area]]/SUMIFS($G$6:$G2016, $M$6:$M2016,Table1[[#This Row],[Inject ID]],$B$6:$B2016,Table1[[#This Row],[File Name]]), "")</f>
        <v/>
      </c>
      <c r="Q1018" t="str">
        <f>IF(Table1[[#This Row],[Nap/decane]]=$W$8, Table1[[#This Row],[Area]]/SUMIFS($G$6:$G2016, $M$6:$M2016,Table1[[#This Row],[Inject ID approx]],$B$6:$B2016,Table1[[#This Row],[File Name]]), "")</f>
        <v/>
      </c>
      <c r="R1018" t="str">
        <f>IF(OR(Table1[[#This Row],[Analyte]]="Phe", Table1[[#This Row],[Analyte]]= "Naphtol"),TRUE,"")</f>
        <v/>
      </c>
    </row>
    <row r="1019" spans="1:18" x14ac:dyDescent="0.2">
      <c r="A1019" t="str">
        <f>IFERROR(RIGHT(Table1[[#This Row],[File Name]],LEN(Table1[[#This Row],[File Name]])-FIND("-",Table1[[#This Row],[File Name]])),"")</f>
        <v>0.1</v>
      </c>
      <c r="B1019" t="str">
        <f>IF(LEFT(Table1[[#This Row],[Peak '#]],3)="TIC", SUBSTITUTE(SUBSTITUTE(Table1[[#This Row],[Peak '#]],".D\data.ms",""),"TIC:", ""),B1018)</f>
        <v xml:space="preserve"> 20250718_Nap-0.1</v>
      </c>
      <c r="J1019" t="str">
        <f>IFERROR(2*(D1020-Table1[[#This Row],[Ret Time]])/(Table1[[#This Row],[Width]]+F1020),"")</f>
        <v/>
      </c>
      <c r="K1019" t="str">
        <f>IF(ISNUMBER(Table1[[#This Row],[Ret Time]]), ROUND(Table1[[#This Row],[Ret Time]],1),"")</f>
        <v/>
      </c>
      <c r="L1019" t="str">
        <f>IFERROR(INDEX($W$8:$W$30,MATCH(K1019,$V$8:$V$30,0)),"")</f>
        <v/>
      </c>
      <c r="M1019" t="str">
        <f>IFERROR(INDEX($X$8:$X$30,MATCH(Table1[[#This Row],[Rounded RT]],$V$8:$V$30,0)),"")</f>
        <v/>
      </c>
      <c r="N1019" t="str">
        <f>IF(Table1[[#This Row],[Analyte]]=$W$8, Table1[[#This Row],[Area]]/SUMIFS($G$6:$G2017, $M$6:$M2017,Table1[[#This Row],[Inject ID]],$B$6:$B2017,Table1[[#This Row],[File Name]]), "")</f>
        <v/>
      </c>
      <c r="O1019" t="str">
        <f>IF(Table1[[#This Row],[Analyte]]=$W$25, Table1[[#This Row],[Area]]/SUMIFS($G$6:$G2017, $M$6:$M2017,Table1[[#This Row],[Inject ID]],$B$6:$B2017,Table1[[#This Row],[File Name]]), "")</f>
        <v/>
      </c>
      <c r="Q1019" t="str">
        <f>IF(Table1[[#This Row],[Nap/decane]]=$W$8, Table1[[#This Row],[Area]]/SUMIFS($G$6:$G2017, $M$6:$M2017,Table1[[#This Row],[Inject ID approx]],$B$6:$B2017,Table1[[#This Row],[File Name]]), "")</f>
        <v/>
      </c>
      <c r="R1019" t="str">
        <f>IF(OR(Table1[[#This Row],[Analyte]]="Phe", Table1[[#This Row],[Analyte]]= "Naphtol"),TRUE,"")</f>
        <v/>
      </c>
    </row>
    <row r="1020" spans="1:18" x14ac:dyDescent="0.2">
      <c r="A1020" t="str">
        <f>IFERROR(RIGHT(Table1[[#This Row],[File Name]],LEN(Table1[[#This Row],[File Name]])-FIND("-",Table1[[#This Row],[File Name]])),"")</f>
        <v>0.1</v>
      </c>
      <c r="B1020" t="str">
        <f>IF(LEFT(Table1[[#This Row],[Peak '#]],3)="TIC", SUBSTITUTE(SUBSTITUTE(Table1[[#This Row],[Peak '#]],".D\data.ms",""),"TIC:", ""),B1019)</f>
        <v xml:space="preserve"> 20250718_Nap-0.1</v>
      </c>
      <c r="J1020" t="str">
        <f>IFERROR(2*(D1021-Table1[[#This Row],[Ret Time]])/(Table1[[#This Row],[Width]]+F1021),"")</f>
        <v/>
      </c>
      <c r="K1020" t="str">
        <f>IF(ISNUMBER(Table1[[#This Row],[Ret Time]]), ROUND(Table1[[#This Row],[Ret Time]],1),"")</f>
        <v/>
      </c>
      <c r="L1020" t="str">
        <f>IFERROR(INDEX($W$8:$W$30,MATCH(K1020,$V$8:$V$30,0)),"")</f>
        <v/>
      </c>
      <c r="M1020" t="str">
        <f>IFERROR(INDEX($X$8:$X$30,MATCH(Table1[[#This Row],[Rounded RT]],$V$8:$V$30,0)),"")</f>
        <v/>
      </c>
      <c r="N1020" t="str">
        <f>IF(Table1[[#This Row],[Analyte]]=$W$8, Table1[[#This Row],[Area]]/SUMIFS($G$6:$G2018, $M$6:$M2018,Table1[[#This Row],[Inject ID]],$B$6:$B2018,Table1[[#This Row],[File Name]]), "")</f>
        <v/>
      </c>
      <c r="O1020" t="str">
        <f>IF(Table1[[#This Row],[Analyte]]=$W$25, Table1[[#This Row],[Area]]/SUMIFS($G$6:$G2018, $M$6:$M2018,Table1[[#This Row],[Inject ID]],$B$6:$B2018,Table1[[#This Row],[File Name]]), "")</f>
        <v/>
      </c>
      <c r="Q1020" t="str">
        <f>IF(Table1[[#This Row],[Nap/decane]]=$W$8, Table1[[#This Row],[Area]]/SUMIFS($G$6:$G2018, $M$6:$M2018,Table1[[#This Row],[Inject ID approx]],$B$6:$B2018,Table1[[#This Row],[File Name]]), "")</f>
        <v/>
      </c>
      <c r="R1020" t="str">
        <f>IF(OR(Table1[[#This Row],[Analyte]]="Phe", Table1[[#This Row],[Analyte]]= "Naphtol"),TRUE,"")</f>
        <v/>
      </c>
    </row>
    <row r="1021" spans="1:18" x14ac:dyDescent="0.2">
      <c r="A1021" t="str">
        <f>IFERROR(RIGHT(Table1[[#This Row],[File Name]],LEN(Table1[[#This Row],[File Name]])-FIND("-",Table1[[#This Row],[File Name]])),"")</f>
        <v>0.1</v>
      </c>
      <c r="B1021" t="str">
        <f>IF(LEFT(Table1[[#This Row],[Peak '#]],3)="TIC", SUBSTITUTE(SUBSTITUTE(Table1[[#This Row],[Peak '#]],".D\data.ms",""),"TIC:", ""),B1020)</f>
        <v xml:space="preserve"> 20250718_Nap-0.1</v>
      </c>
      <c r="C1021"/>
      <c r="J1021" t="str">
        <f>IFERROR(2*(D1022-Table1[[#This Row],[Ret Time]])/(Table1[[#This Row],[Width]]+F1022),"")</f>
        <v/>
      </c>
      <c r="K1021" t="str">
        <f>IF(ISNUMBER(Table1[[#This Row],[Ret Time]]), ROUND(Table1[[#This Row],[Ret Time]],1),"")</f>
        <v/>
      </c>
      <c r="L1021" t="str">
        <f>IFERROR(INDEX($W$8:$W$30,MATCH(K1021,$V$8:$V$30,0)),"")</f>
        <v/>
      </c>
      <c r="M1021" t="str">
        <f>IFERROR(INDEX($X$8:$X$30,MATCH(Table1[[#This Row],[Rounded RT]],$V$8:$V$30,0)),"")</f>
        <v/>
      </c>
      <c r="N1021" t="str">
        <f>IF(Table1[[#This Row],[Analyte]]=$W$8, Table1[[#This Row],[Area]]/SUMIFS($G$6:$G2019, $M$6:$M2019,Table1[[#This Row],[Inject ID]],$B$6:$B2019,Table1[[#This Row],[File Name]]), "")</f>
        <v/>
      </c>
      <c r="O1021" t="str">
        <f>IF(Table1[[#This Row],[Analyte]]=$W$25, Table1[[#This Row],[Area]]/SUMIFS($G$6:$G2019, $M$6:$M2019,Table1[[#This Row],[Inject ID]],$B$6:$B2019,Table1[[#This Row],[File Name]]), "")</f>
        <v/>
      </c>
      <c r="Q1021" t="str">
        <f>IF(Table1[[#This Row],[Nap/decane]]=$W$8, Table1[[#This Row],[Area]]/SUMIFS($G$6:$G2019, $M$6:$M2019,Table1[[#This Row],[Inject ID approx]],$B$6:$B2019,Table1[[#This Row],[File Name]]), "")</f>
        <v/>
      </c>
      <c r="R1021" t="str">
        <f>IF(OR(Table1[[#This Row],[Analyte]]="Phe", Table1[[#This Row],[Analyte]]= "Naphtol"),TRUE,"")</f>
        <v/>
      </c>
    </row>
    <row r="1022" spans="1:18" x14ac:dyDescent="0.2">
      <c r="A1022" t="str">
        <f>IFERROR(RIGHT(Table1[[#This Row],[File Name]],LEN(Table1[[#This Row],[File Name]])-FIND("-",Table1[[#This Row],[File Name]])),"")</f>
        <v>0.1</v>
      </c>
      <c r="B1022" t="str">
        <f>IF(LEFT(Table1[[#This Row],[Peak '#]],3)="TIC", SUBSTITUTE(SUBSTITUTE(Table1[[#This Row],[Peak '#]],".D\data.ms",""),"TIC:", ""),B1021)</f>
        <v xml:space="preserve"> 20250718_Nap-0.1</v>
      </c>
      <c r="J1022" t="str">
        <f>IFERROR(2*(D1023-Table1[[#This Row],[Ret Time]])/(Table1[[#This Row],[Width]]+F1023),"")</f>
        <v/>
      </c>
      <c r="K1022" t="str">
        <f>IF(ISNUMBER(Table1[[#This Row],[Ret Time]]), ROUND(Table1[[#This Row],[Ret Time]],1),"")</f>
        <v/>
      </c>
      <c r="L1022" t="str">
        <f>IFERROR(INDEX($W$8:$W$30,MATCH(K1022,$V$8:$V$30,0)),"")</f>
        <v/>
      </c>
      <c r="M1022" t="str">
        <f>IFERROR(INDEX($X$8:$X$30,MATCH(Table1[[#This Row],[Rounded RT]],$V$8:$V$30,0)),"")</f>
        <v/>
      </c>
      <c r="N1022" t="str">
        <f>IF(Table1[[#This Row],[Analyte]]=$W$8, Table1[[#This Row],[Area]]/SUMIFS($G$6:$G2020, $M$6:$M2020,Table1[[#This Row],[Inject ID]],$B$6:$B2020,Table1[[#This Row],[File Name]]), "")</f>
        <v/>
      </c>
      <c r="O1022" t="str">
        <f>IF(Table1[[#This Row],[Analyte]]=$W$25, Table1[[#This Row],[Area]]/SUMIFS($G$6:$G2020, $M$6:$M2020,Table1[[#This Row],[Inject ID]],$B$6:$B2020,Table1[[#This Row],[File Name]]), "")</f>
        <v/>
      </c>
      <c r="Q1022" t="str">
        <f>IF(Table1[[#This Row],[Nap/decane]]=$W$8, Table1[[#This Row],[Area]]/SUMIFS($G$6:$G2020, $M$6:$M2020,Table1[[#This Row],[Inject ID approx]],$B$6:$B2020,Table1[[#This Row],[File Name]]), "")</f>
        <v/>
      </c>
      <c r="R1022" t="str">
        <f>IF(OR(Table1[[#This Row],[Analyte]]="Phe", Table1[[#This Row],[Analyte]]= "Naphtol"),TRUE,"")</f>
        <v/>
      </c>
    </row>
    <row r="1023" spans="1:18" x14ac:dyDescent="0.2">
      <c r="A1023" t="str">
        <f>IFERROR(RIGHT(Table1[[#This Row],[File Name]],LEN(Table1[[#This Row],[File Name]])-FIND("-",Table1[[#This Row],[File Name]])),"")</f>
        <v>0.1</v>
      </c>
      <c r="B1023" t="str">
        <f>IF(LEFT(Table1[[#This Row],[Peak '#]],3)="TIC", SUBSTITUTE(SUBSTITUTE(Table1[[#This Row],[Peak '#]],".D\data.ms",""),"TIC:", ""),B1022)</f>
        <v xml:space="preserve"> 20250718_Nap-0.1</v>
      </c>
      <c r="J1023" t="str">
        <f>IFERROR(2*(D1024-Table1[[#This Row],[Ret Time]])/(Table1[[#This Row],[Width]]+F1024),"")</f>
        <v/>
      </c>
      <c r="K1023" t="str">
        <f>IF(ISNUMBER(Table1[[#This Row],[Ret Time]]), ROUND(Table1[[#This Row],[Ret Time]],1),"")</f>
        <v/>
      </c>
      <c r="L1023" t="str">
        <f>IFERROR(INDEX($W$8:$W$30,MATCH(K1023,$V$8:$V$30,0)),"")</f>
        <v/>
      </c>
      <c r="M1023" t="str">
        <f>IFERROR(INDEX($X$8:$X$30,MATCH(Table1[[#This Row],[Rounded RT]],$V$8:$V$30,0)),"")</f>
        <v/>
      </c>
      <c r="N1023" t="str">
        <f>IF(Table1[[#This Row],[Analyte]]=$W$8, Table1[[#This Row],[Area]]/SUMIFS($G$6:$G2021, $M$6:$M2021,Table1[[#This Row],[Inject ID]],$B$6:$B2021,Table1[[#This Row],[File Name]]), "")</f>
        <v/>
      </c>
      <c r="O1023" t="str">
        <f>IF(Table1[[#This Row],[Analyte]]=$W$25, Table1[[#This Row],[Area]]/SUMIFS($G$6:$G2021, $M$6:$M2021,Table1[[#This Row],[Inject ID]],$B$6:$B2021,Table1[[#This Row],[File Name]]), "")</f>
        <v/>
      </c>
      <c r="Q1023" t="str">
        <f>IF(Table1[[#This Row],[Nap/decane]]=$W$8, Table1[[#This Row],[Area]]/SUMIFS($G$6:$G2021, $M$6:$M2021,Table1[[#This Row],[Inject ID approx]],$B$6:$B2021,Table1[[#This Row],[File Name]]), "")</f>
        <v/>
      </c>
      <c r="R1023" t="str">
        <f>IF(OR(Table1[[#This Row],[Analyte]]="Phe", Table1[[#This Row],[Analyte]]= "Naphtol"),TRUE,"")</f>
        <v/>
      </c>
    </row>
    <row r="1024" spans="1:18" x14ac:dyDescent="0.2">
      <c r="A1024" t="str">
        <f>IFERROR(RIGHT(Table1[[#This Row],[File Name]],LEN(Table1[[#This Row],[File Name]])-FIND("-",Table1[[#This Row],[File Name]])),"")</f>
        <v>0.1</v>
      </c>
      <c r="B1024" t="str">
        <f>IF(LEFT(Table1[[#This Row],[Peak '#]],3)="TIC", SUBSTITUTE(SUBSTITUTE(Table1[[#This Row],[Peak '#]],".D\data.ms",""),"TIC:", ""),B1023)</f>
        <v xml:space="preserve"> 20250718_Nap-0.1</v>
      </c>
      <c r="J1024" t="str">
        <f>IFERROR(2*(D1025-Table1[[#This Row],[Ret Time]])/(Table1[[#This Row],[Width]]+F1025),"")</f>
        <v/>
      </c>
      <c r="K1024" t="str">
        <f>IF(ISNUMBER(Table1[[#This Row],[Ret Time]]), ROUND(Table1[[#This Row],[Ret Time]],1),"")</f>
        <v/>
      </c>
      <c r="L1024" t="str">
        <f>IFERROR(INDEX($W$8:$W$30,MATCH(K1024,$V$8:$V$30,0)),"")</f>
        <v/>
      </c>
      <c r="M1024" t="str">
        <f>IFERROR(INDEX($X$8:$X$30,MATCH(Table1[[#This Row],[Rounded RT]],$V$8:$V$30,0)),"")</f>
        <v/>
      </c>
      <c r="N1024" t="str">
        <f>IF(Table1[[#This Row],[Analyte]]=$W$8, Table1[[#This Row],[Area]]/SUMIFS($G$6:$G2022, $M$6:$M2022,Table1[[#This Row],[Inject ID]],$B$6:$B2022,Table1[[#This Row],[File Name]]), "")</f>
        <v/>
      </c>
      <c r="O1024" t="str">
        <f>IF(Table1[[#This Row],[Analyte]]=$W$25, Table1[[#This Row],[Area]]/SUMIFS($G$6:$G2022, $M$6:$M2022,Table1[[#This Row],[Inject ID]],$B$6:$B2022,Table1[[#This Row],[File Name]]), "")</f>
        <v/>
      </c>
      <c r="Q1024" t="str">
        <f>IF(Table1[[#This Row],[Nap/decane]]=$W$8, Table1[[#This Row],[Area]]/SUMIFS($G$6:$G2022, $M$6:$M2022,Table1[[#This Row],[Inject ID approx]],$B$6:$B2022,Table1[[#This Row],[File Name]]), "")</f>
        <v/>
      </c>
      <c r="R1024" t="str">
        <f>IF(OR(Table1[[#This Row],[Analyte]]="Phe", Table1[[#This Row],[Analyte]]= "Naphtol"),TRUE,"")</f>
        <v/>
      </c>
    </row>
    <row r="1025" spans="1:18" x14ac:dyDescent="0.2">
      <c r="A1025" t="str">
        <f>IFERROR(RIGHT(Table1[[#This Row],[File Name]],LEN(Table1[[#This Row],[File Name]])-FIND("-",Table1[[#This Row],[File Name]])),"")</f>
        <v>0.1</v>
      </c>
      <c r="B1025" t="str">
        <f>IF(LEFT(Table1[[#This Row],[Peak '#]],3)="TIC", SUBSTITUTE(SUBSTITUTE(Table1[[#This Row],[Peak '#]],".D\data.ms",""),"TIC:", ""),B1024)</f>
        <v xml:space="preserve"> 20250718_Nap-0.1</v>
      </c>
      <c r="J1025" t="str">
        <f>IFERROR(2*(D1026-Table1[[#This Row],[Ret Time]])/(Table1[[#This Row],[Width]]+F1026),"")</f>
        <v/>
      </c>
      <c r="K1025" t="str">
        <f>IF(ISNUMBER(Table1[[#This Row],[Ret Time]]), ROUND(Table1[[#This Row],[Ret Time]],1),"")</f>
        <v/>
      </c>
      <c r="L1025" t="str">
        <f>IFERROR(INDEX($W$8:$W$30,MATCH(K1025,$V$8:$V$30,0)),"")</f>
        <v/>
      </c>
      <c r="M1025" t="str">
        <f>IFERROR(INDEX($X$8:$X$30,MATCH(Table1[[#This Row],[Rounded RT]],$V$8:$V$30,0)),"")</f>
        <v/>
      </c>
      <c r="N1025" t="str">
        <f>IF(Table1[[#This Row],[Analyte]]=$W$8, Table1[[#This Row],[Area]]/SUMIFS($G$6:$G2023, $M$6:$M2023,Table1[[#This Row],[Inject ID]],$B$6:$B2023,Table1[[#This Row],[File Name]]), "")</f>
        <v/>
      </c>
      <c r="O1025" t="str">
        <f>IF(Table1[[#This Row],[Analyte]]=$W$25, Table1[[#This Row],[Area]]/SUMIFS($G$6:$G2023, $M$6:$M2023,Table1[[#This Row],[Inject ID]],$B$6:$B2023,Table1[[#This Row],[File Name]]), "")</f>
        <v/>
      </c>
      <c r="Q1025" t="str">
        <f>IF(Table1[[#This Row],[Nap/decane]]=$W$8, Table1[[#This Row],[Area]]/SUMIFS($G$6:$G2023, $M$6:$M2023,Table1[[#This Row],[Inject ID approx]],$B$6:$B2023,Table1[[#This Row],[File Name]]), "")</f>
        <v/>
      </c>
      <c r="R1025" t="str">
        <f>IF(OR(Table1[[#This Row],[Analyte]]="Phe", Table1[[#This Row],[Analyte]]= "Naphtol"),TRUE,"")</f>
        <v/>
      </c>
    </row>
    <row r="1026" spans="1:18" x14ac:dyDescent="0.2">
      <c r="A1026" t="str">
        <f>IFERROR(RIGHT(Table1[[#This Row],[File Name]],LEN(Table1[[#This Row],[File Name]])-FIND("-",Table1[[#This Row],[File Name]])),"")</f>
        <v>0.1</v>
      </c>
      <c r="B1026" t="str">
        <f>IF(LEFT(Table1[[#This Row],[Peak '#]],3)="TIC", SUBSTITUTE(SUBSTITUTE(Table1[[#This Row],[Peak '#]],".D\data.ms",""),"TIC:", ""),B1025)</f>
        <v xml:space="preserve"> 20250718_Nap-0.1</v>
      </c>
      <c r="J1026" t="str">
        <f>IFERROR(2*(D1027-Table1[[#This Row],[Ret Time]])/(Table1[[#This Row],[Width]]+F1027),"")</f>
        <v/>
      </c>
      <c r="K1026" t="str">
        <f>IF(ISNUMBER(Table1[[#This Row],[Ret Time]]), ROUND(Table1[[#This Row],[Ret Time]],1),"")</f>
        <v/>
      </c>
      <c r="L1026" t="str">
        <f>IFERROR(INDEX($W$8:$W$30,MATCH(K1026,$V$8:$V$30,0)),"")</f>
        <v/>
      </c>
      <c r="M1026" t="str">
        <f>IFERROR(INDEX($X$8:$X$30,MATCH(Table1[[#This Row],[Rounded RT]],$V$8:$V$30,0)),"")</f>
        <v/>
      </c>
      <c r="N1026" t="str">
        <f>IF(Table1[[#This Row],[Analyte]]=$W$8, Table1[[#This Row],[Area]]/SUMIFS($G$6:$G2024, $M$6:$M2024,Table1[[#This Row],[Inject ID]],$B$6:$B2024,Table1[[#This Row],[File Name]]), "")</f>
        <v/>
      </c>
      <c r="O1026" t="str">
        <f>IF(Table1[[#This Row],[Analyte]]=$W$25, Table1[[#This Row],[Area]]/SUMIFS($G$6:$G2024, $M$6:$M2024,Table1[[#This Row],[Inject ID]],$B$6:$B2024,Table1[[#This Row],[File Name]]), "")</f>
        <v/>
      </c>
      <c r="Q1026" t="str">
        <f>IF(Table1[[#This Row],[Nap/decane]]=$W$8, Table1[[#This Row],[Area]]/SUMIFS($G$6:$G2024, $M$6:$M2024,Table1[[#This Row],[Inject ID approx]],$B$6:$B2024,Table1[[#This Row],[File Name]]), "")</f>
        <v/>
      </c>
      <c r="R1026" t="str">
        <f>IF(OR(Table1[[#This Row],[Analyte]]="Phe", Table1[[#This Row],[Analyte]]= "Naphtol"),TRUE,"")</f>
        <v/>
      </c>
    </row>
    <row r="1027" spans="1:18" x14ac:dyDescent="0.2">
      <c r="A1027" t="str">
        <f>IFERROR(RIGHT(Table1[[#This Row],[File Name]],LEN(Table1[[#This Row],[File Name]])-FIND("-",Table1[[#This Row],[File Name]])),"")</f>
        <v>0.1</v>
      </c>
      <c r="B1027" t="str">
        <f>IF(LEFT(Table1[[#This Row],[Peak '#]],3)="TIC", SUBSTITUTE(SUBSTITUTE(Table1[[#This Row],[Peak '#]],".D\data.ms",""),"TIC:", ""),B1026)</f>
        <v xml:space="preserve"> 20250718_Nap-0.1</v>
      </c>
      <c r="J1027" t="str">
        <f>IFERROR(2*(D1028-Table1[[#This Row],[Ret Time]])/(Table1[[#This Row],[Width]]+F1028),"")</f>
        <v/>
      </c>
      <c r="K1027" t="str">
        <f>IF(ISNUMBER(Table1[[#This Row],[Ret Time]]), ROUND(Table1[[#This Row],[Ret Time]],1),"")</f>
        <v/>
      </c>
      <c r="L1027" t="str">
        <f>IFERROR(INDEX($W$8:$W$30,MATCH(K1027,$V$8:$V$30,0)),"")</f>
        <v/>
      </c>
      <c r="M1027" t="str">
        <f>IFERROR(INDEX($X$8:$X$30,MATCH(Table1[[#This Row],[Rounded RT]],$V$8:$V$30,0)),"")</f>
        <v/>
      </c>
      <c r="N1027" t="str">
        <f>IF(Table1[[#This Row],[Analyte]]=$W$8, Table1[[#This Row],[Area]]/SUMIFS($G$6:$G2025, $M$6:$M2025,Table1[[#This Row],[Inject ID]],$B$6:$B2025,Table1[[#This Row],[File Name]]), "")</f>
        <v/>
      </c>
      <c r="O1027" t="str">
        <f>IF(Table1[[#This Row],[Analyte]]=$W$25, Table1[[#This Row],[Area]]/SUMIFS($G$6:$G2025, $M$6:$M2025,Table1[[#This Row],[Inject ID]],$B$6:$B2025,Table1[[#This Row],[File Name]]), "")</f>
        <v/>
      </c>
      <c r="Q1027" t="str">
        <f>IF(Table1[[#This Row],[Nap/decane]]=$W$8, Table1[[#This Row],[Area]]/SUMIFS($G$6:$G2025, $M$6:$M2025,Table1[[#This Row],[Inject ID approx]],$B$6:$B2025,Table1[[#This Row],[File Name]]), "")</f>
        <v/>
      </c>
      <c r="R1027" t="str">
        <f>IF(OR(Table1[[#This Row],[Analyte]]="Phe", Table1[[#This Row],[Analyte]]= "Naphtol"),TRUE,"")</f>
        <v/>
      </c>
    </row>
    <row r="1028" spans="1:18" x14ac:dyDescent="0.2">
      <c r="A1028" t="str">
        <f>IFERROR(RIGHT(Table1[[#This Row],[File Name]],LEN(Table1[[#This Row],[File Name]])-FIND("-",Table1[[#This Row],[File Name]])),"")</f>
        <v>0.1</v>
      </c>
      <c r="B1028" t="str">
        <f>IF(LEFT(Table1[[#This Row],[Peak '#]],3)="TIC", SUBSTITUTE(SUBSTITUTE(Table1[[#This Row],[Peak '#]],".D\data.ms",""),"TIC:", ""),B1027)</f>
        <v xml:space="preserve"> 20250718_Nap-0.1</v>
      </c>
      <c r="J1028" t="str">
        <f>IFERROR(2*(D1029-Table1[[#This Row],[Ret Time]])/(Table1[[#This Row],[Width]]+F1029),"")</f>
        <v/>
      </c>
      <c r="K1028" t="str">
        <f>IF(ISNUMBER(Table1[[#This Row],[Ret Time]]), ROUND(Table1[[#This Row],[Ret Time]],1),"")</f>
        <v/>
      </c>
      <c r="L1028" t="str">
        <f>IFERROR(INDEX($W$8:$W$30,MATCH(K1028,$V$8:$V$30,0)),"")</f>
        <v/>
      </c>
      <c r="M1028" t="str">
        <f>IFERROR(INDEX($X$8:$X$30,MATCH(Table1[[#This Row],[Rounded RT]],$V$8:$V$30,0)),"")</f>
        <v/>
      </c>
      <c r="N1028" t="str">
        <f>IF(Table1[[#This Row],[Analyte]]=$W$8, Table1[[#This Row],[Area]]/SUMIFS($G$6:$G2026, $M$6:$M2026,Table1[[#This Row],[Inject ID]],$B$6:$B2026,Table1[[#This Row],[File Name]]), "")</f>
        <v/>
      </c>
      <c r="O1028" t="str">
        <f>IF(Table1[[#This Row],[Analyte]]=$W$25, Table1[[#This Row],[Area]]/SUMIFS($G$6:$G2026, $M$6:$M2026,Table1[[#This Row],[Inject ID]],$B$6:$B2026,Table1[[#This Row],[File Name]]), "")</f>
        <v/>
      </c>
      <c r="Q1028" t="str">
        <f>IF(Table1[[#This Row],[Nap/decane]]=$W$8, Table1[[#This Row],[Area]]/SUMIFS($G$6:$G2026, $M$6:$M2026,Table1[[#This Row],[Inject ID approx]],$B$6:$B2026,Table1[[#This Row],[File Name]]), "")</f>
        <v/>
      </c>
      <c r="R1028" t="str">
        <f>IF(OR(Table1[[#This Row],[Analyte]]="Phe", Table1[[#This Row],[Analyte]]= "Naphtol"),TRUE,"")</f>
        <v/>
      </c>
    </row>
    <row r="1029" spans="1:18" x14ac:dyDescent="0.2">
      <c r="A1029" t="str">
        <f>IFERROR(RIGHT(Table1[[#This Row],[File Name]],LEN(Table1[[#This Row],[File Name]])-FIND("-",Table1[[#This Row],[File Name]])),"")</f>
        <v>0.1</v>
      </c>
      <c r="B1029" t="str">
        <f>IF(LEFT(Table1[[#This Row],[Peak '#]],3)="TIC", SUBSTITUTE(SUBSTITUTE(Table1[[#This Row],[Peak '#]],".D\data.ms",""),"TIC:", ""),B1028)</f>
        <v xml:space="preserve"> 20250718_Nap-0.1</v>
      </c>
      <c r="J1029" t="str">
        <f>IFERROR(2*(D1030-Table1[[#This Row],[Ret Time]])/(Table1[[#This Row],[Width]]+F1030),"")</f>
        <v/>
      </c>
      <c r="K1029" t="str">
        <f>IF(ISNUMBER(Table1[[#This Row],[Ret Time]]), ROUND(Table1[[#This Row],[Ret Time]],1),"")</f>
        <v/>
      </c>
      <c r="L1029" t="str">
        <f>IFERROR(INDEX($W$8:$W$30,MATCH(K1029,$V$8:$V$30,0)),"")</f>
        <v/>
      </c>
      <c r="M1029" t="str">
        <f>IFERROR(INDEX($X$8:$X$30,MATCH(Table1[[#This Row],[Rounded RT]],$V$8:$V$30,0)),"")</f>
        <v/>
      </c>
      <c r="N1029" t="str">
        <f>IF(Table1[[#This Row],[Analyte]]=$W$8, Table1[[#This Row],[Area]]/SUMIFS($G$6:$G2027, $M$6:$M2027,Table1[[#This Row],[Inject ID]],$B$6:$B2027,Table1[[#This Row],[File Name]]), "")</f>
        <v/>
      </c>
      <c r="O1029" t="str">
        <f>IF(Table1[[#This Row],[Analyte]]=$W$25, Table1[[#This Row],[Area]]/SUMIFS($G$6:$G2027, $M$6:$M2027,Table1[[#This Row],[Inject ID]],$B$6:$B2027,Table1[[#This Row],[File Name]]), "")</f>
        <v/>
      </c>
      <c r="Q1029" t="str">
        <f>IF(Table1[[#This Row],[Nap/decane]]=$W$8, Table1[[#This Row],[Area]]/SUMIFS($G$6:$G2027, $M$6:$M2027,Table1[[#This Row],[Inject ID approx]],$B$6:$B2027,Table1[[#This Row],[File Name]]), "")</f>
        <v/>
      </c>
      <c r="R1029" t="str">
        <f>IF(OR(Table1[[#This Row],[Analyte]]="Phe", Table1[[#This Row],[Analyte]]= "Naphtol"),TRUE,"")</f>
        <v/>
      </c>
    </row>
    <row r="1030" spans="1:18" x14ac:dyDescent="0.2">
      <c r="A1030" t="str">
        <f>IFERROR(RIGHT(Table1[[#This Row],[File Name]],LEN(Table1[[#This Row],[File Name]])-FIND("-",Table1[[#This Row],[File Name]])),"")</f>
        <v>0.1</v>
      </c>
      <c r="B1030" t="str">
        <f>IF(LEFT(Table1[[#This Row],[Peak '#]],3)="TIC", SUBSTITUTE(SUBSTITUTE(Table1[[#This Row],[Peak '#]],".D\data.ms",""),"TIC:", ""),B1029)</f>
        <v xml:space="preserve"> 20250718_Nap-0.1</v>
      </c>
      <c r="J1030" t="str">
        <f>IFERROR(2*(D1031-Table1[[#This Row],[Ret Time]])/(Table1[[#This Row],[Width]]+F1031),"")</f>
        <v/>
      </c>
      <c r="K1030" t="str">
        <f>IF(ISNUMBER(Table1[[#This Row],[Ret Time]]), ROUND(Table1[[#This Row],[Ret Time]],1),"")</f>
        <v/>
      </c>
      <c r="L1030" t="str">
        <f>IFERROR(INDEX($W$8:$W$30,MATCH(K1030,$V$8:$V$30,0)),"")</f>
        <v/>
      </c>
      <c r="M1030" t="str">
        <f>IFERROR(INDEX($X$8:$X$30,MATCH(Table1[[#This Row],[Rounded RT]],$V$8:$V$30,0)),"")</f>
        <v/>
      </c>
      <c r="N1030" t="str">
        <f>IF(Table1[[#This Row],[Analyte]]=$W$8, Table1[[#This Row],[Area]]/SUMIFS($G$6:$G2028, $M$6:$M2028,Table1[[#This Row],[Inject ID]],$B$6:$B2028,Table1[[#This Row],[File Name]]), "")</f>
        <v/>
      </c>
      <c r="O1030" t="str">
        <f>IF(Table1[[#This Row],[Analyte]]=$W$25, Table1[[#This Row],[Area]]/SUMIFS($G$6:$G2028, $M$6:$M2028,Table1[[#This Row],[Inject ID]],$B$6:$B2028,Table1[[#This Row],[File Name]]), "")</f>
        <v/>
      </c>
      <c r="Q1030" t="str">
        <f>IF(Table1[[#This Row],[Nap/decane]]=$W$8, Table1[[#This Row],[Area]]/SUMIFS($G$6:$G2028, $M$6:$M2028,Table1[[#This Row],[Inject ID approx]],$B$6:$B2028,Table1[[#This Row],[File Name]]), "")</f>
        <v/>
      </c>
      <c r="R1030" t="str">
        <f>IF(OR(Table1[[#This Row],[Analyte]]="Phe", Table1[[#This Row],[Analyte]]= "Naphtol"),TRUE,"")</f>
        <v/>
      </c>
    </row>
    <row r="1031" spans="1:18" x14ac:dyDescent="0.2">
      <c r="A1031" t="str">
        <f>IFERROR(RIGHT(Table1[[#This Row],[File Name]],LEN(Table1[[#This Row],[File Name]])-FIND("-",Table1[[#This Row],[File Name]])),"")</f>
        <v>0.1</v>
      </c>
      <c r="B1031" t="str">
        <f>IF(LEFT(Table1[[#This Row],[Peak '#]],3)="TIC", SUBSTITUTE(SUBSTITUTE(Table1[[#This Row],[Peak '#]],".D\data.ms",""),"TIC:", ""),B1030)</f>
        <v xml:space="preserve"> 20250718_Nap-0.1</v>
      </c>
      <c r="J1031" t="str">
        <f>IFERROR(2*(D1032-Table1[[#This Row],[Ret Time]])/(Table1[[#This Row],[Width]]+F1032),"")</f>
        <v/>
      </c>
      <c r="K1031" t="str">
        <f>IF(ISNUMBER(Table1[[#This Row],[Ret Time]]), ROUND(Table1[[#This Row],[Ret Time]],1),"")</f>
        <v/>
      </c>
      <c r="L1031" t="str">
        <f>IFERROR(INDEX($W$8:$W$30,MATCH(K1031,$V$8:$V$30,0)),"")</f>
        <v/>
      </c>
      <c r="M1031" t="str">
        <f>IFERROR(INDEX($X$8:$X$30,MATCH(Table1[[#This Row],[Rounded RT]],$V$8:$V$30,0)),"")</f>
        <v/>
      </c>
      <c r="N1031" t="str">
        <f>IF(Table1[[#This Row],[Analyte]]=$W$8, Table1[[#This Row],[Area]]/SUMIFS($G$6:$G2029, $M$6:$M2029,Table1[[#This Row],[Inject ID]],$B$6:$B2029,Table1[[#This Row],[File Name]]), "")</f>
        <v/>
      </c>
      <c r="O1031" t="str">
        <f>IF(Table1[[#This Row],[Analyte]]=$W$25, Table1[[#This Row],[Area]]/SUMIFS($G$6:$G2029, $M$6:$M2029,Table1[[#This Row],[Inject ID]],$B$6:$B2029,Table1[[#This Row],[File Name]]), "")</f>
        <v/>
      </c>
      <c r="Q1031" t="str">
        <f>IF(Table1[[#This Row],[Nap/decane]]=$W$8, Table1[[#This Row],[Area]]/SUMIFS($G$6:$G2029, $M$6:$M2029,Table1[[#This Row],[Inject ID approx]],$B$6:$B2029,Table1[[#This Row],[File Name]]), "")</f>
        <v/>
      </c>
      <c r="R1031" t="str">
        <f>IF(OR(Table1[[#This Row],[Analyte]]="Phe", Table1[[#This Row],[Analyte]]= "Naphtol"),TRUE,"")</f>
        <v/>
      </c>
    </row>
    <row r="1032" spans="1:18" x14ac:dyDescent="0.2">
      <c r="A1032" t="str">
        <f>IFERROR(RIGHT(Table1[[#This Row],[File Name]],LEN(Table1[[#This Row],[File Name]])-FIND("-",Table1[[#This Row],[File Name]])),"")</f>
        <v>0.1</v>
      </c>
      <c r="B1032" t="str">
        <f>IF(LEFT(Table1[[#This Row],[Peak '#]],3)="TIC", SUBSTITUTE(SUBSTITUTE(Table1[[#This Row],[Peak '#]],".D\data.ms",""),"TIC:", ""),B1031)</f>
        <v xml:space="preserve"> 20250718_Nap-0.1</v>
      </c>
      <c r="J1032" t="str">
        <f>IFERROR(2*(D1033-Table1[[#This Row],[Ret Time]])/(Table1[[#This Row],[Width]]+F1033),"")</f>
        <v/>
      </c>
      <c r="K1032" t="str">
        <f>IF(ISNUMBER(Table1[[#This Row],[Ret Time]]), ROUND(Table1[[#This Row],[Ret Time]],1),"")</f>
        <v/>
      </c>
      <c r="L1032" t="str">
        <f>IFERROR(INDEX($W$8:$W$30,MATCH(K1032,$V$8:$V$30,0)),"")</f>
        <v/>
      </c>
      <c r="M1032" t="str">
        <f>IFERROR(INDEX($X$8:$X$30,MATCH(Table1[[#This Row],[Rounded RT]],$V$8:$V$30,0)),"")</f>
        <v/>
      </c>
      <c r="N1032" t="str">
        <f>IF(Table1[[#This Row],[Analyte]]=$W$8, Table1[[#This Row],[Area]]/SUMIFS($G$6:$G2030, $M$6:$M2030,Table1[[#This Row],[Inject ID]],$B$6:$B2030,Table1[[#This Row],[File Name]]), "")</f>
        <v/>
      </c>
      <c r="O1032" t="str">
        <f>IF(Table1[[#This Row],[Analyte]]=$W$25, Table1[[#This Row],[Area]]/SUMIFS($G$6:$G2030, $M$6:$M2030,Table1[[#This Row],[Inject ID]],$B$6:$B2030,Table1[[#This Row],[File Name]]), "")</f>
        <v/>
      </c>
      <c r="Q1032" t="str">
        <f>IF(Table1[[#This Row],[Nap/decane]]=$W$8, Table1[[#This Row],[Area]]/SUMIFS($G$6:$G2030, $M$6:$M2030,Table1[[#This Row],[Inject ID approx]],$B$6:$B2030,Table1[[#This Row],[File Name]]), "")</f>
        <v/>
      </c>
      <c r="R1032" t="str">
        <f>IF(OR(Table1[[#This Row],[Analyte]]="Phe", Table1[[#This Row],[Analyte]]= "Naphtol"),TRUE,"")</f>
        <v/>
      </c>
    </row>
    <row r="1033" spans="1:18" x14ac:dyDescent="0.2">
      <c r="A1033" t="str">
        <f>IFERROR(RIGHT(Table1[[#This Row],[File Name]],LEN(Table1[[#This Row],[File Name]])-FIND("-",Table1[[#This Row],[File Name]])),"")</f>
        <v>0.1</v>
      </c>
      <c r="B1033" t="str">
        <f>IF(LEFT(Table1[[#This Row],[Peak '#]],3)="TIC", SUBSTITUTE(SUBSTITUTE(Table1[[#This Row],[Peak '#]],".D\data.ms",""),"TIC:", ""),B1032)</f>
        <v xml:space="preserve"> 20250718_Nap-0.1</v>
      </c>
      <c r="J1033" t="str">
        <f>IFERROR(2*(D1034-Table1[[#This Row],[Ret Time]])/(Table1[[#This Row],[Width]]+F1034),"")</f>
        <v/>
      </c>
      <c r="K1033" t="str">
        <f>IF(ISNUMBER(Table1[[#This Row],[Ret Time]]), ROUND(Table1[[#This Row],[Ret Time]],1),"")</f>
        <v/>
      </c>
      <c r="L1033" t="str">
        <f>IFERROR(INDEX($W$8:$W$30,MATCH(K1033,$V$8:$V$30,0)),"")</f>
        <v/>
      </c>
      <c r="M1033" t="str">
        <f>IFERROR(INDEX($X$8:$X$30,MATCH(Table1[[#This Row],[Rounded RT]],$V$8:$V$30,0)),"")</f>
        <v/>
      </c>
      <c r="N1033" t="str">
        <f>IF(Table1[[#This Row],[Analyte]]=$W$8, Table1[[#This Row],[Area]]/SUMIFS($G$6:$G2031, $M$6:$M2031,Table1[[#This Row],[Inject ID]],$B$6:$B2031,Table1[[#This Row],[File Name]]), "")</f>
        <v/>
      </c>
      <c r="O1033" t="str">
        <f>IF(Table1[[#This Row],[Analyte]]=$W$25, Table1[[#This Row],[Area]]/SUMIFS($G$6:$G2031, $M$6:$M2031,Table1[[#This Row],[Inject ID]],$B$6:$B2031,Table1[[#This Row],[File Name]]), "")</f>
        <v/>
      </c>
      <c r="Q1033" t="str">
        <f>IF(Table1[[#This Row],[Nap/decane]]=$W$8, Table1[[#This Row],[Area]]/SUMIFS($G$6:$G2031, $M$6:$M2031,Table1[[#This Row],[Inject ID approx]],$B$6:$B2031,Table1[[#This Row],[File Name]]), "")</f>
        <v/>
      </c>
      <c r="R1033" t="str">
        <f>IF(OR(Table1[[#This Row],[Analyte]]="Phe", Table1[[#This Row],[Analyte]]= "Naphtol"),TRUE,"")</f>
        <v/>
      </c>
    </row>
    <row r="1034" spans="1:18" x14ac:dyDescent="0.2">
      <c r="A1034" t="str">
        <f>IFERROR(RIGHT(Table1[[#This Row],[File Name]],LEN(Table1[[#This Row],[File Name]])-FIND("-",Table1[[#This Row],[File Name]])),"")</f>
        <v>0.1</v>
      </c>
      <c r="B1034" t="str">
        <f>IF(LEFT(Table1[[#This Row],[Peak '#]],3)="TIC", SUBSTITUTE(SUBSTITUTE(Table1[[#This Row],[Peak '#]],".D\data.ms",""),"TIC:", ""),B1033)</f>
        <v xml:space="preserve"> 20250718_Nap-0.1</v>
      </c>
      <c r="J1034" t="str">
        <f>IFERROR(2*(D1035-Table1[[#This Row],[Ret Time]])/(Table1[[#This Row],[Width]]+F1035),"")</f>
        <v/>
      </c>
      <c r="K1034" t="str">
        <f>IF(ISNUMBER(Table1[[#This Row],[Ret Time]]), ROUND(Table1[[#This Row],[Ret Time]],1),"")</f>
        <v/>
      </c>
      <c r="L1034" t="str">
        <f>IFERROR(INDEX($W$8:$W$30,MATCH(K1034,$V$8:$V$30,0)),"")</f>
        <v/>
      </c>
      <c r="M1034" t="str">
        <f>IFERROR(INDEX($X$8:$X$30,MATCH(Table1[[#This Row],[Rounded RT]],$V$8:$V$30,0)),"")</f>
        <v/>
      </c>
      <c r="N1034" t="str">
        <f>IF(Table1[[#This Row],[Analyte]]=$W$8, Table1[[#This Row],[Area]]/SUMIFS($G$6:$G2032, $M$6:$M2032,Table1[[#This Row],[Inject ID]],$B$6:$B2032,Table1[[#This Row],[File Name]]), "")</f>
        <v/>
      </c>
      <c r="O1034" t="str">
        <f>IF(Table1[[#This Row],[Analyte]]=$W$25, Table1[[#This Row],[Area]]/SUMIFS($G$6:$G2032, $M$6:$M2032,Table1[[#This Row],[Inject ID]],$B$6:$B2032,Table1[[#This Row],[File Name]]), "")</f>
        <v/>
      </c>
      <c r="Q1034" t="str">
        <f>IF(Table1[[#This Row],[Nap/decane]]=$W$8, Table1[[#This Row],[Area]]/SUMIFS($G$6:$G2032, $M$6:$M2032,Table1[[#This Row],[Inject ID approx]],$B$6:$B2032,Table1[[#This Row],[File Name]]), "")</f>
        <v/>
      </c>
      <c r="R1034" t="str">
        <f>IF(OR(Table1[[#This Row],[Analyte]]="Phe", Table1[[#This Row],[Analyte]]= "Naphtol"),TRUE,"")</f>
        <v/>
      </c>
    </row>
    <row r="1035" spans="1:18" x14ac:dyDescent="0.2">
      <c r="A1035" t="str">
        <f>IFERROR(RIGHT(Table1[[#This Row],[File Name]],LEN(Table1[[#This Row],[File Name]])-FIND("-",Table1[[#This Row],[File Name]])),"")</f>
        <v>0.1</v>
      </c>
      <c r="B1035" t="str">
        <f>IF(LEFT(Table1[[#This Row],[Peak '#]],3)="TIC", SUBSTITUTE(SUBSTITUTE(Table1[[#This Row],[Peak '#]],".D\data.ms",""),"TIC:", ""),B1034)</f>
        <v xml:space="preserve"> 20250718_Nap-0.1</v>
      </c>
      <c r="J1035" t="str">
        <f>IFERROR(2*(D1036-Table1[[#This Row],[Ret Time]])/(Table1[[#This Row],[Width]]+F1036),"")</f>
        <v/>
      </c>
      <c r="K1035" t="str">
        <f>IF(ISNUMBER(Table1[[#This Row],[Ret Time]]), ROUND(Table1[[#This Row],[Ret Time]],1),"")</f>
        <v/>
      </c>
      <c r="L1035" t="str">
        <f>IFERROR(INDEX($W$8:$W$30,MATCH(K1035,$V$8:$V$30,0)),"")</f>
        <v/>
      </c>
      <c r="M1035" t="str">
        <f>IFERROR(INDEX($X$8:$X$30,MATCH(Table1[[#This Row],[Rounded RT]],$V$8:$V$30,0)),"")</f>
        <v/>
      </c>
      <c r="N1035" t="str">
        <f>IF(Table1[[#This Row],[Analyte]]=$W$8, Table1[[#This Row],[Area]]/SUMIFS($G$6:$G2033, $M$6:$M2033,Table1[[#This Row],[Inject ID]],$B$6:$B2033,Table1[[#This Row],[File Name]]), "")</f>
        <v/>
      </c>
      <c r="O1035" t="str">
        <f>IF(Table1[[#This Row],[Analyte]]=$W$25, Table1[[#This Row],[Area]]/SUMIFS($G$6:$G2033, $M$6:$M2033,Table1[[#This Row],[Inject ID]],$B$6:$B2033,Table1[[#This Row],[File Name]]), "")</f>
        <v/>
      </c>
      <c r="Q1035" t="str">
        <f>IF(Table1[[#This Row],[Nap/decane]]=$W$8, Table1[[#This Row],[Area]]/SUMIFS($G$6:$G2033, $M$6:$M2033,Table1[[#This Row],[Inject ID approx]],$B$6:$B2033,Table1[[#This Row],[File Name]]), "")</f>
        <v/>
      </c>
      <c r="R1035" t="str">
        <f>IF(OR(Table1[[#This Row],[Analyte]]="Phe", Table1[[#This Row],[Analyte]]= "Naphtol"),TRUE,"")</f>
        <v/>
      </c>
    </row>
    <row r="1036" spans="1:18" x14ac:dyDescent="0.2">
      <c r="A1036" t="str">
        <f>IFERROR(RIGHT(Table1[[#This Row],[File Name]],LEN(Table1[[#This Row],[File Name]])-FIND("-",Table1[[#This Row],[File Name]])),"")</f>
        <v>0.1</v>
      </c>
      <c r="B1036" t="str">
        <f>IF(LEFT(Table1[[#This Row],[Peak '#]],3)="TIC", SUBSTITUTE(SUBSTITUTE(Table1[[#This Row],[Peak '#]],".D\data.ms",""),"TIC:", ""),B1035)</f>
        <v xml:space="preserve"> 20250718_Nap-0.1</v>
      </c>
      <c r="J1036" t="str">
        <f>IFERROR(2*(D1037-Table1[[#This Row],[Ret Time]])/(Table1[[#This Row],[Width]]+F1037),"")</f>
        <v/>
      </c>
      <c r="K1036" t="str">
        <f>IF(ISNUMBER(Table1[[#This Row],[Ret Time]]), ROUND(Table1[[#This Row],[Ret Time]],1),"")</f>
        <v/>
      </c>
      <c r="L1036" t="str">
        <f>IFERROR(INDEX($W$8:$W$30,MATCH(K1036,$V$8:$V$30,0)),"")</f>
        <v/>
      </c>
      <c r="M1036" t="str">
        <f>IFERROR(INDEX($X$8:$X$30,MATCH(Table1[[#This Row],[Rounded RT]],$V$8:$V$30,0)),"")</f>
        <v/>
      </c>
      <c r="N1036" t="str">
        <f>IF(Table1[[#This Row],[Analyte]]=$W$8, Table1[[#This Row],[Area]]/SUMIFS($G$6:$G2034, $M$6:$M2034,Table1[[#This Row],[Inject ID]],$B$6:$B2034,Table1[[#This Row],[File Name]]), "")</f>
        <v/>
      </c>
      <c r="O1036" t="str">
        <f>IF(Table1[[#This Row],[Analyte]]=$W$25, Table1[[#This Row],[Area]]/SUMIFS($G$6:$G2034, $M$6:$M2034,Table1[[#This Row],[Inject ID]],$B$6:$B2034,Table1[[#This Row],[File Name]]), "")</f>
        <v/>
      </c>
      <c r="Q1036" t="str">
        <f>IF(Table1[[#This Row],[Nap/decane]]=$W$8, Table1[[#This Row],[Area]]/SUMIFS($G$6:$G2034, $M$6:$M2034,Table1[[#This Row],[Inject ID approx]],$B$6:$B2034,Table1[[#This Row],[File Name]]), "")</f>
        <v/>
      </c>
      <c r="R1036" t="str">
        <f>IF(OR(Table1[[#This Row],[Analyte]]="Phe", Table1[[#This Row],[Analyte]]= "Naphtol"),TRUE,"")</f>
        <v/>
      </c>
    </row>
    <row r="1037" spans="1:18" x14ac:dyDescent="0.2">
      <c r="A1037" t="str">
        <f>IFERROR(RIGHT(Table1[[#This Row],[File Name]],LEN(Table1[[#This Row],[File Name]])-FIND("-",Table1[[#This Row],[File Name]])),"")</f>
        <v>0.1</v>
      </c>
      <c r="B1037" t="str">
        <f>IF(LEFT(Table1[[#This Row],[Peak '#]],3)="TIC", SUBSTITUTE(SUBSTITUTE(Table1[[#This Row],[Peak '#]],".D\data.ms",""),"TIC:", ""),B1036)</f>
        <v xml:space="preserve"> 20250718_Nap-0.1</v>
      </c>
      <c r="J1037" t="str">
        <f>IFERROR(2*(D1038-Table1[[#This Row],[Ret Time]])/(Table1[[#This Row],[Width]]+F1038),"")</f>
        <v/>
      </c>
      <c r="K1037" t="str">
        <f>IF(ISNUMBER(Table1[[#This Row],[Ret Time]]), ROUND(Table1[[#This Row],[Ret Time]],1),"")</f>
        <v/>
      </c>
      <c r="L1037" t="str">
        <f>IFERROR(INDEX($W$8:$W$30,MATCH(K1037,$V$8:$V$30,0)),"")</f>
        <v/>
      </c>
      <c r="M1037" t="str">
        <f>IFERROR(INDEX($X$8:$X$30,MATCH(Table1[[#This Row],[Rounded RT]],$V$8:$V$30,0)),"")</f>
        <v/>
      </c>
      <c r="N1037" t="str">
        <f>IF(Table1[[#This Row],[Analyte]]=$W$8, Table1[[#This Row],[Area]]/SUMIFS($G$6:$G2035, $M$6:$M2035,Table1[[#This Row],[Inject ID]],$B$6:$B2035,Table1[[#This Row],[File Name]]), "")</f>
        <v/>
      </c>
      <c r="O1037" t="str">
        <f>IF(Table1[[#This Row],[Analyte]]=$W$25, Table1[[#This Row],[Area]]/SUMIFS($G$6:$G2035, $M$6:$M2035,Table1[[#This Row],[Inject ID]],$B$6:$B2035,Table1[[#This Row],[File Name]]), "")</f>
        <v/>
      </c>
      <c r="Q1037" t="str">
        <f>IF(Table1[[#This Row],[Nap/decane]]=$W$8, Table1[[#This Row],[Area]]/SUMIFS($G$6:$G2035, $M$6:$M2035,Table1[[#This Row],[Inject ID approx]],$B$6:$B2035,Table1[[#This Row],[File Name]]), "")</f>
        <v/>
      </c>
      <c r="R1037" t="str">
        <f>IF(OR(Table1[[#This Row],[Analyte]]="Phe", Table1[[#This Row],[Analyte]]= "Naphtol"),TRUE,"")</f>
        <v/>
      </c>
    </row>
    <row r="1038" spans="1:18" x14ac:dyDescent="0.2">
      <c r="A1038" t="str">
        <f>IFERROR(RIGHT(Table1[[#This Row],[File Name]],LEN(Table1[[#This Row],[File Name]])-FIND("-",Table1[[#This Row],[File Name]])),"")</f>
        <v>0.1</v>
      </c>
      <c r="B1038" t="str">
        <f>IF(LEFT(Table1[[#This Row],[Peak '#]],3)="TIC", SUBSTITUTE(SUBSTITUTE(Table1[[#This Row],[Peak '#]],".D\data.ms",""),"TIC:", ""),B1037)</f>
        <v xml:space="preserve"> 20250718_Nap-0.1</v>
      </c>
      <c r="J1038" t="str">
        <f>IFERROR(2*(D1039-Table1[[#This Row],[Ret Time]])/(Table1[[#This Row],[Width]]+F1039),"")</f>
        <v/>
      </c>
      <c r="K1038" t="str">
        <f>IF(ISNUMBER(Table1[[#This Row],[Ret Time]]), ROUND(Table1[[#This Row],[Ret Time]],1),"")</f>
        <v/>
      </c>
      <c r="L1038" t="str">
        <f>IFERROR(INDEX($W$8:$W$30,MATCH(K1038,$V$8:$V$30,0)),"")</f>
        <v/>
      </c>
      <c r="M1038" t="str">
        <f>IFERROR(INDEX($X$8:$X$30,MATCH(Table1[[#This Row],[Rounded RT]],$V$8:$V$30,0)),"")</f>
        <v/>
      </c>
      <c r="N1038" t="str">
        <f>IF(Table1[[#This Row],[Analyte]]=$W$8, Table1[[#This Row],[Area]]/SUMIFS($G$6:$G2036, $M$6:$M2036,Table1[[#This Row],[Inject ID]],$B$6:$B2036,Table1[[#This Row],[File Name]]), "")</f>
        <v/>
      </c>
      <c r="O1038" t="str">
        <f>IF(Table1[[#This Row],[Analyte]]=$W$25, Table1[[#This Row],[Area]]/SUMIFS($G$6:$G2036, $M$6:$M2036,Table1[[#This Row],[Inject ID]],$B$6:$B2036,Table1[[#This Row],[File Name]]), "")</f>
        <v/>
      </c>
      <c r="Q1038" t="str">
        <f>IF(Table1[[#This Row],[Nap/decane]]=$W$8, Table1[[#This Row],[Area]]/SUMIFS($G$6:$G2036, $M$6:$M2036,Table1[[#This Row],[Inject ID approx]],$B$6:$B2036,Table1[[#This Row],[File Name]]), "")</f>
        <v/>
      </c>
      <c r="R1038" t="str">
        <f>IF(OR(Table1[[#This Row],[Analyte]]="Phe", Table1[[#This Row],[Analyte]]= "Naphtol"),TRUE,"")</f>
        <v/>
      </c>
    </row>
    <row r="1039" spans="1:18" x14ac:dyDescent="0.2">
      <c r="A1039" t="str">
        <f>IFERROR(RIGHT(Table1[[#This Row],[File Name]],LEN(Table1[[#This Row],[File Name]])-FIND("-",Table1[[#This Row],[File Name]])),"")</f>
        <v>0.1</v>
      </c>
      <c r="B1039" t="str">
        <f>IF(LEFT(Table1[[#This Row],[Peak '#]],3)="TIC", SUBSTITUTE(SUBSTITUTE(Table1[[#This Row],[Peak '#]],".D\data.ms",""),"TIC:", ""),B1038)</f>
        <v xml:space="preserve"> 20250718_Nap-0.1</v>
      </c>
      <c r="J1039" t="str">
        <f>IFERROR(2*(D1040-Table1[[#This Row],[Ret Time]])/(Table1[[#This Row],[Width]]+F1040),"")</f>
        <v/>
      </c>
      <c r="K1039" t="str">
        <f>IF(ISNUMBER(Table1[[#This Row],[Ret Time]]), ROUND(Table1[[#This Row],[Ret Time]],1),"")</f>
        <v/>
      </c>
      <c r="L1039" t="str">
        <f>IFERROR(INDEX($W$8:$W$30,MATCH(K1039,$V$8:$V$30,0)),"")</f>
        <v/>
      </c>
      <c r="M1039" t="str">
        <f>IFERROR(INDEX($X$8:$X$30,MATCH(Table1[[#This Row],[Rounded RT]],$V$8:$V$30,0)),"")</f>
        <v/>
      </c>
      <c r="N1039" t="str">
        <f>IF(Table1[[#This Row],[Analyte]]=$W$8, Table1[[#This Row],[Area]]/SUMIFS($G$6:$G2037, $M$6:$M2037,Table1[[#This Row],[Inject ID]],$B$6:$B2037,Table1[[#This Row],[File Name]]), "")</f>
        <v/>
      </c>
      <c r="O1039" t="str">
        <f>IF(Table1[[#This Row],[Analyte]]=$W$25, Table1[[#This Row],[Area]]/SUMIFS($G$6:$G2037, $M$6:$M2037,Table1[[#This Row],[Inject ID]],$B$6:$B2037,Table1[[#This Row],[File Name]]), "")</f>
        <v/>
      </c>
      <c r="Q1039" t="str">
        <f>IF(Table1[[#This Row],[Nap/decane]]=$W$8, Table1[[#This Row],[Area]]/SUMIFS($G$6:$G2037, $M$6:$M2037,Table1[[#This Row],[Inject ID approx]],$B$6:$B2037,Table1[[#This Row],[File Name]]), "")</f>
        <v/>
      </c>
      <c r="R1039" t="str">
        <f>IF(OR(Table1[[#This Row],[Analyte]]="Phe", Table1[[#This Row],[Analyte]]= "Naphtol"),TRUE,"")</f>
        <v/>
      </c>
    </row>
    <row r="1040" spans="1:18" x14ac:dyDescent="0.2">
      <c r="A1040" t="str">
        <f>IFERROR(RIGHT(Table1[[#This Row],[File Name]],LEN(Table1[[#This Row],[File Name]])-FIND("-",Table1[[#This Row],[File Name]])),"")</f>
        <v>0.1</v>
      </c>
      <c r="B1040" t="str">
        <f>IF(LEFT(Table1[[#This Row],[Peak '#]],3)="TIC", SUBSTITUTE(SUBSTITUTE(Table1[[#This Row],[Peak '#]],".D\data.ms",""),"TIC:", ""),B1039)</f>
        <v xml:space="preserve"> 20250718_Nap-0.1</v>
      </c>
      <c r="J1040" t="str">
        <f>IFERROR(2*(D1041-Table1[[#This Row],[Ret Time]])/(Table1[[#This Row],[Width]]+F1041),"")</f>
        <v/>
      </c>
      <c r="K1040" t="str">
        <f>IF(ISNUMBER(Table1[[#This Row],[Ret Time]]), ROUND(Table1[[#This Row],[Ret Time]],1),"")</f>
        <v/>
      </c>
      <c r="L1040" t="str">
        <f>IFERROR(INDEX($W$8:$W$30,MATCH(K1040,$V$8:$V$30,0)),"")</f>
        <v/>
      </c>
      <c r="M1040" t="str">
        <f>IFERROR(INDEX($X$8:$X$30,MATCH(Table1[[#This Row],[Rounded RT]],$V$8:$V$30,0)),"")</f>
        <v/>
      </c>
      <c r="N1040" t="str">
        <f>IF(Table1[[#This Row],[Analyte]]=$W$8, Table1[[#This Row],[Area]]/SUMIFS($G$6:$G2038, $M$6:$M2038,Table1[[#This Row],[Inject ID]],$B$6:$B2038,Table1[[#This Row],[File Name]]), "")</f>
        <v/>
      </c>
      <c r="O1040" t="str">
        <f>IF(Table1[[#This Row],[Analyte]]=$W$25, Table1[[#This Row],[Area]]/SUMIFS($G$6:$G2038, $M$6:$M2038,Table1[[#This Row],[Inject ID]],$B$6:$B2038,Table1[[#This Row],[File Name]]), "")</f>
        <v/>
      </c>
      <c r="Q1040" t="str">
        <f>IF(Table1[[#This Row],[Nap/decane]]=$W$8, Table1[[#This Row],[Area]]/SUMIFS($G$6:$G2038, $M$6:$M2038,Table1[[#This Row],[Inject ID approx]],$B$6:$B2038,Table1[[#This Row],[File Name]]), "")</f>
        <v/>
      </c>
      <c r="R1040" t="str">
        <f>IF(OR(Table1[[#This Row],[Analyte]]="Phe", Table1[[#This Row],[Analyte]]= "Naphtol"),TRUE,"")</f>
        <v/>
      </c>
    </row>
    <row r="1041" spans="1:18" x14ac:dyDescent="0.2">
      <c r="A1041" t="str">
        <f>IFERROR(RIGHT(Table1[[#This Row],[File Name]],LEN(Table1[[#This Row],[File Name]])-FIND("-",Table1[[#This Row],[File Name]])),"")</f>
        <v>0.1</v>
      </c>
      <c r="B1041" t="str">
        <f>IF(LEFT(Table1[[#This Row],[Peak '#]],3)="TIC", SUBSTITUTE(SUBSTITUTE(Table1[[#This Row],[Peak '#]],".D\data.ms",""),"TIC:", ""),B1040)</f>
        <v xml:space="preserve"> 20250718_Nap-0.1</v>
      </c>
      <c r="J1041" t="str">
        <f>IFERROR(2*(D1042-Table1[[#This Row],[Ret Time]])/(Table1[[#This Row],[Width]]+F1042),"")</f>
        <v/>
      </c>
      <c r="K1041" t="str">
        <f>IF(ISNUMBER(Table1[[#This Row],[Ret Time]]), ROUND(Table1[[#This Row],[Ret Time]],1),"")</f>
        <v/>
      </c>
      <c r="L1041" t="str">
        <f>IFERROR(INDEX($W$8:$W$30,MATCH(K1041,$V$8:$V$30,0)),"")</f>
        <v/>
      </c>
      <c r="M1041" t="str">
        <f>IFERROR(INDEX($X$8:$X$30,MATCH(Table1[[#This Row],[Rounded RT]],$V$8:$V$30,0)),"")</f>
        <v/>
      </c>
      <c r="N1041" t="str">
        <f>IF(Table1[[#This Row],[Analyte]]=$W$8, Table1[[#This Row],[Area]]/SUMIFS($G$6:$G2039, $M$6:$M2039,Table1[[#This Row],[Inject ID]],$B$6:$B2039,Table1[[#This Row],[File Name]]), "")</f>
        <v/>
      </c>
      <c r="O1041" t="str">
        <f>IF(Table1[[#This Row],[Analyte]]=$W$25, Table1[[#This Row],[Area]]/SUMIFS($G$6:$G2039, $M$6:$M2039,Table1[[#This Row],[Inject ID]],$B$6:$B2039,Table1[[#This Row],[File Name]]), "")</f>
        <v/>
      </c>
      <c r="Q1041" t="str">
        <f>IF(Table1[[#This Row],[Nap/decane]]=$W$8, Table1[[#This Row],[Area]]/SUMIFS($G$6:$G2039, $M$6:$M2039,Table1[[#This Row],[Inject ID approx]],$B$6:$B2039,Table1[[#This Row],[File Name]]), "")</f>
        <v/>
      </c>
      <c r="R1041" t="str">
        <f>IF(OR(Table1[[#This Row],[Analyte]]="Phe", Table1[[#This Row],[Analyte]]= "Naphtol"),TRUE,"")</f>
        <v/>
      </c>
    </row>
    <row r="1042" spans="1:18" x14ac:dyDescent="0.2">
      <c r="A1042" t="str">
        <f>IFERROR(RIGHT(Table1[[#This Row],[File Name]],LEN(Table1[[#This Row],[File Name]])-FIND("-",Table1[[#This Row],[File Name]])),"")</f>
        <v>0.1</v>
      </c>
      <c r="B1042" t="str">
        <f>IF(LEFT(Table1[[#This Row],[Peak '#]],3)="TIC", SUBSTITUTE(SUBSTITUTE(Table1[[#This Row],[Peak '#]],".D\data.ms",""),"TIC:", ""),B1041)</f>
        <v xml:space="preserve"> 20250718_Nap-0.1</v>
      </c>
      <c r="J1042" t="str">
        <f>IFERROR(2*(D1043-Table1[[#This Row],[Ret Time]])/(Table1[[#This Row],[Width]]+F1043),"")</f>
        <v/>
      </c>
      <c r="K1042" t="str">
        <f>IF(ISNUMBER(Table1[[#This Row],[Ret Time]]), ROUND(Table1[[#This Row],[Ret Time]],1),"")</f>
        <v/>
      </c>
      <c r="L1042" t="str">
        <f>IFERROR(INDEX($W$8:$W$30,MATCH(K1042,$V$8:$V$30,0)),"")</f>
        <v/>
      </c>
      <c r="M1042" t="str">
        <f>IFERROR(INDEX($X$8:$X$30,MATCH(Table1[[#This Row],[Rounded RT]],$V$8:$V$30,0)),"")</f>
        <v/>
      </c>
      <c r="N1042" t="str">
        <f>IF(Table1[[#This Row],[Analyte]]=$W$8, Table1[[#This Row],[Area]]/SUMIFS($G$6:$G2040, $M$6:$M2040,Table1[[#This Row],[Inject ID]],$B$6:$B2040,Table1[[#This Row],[File Name]]), "")</f>
        <v/>
      </c>
      <c r="O1042" t="str">
        <f>IF(Table1[[#This Row],[Analyte]]=$W$25, Table1[[#This Row],[Area]]/SUMIFS($G$6:$G2040, $M$6:$M2040,Table1[[#This Row],[Inject ID]],$B$6:$B2040,Table1[[#This Row],[File Name]]), "")</f>
        <v/>
      </c>
      <c r="Q1042" t="str">
        <f>IF(Table1[[#This Row],[Nap/decane]]=$W$8, Table1[[#This Row],[Area]]/SUMIFS($G$6:$G2040, $M$6:$M2040,Table1[[#This Row],[Inject ID approx]],$B$6:$B2040,Table1[[#This Row],[File Name]]), "")</f>
        <v/>
      </c>
      <c r="R1042" t="str">
        <f>IF(OR(Table1[[#This Row],[Analyte]]="Phe", Table1[[#This Row],[Analyte]]= "Naphtol"),TRUE,"")</f>
        <v/>
      </c>
    </row>
    <row r="1043" spans="1:18" x14ac:dyDescent="0.2">
      <c r="A1043" t="str">
        <f>IFERROR(RIGHT(Table1[[#This Row],[File Name]],LEN(Table1[[#This Row],[File Name]])-FIND("-",Table1[[#This Row],[File Name]])),"")</f>
        <v>0.1</v>
      </c>
      <c r="B1043" t="str">
        <f>IF(LEFT(Table1[[#This Row],[Peak '#]],3)="TIC", SUBSTITUTE(SUBSTITUTE(Table1[[#This Row],[Peak '#]],".D\data.ms",""),"TIC:", ""),B1042)</f>
        <v xml:space="preserve"> 20250718_Nap-0.1</v>
      </c>
      <c r="J1043" t="str">
        <f>IFERROR(2*(D1044-Table1[[#This Row],[Ret Time]])/(Table1[[#This Row],[Width]]+F1044),"")</f>
        <v/>
      </c>
      <c r="K1043" t="str">
        <f>IF(ISNUMBER(Table1[[#This Row],[Ret Time]]), ROUND(Table1[[#This Row],[Ret Time]],1),"")</f>
        <v/>
      </c>
      <c r="L1043" t="str">
        <f>IFERROR(INDEX($W$8:$W$30,MATCH(K1043,$V$8:$V$30,0)),"")</f>
        <v/>
      </c>
      <c r="M1043" t="str">
        <f>IFERROR(INDEX($X$8:$X$30,MATCH(Table1[[#This Row],[Rounded RT]],$V$8:$V$30,0)),"")</f>
        <v/>
      </c>
      <c r="N1043" t="str">
        <f>IF(Table1[[#This Row],[Analyte]]=$W$8, Table1[[#This Row],[Area]]/SUMIFS($G$6:$G2041, $M$6:$M2041,Table1[[#This Row],[Inject ID]],$B$6:$B2041,Table1[[#This Row],[File Name]]), "")</f>
        <v/>
      </c>
      <c r="O1043" t="str">
        <f>IF(Table1[[#This Row],[Analyte]]=$W$25, Table1[[#This Row],[Area]]/SUMIFS($G$6:$G2041, $M$6:$M2041,Table1[[#This Row],[Inject ID]],$B$6:$B2041,Table1[[#This Row],[File Name]]), "")</f>
        <v/>
      </c>
      <c r="Q1043" t="str">
        <f>IF(Table1[[#This Row],[Nap/decane]]=$W$8, Table1[[#This Row],[Area]]/SUMIFS($G$6:$G2041, $M$6:$M2041,Table1[[#This Row],[Inject ID approx]],$B$6:$B2041,Table1[[#This Row],[File Name]]), "")</f>
        <v/>
      </c>
      <c r="R1043" t="str">
        <f>IF(OR(Table1[[#This Row],[Analyte]]="Phe", Table1[[#This Row],[Analyte]]= "Naphtol"),TRUE,"")</f>
        <v/>
      </c>
    </row>
    <row r="1044" spans="1:18" x14ac:dyDescent="0.2">
      <c r="A1044" t="str">
        <f>IFERROR(RIGHT(Table1[[#This Row],[File Name]],LEN(Table1[[#This Row],[File Name]])-FIND("-",Table1[[#This Row],[File Name]])),"")</f>
        <v>0.1</v>
      </c>
      <c r="B1044" t="str">
        <f>IF(LEFT(Table1[[#This Row],[Peak '#]],3)="TIC", SUBSTITUTE(SUBSTITUTE(Table1[[#This Row],[Peak '#]],".D\data.ms",""),"TIC:", ""),B1043)</f>
        <v xml:space="preserve"> 20250718_Nap-0.1</v>
      </c>
      <c r="J1044" t="str">
        <f>IFERROR(2*(D1045-Table1[[#This Row],[Ret Time]])/(Table1[[#This Row],[Width]]+F1045),"")</f>
        <v/>
      </c>
      <c r="K1044" t="str">
        <f>IF(ISNUMBER(Table1[[#This Row],[Ret Time]]), ROUND(Table1[[#This Row],[Ret Time]],1),"")</f>
        <v/>
      </c>
      <c r="L1044" t="str">
        <f>IFERROR(INDEX($W$8:$W$30,MATCH(K1044,$V$8:$V$30,0)),"")</f>
        <v/>
      </c>
      <c r="M1044" t="str">
        <f>IFERROR(INDEX($X$8:$X$30,MATCH(Table1[[#This Row],[Rounded RT]],$V$8:$V$30,0)),"")</f>
        <v/>
      </c>
      <c r="N1044" t="str">
        <f>IF(Table1[[#This Row],[Analyte]]=$W$8, Table1[[#This Row],[Area]]/SUMIFS($G$6:$G2042, $M$6:$M2042,Table1[[#This Row],[Inject ID]],$B$6:$B2042,Table1[[#This Row],[File Name]]), "")</f>
        <v/>
      </c>
      <c r="O1044" t="str">
        <f>IF(Table1[[#This Row],[Analyte]]=$W$25, Table1[[#This Row],[Area]]/SUMIFS($G$6:$G2042, $M$6:$M2042,Table1[[#This Row],[Inject ID]],$B$6:$B2042,Table1[[#This Row],[File Name]]), "")</f>
        <v/>
      </c>
      <c r="Q1044" t="str">
        <f>IF(Table1[[#This Row],[Nap/decane]]=$W$8, Table1[[#This Row],[Area]]/SUMIFS($G$6:$G2042, $M$6:$M2042,Table1[[#This Row],[Inject ID approx]],$B$6:$B2042,Table1[[#This Row],[File Name]]), "")</f>
        <v/>
      </c>
      <c r="R1044" t="str">
        <f>IF(OR(Table1[[#This Row],[Analyte]]="Phe", Table1[[#This Row],[Analyte]]= "Naphtol"),TRUE,"")</f>
        <v/>
      </c>
    </row>
    <row r="1045" spans="1:18" x14ac:dyDescent="0.2">
      <c r="A1045" t="str">
        <f>IFERROR(RIGHT(Table1[[#This Row],[File Name]],LEN(Table1[[#This Row],[File Name]])-FIND("-",Table1[[#This Row],[File Name]])),"")</f>
        <v>0.1</v>
      </c>
      <c r="B1045" t="str">
        <f>IF(LEFT(Table1[[#This Row],[Peak '#]],3)="TIC", SUBSTITUTE(SUBSTITUTE(Table1[[#This Row],[Peak '#]],".D\data.ms",""),"TIC:", ""),B1044)</f>
        <v xml:space="preserve"> 20250718_Nap-0.1</v>
      </c>
      <c r="J1045" t="str">
        <f>IFERROR(2*(D1046-Table1[[#This Row],[Ret Time]])/(Table1[[#This Row],[Width]]+F1046),"")</f>
        <v/>
      </c>
      <c r="K1045" t="str">
        <f>IF(ISNUMBER(Table1[[#This Row],[Ret Time]]), ROUND(Table1[[#This Row],[Ret Time]],1),"")</f>
        <v/>
      </c>
      <c r="L1045" t="str">
        <f>IFERROR(INDEX($W$8:$W$30,MATCH(K1045,$V$8:$V$30,0)),"")</f>
        <v/>
      </c>
      <c r="M1045" t="str">
        <f>IFERROR(INDEX($X$8:$X$30,MATCH(Table1[[#This Row],[Rounded RT]],$V$8:$V$30,0)),"")</f>
        <v/>
      </c>
      <c r="N1045" t="str">
        <f>IF(Table1[[#This Row],[Analyte]]=$W$8, Table1[[#This Row],[Area]]/SUMIFS($G$6:$G2043, $M$6:$M2043,Table1[[#This Row],[Inject ID]],$B$6:$B2043,Table1[[#This Row],[File Name]]), "")</f>
        <v/>
      </c>
      <c r="O1045" t="str">
        <f>IF(Table1[[#This Row],[Analyte]]=$W$25, Table1[[#This Row],[Area]]/SUMIFS($G$6:$G2043, $M$6:$M2043,Table1[[#This Row],[Inject ID]],$B$6:$B2043,Table1[[#This Row],[File Name]]), "")</f>
        <v/>
      </c>
      <c r="Q1045" t="str">
        <f>IF(Table1[[#This Row],[Nap/decane]]=$W$8, Table1[[#This Row],[Area]]/SUMIFS($G$6:$G2043, $M$6:$M2043,Table1[[#This Row],[Inject ID approx]],$B$6:$B2043,Table1[[#This Row],[File Name]]), "")</f>
        <v/>
      </c>
      <c r="R1045" t="str">
        <f>IF(OR(Table1[[#This Row],[Analyte]]="Phe", Table1[[#This Row],[Analyte]]= "Naphtol"),TRUE,"")</f>
        <v/>
      </c>
    </row>
    <row r="1046" spans="1:18" x14ac:dyDescent="0.2">
      <c r="A1046" t="str">
        <f>IFERROR(RIGHT(Table1[[#This Row],[File Name]],LEN(Table1[[#This Row],[File Name]])-FIND("-",Table1[[#This Row],[File Name]])),"")</f>
        <v>0.1</v>
      </c>
      <c r="B1046" t="str">
        <f>IF(LEFT(Table1[[#This Row],[Peak '#]],3)="TIC", SUBSTITUTE(SUBSTITUTE(Table1[[#This Row],[Peak '#]],".D\data.ms",""),"TIC:", ""),B1045)</f>
        <v xml:space="preserve"> 20250718_Nap-0.1</v>
      </c>
      <c r="J1046" t="str">
        <f>IFERROR(2*(D1047-Table1[[#This Row],[Ret Time]])/(Table1[[#This Row],[Width]]+F1047),"")</f>
        <v/>
      </c>
      <c r="K1046" t="str">
        <f>IF(ISNUMBER(Table1[[#This Row],[Ret Time]]), ROUND(Table1[[#This Row],[Ret Time]],1),"")</f>
        <v/>
      </c>
      <c r="L1046" t="str">
        <f>IFERROR(INDEX($W$8:$W$30,MATCH(K1046,$V$8:$V$30,0)),"")</f>
        <v/>
      </c>
      <c r="M1046" t="str">
        <f>IFERROR(INDEX($X$8:$X$30,MATCH(Table1[[#This Row],[Rounded RT]],$V$8:$V$30,0)),"")</f>
        <v/>
      </c>
      <c r="N1046" t="str">
        <f>IF(Table1[[#This Row],[Analyte]]=$W$8, Table1[[#This Row],[Area]]/SUMIFS($G$6:$G2044, $M$6:$M2044,Table1[[#This Row],[Inject ID]],$B$6:$B2044,Table1[[#This Row],[File Name]]), "")</f>
        <v/>
      </c>
      <c r="O1046" t="str">
        <f>IF(Table1[[#This Row],[Analyte]]=$W$25, Table1[[#This Row],[Area]]/SUMIFS($G$6:$G2044, $M$6:$M2044,Table1[[#This Row],[Inject ID]],$B$6:$B2044,Table1[[#This Row],[File Name]]), "")</f>
        <v/>
      </c>
      <c r="Q1046" t="str">
        <f>IF(Table1[[#This Row],[Nap/decane]]=$W$8, Table1[[#This Row],[Area]]/SUMIFS($G$6:$G2044, $M$6:$M2044,Table1[[#This Row],[Inject ID approx]],$B$6:$B2044,Table1[[#This Row],[File Name]]), "")</f>
        <v/>
      </c>
      <c r="R1046" t="str">
        <f>IF(OR(Table1[[#This Row],[Analyte]]="Phe", Table1[[#This Row],[Analyte]]= "Naphtol"),TRUE,"")</f>
        <v/>
      </c>
    </row>
    <row r="1047" spans="1:18" x14ac:dyDescent="0.2">
      <c r="A1047" t="str">
        <f>IFERROR(RIGHT(Table1[[#This Row],[File Name]],LEN(Table1[[#This Row],[File Name]])-FIND("-",Table1[[#This Row],[File Name]])),"")</f>
        <v>0.1</v>
      </c>
      <c r="B1047" t="str">
        <f>IF(LEFT(Table1[[#This Row],[Peak '#]],3)="TIC", SUBSTITUTE(SUBSTITUTE(Table1[[#This Row],[Peak '#]],".D\data.ms",""),"TIC:", ""),B1046)</f>
        <v xml:space="preserve"> 20250718_Nap-0.1</v>
      </c>
      <c r="J1047" t="str">
        <f>IFERROR(2*(D1048-Table1[[#This Row],[Ret Time]])/(Table1[[#This Row],[Width]]+F1048),"")</f>
        <v/>
      </c>
      <c r="K1047" t="str">
        <f>IF(ISNUMBER(Table1[[#This Row],[Ret Time]]), ROUND(Table1[[#This Row],[Ret Time]],1),"")</f>
        <v/>
      </c>
      <c r="L1047" t="str">
        <f>IFERROR(INDEX($W$8:$W$30,MATCH(K1047,$V$8:$V$30,0)),"")</f>
        <v/>
      </c>
      <c r="M1047" t="str">
        <f>IFERROR(INDEX($X$8:$X$30,MATCH(Table1[[#This Row],[Rounded RT]],$V$8:$V$30,0)),"")</f>
        <v/>
      </c>
      <c r="N1047" t="str">
        <f>IF(Table1[[#This Row],[Analyte]]=$W$8, Table1[[#This Row],[Area]]/SUMIFS($G$6:$G2045, $M$6:$M2045,Table1[[#This Row],[Inject ID]],$B$6:$B2045,Table1[[#This Row],[File Name]]), "")</f>
        <v/>
      </c>
      <c r="O1047" t="str">
        <f>IF(Table1[[#This Row],[Analyte]]=$W$25, Table1[[#This Row],[Area]]/SUMIFS($G$6:$G2045, $M$6:$M2045,Table1[[#This Row],[Inject ID]],$B$6:$B2045,Table1[[#This Row],[File Name]]), "")</f>
        <v/>
      </c>
      <c r="Q1047" t="str">
        <f>IF(Table1[[#This Row],[Nap/decane]]=$W$8, Table1[[#This Row],[Area]]/SUMIFS($G$6:$G2045, $M$6:$M2045,Table1[[#This Row],[Inject ID approx]],$B$6:$B2045,Table1[[#This Row],[File Name]]), "")</f>
        <v/>
      </c>
      <c r="R1047" t="str">
        <f>IF(OR(Table1[[#This Row],[Analyte]]="Phe", Table1[[#This Row],[Analyte]]= "Naphtol"),TRUE,"")</f>
        <v/>
      </c>
    </row>
    <row r="1048" spans="1:18" x14ac:dyDescent="0.2">
      <c r="A1048" t="str">
        <f>IFERROR(RIGHT(Table1[[#This Row],[File Name]],LEN(Table1[[#This Row],[File Name]])-FIND("-",Table1[[#This Row],[File Name]])),"")</f>
        <v>0.1</v>
      </c>
      <c r="B1048" t="str">
        <f>IF(LEFT(Table1[[#This Row],[Peak '#]],3)="TIC", SUBSTITUTE(SUBSTITUTE(Table1[[#This Row],[Peak '#]],".D\data.ms",""),"TIC:", ""),B1047)</f>
        <v xml:space="preserve"> 20250718_Nap-0.1</v>
      </c>
      <c r="J1048" t="str">
        <f>IFERROR(2*(D1049-Table1[[#This Row],[Ret Time]])/(Table1[[#This Row],[Width]]+F1049),"")</f>
        <v/>
      </c>
      <c r="K1048" t="str">
        <f>IF(ISNUMBER(Table1[[#This Row],[Ret Time]]), ROUND(Table1[[#This Row],[Ret Time]],1),"")</f>
        <v/>
      </c>
      <c r="L1048" t="str">
        <f>IFERROR(INDEX($W$8:$W$30,MATCH(K1048,$V$8:$V$30,0)),"")</f>
        <v/>
      </c>
      <c r="M1048" t="str">
        <f>IFERROR(INDEX($X$8:$X$30,MATCH(Table1[[#This Row],[Rounded RT]],$V$8:$V$30,0)),"")</f>
        <v/>
      </c>
      <c r="N1048" t="str">
        <f>IF(Table1[[#This Row],[Analyte]]=$W$8, Table1[[#This Row],[Area]]/SUMIFS($G$6:$G2046, $M$6:$M2046,Table1[[#This Row],[Inject ID]],$B$6:$B2046,Table1[[#This Row],[File Name]]), "")</f>
        <v/>
      </c>
      <c r="O1048" t="str">
        <f>IF(Table1[[#This Row],[Analyte]]=$W$25, Table1[[#This Row],[Area]]/SUMIFS($G$6:$G2046, $M$6:$M2046,Table1[[#This Row],[Inject ID]],$B$6:$B2046,Table1[[#This Row],[File Name]]), "")</f>
        <v/>
      </c>
      <c r="Q1048" t="str">
        <f>IF(Table1[[#This Row],[Nap/decane]]=$W$8, Table1[[#This Row],[Area]]/SUMIFS($G$6:$G2046, $M$6:$M2046,Table1[[#This Row],[Inject ID approx]],$B$6:$B2046,Table1[[#This Row],[File Name]]), "")</f>
        <v/>
      </c>
      <c r="R1048" t="str">
        <f>IF(OR(Table1[[#This Row],[Analyte]]="Phe", Table1[[#This Row],[Analyte]]= "Naphtol"),TRUE,"")</f>
        <v/>
      </c>
    </row>
    <row r="1049" spans="1:18" x14ac:dyDescent="0.2">
      <c r="A1049" t="str">
        <f>IFERROR(RIGHT(Table1[[#This Row],[File Name]],LEN(Table1[[#This Row],[File Name]])-FIND("-",Table1[[#This Row],[File Name]])),"")</f>
        <v>0.1</v>
      </c>
      <c r="B1049" t="str">
        <f>IF(LEFT(Table1[[#This Row],[Peak '#]],3)="TIC", SUBSTITUTE(SUBSTITUTE(Table1[[#This Row],[Peak '#]],".D\data.ms",""),"TIC:", ""),B1048)</f>
        <v xml:space="preserve"> 20250718_Nap-0.1</v>
      </c>
      <c r="J1049" t="str">
        <f>IFERROR(2*(D1050-Table1[[#This Row],[Ret Time]])/(Table1[[#This Row],[Width]]+F1050),"")</f>
        <v/>
      </c>
      <c r="K1049" t="str">
        <f>IF(ISNUMBER(Table1[[#This Row],[Ret Time]]), ROUND(Table1[[#This Row],[Ret Time]],1),"")</f>
        <v/>
      </c>
      <c r="L1049" t="str">
        <f>IFERROR(INDEX($W$8:$W$30,MATCH(K1049,$V$8:$V$30,0)),"")</f>
        <v/>
      </c>
      <c r="M1049" t="str">
        <f>IFERROR(INDEX($X$8:$X$30,MATCH(Table1[[#This Row],[Rounded RT]],$V$8:$V$30,0)),"")</f>
        <v/>
      </c>
      <c r="N1049" t="str">
        <f>IF(Table1[[#This Row],[Analyte]]=$W$8, Table1[[#This Row],[Area]]/SUMIFS($G$6:$G2047, $M$6:$M2047,Table1[[#This Row],[Inject ID]],$B$6:$B2047,Table1[[#This Row],[File Name]]), "")</f>
        <v/>
      </c>
      <c r="O1049" t="str">
        <f>IF(Table1[[#This Row],[Analyte]]=$W$25, Table1[[#This Row],[Area]]/SUMIFS($G$6:$G2047, $M$6:$M2047,Table1[[#This Row],[Inject ID]],$B$6:$B2047,Table1[[#This Row],[File Name]]), "")</f>
        <v/>
      </c>
      <c r="Q1049" t="str">
        <f>IF(Table1[[#This Row],[Nap/decane]]=$W$8, Table1[[#This Row],[Area]]/SUMIFS($G$6:$G2047, $M$6:$M2047,Table1[[#This Row],[Inject ID approx]],$B$6:$B2047,Table1[[#This Row],[File Name]]), "")</f>
        <v/>
      </c>
      <c r="R1049" t="str">
        <f>IF(OR(Table1[[#This Row],[Analyte]]="Phe", Table1[[#This Row],[Analyte]]= "Naphtol"),TRUE,"")</f>
        <v/>
      </c>
    </row>
    <row r="1050" spans="1:18" x14ac:dyDescent="0.2">
      <c r="A1050" t="str">
        <f>IFERROR(RIGHT(Table1[[#This Row],[File Name]],LEN(Table1[[#This Row],[File Name]])-FIND("-",Table1[[#This Row],[File Name]])),"")</f>
        <v>0.1</v>
      </c>
      <c r="B1050" t="str">
        <f>IF(LEFT(Table1[[#This Row],[Peak '#]],3)="TIC", SUBSTITUTE(SUBSTITUTE(Table1[[#This Row],[Peak '#]],".D\data.ms",""),"TIC:", ""),B1049)</f>
        <v xml:space="preserve"> 20250718_Nap-0.1</v>
      </c>
      <c r="J1050" t="str">
        <f>IFERROR(2*(D1051-Table1[[#This Row],[Ret Time]])/(Table1[[#This Row],[Width]]+F1051),"")</f>
        <v/>
      </c>
      <c r="K1050" t="str">
        <f>IF(ISNUMBER(Table1[[#This Row],[Ret Time]]), ROUND(Table1[[#This Row],[Ret Time]],1),"")</f>
        <v/>
      </c>
      <c r="L1050" t="str">
        <f>IFERROR(INDEX($W$8:$W$30,MATCH(K1050,$V$8:$V$30,0)),"")</f>
        <v/>
      </c>
      <c r="M1050" t="str">
        <f>IFERROR(INDEX($X$8:$X$30,MATCH(Table1[[#This Row],[Rounded RT]],$V$8:$V$30,0)),"")</f>
        <v/>
      </c>
      <c r="N1050" t="str">
        <f>IF(Table1[[#This Row],[Analyte]]=$W$8, Table1[[#This Row],[Area]]/SUMIFS($G$6:$G2048, $M$6:$M2048,Table1[[#This Row],[Inject ID]],$B$6:$B2048,Table1[[#This Row],[File Name]]), "")</f>
        <v/>
      </c>
      <c r="O1050" t="str">
        <f>IF(Table1[[#This Row],[Analyte]]=$W$25, Table1[[#This Row],[Area]]/SUMIFS($G$6:$G2048, $M$6:$M2048,Table1[[#This Row],[Inject ID]],$B$6:$B2048,Table1[[#This Row],[File Name]]), "")</f>
        <v/>
      </c>
      <c r="Q1050" t="str">
        <f>IF(Table1[[#This Row],[Nap/decane]]=$W$8, Table1[[#This Row],[Area]]/SUMIFS($G$6:$G2048, $M$6:$M2048,Table1[[#This Row],[Inject ID approx]],$B$6:$B2048,Table1[[#This Row],[File Name]]), "")</f>
        <v/>
      </c>
      <c r="R1050" t="str">
        <f>IF(OR(Table1[[#This Row],[Analyte]]="Phe", Table1[[#This Row],[Analyte]]= "Naphtol"),TRUE,"")</f>
        <v/>
      </c>
    </row>
    <row r="1051" spans="1:18" x14ac:dyDescent="0.2">
      <c r="A1051" t="str">
        <f>IFERROR(RIGHT(Table1[[#This Row],[File Name]],LEN(Table1[[#This Row],[File Name]])-FIND("-",Table1[[#This Row],[File Name]])),"")</f>
        <v>0.1</v>
      </c>
      <c r="B1051" t="str">
        <f>IF(LEFT(Table1[[#This Row],[Peak '#]],3)="TIC", SUBSTITUTE(SUBSTITUTE(Table1[[#This Row],[Peak '#]],".D\data.ms",""),"TIC:", ""),B1050)</f>
        <v xml:space="preserve"> 20250718_Nap-0.1</v>
      </c>
      <c r="J1051" t="str">
        <f>IFERROR(2*(D1052-Table1[[#This Row],[Ret Time]])/(Table1[[#This Row],[Width]]+F1052),"")</f>
        <v/>
      </c>
      <c r="K1051" t="str">
        <f>IF(ISNUMBER(Table1[[#This Row],[Ret Time]]), ROUND(Table1[[#This Row],[Ret Time]],1),"")</f>
        <v/>
      </c>
      <c r="L1051" t="str">
        <f>IFERROR(INDEX($W$8:$W$30,MATCH(K1051,$V$8:$V$30,0)),"")</f>
        <v/>
      </c>
      <c r="M1051" t="str">
        <f>IFERROR(INDEX($X$8:$X$30,MATCH(Table1[[#This Row],[Rounded RT]],$V$8:$V$30,0)),"")</f>
        <v/>
      </c>
      <c r="N1051" t="str">
        <f>IF(Table1[[#This Row],[Analyte]]=$W$8, Table1[[#This Row],[Area]]/SUMIFS($G$6:$G2049, $M$6:$M2049,Table1[[#This Row],[Inject ID]],$B$6:$B2049,Table1[[#This Row],[File Name]]), "")</f>
        <v/>
      </c>
      <c r="O1051" t="str">
        <f>IF(Table1[[#This Row],[Analyte]]=$W$25, Table1[[#This Row],[Area]]/SUMIFS($G$6:$G2049, $M$6:$M2049,Table1[[#This Row],[Inject ID]],$B$6:$B2049,Table1[[#This Row],[File Name]]), "")</f>
        <v/>
      </c>
      <c r="Q1051" t="str">
        <f>IF(Table1[[#This Row],[Nap/decane]]=$W$8, Table1[[#This Row],[Area]]/SUMIFS($G$6:$G2049, $M$6:$M2049,Table1[[#This Row],[Inject ID approx]],$B$6:$B2049,Table1[[#This Row],[File Name]]), "")</f>
        <v/>
      </c>
      <c r="R1051" t="str">
        <f>IF(OR(Table1[[#This Row],[Analyte]]="Phe", Table1[[#This Row],[Analyte]]= "Naphtol"),TRUE,"")</f>
        <v/>
      </c>
    </row>
    <row r="1052" spans="1:18" x14ac:dyDescent="0.2">
      <c r="A1052" t="str">
        <f>IFERROR(RIGHT(Table1[[#This Row],[File Name]],LEN(Table1[[#This Row],[File Name]])-FIND("-",Table1[[#This Row],[File Name]])),"")</f>
        <v>0.1</v>
      </c>
      <c r="B1052" t="str">
        <f>IF(LEFT(Table1[[#This Row],[Peak '#]],3)="TIC", SUBSTITUTE(SUBSTITUTE(Table1[[#This Row],[Peak '#]],".D\data.ms",""),"TIC:", ""),B1051)</f>
        <v xml:space="preserve"> 20250718_Nap-0.1</v>
      </c>
      <c r="J1052" t="str">
        <f>IFERROR(2*(D1053-Table1[[#This Row],[Ret Time]])/(Table1[[#This Row],[Width]]+F1053),"")</f>
        <v/>
      </c>
      <c r="K1052" t="str">
        <f>IF(ISNUMBER(Table1[[#This Row],[Ret Time]]), ROUND(Table1[[#This Row],[Ret Time]],1),"")</f>
        <v/>
      </c>
      <c r="L1052" t="str">
        <f>IFERROR(INDEX($W$8:$W$30,MATCH(K1052,$V$8:$V$30,0)),"")</f>
        <v/>
      </c>
      <c r="M1052" t="str">
        <f>IFERROR(INDEX($X$8:$X$30,MATCH(Table1[[#This Row],[Rounded RT]],$V$8:$V$30,0)),"")</f>
        <v/>
      </c>
      <c r="N1052" t="str">
        <f>IF(Table1[[#This Row],[Analyte]]=$W$8, Table1[[#This Row],[Area]]/SUMIFS($G$6:$G2050, $M$6:$M2050,Table1[[#This Row],[Inject ID]],$B$6:$B2050,Table1[[#This Row],[File Name]]), "")</f>
        <v/>
      </c>
      <c r="O1052" t="str">
        <f>IF(Table1[[#This Row],[Analyte]]=$W$25, Table1[[#This Row],[Area]]/SUMIFS($G$6:$G2050, $M$6:$M2050,Table1[[#This Row],[Inject ID]],$B$6:$B2050,Table1[[#This Row],[File Name]]), "")</f>
        <v/>
      </c>
      <c r="Q1052" t="str">
        <f>IF(Table1[[#This Row],[Nap/decane]]=$W$8, Table1[[#This Row],[Area]]/SUMIFS($G$6:$G2050, $M$6:$M2050,Table1[[#This Row],[Inject ID approx]],$B$6:$B2050,Table1[[#This Row],[File Name]]), "")</f>
        <v/>
      </c>
      <c r="R1052" t="str">
        <f>IF(OR(Table1[[#This Row],[Analyte]]="Phe", Table1[[#This Row],[Analyte]]= "Naphtol"),TRUE,"")</f>
        <v/>
      </c>
    </row>
    <row r="1053" spans="1:18" x14ac:dyDescent="0.2">
      <c r="A1053" t="str">
        <f>IFERROR(RIGHT(Table1[[#This Row],[File Name]],LEN(Table1[[#This Row],[File Name]])-FIND("-",Table1[[#This Row],[File Name]])),"")</f>
        <v>0.1</v>
      </c>
      <c r="B1053" t="str">
        <f>IF(LEFT(Table1[[#This Row],[Peak '#]],3)="TIC", SUBSTITUTE(SUBSTITUTE(Table1[[#This Row],[Peak '#]],".D\data.ms",""),"TIC:", ""),B1052)</f>
        <v xml:space="preserve"> 20250718_Nap-0.1</v>
      </c>
      <c r="J1053" t="str">
        <f>IFERROR(2*(D1054-Table1[[#This Row],[Ret Time]])/(Table1[[#This Row],[Width]]+F1054),"")</f>
        <v/>
      </c>
      <c r="K1053" t="str">
        <f>IF(ISNUMBER(Table1[[#This Row],[Ret Time]]), ROUND(Table1[[#This Row],[Ret Time]],1),"")</f>
        <v/>
      </c>
      <c r="L1053" t="str">
        <f>IFERROR(INDEX($W$8:$W$30,MATCH(K1053,$V$8:$V$30,0)),"")</f>
        <v/>
      </c>
      <c r="M1053" t="str">
        <f>IFERROR(INDEX($X$8:$X$30,MATCH(Table1[[#This Row],[Rounded RT]],$V$8:$V$30,0)),"")</f>
        <v/>
      </c>
      <c r="N1053" t="str">
        <f>IF(Table1[[#This Row],[Analyte]]=$W$8, Table1[[#This Row],[Area]]/SUMIFS($G$6:$G2051, $M$6:$M2051,Table1[[#This Row],[Inject ID]],$B$6:$B2051,Table1[[#This Row],[File Name]]), "")</f>
        <v/>
      </c>
      <c r="O1053" t="str">
        <f>IF(Table1[[#This Row],[Analyte]]=$W$25, Table1[[#This Row],[Area]]/SUMIFS($G$6:$G2051, $M$6:$M2051,Table1[[#This Row],[Inject ID]],$B$6:$B2051,Table1[[#This Row],[File Name]]), "")</f>
        <v/>
      </c>
      <c r="Q1053" t="str">
        <f>IF(Table1[[#This Row],[Nap/decane]]=$W$8, Table1[[#This Row],[Area]]/SUMIFS($G$6:$G2051, $M$6:$M2051,Table1[[#This Row],[Inject ID approx]],$B$6:$B2051,Table1[[#This Row],[File Name]]), "")</f>
        <v/>
      </c>
      <c r="R1053" t="str">
        <f>IF(OR(Table1[[#This Row],[Analyte]]="Phe", Table1[[#This Row],[Analyte]]= "Naphtol"),TRUE,"")</f>
        <v/>
      </c>
    </row>
    <row r="1054" spans="1:18" x14ac:dyDescent="0.2">
      <c r="A1054" t="str">
        <f>IFERROR(RIGHT(Table1[[#This Row],[File Name]],LEN(Table1[[#This Row],[File Name]])-FIND("-",Table1[[#This Row],[File Name]])),"")</f>
        <v>0.1</v>
      </c>
      <c r="B1054" t="str">
        <f>IF(LEFT(Table1[[#This Row],[Peak '#]],3)="TIC", SUBSTITUTE(SUBSTITUTE(Table1[[#This Row],[Peak '#]],".D\data.ms",""),"TIC:", ""),B1053)</f>
        <v xml:space="preserve"> 20250718_Nap-0.1</v>
      </c>
      <c r="J1054" t="str">
        <f>IFERROR(2*(D1055-Table1[[#This Row],[Ret Time]])/(Table1[[#This Row],[Width]]+F1055),"")</f>
        <v/>
      </c>
      <c r="K1054" t="str">
        <f>IF(ISNUMBER(Table1[[#This Row],[Ret Time]]), ROUND(Table1[[#This Row],[Ret Time]],1),"")</f>
        <v/>
      </c>
      <c r="L1054" t="str">
        <f>IFERROR(INDEX($W$8:$W$30,MATCH(K1054,$V$8:$V$30,0)),"")</f>
        <v/>
      </c>
      <c r="M1054" t="str">
        <f>IFERROR(INDEX($X$8:$X$30,MATCH(Table1[[#This Row],[Rounded RT]],$V$8:$V$30,0)),"")</f>
        <v/>
      </c>
      <c r="N1054" t="str">
        <f>IF(Table1[[#This Row],[Analyte]]=$W$8, Table1[[#This Row],[Area]]/SUMIFS($G$6:$G2052, $M$6:$M2052,Table1[[#This Row],[Inject ID]],$B$6:$B2052,Table1[[#This Row],[File Name]]), "")</f>
        <v/>
      </c>
      <c r="O1054" t="str">
        <f>IF(Table1[[#This Row],[Analyte]]=$W$25, Table1[[#This Row],[Area]]/SUMIFS($G$6:$G2052, $M$6:$M2052,Table1[[#This Row],[Inject ID]],$B$6:$B2052,Table1[[#This Row],[File Name]]), "")</f>
        <v/>
      </c>
      <c r="Q1054" t="str">
        <f>IF(Table1[[#This Row],[Nap/decane]]=$W$8, Table1[[#This Row],[Area]]/SUMIFS($G$6:$G2052, $M$6:$M2052,Table1[[#This Row],[Inject ID approx]],$B$6:$B2052,Table1[[#This Row],[File Name]]), "")</f>
        <v/>
      </c>
      <c r="R1054" t="str">
        <f>IF(OR(Table1[[#This Row],[Analyte]]="Phe", Table1[[#This Row],[Analyte]]= "Naphtol"),TRUE,"")</f>
        <v/>
      </c>
    </row>
    <row r="1055" spans="1:18" x14ac:dyDescent="0.2">
      <c r="A1055" t="str">
        <f>IFERROR(RIGHT(Table1[[#This Row],[File Name]],LEN(Table1[[#This Row],[File Name]])-FIND("-",Table1[[#This Row],[File Name]])),"")</f>
        <v>0.1</v>
      </c>
      <c r="B1055" t="str">
        <f>IF(LEFT(Table1[[#This Row],[Peak '#]],3)="TIC", SUBSTITUTE(SUBSTITUTE(Table1[[#This Row],[Peak '#]],".D\data.ms",""),"TIC:", ""),B1054)</f>
        <v xml:space="preserve"> 20250718_Nap-0.1</v>
      </c>
      <c r="J1055" t="str">
        <f>IFERROR(2*(D1056-Table1[[#This Row],[Ret Time]])/(Table1[[#This Row],[Width]]+F1056),"")</f>
        <v/>
      </c>
      <c r="K1055" t="str">
        <f>IF(ISNUMBER(Table1[[#This Row],[Ret Time]]), ROUND(Table1[[#This Row],[Ret Time]],1),"")</f>
        <v/>
      </c>
      <c r="L1055" t="str">
        <f>IFERROR(INDEX($W$8:$W$30,MATCH(K1055,$V$8:$V$30,0)),"")</f>
        <v/>
      </c>
      <c r="M1055" t="str">
        <f>IFERROR(INDEX($X$8:$X$30,MATCH(Table1[[#This Row],[Rounded RT]],$V$8:$V$30,0)),"")</f>
        <v/>
      </c>
      <c r="N1055" t="str">
        <f>IF(Table1[[#This Row],[Analyte]]=$W$8, Table1[[#This Row],[Area]]/SUMIFS($G$6:$G2053, $M$6:$M2053,Table1[[#This Row],[Inject ID]],$B$6:$B2053,Table1[[#This Row],[File Name]]), "")</f>
        <v/>
      </c>
      <c r="O1055" t="str">
        <f>IF(Table1[[#This Row],[Analyte]]=$W$25, Table1[[#This Row],[Area]]/SUMIFS($G$6:$G2053, $M$6:$M2053,Table1[[#This Row],[Inject ID]],$B$6:$B2053,Table1[[#This Row],[File Name]]), "")</f>
        <v/>
      </c>
      <c r="Q1055" t="str">
        <f>IF(Table1[[#This Row],[Nap/decane]]=$W$8, Table1[[#This Row],[Area]]/SUMIFS($G$6:$G2053, $M$6:$M2053,Table1[[#This Row],[Inject ID approx]],$B$6:$B2053,Table1[[#This Row],[File Name]]), "")</f>
        <v/>
      </c>
      <c r="R1055" t="str">
        <f>IF(OR(Table1[[#This Row],[Analyte]]="Phe", Table1[[#This Row],[Analyte]]= "Naphtol"),TRUE,"")</f>
        <v/>
      </c>
    </row>
    <row r="1056" spans="1:18" x14ac:dyDescent="0.2">
      <c r="A1056" t="str">
        <f>IFERROR(RIGHT(Table1[[#This Row],[File Name]],LEN(Table1[[#This Row],[File Name]])-FIND("-",Table1[[#This Row],[File Name]])),"")</f>
        <v>0.1</v>
      </c>
      <c r="B1056" t="str">
        <f>IF(LEFT(Table1[[#This Row],[Peak '#]],3)="TIC", SUBSTITUTE(SUBSTITUTE(Table1[[#This Row],[Peak '#]],".D\data.ms",""),"TIC:", ""),B1055)</f>
        <v xml:space="preserve"> 20250718_Nap-0.1</v>
      </c>
      <c r="J1056" t="str">
        <f>IFERROR(2*(D1057-Table1[[#This Row],[Ret Time]])/(Table1[[#This Row],[Width]]+F1057),"")</f>
        <v/>
      </c>
      <c r="K1056" t="str">
        <f>IF(ISNUMBER(Table1[[#This Row],[Ret Time]]), ROUND(Table1[[#This Row],[Ret Time]],1),"")</f>
        <v/>
      </c>
      <c r="L1056" t="str">
        <f>IFERROR(INDEX($W$8:$W$30,MATCH(K1056,$V$8:$V$30,0)),"")</f>
        <v/>
      </c>
      <c r="M1056" t="str">
        <f>IFERROR(INDEX($X$8:$X$30,MATCH(Table1[[#This Row],[Rounded RT]],$V$8:$V$30,0)),"")</f>
        <v/>
      </c>
      <c r="N1056" t="str">
        <f>IF(Table1[[#This Row],[Analyte]]=$W$8, Table1[[#This Row],[Area]]/SUMIFS($G$6:$G2054, $M$6:$M2054,Table1[[#This Row],[Inject ID]],$B$6:$B2054,Table1[[#This Row],[File Name]]), "")</f>
        <v/>
      </c>
      <c r="O1056" t="str">
        <f>IF(Table1[[#This Row],[Analyte]]=$W$25, Table1[[#This Row],[Area]]/SUMIFS($G$6:$G2054, $M$6:$M2054,Table1[[#This Row],[Inject ID]],$B$6:$B2054,Table1[[#This Row],[File Name]]), "")</f>
        <v/>
      </c>
      <c r="Q1056" t="str">
        <f>IF(Table1[[#This Row],[Nap/decane]]=$W$8, Table1[[#This Row],[Area]]/SUMIFS($G$6:$G2054, $M$6:$M2054,Table1[[#This Row],[Inject ID approx]],$B$6:$B2054,Table1[[#This Row],[File Name]]), "")</f>
        <v/>
      </c>
      <c r="R1056" t="str">
        <f>IF(OR(Table1[[#This Row],[Analyte]]="Phe", Table1[[#This Row],[Analyte]]= "Naphtol"),TRUE,"")</f>
        <v/>
      </c>
    </row>
    <row r="1057" spans="1:18" x14ac:dyDescent="0.2">
      <c r="A1057" t="str">
        <f>IFERROR(RIGHT(Table1[[#This Row],[File Name]],LEN(Table1[[#This Row],[File Name]])-FIND("-",Table1[[#This Row],[File Name]])),"")</f>
        <v>0.1</v>
      </c>
      <c r="B1057" t="str">
        <f>IF(LEFT(Table1[[#This Row],[Peak '#]],3)="TIC", SUBSTITUTE(SUBSTITUTE(Table1[[#This Row],[Peak '#]],".D\data.ms",""),"TIC:", ""),B1056)</f>
        <v xml:space="preserve"> 20250718_Nap-0.1</v>
      </c>
      <c r="J1057" t="str">
        <f>IFERROR(2*(D1058-Table1[[#This Row],[Ret Time]])/(Table1[[#This Row],[Width]]+F1058),"")</f>
        <v/>
      </c>
      <c r="K1057" t="str">
        <f>IF(ISNUMBER(Table1[[#This Row],[Ret Time]]), ROUND(Table1[[#This Row],[Ret Time]],1),"")</f>
        <v/>
      </c>
      <c r="L1057" t="str">
        <f>IFERROR(INDEX($W$8:$W$30,MATCH(K1057,$V$8:$V$30,0)),"")</f>
        <v/>
      </c>
      <c r="M1057" t="str">
        <f>IFERROR(INDEX($X$8:$X$30,MATCH(Table1[[#This Row],[Rounded RT]],$V$8:$V$30,0)),"")</f>
        <v/>
      </c>
      <c r="N1057" t="str">
        <f>IF(Table1[[#This Row],[Analyte]]=$W$8, Table1[[#This Row],[Area]]/SUMIFS($G$6:$G2055, $M$6:$M2055,Table1[[#This Row],[Inject ID]],$B$6:$B2055,Table1[[#This Row],[File Name]]), "")</f>
        <v/>
      </c>
      <c r="O1057" t="str">
        <f>IF(Table1[[#This Row],[Analyte]]=$W$25, Table1[[#This Row],[Area]]/SUMIFS($G$6:$G2055, $M$6:$M2055,Table1[[#This Row],[Inject ID]],$B$6:$B2055,Table1[[#This Row],[File Name]]), "")</f>
        <v/>
      </c>
      <c r="Q1057" t="str">
        <f>IF(Table1[[#This Row],[Nap/decane]]=$W$8, Table1[[#This Row],[Area]]/SUMIFS($G$6:$G2055, $M$6:$M2055,Table1[[#This Row],[Inject ID approx]],$B$6:$B2055,Table1[[#This Row],[File Name]]), "")</f>
        <v/>
      </c>
      <c r="R1057" t="str">
        <f>IF(OR(Table1[[#This Row],[Analyte]]="Phe", Table1[[#This Row],[Analyte]]= "Naphtol"),TRUE,"")</f>
        <v/>
      </c>
    </row>
    <row r="1058" spans="1:18" x14ac:dyDescent="0.2">
      <c r="A1058" t="str">
        <f>IFERROR(RIGHT(Table1[[#This Row],[File Name]],LEN(Table1[[#This Row],[File Name]])-FIND("-",Table1[[#This Row],[File Name]])),"")</f>
        <v>0.1</v>
      </c>
      <c r="B1058" t="str">
        <f>IF(LEFT(Table1[[#This Row],[Peak '#]],3)="TIC", SUBSTITUTE(SUBSTITUTE(Table1[[#This Row],[Peak '#]],".D\data.ms",""),"TIC:", ""),B1057)</f>
        <v xml:space="preserve"> 20250718_Nap-0.1</v>
      </c>
      <c r="J1058" t="str">
        <f>IFERROR(2*(D1059-Table1[[#This Row],[Ret Time]])/(Table1[[#This Row],[Width]]+F1059),"")</f>
        <v/>
      </c>
      <c r="K1058" t="str">
        <f>IF(ISNUMBER(Table1[[#This Row],[Ret Time]]), ROUND(Table1[[#This Row],[Ret Time]],1),"")</f>
        <v/>
      </c>
      <c r="L1058" t="str">
        <f>IFERROR(INDEX($W$8:$W$30,MATCH(K1058,$V$8:$V$30,0)),"")</f>
        <v/>
      </c>
      <c r="M1058" t="str">
        <f>IFERROR(INDEX($X$8:$X$30,MATCH(Table1[[#This Row],[Rounded RT]],$V$8:$V$30,0)),"")</f>
        <v/>
      </c>
      <c r="N1058" t="str">
        <f>IF(Table1[[#This Row],[Analyte]]=$W$8, Table1[[#This Row],[Area]]/SUMIFS($G$6:$G2056, $M$6:$M2056,Table1[[#This Row],[Inject ID]],$B$6:$B2056,Table1[[#This Row],[File Name]]), "")</f>
        <v/>
      </c>
      <c r="O1058" t="str">
        <f>IF(Table1[[#This Row],[Analyte]]=$W$25, Table1[[#This Row],[Area]]/SUMIFS($G$6:$G2056, $M$6:$M2056,Table1[[#This Row],[Inject ID]],$B$6:$B2056,Table1[[#This Row],[File Name]]), "")</f>
        <v/>
      </c>
      <c r="Q1058" t="str">
        <f>IF(Table1[[#This Row],[Nap/decane]]=$W$8, Table1[[#This Row],[Area]]/SUMIFS($G$6:$G2056, $M$6:$M2056,Table1[[#This Row],[Inject ID approx]],$B$6:$B2056,Table1[[#This Row],[File Name]]), "")</f>
        <v/>
      </c>
      <c r="R1058" t="str">
        <f>IF(OR(Table1[[#This Row],[Analyte]]="Phe", Table1[[#This Row],[Analyte]]= "Naphtol"),TRUE,"")</f>
        <v/>
      </c>
    </row>
    <row r="1059" spans="1:18" x14ac:dyDescent="0.2">
      <c r="A1059" t="str">
        <f>IFERROR(RIGHT(Table1[[#This Row],[File Name]],LEN(Table1[[#This Row],[File Name]])-FIND("-",Table1[[#This Row],[File Name]])),"")</f>
        <v>0.1</v>
      </c>
      <c r="B1059" t="str">
        <f>IF(LEFT(Table1[[#This Row],[Peak '#]],3)="TIC", SUBSTITUTE(SUBSTITUTE(Table1[[#This Row],[Peak '#]],".D\data.ms",""),"TIC:", ""),B1058)</f>
        <v xml:space="preserve"> 20250718_Nap-0.1</v>
      </c>
      <c r="J1059" t="str">
        <f>IFERROR(2*(D1060-Table1[[#This Row],[Ret Time]])/(Table1[[#This Row],[Width]]+F1060),"")</f>
        <v/>
      </c>
      <c r="K1059" t="str">
        <f>IF(ISNUMBER(Table1[[#This Row],[Ret Time]]), ROUND(Table1[[#This Row],[Ret Time]],1),"")</f>
        <v/>
      </c>
      <c r="L1059" t="str">
        <f>IFERROR(INDEX($W$8:$W$30,MATCH(K1059,$V$8:$V$30,0)),"")</f>
        <v/>
      </c>
      <c r="M1059" t="str">
        <f>IFERROR(INDEX($X$8:$X$30,MATCH(Table1[[#This Row],[Rounded RT]],$V$8:$V$30,0)),"")</f>
        <v/>
      </c>
      <c r="N1059" t="str">
        <f>IF(Table1[[#This Row],[Analyte]]=$W$8, Table1[[#This Row],[Area]]/SUMIFS($G$6:$G2057, $M$6:$M2057,Table1[[#This Row],[Inject ID]],$B$6:$B2057,Table1[[#This Row],[File Name]]), "")</f>
        <v/>
      </c>
      <c r="O1059" t="str">
        <f>IF(Table1[[#This Row],[Analyte]]=$W$25, Table1[[#This Row],[Area]]/SUMIFS($G$6:$G2057, $M$6:$M2057,Table1[[#This Row],[Inject ID]],$B$6:$B2057,Table1[[#This Row],[File Name]]), "")</f>
        <v/>
      </c>
      <c r="Q1059" t="str">
        <f>IF(Table1[[#This Row],[Nap/decane]]=$W$8, Table1[[#This Row],[Area]]/SUMIFS($G$6:$G2057, $M$6:$M2057,Table1[[#This Row],[Inject ID approx]],$B$6:$B2057,Table1[[#This Row],[File Name]]), "")</f>
        <v/>
      </c>
      <c r="R1059" t="str">
        <f>IF(OR(Table1[[#This Row],[Analyte]]="Phe", Table1[[#This Row],[Analyte]]= "Naphtol"),TRUE,"")</f>
        <v/>
      </c>
    </row>
    <row r="1060" spans="1:18" x14ac:dyDescent="0.2">
      <c r="A1060" t="str">
        <f>IFERROR(RIGHT(Table1[[#This Row],[File Name]],LEN(Table1[[#This Row],[File Name]])-FIND("-",Table1[[#This Row],[File Name]])),"")</f>
        <v>0.1</v>
      </c>
      <c r="B1060" t="str">
        <f>IF(LEFT(Table1[[#This Row],[Peak '#]],3)="TIC", SUBSTITUTE(SUBSTITUTE(Table1[[#This Row],[Peak '#]],".D\data.ms",""),"TIC:", ""),B1059)</f>
        <v xml:space="preserve"> 20250718_Nap-0.1</v>
      </c>
      <c r="J1060" t="str">
        <f>IFERROR(2*(D1061-Table1[[#This Row],[Ret Time]])/(Table1[[#This Row],[Width]]+F1061),"")</f>
        <v/>
      </c>
      <c r="K1060" t="str">
        <f>IF(ISNUMBER(Table1[[#This Row],[Ret Time]]), ROUND(Table1[[#This Row],[Ret Time]],1),"")</f>
        <v/>
      </c>
      <c r="L1060" t="str">
        <f>IFERROR(INDEX($W$8:$W$30,MATCH(K1060,$V$8:$V$30,0)),"")</f>
        <v/>
      </c>
      <c r="M1060" t="str">
        <f>IFERROR(INDEX($X$8:$X$30,MATCH(Table1[[#This Row],[Rounded RT]],$V$8:$V$30,0)),"")</f>
        <v/>
      </c>
      <c r="N1060" t="str">
        <f>IF(Table1[[#This Row],[Analyte]]=$W$8, Table1[[#This Row],[Area]]/SUMIFS($G$6:$G2058, $M$6:$M2058,Table1[[#This Row],[Inject ID]],$B$6:$B2058,Table1[[#This Row],[File Name]]), "")</f>
        <v/>
      </c>
      <c r="O1060" t="str">
        <f>IF(Table1[[#This Row],[Analyte]]=$W$25, Table1[[#This Row],[Area]]/SUMIFS($G$6:$G2058, $M$6:$M2058,Table1[[#This Row],[Inject ID]],$B$6:$B2058,Table1[[#This Row],[File Name]]), "")</f>
        <v/>
      </c>
      <c r="Q1060" t="str">
        <f>IF(Table1[[#This Row],[Nap/decane]]=$W$8, Table1[[#This Row],[Area]]/SUMIFS($G$6:$G2058, $M$6:$M2058,Table1[[#This Row],[Inject ID approx]],$B$6:$B2058,Table1[[#This Row],[File Name]]), "")</f>
        <v/>
      </c>
      <c r="R1060" t="str">
        <f>IF(OR(Table1[[#This Row],[Analyte]]="Phe", Table1[[#This Row],[Analyte]]= "Naphtol"),TRUE,"")</f>
        <v/>
      </c>
    </row>
    <row r="1061" spans="1:18" x14ac:dyDescent="0.2">
      <c r="A1061" t="str">
        <f>IFERROR(RIGHT(Table1[[#This Row],[File Name]],LEN(Table1[[#This Row],[File Name]])-FIND("-",Table1[[#This Row],[File Name]])),"")</f>
        <v>0.1</v>
      </c>
      <c r="B1061" t="str">
        <f>IF(LEFT(Table1[[#This Row],[Peak '#]],3)="TIC", SUBSTITUTE(SUBSTITUTE(Table1[[#This Row],[Peak '#]],".D\data.ms",""),"TIC:", ""),B1060)</f>
        <v xml:space="preserve"> 20250718_Nap-0.1</v>
      </c>
      <c r="J1061" t="str">
        <f>IFERROR(2*(D1062-Table1[[#This Row],[Ret Time]])/(Table1[[#This Row],[Width]]+F1062),"")</f>
        <v/>
      </c>
      <c r="K1061" t="str">
        <f>IF(ISNUMBER(Table1[[#This Row],[Ret Time]]), ROUND(Table1[[#This Row],[Ret Time]],1),"")</f>
        <v/>
      </c>
      <c r="L1061" t="str">
        <f>IFERROR(INDEX($W$8:$W$30,MATCH(K1061,$V$8:$V$30,0)),"")</f>
        <v/>
      </c>
      <c r="M1061" t="str">
        <f>IFERROR(INDEX($X$8:$X$30,MATCH(Table1[[#This Row],[Rounded RT]],$V$8:$V$30,0)),"")</f>
        <v/>
      </c>
      <c r="N1061" t="str">
        <f>IF(Table1[[#This Row],[Analyte]]=$W$8, Table1[[#This Row],[Area]]/SUMIFS($G$6:$G2059, $M$6:$M2059,Table1[[#This Row],[Inject ID]],$B$6:$B2059,Table1[[#This Row],[File Name]]), "")</f>
        <v/>
      </c>
      <c r="O1061" t="str">
        <f>IF(Table1[[#This Row],[Analyte]]=$W$25, Table1[[#This Row],[Area]]/SUMIFS($G$6:$G2059, $M$6:$M2059,Table1[[#This Row],[Inject ID]],$B$6:$B2059,Table1[[#This Row],[File Name]]), "")</f>
        <v/>
      </c>
      <c r="Q1061" t="str">
        <f>IF(Table1[[#This Row],[Nap/decane]]=$W$8, Table1[[#This Row],[Area]]/SUMIFS($G$6:$G2059, $M$6:$M2059,Table1[[#This Row],[Inject ID approx]],$B$6:$B2059,Table1[[#This Row],[File Name]]), "")</f>
        <v/>
      </c>
      <c r="R1061" t="str">
        <f>IF(OR(Table1[[#This Row],[Analyte]]="Phe", Table1[[#This Row],[Analyte]]= "Naphtol"),TRUE,"")</f>
        <v/>
      </c>
    </row>
    <row r="1062" spans="1:18" x14ac:dyDescent="0.2">
      <c r="A1062" t="str">
        <f>IFERROR(RIGHT(Table1[[#This Row],[File Name]],LEN(Table1[[#This Row],[File Name]])-FIND("-",Table1[[#This Row],[File Name]])),"")</f>
        <v>0.1</v>
      </c>
      <c r="B1062" t="str">
        <f>IF(LEFT(Table1[[#This Row],[Peak '#]],3)="TIC", SUBSTITUTE(SUBSTITUTE(Table1[[#This Row],[Peak '#]],".D\data.ms",""),"TIC:", ""),B1061)</f>
        <v xml:space="preserve"> 20250718_Nap-0.1</v>
      </c>
      <c r="J1062" t="str">
        <f>IFERROR(2*(D1063-Table1[[#This Row],[Ret Time]])/(Table1[[#This Row],[Width]]+F1063),"")</f>
        <v/>
      </c>
      <c r="K1062" t="str">
        <f>IF(ISNUMBER(Table1[[#This Row],[Ret Time]]), ROUND(Table1[[#This Row],[Ret Time]],1),"")</f>
        <v/>
      </c>
      <c r="L1062" t="str">
        <f>IFERROR(INDEX($W$8:$W$30,MATCH(K1062,$V$8:$V$30,0)),"")</f>
        <v/>
      </c>
      <c r="M1062" t="str">
        <f>IFERROR(INDEX($X$8:$X$30,MATCH(Table1[[#This Row],[Rounded RT]],$V$8:$V$30,0)),"")</f>
        <v/>
      </c>
      <c r="N1062" t="str">
        <f>IF(Table1[[#This Row],[Analyte]]=$W$8, Table1[[#This Row],[Area]]/SUMIFS($G$6:$G2060, $M$6:$M2060,Table1[[#This Row],[Inject ID]],$B$6:$B2060,Table1[[#This Row],[File Name]]), "")</f>
        <v/>
      </c>
      <c r="O1062" t="str">
        <f>IF(Table1[[#This Row],[Analyte]]=$W$25, Table1[[#This Row],[Area]]/SUMIFS($G$6:$G2060, $M$6:$M2060,Table1[[#This Row],[Inject ID]],$B$6:$B2060,Table1[[#This Row],[File Name]]), "")</f>
        <v/>
      </c>
      <c r="Q1062" t="str">
        <f>IF(Table1[[#This Row],[Nap/decane]]=$W$8, Table1[[#This Row],[Area]]/SUMIFS($G$6:$G2060, $M$6:$M2060,Table1[[#This Row],[Inject ID approx]],$B$6:$B2060,Table1[[#This Row],[File Name]]), "")</f>
        <v/>
      </c>
      <c r="R1062" t="str">
        <f>IF(OR(Table1[[#This Row],[Analyte]]="Phe", Table1[[#This Row],[Analyte]]= "Naphtol"),TRUE,"")</f>
        <v/>
      </c>
    </row>
    <row r="1063" spans="1:18" x14ac:dyDescent="0.2">
      <c r="A1063" t="str">
        <f>IFERROR(RIGHT(Table1[[#This Row],[File Name]],LEN(Table1[[#This Row],[File Name]])-FIND("-",Table1[[#This Row],[File Name]])),"")</f>
        <v>0.1</v>
      </c>
      <c r="B1063" t="str">
        <f>IF(LEFT(Table1[[#This Row],[Peak '#]],3)="TIC", SUBSTITUTE(SUBSTITUTE(Table1[[#This Row],[Peak '#]],".D\data.ms",""),"TIC:", ""),B1062)</f>
        <v xml:space="preserve"> 20250718_Nap-0.1</v>
      </c>
      <c r="C1063"/>
      <c r="J1063" t="str">
        <f>IFERROR(2*(D1064-Table1[[#This Row],[Ret Time]])/(Table1[[#This Row],[Width]]+F1064),"")</f>
        <v/>
      </c>
      <c r="K1063" t="str">
        <f>IF(ISNUMBER(Table1[[#This Row],[Ret Time]]), ROUND(Table1[[#This Row],[Ret Time]],1),"")</f>
        <v/>
      </c>
      <c r="L1063" t="str">
        <f>IFERROR(INDEX($W$8:$W$30,MATCH(K1063,$V$8:$V$30,0)),"")</f>
        <v/>
      </c>
      <c r="M1063" t="str">
        <f>IFERROR(INDEX($X$8:$X$30,MATCH(Table1[[#This Row],[Rounded RT]],$V$8:$V$30,0)),"")</f>
        <v/>
      </c>
      <c r="N1063" t="str">
        <f>IF(Table1[[#This Row],[Analyte]]=$W$8, Table1[[#This Row],[Area]]/SUMIFS($G$6:$G2061, $M$6:$M2061,Table1[[#This Row],[Inject ID]],$B$6:$B2061,Table1[[#This Row],[File Name]]), "")</f>
        <v/>
      </c>
      <c r="O1063" t="str">
        <f>IF(Table1[[#This Row],[Analyte]]=$W$25, Table1[[#This Row],[Area]]/SUMIFS($G$6:$G2061, $M$6:$M2061,Table1[[#This Row],[Inject ID]],$B$6:$B2061,Table1[[#This Row],[File Name]]), "")</f>
        <v/>
      </c>
      <c r="Q1063" t="str">
        <f>IF(Table1[[#This Row],[Nap/decane]]=$W$8, Table1[[#This Row],[Area]]/SUMIFS($G$6:$G2061, $M$6:$M2061,Table1[[#This Row],[Inject ID approx]],$B$6:$B2061,Table1[[#This Row],[File Name]]), "")</f>
        <v/>
      </c>
      <c r="R1063" t="str">
        <f>IF(OR(Table1[[#This Row],[Analyte]]="Phe", Table1[[#This Row],[Analyte]]= "Naphtol"),TRUE,"")</f>
        <v/>
      </c>
    </row>
    <row r="1064" spans="1:18" x14ac:dyDescent="0.2">
      <c r="A1064" t="str">
        <f>IFERROR(RIGHT(Table1[[#This Row],[File Name]],LEN(Table1[[#This Row],[File Name]])-FIND("-",Table1[[#This Row],[File Name]])),"")</f>
        <v>0.1</v>
      </c>
      <c r="B1064" t="str">
        <f>IF(LEFT(Table1[[#This Row],[Peak '#]],3)="TIC", SUBSTITUTE(SUBSTITUTE(Table1[[#This Row],[Peak '#]],".D\data.ms",""),"TIC:", ""),B1063)</f>
        <v xml:space="preserve"> 20250718_Nap-0.1</v>
      </c>
      <c r="J1064" t="str">
        <f>IFERROR(2*(D1065-Table1[[#This Row],[Ret Time]])/(Table1[[#This Row],[Width]]+F1065),"")</f>
        <v/>
      </c>
      <c r="K1064" t="str">
        <f>IF(ISNUMBER(Table1[[#This Row],[Ret Time]]), ROUND(Table1[[#This Row],[Ret Time]],1),"")</f>
        <v/>
      </c>
      <c r="L1064" t="str">
        <f>IFERROR(INDEX($W$8:$W$30,MATCH(K1064,$V$8:$V$30,0)),"")</f>
        <v/>
      </c>
      <c r="M1064" t="str">
        <f>IFERROR(INDEX($X$8:$X$30,MATCH(Table1[[#This Row],[Rounded RT]],$V$8:$V$30,0)),"")</f>
        <v/>
      </c>
      <c r="N1064" t="str">
        <f>IF(Table1[[#This Row],[Analyte]]=$W$8, Table1[[#This Row],[Area]]/SUMIFS($G$6:$G2062, $M$6:$M2062,Table1[[#This Row],[Inject ID]],$B$6:$B2062,Table1[[#This Row],[File Name]]), "")</f>
        <v/>
      </c>
      <c r="O1064" t="str">
        <f>IF(Table1[[#This Row],[Analyte]]=$W$25, Table1[[#This Row],[Area]]/SUMIFS($G$6:$G2062, $M$6:$M2062,Table1[[#This Row],[Inject ID]],$B$6:$B2062,Table1[[#This Row],[File Name]]), "")</f>
        <v/>
      </c>
      <c r="Q1064" t="str">
        <f>IF(Table1[[#This Row],[Nap/decane]]=$W$8, Table1[[#This Row],[Area]]/SUMIFS($G$6:$G2062, $M$6:$M2062,Table1[[#This Row],[Inject ID approx]],$B$6:$B2062,Table1[[#This Row],[File Name]]), "")</f>
        <v/>
      </c>
      <c r="R1064" t="str">
        <f>IF(OR(Table1[[#This Row],[Analyte]]="Phe", Table1[[#This Row],[Analyte]]= "Naphtol"),TRUE,"")</f>
        <v/>
      </c>
    </row>
    <row r="1065" spans="1:18" x14ac:dyDescent="0.2">
      <c r="A1065" t="str">
        <f>IFERROR(RIGHT(Table1[[#This Row],[File Name]],LEN(Table1[[#This Row],[File Name]])-FIND("-",Table1[[#This Row],[File Name]])),"")</f>
        <v>0.1</v>
      </c>
      <c r="B1065" t="str">
        <f>IF(LEFT(Table1[[#This Row],[Peak '#]],3)="TIC", SUBSTITUTE(SUBSTITUTE(Table1[[#This Row],[Peak '#]],".D\data.ms",""),"TIC:", ""),B1064)</f>
        <v xml:space="preserve"> 20250718_Nap-0.1</v>
      </c>
      <c r="J1065" t="str">
        <f>IFERROR(2*(D1066-Table1[[#This Row],[Ret Time]])/(Table1[[#This Row],[Width]]+F1066),"")</f>
        <v/>
      </c>
      <c r="K1065" t="str">
        <f>IF(ISNUMBER(Table1[[#This Row],[Ret Time]]), ROUND(Table1[[#This Row],[Ret Time]],1),"")</f>
        <v/>
      </c>
      <c r="L1065" t="str">
        <f>IFERROR(INDEX($W$8:$W$30,MATCH(K1065,$V$8:$V$30,0)),"")</f>
        <v/>
      </c>
      <c r="M1065" t="str">
        <f>IFERROR(INDEX($X$8:$X$30,MATCH(Table1[[#This Row],[Rounded RT]],$V$8:$V$30,0)),"")</f>
        <v/>
      </c>
      <c r="N1065" t="str">
        <f>IF(Table1[[#This Row],[Analyte]]=$W$8, Table1[[#This Row],[Area]]/SUMIFS($G$6:$G2063, $M$6:$M2063,Table1[[#This Row],[Inject ID]],$B$6:$B2063,Table1[[#This Row],[File Name]]), "")</f>
        <v/>
      </c>
      <c r="O1065" t="str">
        <f>IF(Table1[[#This Row],[Analyte]]=$W$25, Table1[[#This Row],[Area]]/SUMIFS($G$6:$G2063, $M$6:$M2063,Table1[[#This Row],[Inject ID]],$B$6:$B2063,Table1[[#This Row],[File Name]]), "")</f>
        <v/>
      </c>
      <c r="Q1065" t="str">
        <f>IF(Table1[[#This Row],[Nap/decane]]=$W$8, Table1[[#This Row],[Area]]/SUMIFS($G$6:$G2063, $M$6:$M2063,Table1[[#This Row],[Inject ID approx]],$B$6:$B2063,Table1[[#This Row],[File Name]]), "")</f>
        <v/>
      </c>
      <c r="R1065" t="str">
        <f>IF(OR(Table1[[#This Row],[Analyte]]="Phe", Table1[[#This Row],[Analyte]]= "Naphtol"),TRUE,"")</f>
        <v/>
      </c>
    </row>
    <row r="1066" spans="1:18" x14ac:dyDescent="0.2">
      <c r="A1066" t="str">
        <f>IFERROR(RIGHT(Table1[[#This Row],[File Name]],LEN(Table1[[#This Row],[File Name]])-FIND("-",Table1[[#This Row],[File Name]])),"")</f>
        <v>0.1</v>
      </c>
      <c r="B1066" t="str">
        <f>IF(LEFT(Table1[[#This Row],[Peak '#]],3)="TIC", SUBSTITUTE(SUBSTITUTE(Table1[[#This Row],[Peak '#]],".D\data.ms",""),"TIC:", ""),B1065)</f>
        <v xml:space="preserve"> 20250718_Nap-0.1</v>
      </c>
      <c r="J1066" t="str">
        <f>IFERROR(2*(D1067-Table1[[#This Row],[Ret Time]])/(Table1[[#This Row],[Width]]+F1067),"")</f>
        <v/>
      </c>
      <c r="K1066" t="str">
        <f>IF(ISNUMBER(Table1[[#This Row],[Ret Time]]), ROUND(Table1[[#This Row],[Ret Time]],1),"")</f>
        <v/>
      </c>
      <c r="L1066" t="str">
        <f>IFERROR(INDEX($W$8:$W$30,MATCH(K1066,$V$8:$V$30,0)),"")</f>
        <v/>
      </c>
      <c r="M1066" t="str">
        <f>IFERROR(INDEX($X$8:$X$30,MATCH(Table1[[#This Row],[Rounded RT]],$V$8:$V$30,0)),"")</f>
        <v/>
      </c>
      <c r="N1066" t="str">
        <f>IF(Table1[[#This Row],[Analyte]]=$W$8, Table1[[#This Row],[Area]]/SUMIFS($G$6:$G2064, $M$6:$M2064,Table1[[#This Row],[Inject ID]],$B$6:$B2064,Table1[[#This Row],[File Name]]), "")</f>
        <v/>
      </c>
      <c r="O1066" t="str">
        <f>IF(Table1[[#This Row],[Analyte]]=$W$25, Table1[[#This Row],[Area]]/SUMIFS($G$6:$G2064, $M$6:$M2064,Table1[[#This Row],[Inject ID]],$B$6:$B2064,Table1[[#This Row],[File Name]]), "")</f>
        <v/>
      </c>
      <c r="Q1066" t="str">
        <f>IF(Table1[[#This Row],[Nap/decane]]=$W$8, Table1[[#This Row],[Area]]/SUMIFS($G$6:$G2064, $M$6:$M2064,Table1[[#This Row],[Inject ID approx]],$B$6:$B2064,Table1[[#This Row],[File Name]]), "")</f>
        <v/>
      </c>
      <c r="R1066" t="str">
        <f>IF(OR(Table1[[#This Row],[Analyte]]="Phe", Table1[[#This Row],[Analyte]]= "Naphtol"),TRUE,"")</f>
        <v/>
      </c>
    </row>
    <row r="1067" spans="1:18" x14ac:dyDescent="0.2">
      <c r="A1067" t="str">
        <f>IFERROR(RIGHT(Table1[[#This Row],[File Name]],LEN(Table1[[#This Row],[File Name]])-FIND("-",Table1[[#This Row],[File Name]])),"")</f>
        <v>0.1</v>
      </c>
      <c r="B1067" t="str">
        <f>IF(LEFT(Table1[[#This Row],[Peak '#]],3)="TIC", SUBSTITUTE(SUBSTITUTE(Table1[[#This Row],[Peak '#]],".D\data.ms",""),"TIC:", ""),B1066)</f>
        <v xml:space="preserve"> 20250718_Nap-0.1</v>
      </c>
      <c r="J1067" t="str">
        <f>IFERROR(2*(D1068-Table1[[#This Row],[Ret Time]])/(Table1[[#This Row],[Width]]+F1068),"")</f>
        <v/>
      </c>
      <c r="K1067" t="str">
        <f>IF(ISNUMBER(Table1[[#This Row],[Ret Time]]), ROUND(Table1[[#This Row],[Ret Time]],1),"")</f>
        <v/>
      </c>
      <c r="L1067" t="str">
        <f>IFERROR(INDEX($W$8:$W$30,MATCH(K1067,$V$8:$V$30,0)),"")</f>
        <v/>
      </c>
      <c r="M1067" t="str">
        <f>IFERROR(INDEX($X$8:$X$30,MATCH(Table1[[#This Row],[Rounded RT]],$V$8:$V$30,0)),"")</f>
        <v/>
      </c>
      <c r="N1067" t="str">
        <f>IF(Table1[[#This Row],[Analyte]]=$W$8, Table1[[#This Row],[Area]]/SUMIFS($G$6:$G2065, $M$6:$M2065,Table1[[#This Row],[Inject ID]],$B$6:$B2065,Table1[[#This Row],[File Name]]), "")</f>
        <v/>
      </c>
      <c r="O1067" t="str">
        <f>IF(Table1[[#This Row],[Analyte]]=$W$25, Table1[[#This Row],[Area]]/SUMIFS($G$6:$G2065, $M$6:$M2065,Table1[[#This Row],[Inject ID]],$B$6:$B2065,Table1[[#This Row],[File Name]]), "")</f>
        <v/>
      </c>
      <c r="Q1067" t="str">
        <f>IF(Table1[[#This Row],[Nap/decane]]=$W$8, Table1[[#This Row],[Area]]/SUMIFS($G$6:$G2065, $M$6:$M2065,Table1[[#This Row],[Inject ID approx]],$B$6:$B2065,Table1[[#This Row],[File Name]]), "")</f>
        <v/>
      </c>
      <c r="R1067" t="str">
        <f>IF(OR(Table1[[#This Row],[Analyte]]="Phe", Table1[[#This Row],[Analyte]]= "Naphtol"),TRUE,"")</f>
        <v/>
      </c>
    </row>
    <row r="1068" spans="1:18" x14ac:dyDescent="0.2">
      <c r="A1068" t="str">
        <f>IFERROR(RIGHT(Table1[[#This Row],[File Name]],LEN(Table1[[#This Row],[File Name]])-FIND("-",Table1[[#This Row],[File Name]])),"")</f>
        <v>0.1</v>
      </c>
      <c r="B1068" t="str">
        <f>IF(LEFT(Table1[[#This Row],[Peak '#]],3)="TIC", SUBSTITUTE(SUBSTITUTE(Table1[[#This Row],[Peak '#]],".D\data.ms",""),"TIC:", ""),B1067)</f>
        <v xml:space="preserve"> 20250718_Nap-0.1</v>
      </c>
      <c r="J1068" t="str">
        <f>IFERROR(2*(D1069-Table1[[#This Row],[Ret Time]])/(Table1[[#This Row],[Width]]+F1069),"")</f>
        <v/>
      </c>
      <c r="K1068" t="str">
        <f>IF(ISNUMBER(Table1[[#This Row],[Ret Time]]), ROUND(Table1[[#This Row],[Ret Time]],1),"")</f>
        <v/>
      </c>
      <c r="L1068" t="str">
        <f>IFERROR(INDEX($W$8:$W$30,MATCH(K1068,$V$8:$V$30,0)),"")</f>
        <v/>
      </c>
      <c r="M1068" t="str">
        <f>IFERROR(INDEX($X$8:$X$30,MATCH(Table1[[#This Row],[Rounded RT]],$V$8:$V$30,0)),"")</f>
        <v/>
      </c>
      <c r="N1068" t="str">
        <f>IF(Table1[[#This Row],[Analyte]]=$W$8, Table1[[#This Row],[Area]]/SUMIFS($G$6:$G2066, $M$6:$M2066,Table1[[#This Row],[Inject ID]],$B$6:$B2066,Table1[[#This Row],[File Name]]), "")</f>
        <v/>
      </c>
      <c r="O1068" t="str">
        <f>IF(Table1[[#This Row],[Analyte]]=$W$25, Table1[[#This Row],[Area]]/SUMIFS($G$6:$G2066, $M$6:$M2066,Table1[[#This Row],[Inject ID]],$B$6:$B2066,Table1[[#This Row],[File Name]]), "")</f>
        <v/>
      </c>
      <c r="Q1068" t="str">
        <f>IF(Table1[[#This Row],[Nap/decane]]=$W$8, Table1[[#This Row],[Area]]/SUMIFS($G$6:$G2066, $M$6:$M2066,Table1[[#This Row],[Inject ID approx]],$B$6:$B2066,Table1[[#This Row],[File Name]]), "")</f>
        <v/>
      </c>
      <c r="R1068" t="str">
        <f>IF(OR(Table1[[#This Row],[Analyte]]="Phe", Table1[[#This Row],[Analyte]]= "Naphtol"),TRUE,"")</f>
        <v/>
      </c>
    </row>
    <row r="1069" spans="1:18" x14ac:dyDescent="0.2">
      <c r="A1069" t="str">
        <f>IFERROR(RIGHT(Table1[[#This Row],[File Name]],LEN(Table1[[#This Row],[File Name]])-FIND("-",Table1[[#This Row],[File Name]])),"")</f>
        <v>0.1</v>
      </c>
      <c r="B1069" t="str">
        <f>IF(LEFT(Table1[[#This Row],[Peak '#]],3)="TIC", SUBSTITUTE(SUBSTITUTE(Table1[[#This Row],[Peak '#]],".D\data.ms",""),"TIC:", ""),B1068)</f>
        <v xml:space="preserve"> 20250718_Nap-0.1</v>
      </c>
      <c r="J1069" t="str">
        <f>IFERROR(2*(D1070-Table1[[#This Row],[Ret Time]])/(Table1[[#This Row],[Width]]+F1070),"")</f>
        <v/>
      </c>
      <c r="K1069" t="str">
        <f>IF(ISNUMBER(Table1[[#This Row],[Ret Time]]), ROUND(Table1[[#This Row],[Ret Time]],1),"")</f>
        <v/>
      </c>
      <c r="L1069" t="str">
        <f>IFERROR(INDEX($W$8:$W$30,MATCH(K1069,$V$8:$V$30,0)),"")</f>
        <v/>
      </c>
      <c r="M1069" t="str">
        <f>IFERROR(INDEX($X$8:$X$30,MATCH(Table1[[#This Row],[Rounded RT]],$V$8:$V$30,0)),"")</f>
        <v/>
      </c>
      <c r="N1069" t="str">
        <f>IF(Table1[[#This Row],[Analyte]]=$W$8, Table1[[#This Row],[Area]]/SUMIFS($G$6:$G2067, $M$6:$M2067,Table1[[#This Row],[Inject ID]],$B$6:$B2067,Table1[[#This Row],[File Name]]), "")</f>
        <v/>
      </c>
      <c r="O1069" t="str">
        <f>IF(Table1[[#This Row],[Analyte]]=$W$25, Table1[[#This Row],[Area]]/SUMIFS($G$6:$G2067, $M$6:$M2067,Table1[[#This Row],[Inject ID]],$B$6:$B2067,Table1[[#This Row],[File Name]]), "")</f>
        <v/>
      </c>
      <c r="Q1069" t="str">
        <f>IF(Table1[[#This Row],[Nap/decane]]=$W$8, Table1[[#This Row],[Area]]/SUMIFS($G$6:$G2067, $M$6:$M2067,Table1[[#This Row],[Inject ID approx]],$B$6:$B2067,Table1[[#This Row],[File Name]]), "")</f>
        <v/>
      </c>
      <c r="R1069" t="str">
        <f>IF(OR(Table1[[#This Row],[Analyte]]="Phe", Table1[[#This Row],[Analyte]]= "Naphtol"),TRUE,"")</f>
        <v/>
      </c>
    </row>
    <row r="1070" spans="1:18" x14ac:dyDescent="0.2">
      <c r="A1070" t="str">
        <f>IFERROR(RIGHT(Table1[[#This Row],[File Name]],LEN(Table1[[#This Row],[File Name]])-FIND("-",Table1[[#This Row],[File Name]])),"")</f>
        <v>0.1</v>
      </c>
      <c r="B1070" t="str">
        <f>IF(LEFT(Table1[[#This Row],[Peak '#]],3)="TIC", SUBSTITUTE(SUBSTITUTE(Table1[[#This Row],[Peak '#]],".D\data.ms",""),"TIC:", ""),B1069)</f>
        <v xml:space="preserve"> 20250718_Nap-0.1</v>
      </c>
      <c r="J1070" t="str">
        <f>IFERROR(2*(D1071-Table1[[#This Row],[Ret Time]])/(Table1[[#This Row],[Width]]+F1071),"")</f>
        <v/>
      </c>
      <c r="K1070" t="str">
        <f>IF(ISNUMBER(Table1[[#This Row],[Ret Time]]), ROUND(Table1[[#This Row],[Ret Time]],1),"")</f>
        <v/>
      </c>
      <c r="L1070" t="str">
        <f>IFERROR(INDEX($W$8:$W$30,MATCH(K1070,$V$8:$V$30,0)),"")</f>
        <v/>
      </c>
      <c r="M1070" t="str">
        <f>IFERROR(INDEX($X$8:$X$30,MATCH(Table1[[#This Row],[Rounded RT]],$V$8:$V$30,0)),"")</f>
        <v/>
      </c>
      <c r="N1070" t="str">
        <f>IF(Table1[[#This Row],[Analyte]]=$W$8, Table1[[#This Row],[Area]]/SUMIFS($G$6:$G2068, $M$6:$M2068,Table1[[#This Row],[Inject ID]],$B$6:$B2068,Table1[[#This Row],[File Name]]), "")</f>
        <v/>
      </c>
      <c r="O1070" t="str">
        <f>IF(Table1[[#This Row],[Analyte]]=$W$25, Table1[[#This Row],[Area]]/SUMIFS($G$6:$G2068, $M$6:$M2068,Table1[[#This Row],[Inject ID]],$B$6:$B2068,Table1[[#This Row],[File Name]]), "")</f>
        <v/>
      </c>
      <c r="Q1070" t="str">
        <f>IF(Table1[[#This Row],[Nap/decane]]=$W$8, Table1[[#This Row],[Area]]/SUMIFS($G$6:$G2068, $M$6:$M2068,Table1[[#This Row],[Inject ID approx]],$B$6:$B2068,Table1[[#This Row],[File Name]]), "")</f>
        <v/>
      </c>
      <c r="R1070" t="str">
        <f>IF(OR(Table1[[#This Row],[Analyte]]="Phe", Table1[[#This Row],[Analyte]]= "Naphtol"),TRUE,"")</f>
        <v/>
      </c>
    </row>
    <row r="1071" spans="1:18" x14ac:dyDescent="0.2">
      <c r="A1071" t="str">
        <f>IFERROR(RIGHT(Table1[[#This Row],[File Name]],LEN(Table1[[#This Row],[File Name]])-FIND("-",Table1[[#This Row],[File Name]])),"")</f>
        <v>0.1</v>
      </c>
      <c r="B1071" t="str">
        <f>IF(LEFT(Table1[[#This Row],[Peak '#]],3)="TIC", SUBSTITUTE(SUBSTITUTE(Table1[[#This Row],[Peak '#]],".D\data.ms",""),"TIC:", ""),B1070)</f>
        <v xml:space="preserve"> 20250718_Nap-0.1</v>
      </c>
      <c r="J1071" t="str">
        <f>IFERROR(2*(D1072-Table1[[#This Row],[Ret Time]])/(Table1[[#This Row],[Width]]+F1072),"")</f>
        <v/>
      </c>
      <c r="K1071" t="str">
        <f>IF(ISNUMBER(Table1[[#This Row],[Ret Time]]), ROUND(Table1[[#This Row],[Ret Time]],1),"")</f>
        <v/>
      </c>
      <c r="L1071" t="str">
        <f>IFERROR(INDEX($W$8:$W$30,MATCH(K1071,$V$8:$V$30,0)),"")</f>
        <v/>
      </c>
      <c r="M1071" t="str">
        <f>IFERROR(INDEX($X$8:$X$30,MATCH(Table1[[#This Row],[Rounded RT]],$V$8:$V$30,0)),"")</f>
        <v/>
      </c>
      <c r="N1071" t="str">
        <f>IF(Table1[[#This Row],[Analyte]]=$W$8, Table1[[#This Row],[Area]]/SUMIFS($G$6:$G2069, $M$6:$M2069,Table1[[#This Row],[Inject ID]],$B$6:$B2069,Table1[[#This Row],[File Name]]), "")</f>
        <v/>
      </c>
      <c r="O1071" t="str">
        <f>IF(Table1[[#This Row],[Analyte]]=$W$25, Table1[[#This Row],[Area]]/SUMIFS($G$6:$G2069, $M$6:$M2069,Table1[[#This Row],[Inject ID]],$B$6:$B2069,Table1[[#This Row],[File Name]]), "")</f>
        <v/>
      </c>
      <c r="Q1071" t="str">
        <f>IF(Table1[[#This Row],[Nap/decane]]=$W$8, Table1[[#This Row],[Area]]/SUMIFS($G$6:$G2069, $M$6:$M2069,Table1[[#This Row],[Inject ID approx]],$B$6:$B2069,Table1[[#This Row],[File Name]]), "")</f>
        <v/>
      </c>
      <c r="R1071" t="str">
        <f>IF(OR(Table1[[#This Row],[Analyte]]="Phe", Table1[[#This Row],[Analyte]]= "Naphtol"),TRUE,"")</f>
        <v/>
      </c>
    </row>
    <row r="1072" spans="1:18" x14ac:dyDescent="0.2">
      <c r="A1072" t="str">
        <f>IFERROR(RIGHT(Table1[[#This Row],[File Name]],LEN(Table1[[#This Row],[File Name]])-FIND("-",Table1[[#This Row],[File Name]])),"")</f>
        <v>0.1</v>
      </c>
      <c r="B1072" t="str">
        <f>IF(LEFT(Table1[[#This Row],[Peak '#]],3)="TIC", SUBSTITUTE(SUBSTITUTE(Table1[[#This Row],[Peak '#]],".D\data.ms",""),"TIC:", ""),B1071)</f>
        <v xml:space="preserve"> 20250718_Nap-0.1</v>
      </c>
      <c r="J1072" t="str">
        <f>IFERROR(2*(D1073-Table1[[#This Row],[Ret Time]])/(Table1[[#This Row],[Width]]+F1073),"")</f>
        <v/>
      </c>
      <c r="K1072" t="str">
        <f>IF(ISNUMBER(Table1[[#This Row],[Ret Time]]), ROUND(Table1[[#This Row],[Ret Time]],1),"")</f>
        <v/>
      </c>
      <c r="L1072" t="str">
        <f>IFERROR(INDEX($W$8:$W$30,MATCH(K1072,$V$8:$V$30,0)),"")</f>
        <v/>
      </c>
      <c r="M1072" t="str">
        <f>IFERROR(INDEX($X$8:$X$30,MATCH(Table1[[#This Row],[Rounded RT]],$V$8:$V$30,0)),"")</f>
        <v/>
      </c>
      <c r="N1072" t="str">
        <f>IF(Table1[[#This Row],[Analyte]]=$W$8, Table1[[#This Row],[Area]]/SUMIFS($G$6:$G2070, $M$6:$M2070,Table1[[#This Row],[Inject ID]],$B$6:$B2070,Table1[[#This Row],[File Name]]), "")</f>
        <v/>
      </c>
      <c r="O1072" t="str">
        <f>IF(Table1[[#This Row],[Analyte]]=$W$25, Table1[[#This Row],[Area]]/SUMIFS($G$6:$G2070, $M$6:$M2070,Table1[[#This Row],[Inject ID]],$B$6:$B2070,Table1[[#This Row],[File Name]]), "")</f>
        <v/>
      </c>
      <c r="Q1072" t="str">
        <f>IF(Table1[[#This Row],[Nap/decane]]=$W$8, Table1[[#This Row],[Area]]/SUMIFS($G$6:$G2070, $M$6:$M2070,Table1[[#This Row],[Inject ID approx]],$B$6:$B2070,Table1[[#This Row],[File Name]]), "")</f>
        <v/>
      </c>
      <c r="R1072" t="str">
        <f>IF(OR(Table1[[#This Row],[Analyte]]="Phe", Table1[[#This Row],[Analyte]]= "Naphtol"),TRUE,"")</f>
        <v/>
      </c>
    </row>
    <row r="1073" spans="1:18" x14ac:dyDescent="0.2">
      <c r="A1073" t="str">
        <f>IFERROR(RIGHT(Table1[[#This Row],[File Name]],LEN(Table1[[#This Row],[File Name]])-FIND("-",Table1[[#This Row],[File Name]])),"")</f>
        <v>0.1</v>
      </c>
      <c r="B1073" t="str">
        <f>IF(LEFT(Table1[[#This Row],[Peak '#]],3)="TIC", SUBSTITUTE(SUBSTITUTE(Table1[[#This Row],[Peak '#]],".D\data.ms",""),"TIC:", ""),B1072)</f>
        <v xml:space="preserve"> 20250718_Nap-0.1</v>
      </c>
      <c r="J1073" t="str">
        <f>IFERROR(2*(D1074-Table1[[#This Row],[Ret Time]])/(Table1[[#This Row],[Width]]+F1074),"")</f>
        <v/>
      </c>
      <c r="K1073" t="str">
        <f>IF(ISNUMBER(Table1[[#This Row],[Ret Time]]), ROUND(Table1[[#This Row],[Ret Time]],1),"")</f>
        <v/>
      </c>
      <c r="L1073" t="str">
        <f>IFERROR(INDEX($W$8:$W$30,MATCH(K1073,$V$8:$V$30,0)),"")</f>
        <v/>
      </c>
      <c r="M1073" t="str">
        <f>IFERROR(INDEX($X$8:$X$30,MATCH(Table1[[#This Row],[Rounded RT]],$V$8:$V$30,0)),"")</f>
        <v/>
      </c>
      <c r="N1073" t="str">
        <f>IF(Table1[[#This Row],[Analyte]]=$W$8, Table1[[#This Row],[Area]]/SUMIFS($G$6:$G2071, $M$6:$M2071,Table1[[#This Row],[Inject ID]],$B$6:$B2071,Table1[[#This Row],[File Name]]), "")</f>
        <v/>
      </c>
      <c r="O1073" t="str">
        <f>IF(Table1[[#This Row],[Analyte]]=$W$25, Table1[[#This Row],[Area]]/SUMIFS($G$6:$G2071, $M$6:$M2071,Table1[[#This Row],[Inject ID]],$B$6:$B2071,Table1[[#This Row],[File Name]]), "")</f>
        <v/>
      </c>
      <c r="Q1073" t="str">
        <f>IF(Table1[[#This Row],[Nap/decane]]=$W$8, Table1[[#This Row],[Area]]/SUMIFS($G$6:$G2071, $M$6:$M2071,Table1[[#This Row],[Inject ID approx]],$B$6:$B2071,Table1[[#This Row],[File Name]]), "")</f>
        <v/>
      </c>
      <c r="R1073" t="str">
        <f>IF(OR(Table1[[#This Row],[Analyte]]="Phe", Table1[[#This Row],[Analyte]]= "Naphtol"),TRUE,"")</f>
        <v/>
      </c>
    </row>
    <row r="1074" spans="1:18" x14ac:dyDescent="0.2">
      <c r="A1074" t="str">
        <f>IFERROR(RIGHT(Table1[[#This Row],[File Name]],LEN(Table1[[#This Row],[File Name]])-FIND("-",Table1[[#This Row],[File Name]])),"")</f>
        <v>0.1</v>
      </c>
      <c r="B1074" t="str">
        <f>IF(LEFT(Table1[[#This Row],[Peak '#]],3)="TIC", SUBSTITUTE(SUBSTITUTE(Table1[[#This Row],[Peak '#]],".D\data.ms",""),"TIC:", ""),B1073)</f>
        <v xml:space="preserve"> 20250718_Nap-0.1</v>
      </c>
      <c r="J1074" t="str">
        <f>IFERROR(2*(D1075-Table1[[#This Row],[Ret Time]])/(Table1[[#This Row],[Width]]+F1075),"")</f>
        <v/>
      </c>
      <c r="K1074" t="str">
        <f>IF(ISNUMBER(Table1[[#This Row],[Ret Time]]), ROUND(Table1[[#This Row],[Ret Time]],1),"")</f>
        <v/>
      </c>
      <c r="L1074" t="str">
        <f>IFERROR(INDEX($W$8:$W$30,MATCH(K1074,$V$8:$V$30,0)),"")</f>
        <v/>
      </c>
      <c r="M1074" t="str">
        <f>IFERROR(INDEX($X$8:$X$30,MATCH(Table1[[#This Row],[Rounded RT]],$V$8:$V$30,0)),"")</f>
        <v/>
      </c>
      <c r="N1074" t="str">
        <f>IF(Table1[[#This Row],[Analyte]]=$W$8, Table1[[#This Row],[Area]]/SUMIFS($G$6:$G2072, $M$6:$M2072,Table1[[#This Row],[Inject ID]],$B$6:$B2072,Table1[[#This Row],[File Name]]), "")</f>
        <v/>
      </c>
      <c r="O1074" t="str">
        <f>IF(Table1[[#This Row],[Analyte]]=$W$25, Table1[[#This Row],[Area]]/SUMIFS($G$6:$G2072, $M$6:$M2072,Table1[[#This Row],[Inject ID]],$B$6:$B2072,Table1[[#This Row],[File Name]]), "")</f>
        <v/>
      </c>
      <c r="Q1074" t="str">
        <f>IF(Table1[[#This Row],[Nap/decane]]=$W$8, Table1[[#This Row],[Area]]/SUMIFS($G$6:$G2072, $M$6:$M2072,Table1[[#This Row],[Inject ID approx]],$B$6:$B2072,Table1[[#This Row],[File Name]]), "")</f>
        <v/>
      </c>
      <c r="R1074" t="str">
        <f>IF(OR(Table1[[#This Row],[Analyte]]="Phe", Table1[[#This Row],[Analyte]]= "Naphtol"),TRUE,"")</f>
        <v/>
      </c>
    </row>
    <row r="1075" spans="1:18" x14ac:dyDescent="0.2">
      <c r="A1075" t="str">
        <f>IFERROR(RIGHT(Table1[[#This Row],[File Name]],LEN(Table1[[#This Row],[File Name]])-FIND("-",Table1[[#This Row],[File Name]])),"")</f>
        <v>0.1</v>
      </c>
      <c r="B1075" t="str">
        <f>IF(LEFT(Table1[[#This Row],[Peak '#]],3)="TIC", SUBSTITUTE(SUBSTITUTE(Table1[[#This Row],[Peak '#]],".D\data.ms",""),"TIC:", ""),B1074)</f>
        <v xml:space="preserve"> 20250718_Nap-0.1</v>
      </c>
      <c r="J1075" t="str">
        <f>IFERROR(2*(D1076-Table1[[#This Row],[Ret Time]])/(Table1[[#This Row],[Width]]+F1076),"")</f>
        <v/>
      </c>
      <c r="K1075" t="str">
        <f>IF(ISNUMBER(Table1[[#This Row],[Ret Time]]), ROUND(Table1[[#This Row],[Ret Time]],1),"")</f>
        <v/>
      </c>
      <c r="L1075" t="str">
        <f>IFERROR(INDEX($W$8:$W$30,MATCH(K1075,$V$8:$V$30,0)),"")</f>
        <v/>
      </c>
      <c r="M1075" t="str">
        <f>IFERROR(INDEX($X$8:$X$30,MATCH(Table1[[#This Row],[Rounded RT]],$V$8:$V$30,0)),"")</f>
        <v/>
      </c>
      <c r="N1075" t="str">
        <f>IF(Table1[[#This Row],[Analyte]]=$W$8, Table1[[#This Row],[Area]]/SUMIFS($G$6:$G2073, $M$6:$M2073,Table1[[#This Row],[Inject ID]],$B$6:$B2073,Table1[[#This Row],[File Name]]), "")</f>
        <v/>
      </c>
      <c r="O1075" t="str">
        <f>IF(Table1[[#This Row],[Analyte]]=$W$25, Table1[[#This Row],[Area]]/SUMIFS($G$6:$G2073, $M$6:$M2073,Table1[[#This Row],[Inject ID]],$B$6:$B2073,Table1[[#This Row],[File Name]]), "")</f>
        <v/>
      </c>
      <c r="Q1075" t="str">
        <f>IF(Table1[[#This Row],[Nap/decane]]=$W$8, Table1[[#This Row],[Area]]/SUMIFS($G$6:$G2073, $M$6:$M2073,Table1[[#This Row],[Inject ID approx]],$B$6:$B2073,Table1[[#This Row],[File Name]]), "")</f>
        <v/>
      </c>
      <c r="R1075" t="str">
        <f>IF(OR(Table1[[#This Row],[Analyte]]="Phe", Table1[[#This Row],[Analyte]]= "Naphtol"),TRUE,"")</f>
        <v/>
      </c>
    </row>
    <row r="1076" spans="1:18" x14ac:dyDescent="0.2">
      <c r="A1076" t="str">
        <f>IFERROR(RIGHT(Table1[[#This Row],[File Name]],LEN(Table1[[#This Row],[File Name]])-FIND("-",Table1[[#This Row],[File Name]])),"")</f>
        <v>0.1</v>
      </c>
      <c r="B1076" t="str">
        <f>IF(LEFT(Table1[[#This Row],[Peak '#]],3)="TIC", SUBSTITUTE(SUBSTITUTE(Table1[[#This Row],[Peak '#]],".D\data.ms",""),"TIC:", ""),B1075)</f>
        <v xml:space="preserve"> 20250718_Nap-0.1</v>
      </c>
      <c r="J1076" t="str">
        <f>IFERROR(2*(D1077-Table1[[#This Row],[Ret Time]])/(Table1[[#This Row],[Width]]+F1077),"")</f>
        <v/>
      </c>
      <c r="K1076" t="str">
        <f>IF(ISNUMBER(Table1[[#This Row],[Ret Time]]), ROUND(Table1[[#This Row],[Ret Time]],1),"")</f>
        <v/>
      </c>
      <c r="L1076" t="str">
        <f>IFERROR(INDEX($W$8:$W$30,MATCH(K1076,$V$8:$V$30,0)),"")</f>
        <v/>
      </c>
      <c r="M1076" t="str">
        <f>IFERROR(INDEX($X$8:$X$30,MATCH(Table1[[#This Row],[Rounded RT]],$V$8:$V$30,0)),"")</f>
        <v/>
      </c>
      <c r="N1076" t="str">
        <f>IF(Table1[[#This Row],[Analyte]]=$W$8, Table1[[#This Row],[Area]]/SUMIFS($G$6:$G2074, $M$6:$M2074,Table1[[#This Row],[Inject ID]],$B$6:$B2074,Table1[[#This Row],[File Name]]), "")</f>
        <v/>
      </c>
      <c r="O1076" t="str">
        <f>IF(Table1[[#This Row],[Analyte]]=$W$25, Table1[[#This Row],[Area]]/SUMIFS($G$6:$G2074, $M$6:$M2074,Table1[[#This Row],[Inject ID]],$B$6:$B2074,Table1[[#This Row],[File Name]]), "")</f>
        <v/>
      </c>
      <c r="Q1076" t="str">
        <f>IF(Table1[[#This Row],[Nap/decane]]=$W$8, Table1[[#This Row],[Area]]/SUMIFS($G$6:$G2074, $M$6:$M2074,Table1[[#This Row],[Inject ID approx]],$B$6:$B2074,Table1[[#This Row],[File Name]]), "")</f>
        <v/>
      </c>
      <c r="R1076" t="str">
        <f>IF(OR(Table1[[#This Row],[Analyte]]="Phe", Table1[[#This Row],[Analyte]]= "Naphtol"),TRUE,"")</f>
        <v/>
      </c>
    </row>
    <row r="1077" spans="1:18" x14ac:dyDescent="0.2">
      <c r="A1077" t="str">
        <f>IFERROR(RIGHT(Table1[[#This Row],[File Name]],LEN(Table1[[#This Row],[File Name]])-FIND("-",Table1[[#This Row],[File Name]])),"")</f>
        <v>0.1</v>
      </c>
      <c r="B1077" t="str">
        <f>IF(LEFT(Table1[[#This Row],[Peak '#]],3)="TIC", SUBSTITUTE(SUBSTITUTE(Table1[[#This Row],[Peak '#]],".D\data.ms",""),"TIC:", ""),B1076)</f>
        <v xml:space="preserve"> 20250718_Nap-0.1</v>
      </c>
      <c r="J1077" t="str">
        <f>IFERROR(2*(D1078-Table1[[#This Row],[Ret Time]])/(Table1[[#This Row],[Width]]+F1078),"")</f>
        <v/>
      </c>
      <c r="K1077" t="str">
        <f>IF(ISNUMBER(Table1[[#This Row],[Ret Time]]), ROUND(Table1[[#This Row],[Ret Time]],1),"")</f>
        <v/>
      </c>
      <c r="L1077" t="str">
        <f>IFERROR(INDEX($W$8:$W$30,MATCH(K1077,$V$8:$V$30,0)),"")</f>
        <v/>
      </c>
      <c r="M1077" t="str">
        <f>IFERROR(INDEX($X$8:$X$30,MATCH(Table1[[#This Row],[Rounded RT]],$V$8:$V$30,0)),"")</f>
        <v/>
      </c>
      <c r="N1077" t="str">
        <f>IF(Table1[[#This Row],[Analyte]]=$W$8, Table1[[#This Row],[Area]]/SUMIFS($G$6:$G2075, $M$6:$M2075,Table1[[#This Row],[Inject ID]],$B$6:$B2075,Table1[[#This Row],[File Name]]), "")</f>
        <v/>
      </c>
      <c r="O1077" t="str">
        <f>IF(Table1[[#This Row],[Analyte]]=$W$25, Table1[[#This Row],[Area]]/SUMIFS($G$6:$G2075, $M$6:$M2075,Table1[[#This Row],[Inject ID]],$B$6:$B2075,Table1[[#This Row],[File Name]]), "")</f>
        <v/>
      </c>
      <c r="Q1077" t="str">
        <f>IF(Table1[[#This Row],[Nap/decane]]=$W$8, Table1[[#This Row],[Area]]/SUMIFS($G$6:$G2075, $M$6:$M2075,Table1[[#This Row],[Inject ID approx]],$B$6:$B2075,Table1[[#This Row],[File Name]]), "")</f>
        <v/>
      </c>
      <c r="R1077" t="str">
        <f>IF(OR(Table1[[#This Row],[Analyte]]="Phe", Table1[[#This Row],[Analyte]]= "Naphtol"),TRUE,"")</f>
        <v/>
      </c>
    </row>
    <row r="1078" spans="1:18" x14ac:dyDescent="0.2">
      <c r="A1078" t="str">
        <f>IFERROR(RIGHT(Table1[[#This Row],[File Name]],LEN(Table1[[#This Row],[File Name]])-FIND("-",Table1[[#This Row],[File Name]])),"")</f>
        <v>0.1</v>
      </c>
      <c r="B1078" t="str">
        <f>IF(LEFT(Table1[[#This Row],[Peak '#]],3)="TIC", SUBSTITUTE(SUBSTITUTE(Table1[[#This Row],[Peak '#]],".D\data.ms",""),"TIC:", ""),B1077)</f>
        <v xml:space="preserve"> 20250718_Nap-0.1</v>
      </c>
      <c r="J1078" t="str">
        <f>IFERROR(2*(D1079-Table1[[#This Row],[Ret Time]])/(Table1[[#This Row],[Width]]+F1079),"")</f>
        <v/>
      </c>
      <c r="K1078" t="str">
        <f>IF(ISNUMBER(Table1[[#This Row],[Ret Time]]), ROUND(Table1[[#This Row],[Ret Time]],1),"")</f>
        <v/>
      </c>
      <c r="L1078" t="str">
        <f>IFERROR(INDEX($W$8:$W$30,MATCH(K1078,$V$8:$V$30,0)),"")</f>
        <v/>
      </c>
      <c r="M1078" t="str">
        <f>IFERROR(INDEX($X$8:$X$30,MATCH(Table1[[#This Row],[Rounded RT]],$V$8:$V$30,0)),"")</f>
        <v/>
      </c>
      <c r="N1078" t="str">
        <f>IF(Table1[[#This Row],[Analyte]]=$W$8, Table1[[#This Row],[Area]]/SUMIFS($G$6:$G2076, $M$6:$M2076,Table1[[#This Row],[Inject ID]],$B$6:$B2076,Table1[[#This Row],[File Name]]), "")</f>
        <v/>
      </c>
      <c r="O1078" t="str">
        <f>IF(Table1[[#This Row],[Analyte]]=$W$25, Table1[[#This Row],[Area]]/SUMIFS($G$6:$G2076, $M$6:$M2076,Table1[[#This Row],[Inject ID]],$B$6:$B2076,Table1[[#This Row],[File Name]]), "")</f>
        <v/>
      </c>
      <c r="Q1078" t="str">
        <f>IF(Table1[[#This Row],[Nap/decane]]=$W$8, Table1[[#This Row],[Area]]/SUMIFS($G$6:$G2076, $M$6:$M2076,Table1[[#This Row],[Inject ID approx]],$B$6:$B2076,Table1[[#This Row],[File Name]]), "")</f>
        <v/>
      </c>
      <c r="R1078" t="str">
        <f>IF(OR(Table1[[#This Row],[Analyte]]="Phe", Table1[[#This Row],[Analyte]]= "Naphtol"),TRUE,"")</f>
        <v/>
      </c>
    </row>
    <row r="1079" spans="1:18" x14ac:dyDescent="0.2">
      <c r="A1079" t="str">
        <f>IFERROR(RIGHT(Table1[[#This Row],[File Name]],LEN(Table1[[#This Row],[File Name]])-FIND("-",Table1[[#This Row],[File Name]])),"")</f>
        <v>0.1</v>
      </c>
      <c r="B1079" t="str">
        <f>IF(LEFT(Table1[[#This Row],[Peak '#]],3)="TIC", SUBSTITUTE(SUBSTITUTE(Table1[[#This Row],[Peak '#]],".D\data.ms",""),"TIC:", ""),B1078)</f>
        <v xml:space="preserve"> 20250718_Nap-0.1</v>
      </c>
      <c r="J1079" t="str">
        <f>IFERROR(2*(D1080-Table1[[#This Row],[Ret Time]])/(Table1[[#This Row],[Width]]+F1080),"")</f>
        <v/>
      </c>
      <c r="K1079" t="str">
        <f>IF(ISNUMBER(Table1[[#This Row],[Ret Time]]), ROUND(Table1[[#This Row],[Ret Time]],1),"")</f>
        <v/>
      </c>
      <c r="L1079" t="str">
        <f>IFERROR(INDEX($W$8:$W$30,MATCH(K1079,$V$8:$V$30,0)),"")</f>
        <v/>
      </c>
      <c r="M1079" t="str">
        <f>IFERROR(INDEX($X$8:$X$30,MATCH(Table1[[#This Row],[Rounded RT]],$V$8:$V$30,0)),"")</f>
        <v/>
      </c>
      <c r="N1079" t="str">
        <f>IF(Table1[[#This Row],[Analyte]]=$W$8, Table1[[#This Row],[Area]]/SUMIFS($G$6:$G2077, $M$6:$M2077,Table1[[#This Row],[Inject ID]],$B$6:$B2077,Table1[[#This Row],[File Name]]), "")</f>
        <v/>
      </c>
      <c r="O1079" t="str">
        <f>IF(Table1[[#This Row],[Analyte]]=$W$25, Table1[[#This Row],[Area]]/SUMIFS($G$6:$G2077, $M$6:$M2077,Table1[[#This Row],[Inject ID]],$B$6:$B2077,Table1[[#This Row],[File Name]]), "")</f>
        <v/>
      </c>
      <c r="Q1079" t="str">
        <f>IF(Table1[[#This Row],[Nap/decane]]=$W$8, Table1[[#This Row],[Area]]/SUMIFS($G$6:$G2077, $M$6:$M2077,Table1[[#This Row],[Inject ID approx]],$B$6:$B2077,Table1[[#This Row],[File Name]]), "")</f>
        <v/>
      </c>
      <c r="R1079" t="str">
        <f>IF(OR(Table1[[#This Row],[Analyte]]="Phe", Table1[[#This Row],[Analyte]]= "Naphtol"),TRUE,"")</f>
        <v/>
      </c>
    </row>
    <row r="1080" spans="1:18" x14ac:dyDescent="0.2">
      <c r="A1080" t="str">
        <f>IFERROR(RIGHT(Table1[[#This Row],[File Name]],LEN(Table1[[#This Row],[File Name]])-FIND("-",Table1[[#This Row],[File Name]])),"")</f>
        <v>0.1</v>
      </c>
      <c r="B1080" t="str">
        <f>IF(LEFT(Table1[[#This Row],[Peak '#]],3)="TIC", SUBSTITUTE(SUBSTITUTE(Table1[[#This Row],[Peak '#]],".D\data.ms",""),"TIC:", ""),B1079)</f>
        <v xml:space="preserve"> 20250718_Nap-0.1</v>
      </c>
      <c r="J1080" t="str">
        <f>IFERROR(2*(D1081-Table1[[#This Row],[Ret Time]])/(Table1[[#This Row],[Width]]+F1081),"")</f>
        <v/>
      </c>
      <c r="K1080" t="str">
        <f>IF(ISNUMBER(Table1[[#This Row],[Ret Time]]), ROUND(Table1[[#This Row],[Ret Time]],1),"")</f>
        <v/>
      </c>
      <c r="L1080" t="str">
        <f>IFERROR(INDEX($W$8:$W$30,MATCH(K1080,$V$8:$V$30,0)),"")</f>
        <v/>
      </c>
      <c r="M1080" t="str">
        <f>IFERROR(INDEX($X$8:$X$30,MATCH(Table1[[#This Row],[Rounded RT]],$V$8:$V$30,0)),"")</f>
        <v/>
      </c>
      <c r="N1080" t="str">
        <f>IF(Table1[[#This Row],[Analyte]]=$W$8, Table1[[#This Row],[Area]]/SUMIFS($G$6:$G2078, $M$6:$M2078,Table1[[#This Row],[Inject ID]],$B$6:$B2078,Table1[[#This Row],[File Name]]), "")</f>
        <v/>
      </c>
      <c r="O1080" t="str">
        <f>IF(Table1[[#This Row],[Analyte]]=$W$25, Table1[[#This Row],[Area]]/SUMIFS($G$6:$G2078, $M$6:$M2078,Table1[[#This Row],[Inject ID]],$B$6:$B2078,Table1[[#This Row],[File Name]]), "")</f>
        <v/>
      </c>
      <c r="Q1080" t="str">
        <f>IF(Table1[[#This Row],[Nap/decane]]=$W$8, Table1[[#This Row],[Area]]/SUMIFS($G$6:$G2078, $M$6:$M2078,Table1[[#This Row],[Inject ID approx]],$B$6:$B2078,Table1[[#This Row],[File Name]]), "")</f>
        <v/>
      </c>
      <c r="R1080" t="str">
        <f>IF(OR(Table1[[#This Row],[Analyte]]="Phe", Table1[[#This Row],[Analyte]]= "Naphtol"),TRUE,"")</f>
        <v/>
      </c>
    </row>
    <row r="1081" spans="1:18" x14ac:dyDescent="0.2">
      <c r="A1081" t="str">
        <f>IFERROR(RIGHT(Table1[[#This Row],[File Name]],LEN(Table1[[#This Row],[File Name]])-FIND("-",Table1[[#This Row],[File Name]])),"")</f>
        <v>0.1</v>
      </c>
      <c r="B1081" t="str">
        <f>IF(LEFT(Table1[[#This Row],[Peak '#]],3)="TIC", SUBSTITUTE(SUBSTITUTE(Table1[[#This Row],[Peak '#]],".D\data.ms",""),"TIC:", ""),B1080)</f>
        <v xml:space="preserve"> 20250718_Nap-0.1</v>
      </c>
      <c r="J1081" t="str">
        <f>IFERROR(2*(D1082-Table1[[#This Row],[Ret Time]])/(Table1[[#This Row],[Width]]+F1082),"")</f>
        <v/>
      </c>
      <c r="K1081" t="str">
        <f>IF(ISNUMBER(Table1[[#This Row],[Ret Time]]), ROUND(Table1[[#This Row],[Ret Time]],1),"")</f>
        <v/>
      </c>
      <c r="L1081" t="str">
        <f>IFERROR(INDEX($W$8:$W$30,MATCH(K1081,$V$8:$V$30,0)),"")</f>
        <v/>
      </c>
      <c r="M1081" t="str">
        <f>IFERROR(INDEX($X$8:$X$30,MATCH(Table1[[#This Row],[Rounded RT]],$V$8:$V$30,0)),"")</f>
        <v/>
      </c>
      <c r="N1081" t="str">
        <f>IF(Table1[[#This Row],[Analyte]]=$W$8, Table1[[#This Row],[Area]]/SUMIFS($G$6:$G2079, $M$6:$M2079,Table1[[#This Row],[Inject ID]],$B$6:$B2079,Table1[[#This Row],[File Name]]), "")</f>
        <v/>
      </c>
      <c r="O1081" t="str">
        <f>IF(Table1[[#This Row],[Analyte]]=$W$25, Table1[[#This Row],[Area]]/SUMIFS($G$6:$G2079, $M$6:$M2079,Table1[[#This Row],[Inject ID]],$B$6:$B2079,Table1[[#This Row],[File Name]]), "")</f>
        <v/>
      </c>
      <c r="Q1081" t="str">
        <f>IF(Table1[[#This Row],[Nap/decane]]=$W$8, Table1[[#This Row],[Area]]/SUMIFS($G$6:$G2079, $M$6:$M2079,Table1[[#This Row],[Inject ID approx]],$B$6:$B2079,Table1[[#This Row],[File Name]]), "")</f>
        <v/>
      </c>
      <c r="R1081" t="str">
        <f>IF(OR(Table1[[#This Row],[Analyte]]="Phe", Table1[[#This Row],[Analyte]]= "Naphtol"),TRUE,"")</f>
        <v/>
      </c>
    </row>
    <row r="1082" spans="1:18" x14ac:dyDescent="0.2">
      <c r="A1082" t="str">
        <f>IFERROR(RIGHT(Table1[[#This Row],[File Name]],LEN(Table1[[#This Row],[File Name]])-FIND("-",Table1[[#This Row],[File Name]])),"")</f>
        <v>0.1</v>
      </c>
      <c r="B1082" t="str">
        <f>IF(LEFT(Table1[[#This Row],[Peak '#]],3)="TIC", SUBSTITUTE(SUBSTITUTE(Table1[[#This Row],[Peak '#]],".D\data.ms",""),"TIC:", ""),B1081)</f>
        <v xml:space="preserve"> 20250718_Nap-0.1</v>
      </c>
      <c r="J1082" t="str">
        <f>IFERROR(2*(D1083-Table1[[#This Row],[Ret Time]])/(Table1[[#This Row],[Width]]+F1083),"")</f>
        <v/>
      </c>
      <c r="K1082" t="str">
        <f>IF(ISNUMBER(Table1[[#This Row],[Ret Time]]), ROUND(Table1[[#This Row],[Ret Time]],1),"")</f>
        <v/>
      </c>
      <c r="L1082" t="str">
        <f>IFERROR(INDEX($W$8:$W$30,MATCH(K1082,$V$8:$V$30,0)),"")</f>
        <v/>
      </c>
      <c r="M1082" t="str">
        <f>IFERROR(INDEX($X$8:$X$30,MATCH(Table1[[#This Row],[Rounded RT]],$V$8:$V$30,0)),"")</f>
        <v/>
      </c>
      <c r="N1082" t="str">
        <f>IF(Table1[[#This Row],[Analyte]]=$W$8, Table1[[#This Row],[Area]]/SUMIFS($G$6:$G2080, $M$6:$M2080,Table1[[#This Row],[Inject ID]],$B$6:$B2080,Table1[[#This Row],[File Name]]), "")</f>
        <v/>
      </c>
      <c r="O1082" t="str">
        <f>IF(Table1[[#This Row],[Analyte]]=$W$25, Table1[[#This Row],[Area]]/SUMIFS($G$6:$G2080, $M$6:$M2080,Table1[[#This Row],[Inject ID]],$B$6:$B2080,Table1[[#This Row],[File Name]]), "")</f>
        <v/>
      </c>
      <c r="Q1082" t="str">
        <f>IF(Table1[[#This Row],[Nap/decane]]=$W$8, Table1[[#This Row],[Area]]/SUMIFS($G$6:$G2080, $M$6:$M2080,Table1[[#This Row],[Inject ID approx]],$B$6:$B2080,Table1[[#This Row],[File Name]]), "")</f>
        <v/>
      </c>
      <c r="R1082" t="str">
        <f>IF(OR(Table1[[#This Row],[Analyte]]="Phe", Table1[[#This Row],[Analyte]]= "Naphtol"),TRUE,"")</f>
        <v/>
      </c>
    </row>
    <row r="1083" spans="1:18" x14ac:dyDescent="0.2">
      <c r="A1083" t="str">
        <f>IFERROR(RIGHT(Table1[[#This Row],[File Name]],LEN(Table1[[#This Row],[File Name]])-FIND("-",Table1[[#This Row],[File Name]])),"")</f>
        <v>0.1</v>
      </c>
      <c r="B1083" t="str">
        <f>IF(LEFT(Table1[[#This Row],[Peak '#]],3)="TIC", SUBSTITUTE(SUBSTITUTE(Table1[[#This Row],[Peak '#]],".D\data.ms",""),"TIC:", ""),B1082)</f>
        <v xml:space="preserve"> 20250718_Nap-0.1</v>
      </c>
      <c r="J1083" t="str">
        <f>IFERROR(2*(D1084-Table1[[#This Row],[Ret Time]])/(Table1[[#This Row],[Width]]+F1084),"")</f>
        <v/>
      </c>
      <c r="K1083" t="str">
        <f>IF(ISNUMBER(Table1[[#This Row],[Ret Time]]), ROUND(Table1[[#This Row],[Ret Time]],1),"")</f>
        <v/>
      </c>
      <c r="L1083" t="str">
        <f>IFERROR(INDEX($W$8:$W$30,MATCH(K1083,$V$8:$V$30,0)),"")</f>
        <v/>
      </c>
      <c r="M1083" t="str">
        <f>IFERROR(INDEX($X$8:$X$30,MATCH(Table1[[#This Row],[Rounded RT]],$V$8:$V$30,0)),"")</f>
        <v/>
      </c>
      <c r="N1083" t="str">
        <f>IF(Table1[[#This Row],[Analyte]]=$W$8, Table1[[#This Row],[Area]]/SUMIFS($G$6:$G2081, $M$6:$M2081,Table1[[#This Row],[Inject ID]],$B$6:$B2081,Table1[[#This Row],[File Name]]), "")</f>
        <v/>
      </c>
      <c r="O1083" t="str">
        <f>IF(Table1[[#This Row],[Analyte]]=$W$25, Table1[[#This Row],[Area]]/SUMIFS($G$6:$G2081, $M$6:$M2081,Table1[[#This Row],[Inject ID]],$B$6:$B2081,Table1[[#This Row],[File Name]]), "")</f>
        <v/>
      </c>
      <c r="Q1083" t="str">
        <f>IF(Table1[[#This Row],[Nap/decane]]=$W$8, Table1[[#This Row],[Area]]/SUMIFS($G$6:$G2081, $M$6:$M2081,Table1[[#This Row],[Inject ID approx]],$B$6:$B2081,Table1[[#This Row],[File Name]]), "")</f>
        <v/>
      </c>
      <c r="R1083" t="str">
        <f>IF(OR(Table1[[#This Row],[Analyte]]="Phe", Table1[[#This Row],[Analyte]]= "Naphtol"),TRUE,"")</f>
        <v/>
      </c>
    </row>
    <row r="1084" spans="1:18" x14ac:dyDescent="0.2">
      <c r="A1084" t="str">
        <f>IFERROR(RIGHT(Table1[[#This Row],[File Name]],LEN(Table1[[#This Row],[File Name]])-FIND("-",Table1[[#This Row],[File Name]])),"")</f>
        <v>0.1</v>
      </c>
      <c r="B1084" t="str">
        <f>IF(LEFT(Table1[[#This Row],[Peak '#]],3)="TIC", SUBSTITUTE(SUBSTITUTE(Table1[[#This Row],[Peak '#]],".D\data.ms",""),"TIC:", ""),B1083)</f>
        <v xml:space="preserve"> 20250718_Nap-0.1</v>
      </c>
      <c r="J1084" t="str">
        <f>IFERROR(2*(D1085-Table1[[#This Row],[Ret Time]])/(Table1[[#This Row],[Width]]+F1085),"")</f>
        <v/>
      </c>
      <c r="K1084" t="str">
        <f>IF(ISNUMBER(Table1[[#This Row],[Ret Time]]), ROUND(Table1[[#This Row],[Ret Time]],1),"")</f>
        <v/>
      </c>
      <c r="L1084" t="str">
        <f>IFERROR(INDEX($W$8:$W$30,MATCH(K1084,$V$8:$V$30,0)),"")</f>
        <v/>
      </c>
      <c r="M1084" t="str">
        <f>IFERROR(INDEX($X$8:$X$30,MATCH(Table1[[#This Row],[Rounded RT]],$V$8:$V$30,0)),"")</f>
        <v/>
      </c>
      <c r="N1084" t="str">
        <f>IF(Table1[[#This Row],[Analyte]]=$W$8, Table1[[#This Row],[Area]]/SUMIFS($G$6:$G2082, $M$6:$M2082,Table1[[#This Row],[Inject ID]],$B$6:$B2082,Table1[[#This Row],[File Name]]), "")</f>
        <v/>
      </c>
      <c r="O1084" t="str">
        <f>IF(Table1[[#This Row],[Analyte]]=$W$25, Table1[[#This Row],[Area]]/SUMIFS($G$6:$G2082, $M$6:$M2082,Table1[[#This Row],[Inject ID]],$B$6:$B2082,Table1[[#This Row],[File Name]]), "")</f>
        <v/>
      </c>
      <c r="Q1084" t="str">
        <f>IF(Table1[[#This Row],[Nap/decane]]=$W$8, Table1[[#This Row],[Area]]/SUMIFS($G$6:$G2082, $M$6:$M2082,Table1[[#This Row],[Inject ID approx]],$B$6:$B2082,Table1[[#This Row],[File Name]]), "")</f>
        <v/>
      </c>
      <c r="R1084" t="str">
        <f>IF(OR(Table1[[#This Row],[Analyte]]="Phe", Table1[[#This Row],[Analyte]]= "Naphtol"),TRUE,"")</f>
        <v/>
      </c>
    </row>
    <row r="1085" spans="1:18" x14ac:dyDescent="0.2">
      <c r="A1085" t="str">
        <f>IFERROR(RIGHT(Table1[[#This Row],[File Name]],LEN(Table1[[#This Row],[File Name]])-FIND("-",Table1[[#This Row],[File Name]])),"")</f>
        <v>0.1</v>
      </c>
      <c r="B1085" t="str">
        <f>IF(LEFT(Table1[[#This Row],[Peak '#]],3)="TIC", SUBSTITUTE(SUBSTITUTE(Table1[[#This Row],[Peak '#]],".D\data.ms",""),"TIC:", ""),B1084)</f>
        <v xml:space="preserve"> 20250718_Nap-0.1</v>
      </c>
      <c r="J1085" t="str">
        <f>IFERROR(2*(D1086-Table1[[#This Row],[Ret Time]])/(Table1[[#This Row],[Width]]+F1086),"")</f>
        <v/>
      </c>
      <c r="K1085" t="str">
        <f>IF(ISNUMBER(Table1[[#This Row],[Ret Time]]), ROUND(Table1[[#This Row],[Ret Time]],1),"")</f>
        <v/>
      </c>
      <c r="L1085" t="str">
        <f>IFERROR(INDEX($W$8:$W$30,MATCH(K1085,$V$8:$V$30,0)),"")</f>
        <v/>
      </c>
      <c r="M1085" t="str">
        <f>IFERROR(INDEX($X$8:$X$30,MATCH(Table1[[#This Row],[Rounded RT]],$V$8:$V$30,0)),"")</f>
        <v/>
      </c>
      <c r="N1085" t="str">
        <f>IF(Table1[[#This Row],[Analyte]]=$W$8, Table1[[#This Row],[Area]]/SUMIFS($G$6:$G2083, $M$6:$M2083,Table1[[#This Row],[Inject ID]],$B$6:$B2083,Table1[[#This Row],[File Name]]), "")</f>
        <v/>
      </c>
      <c r="O1085" t="str">
        <f>IF(Table1[[#This Row],[Analyte]]=$W$25, Table1[[#This Row],[Area]]/SUMIFS($G$6:$G2083, $M$6:$M2083,Table1[[#This Row],[Inject ID]],$B$6:$B2083,Table1[[#This Row],[File Name]]), "")</f>
        <v/>
      </c>
      <c r="Q1085" t="str">
        <f>IF(Table1[[#This Row],[Nap/decane]]=$W$8, Table1[[#This Row],[Area]]/SUMIFS($G$6:$G2083, $M$6:$M2083,Table1[[#This Row],[Inject ID approx]],$B$6:$B2083,Table1[[#This Row],[File Name]]), "")</f>
        <v/>
      </c>
      <c r="R1085" t="str">
        <f>IF(OR(Table1[[#This Row],[Analyte]]="Phe", Table1[[#This Row],[Analyte]]= "Naphtol"),TRUE,"")</f>
        <v/>
      </c>
    </row>
    <row r="1086" spans="1:18" x14ac:dyDescent="0.2">
      <c r="A1086" t="str">
        <f>IFERROR(RIGHT(Table1[[#This Row],[File Name]],LEN(Table1[[#This Row],[File Name]])-FIND("-",Table1[[#This Row],[File Name]])),"")</f>
        <v>0.1</v>
      </c>
      <c r="B1086" t="str">
        <f>IF(LEFT(Table1[[#This Row],[Peak '#]],3)="TIC", SUBSTITUTE(SUBSTITUTE(Table1[[#This Row],[Peak '#]],".D\data.ms",""),"TIC:", ""),B1085)</f>
        <v xml:space="preserve"> 20250718_Nap-0.1</v>
      </c>
      <c r="J1086" t="str">
        <f>IFERROR(2*(D1087-Table1[[#This Row],[Ret Time]])/(Table1[[#This Row],[Width]]+F1087),"")</f>
        <v/>
      </c>
      <c r="K1086" t="str">
        <f>IF(ISNUMBER(Table1[[#This Row],[Ret Time]]), ROUND(Table1[[#This Row],[Ret Time]],1),"")</f>
        <v/>
      </c>
      <c r="L1086" t="str">
        <f>IFERROR(INDEX($W$8:$W$30,MATCH(K1086,$V$8:$V$30,0)),"")</f>
        <v/>
      </c>
      <c r="M1086" t="str">
        <f>IFERROR(INDEX($X$8:$X$30,MATCH(Table1[[#This Row],[Rounded RT]],$V$8:$V$30,0)),"")</f>
        <v/>
      </c>
      <c r="N1086" t="str">
        <f>IF(Table1[[#This Row],[Analyte]]=$W$8, Table1[[#This Row],[Area]]/SUMIFS($G$6:$G2084, $M$6:$M2084,Table1[[#This Row],[Inject ID]],$B$6:$B2084,Table1[[#This Row],[File Name]]), "")</f>
        <v/>
      </c>
      <c r="O1086" t="str">
        <f>IF(Table1[[#This Row],[Analyte]]=$W$25, Table1[[#This Row],[Area]]/SUMIFS($G$6:$G2084, $M$6:$M2084,Table1[[#This Row],[Inject ID]],$B$6:$B2084,Table1[[#This Row],[File Name]]), "")</f>
        <v/>
      </c>
      <c r="Q1086" t="str">
        <f>IF(Table1[[#This Row],[Nap/decane]]=$W$8, Table1[[#This Row],[Area]]/SUMIFS($G$6:$G2084, $M$6:$M2084,Table1[[#This Row],[Inject ID approx]],$B$6:$B2084,Table1[[#This Row],[File Name]]), "")</f>
        <v/>
      </c>
      <c r="R1086" t="str">
        <f>IF(OR(Table1[[#This Row],[Analyte]]="Phe", Table1[[#This Row],[Analyte]]= "Naphtol"),TRUE,"")</f>
        <v/>
      </c>
    </row>
    <row r="1087" spans="1:18" x14ac:dyDescent="0.2">
      <c r="A1087" t="str">
        <f>IFERROR(RIGHT(Table1[[#This Row],[File Name]],LEN(Table1[[#This Row],[File Name]])-FIND("-",Table1[[#This Row],[File Name]])),"")</f>
        <v>0.1</v>
      </c>
      <c r="B1087" t="str">
        <f>IF(LEFT(Table1[[#This Row],[Peak '#]],3)="TIC", SUBSTITUTE(SUBSTITUTE(Table1[[#This Row],[Peak '#]],".D\data.ms",""),"TIC:", ""),B1086)</f>
        <v xml:space="preserve"> 20250718_Nap-0.1</v>
      </c>
      <c r="J1087" t="str">
        <f>IFERROR(2*(D1088-Table1[[#This Row],[Ret Time]])/(Table1[[#This Row],[Width]]+F1088),"")</f>
        <v/>
      </c>
      <c r="K1087" t="str">
        <f>IF(ISNUMBER(Table1[[#This Row],[Ret Time]]), ROUND(Table1[[#This Row],[Ret Time]],1),"")</f>
        <v/>
      </c>
      <c r="L1087" t="str">
        <f>IFERROR(INDEX($W$8:$W$30,MATCH(K1087,$V$8:$V$30,0)),"")</f>
        <v/>
      </c>
      <c r="M1087" t="str">
        <f>IFERROR(INDEX($X$8:$X$30,MATCH(Table1[[#This Row],[Rounded RT]],$V$8:$V$30,0)),"")</f>
        <v/>
      </c>
      <c r="N1087" t="str">
        <f>IF(Table1[[#This Row],[Analyte]]=$W$8, Table1[[#This Row],[Area]]/SUMIFS($G$6:$G2085, $M$6:$M2085,Table1[[#This Row],[Inject ID]],$B$6:$B2085,Table1[[#This Row],[File Name]]), "")</f>
        <v/>
      </c>
      <c r="O1087" t="str">
        <f>IF(Table1[[#This Row],[Analyte]]=$W$25, Table1[[#This Row],[Area]]/SUMIFS($G$6:$G2085, $M$6:$M2085,Table1[[#This Row],[Inject ID]],$B$6:$B2085,Table1[[#This Row],[File Name]]), "")</f>
        <v/>
      </c>
      <c r="Q1087" t="str">
        <f>IF(Table1[[#This Row],[Nap/decane]]=$W$8, Table1[[#This Row],[Area]]/SUMIFS($G$6:$G2085, $M$6:$M2085,Table1[[#This Row],[Inject ID approx]],$B$6:$B2085,Table1[[#This Row],[File Name]]), "")</f>
        <v/>
      </c>
      <c r="R1087" t="str">
        <f>IF(OR(Table1[[#This Row],[Analyte]]="Phe", Table1[[#This Row],[Analyte]]= "Naphtol"),TRUE,"")</f>
        <v/>
      </c>
    </row>
    <row r="1088" spans="1:18" x14ac:dyDescent="0.2">
      <c r="A1088" t="str">
        <f>IFERROR(RIGHT(Table1[[#This Row],[File Name]],LEN(Table1[[#This Row],[File Name]])-FIND("-",Table1[[#This Row],[File Name]])),"")</f>
        <v>0.1</v>
      </c>
      <c r="B1088" t="str">
        <f>IF(LEFT(Table1[[#This Row],[Peak '#]],3)="TIC", SUBSTITUTE(SUBSTITUTE(Table1[[#This Row],[Peak '#]],".D\data.ms",""),"TIC:", ""),B1087)</f>
        <v xml:space="preserve"> 20250718_Nap-0.1</v>
      </c>
      <c r="J1088" t="str">
        <f>IFERROR(2*(D1089-Table1[[#This Row],[Ret Time]])/(Table1[[#This Row],[Width]]+F1089),"")</f>
        <v/>
      </c>
      <c r="K1088" t="str">
        <f>IF(ISNUMBER(Table1[[#This Row],[Ret Time]]), ROUND(Table1[[#This Row],[Ret Time]],1),"")</f>
        <v/>
      </c>
      <c r="L1088" t="str">
        <f>IFERROR(INDEX($W$8:$W$30,MATCH(K1088,$V$8:$V$30,0)),"")</f>
        <v/>
      </c>
      <c r="M1088" t="str">
        <f>IFERROR(INDEX($X$8:$X$30,MATCH(Table1[[#This Row],[Rounded RT]],$V$8:$V$30,0)),"")</f>
        <v/>
      </c>
      <c r="N1088" t="str">
        <f>IF(Table1[[#This Row],[Analyte]]=$W$8, Table1[[#This Row],[Area]]/SUMIFS($G$6:$G2086, $M$6:$M2086,Table1[[#This Row],[Inject ID]],$B$6:$B2086,Table1[[#This Row],[File Name]]), "")</f>
        <v/>
      </c>
      <c r="O1088" t="str">
        <f>IF(Table1[[#This Row],[Analyte]]=$W$25, Table1[[#This Row],[Area]]/SUMIFS($G$6:$G2086, $M$6:$M2086,Table1[[#This Row],[Inject ID]],$B$6:$B2086,Table1[[#This Row],[File Name]]), "")</f>
        <v/>
      </c>
      <c r="Q1088" t="str">
        <f>IF(Table1[[#This Row],[Nap/decane]]=$W$8, Table1[[#This Row],[Area]]/SUMIFS($G$6:$G2086, $M$6:$M2086,Table1[[#This Row],[Inject ID approx]],$B$6:$B2086,Table1[[#This Row],[File Name]]), "")</f>
        <v/>
      </c>
      <c r="R1088" t="str">
        <f>IF(OR(Table1[[#This Row],[Analyte]]="Phe", Table1[[#This Row],[Analyte]]= "Naphtol"),TRUE,"")</f>
        <v/>
      </c>
    </row>
    <row r="1089" spans="1:18" x14ac:dyDescent="0.2">
      <c r="A1089" t="str">
        <f>IFERROR(RIGHT(Table1[[#This Row],[File Name]],LEN(Table1[[#This Row],[File Name]])-FIND("-",Table1[[#This Row],[File Name]])),"")</f>
        <v>0.1</v>
      </c>
      <c r="B1089" t="str">
        <f>IF(LEFT(Table1[[#This Row],[Peak '#]],3)="TIC", SUBSTITUTE(SUBSTITUTE(Table1[[#This Row],[Peak '#]],".D\data.ms",""),"TIC:", ""),B1088)</f>
        <v xml:space="preserve"> 20250718_Nap-0.1</v>
      </c>
      <c r="J1089" t="str">
        <f>IFERROR(2*(D1090-Table1[[#This Row],[Ret Time]])/(Table1[[#This Row],[Width]]+F1090),"")</f>
        <v/>
      </c>
      <c r="K1089" t="str">
        <f>IF(ISNUMBER(Table1[[#This Row],[Ret Time]]), ROUND(Table1[[#This Row],[Ret Time]],1),"")</f>
        <v/>
      </c>
      <c r="L1089" t="str">
        <f>IFERROR(INDEX($W$8:$W$30,MATCH(K1089,$V$8:$V$30,0)),"")</f>
        <v/>
      </c>
      <c r="M1089" t="str">
        <f>IFERROR(INDEX($X$8:$X$30,MATCH(Table1[[#This Row],[Rounded RT]],$V$8:$V$30,0)),"")</f>
        <v/>
      </c>
      <c r="N1089" t="str">
        <f>IF(Table1[[#This Row],[Analyte]]=$W$8, Table1[[#This Row],[Area]]/SUMIFS($G$6:$G2087, $M$6:$M2087,Table1[[#This Row],[Inject ID]],$B$6:$B2087,Table1[[#This Row],[File Name]]), "")</f>
        <v/>
      </c>
      <c r="O1089" t="str">
        <f>IF(Table1[[#This Row],[Analyte]]=$W$25, Table1[[#This Row],[Area]]/SUMIFS($G$6:$G2087, $M$6:$M2087,Table1[[#This Row],[Inject ID]],$B$6:$B2087,Table1[[#This Row],[File Name]]), "")</f>
        <v/>
      </c>
      <c r="Q1089" t="str">
        <f>IF(Table1[[#This Row],[Nap/decane]]=$W$8, Table1[[#This Row],[Area]]/SUMIFS($G$6:$G2087, $M$6:$M2087,Table1[[#This Row],[Inject ID approx]],$B$6:$B2087,Table1[[#This Row],[File Name]]), "")</f>
        <v/>
      </c>
      <c r="R1089" t="str">
        <f>IF(OR(Table1[[#This Row],[Analyte]]="Phe", Table1[[#This Row],[Analyte]]= "Naphtol"),TRUE,"")</f>
        <v/>
      </c>
    </row>
    <row r="1090" spans="1:18" x14ac:dyDescent="0.2">
      <c r="A1090" t="str">
        <f>IFERROR(RIGHT(Table1[[#This Row],[File Name]],LEN(Table1[[#This Row],[File Name]])-FIND("-",Table1[[#This Row],[File Name]])),"")</f>
        <v>0.1</v>
      </c>
      <c r="B1090" t="str">
        <f>IF(LEFT(Table1[[#This Row],[Peak '#]],3)="TIC", SUBSTITUTE(SUBSTITUTE(Table1[[#This Row],[Peak '#]],".D\data.ms",""),"TIC:", ""),B1089)</f>
        <v xml:space="preserve"> 20250718_Nap-0.1</v>
      </c>
      <c r="J1090" t="str">
        <f>IFERROR(2*(D1091-Table1[[#This Row],[Ret Time]])/(Table1[[#This Row],[Width]]+F1091),"")</f>
        <v/>
      </c>
      <c r="K1090" t="str">
        <f>IF(ISNUMBER(Table1[[#This Row],[Ret Time]]), ROUND(Table1[[#This Row],[Ret Time]],1),"")</f>
        <v/>
      </c>
      <c r="L1090" t="str">
        <f>IFERROR(INDEX($W$8:$W$30,MATCH(K1090,$V$8:$V$30,0)),"")</f>
        <v/>
      </c>
      <c r="M1090" t="str">
        <f>IFERROR(INDEX($X$8:$X$30,MATCH(Table1[[#This Row],[Rounded RT]],$V$8:$V$30,0)),"")</f>
        <v/>
      </c>
      <c r="N1090" t="str">
        <f>IF(Table1[[#This Row],[Analyte]]=$W$8, Table1[[#This Row],[Area]]/SUMIFS($G$6:$G2088, $M$6:$M2088,Table1[[#This Row],[Inject ID]],$B$6:$B2088,Table1[[#This Row],[File Name]]), "")</f>
        <v/>
      </c>
      <c r="O1090" t="str">
        <f>IF(Table1[[#This Row],[Analyte]]=$W$25, Table1[[#This Row],[Area]]/SUMIFS($G$6:$G2088, $M$6:$M2088,Table1[[#This Row],[Inject ID]],$B$6:$B2088,Table1[[#This Row],[File Name]]), "")</f>
        <v/>
      </c>
      <c r="Q1090" t="str">
        <f>IF(Table1[[#This Row],[Nap/decane]]=$W$8, Table1[[#This Row],[Area]]/SUMIFS($G$6:$G2088, $M$6:$M2088,Table1[[#This Row],[Inject ID approx]],$B$6:$B2088,Table1[[#This Row],[File Name]]), "")</f>
        <v/>
      </c>
      <c r="R1090" t="str">
        <f>IF(OR(Table1[[#This Row],[Analyte]]="Phe", Table1[[#This Row],[Analyte]]= "Naphtol"),TRUE,"")</f>
        <v/>
      </c>
    </row>
    <row r="1091" spans="1:18" x14ac:dyDescent="0.2">
      <c r="A1091" t="str">
        <f>IFERROR(RIGHT(Table1[[#This Row],[File Name]],LEN(Table1[[#This Row],[File Name]])-FIND("-",Table1[[#This Row],[File Name]])),"")</f>
        <v>0.1</v>
      </c>
      <c r="B1091" t="str">
        <f>IF(LEFT(Table1[[#This Row],[Peak '#]],3)="TIC", SUBSTITUTE(SUBSTITUTE(Table1[[#This Row],[Peak '#]],".D\data.ms",""),"TIC:", ""),B1090)</f>
        <v xml:space="preserve"> 20250718_Nap-0.1</v>
      </c>
      <c r="J1091" t="str">
        <f>IFERROR(2*(D1092-Table1[[#This Row],[Ret Time]])/(Table1[[#This Row],[Width]]+F1092),"")</f>
        <v/>
      </c>
      <c r="K1091" t="str">
        <f>IF(ISNUMBER(Table1[[#This Row],[Ret Time]]), ROUND(Table1[[#This Row],[Ret Time]],1),"")</f>
        <v/>
      </c>
      <c r="L1091" t="str">
        <f>IFERROR(INDEX($W$8:$W$30,MATCH(K1091,$V$8:$V$30,0)),"")</f>
        <v/>
      </c>
      <c r="M1091" t="str">
        <f>IFERROR(INDEX($X$8:$X$30,MATCH(Table1[[#This Row],[Rounded RT]],$V$8:$V$30,0)),"")</f>
        <v/>
      </c>
      <c r="N1091" t="str">
        <f>IF(Table1[[#This Row],[Analyte]]=$W$8, Table1[[#This Row],[Area]]/SUMIFS($G$6:$G2089, $M$6:$M2089,Table1[[#This Row],[Inject ID]],$B$6:$B2089,Table1[[#This Row],[File Name]]), "")</f>
        <v/>
      </c>
      <c r="O1091" t="str">
        <f>IF(Table1[[#This Row],[Analyte]]=$W$25, Table1[[#This Row],[Area]]/SUMIFS($G$6:$G2089, $M$6:$M2089,Table1[[#This Row],[Inject ID]],$B$6:$B2089,Table1[[#This Row],[File Name]]), "")</f>
        <v/>
      </c>
      <c r="Q1091" t="str">
        <f>IF(Table1[[#This Row],[Nap/decane]]=$W$8, Table1[[#This Row],[Area]]/SUMIFS($G$6:$G2089, $M$6:$M2089,Table1[[#This Row],[Inject ID approx]],$B$6:$B2089,Table1[[#This Row],[File Name]]), "")</f>
        <v/>
      </c>
      <c r="R1091" t="str">
        <f>IF(OR(Table1[[#This Row],[Analyte]]="Phe", Table1[[#This Row],[Analyte]]= "Naphtol"),TRUE,"")</f>
        <v/>
      </c>
    </row>
    <row r="1092" spans="1:18" x14ac:dyDescent="0.2">
      <c r="A1092" t="str">
        <f>IFERROR(RIGHT(Table1[[#This Row],[File Name]],LEN(Table1[[#This Row],[File Name]])-FIND("-",Table1[[#This Row],[File Name]])),"")</f>
        <v>0.1</v>
      </c>
      <c r="B1092" t="str">
        <f>IF(LEFT(Table1[[#This Row],[Peak '#]],3)="TIC", SUBSTITUTE(SUBSTITUTE(Table1[[#This Row],[Peak '#]],".D\data.ms",""),"TIC:", ""),B1091)</f>
        <v xml:space="preserve"> 20250718_Nap-0.1</v>
      </c>
      <c r="J1092" t="str">
        <f>IFERROR(2*(D1093-Table1[[#This Row],[Ret Time]])/(Table1[[#This Row],[Width]]+F1093),"")</f>
        <v/>
      </c>
      <c r="K1092" t="str">
        <f>IF(ISNUMBER(Table1[[#This Row],[Ret Time]]), ROUND(Table1[[#This Row],[Ret Time]],1),"")</f>
        <v/>
      </c>
      <c r="L1092" t="str">
        <f>IFERROR(INDEX($W$8:$W$30,MATCH(K1092,$V$8:$V$30,0)),"")</f>
        <v/>
      </c>
      <c r="M1092" t="str">
        <f>IFERROR(INDEX($X$8:$X$30,MATCH(Table1[[#This Row],[Rounded RT]],$V$8:$V$30,0)),"")</f>
        <v/>
      </c>
      <c r="N1092" t="str">
        <f>IF(Table1[[#This Row],[Analyte]]=$W$8, Table1[[#This Row],[Area]]/SUMIFS($G$6:$G2090, $M$6:$M2090,Table1[[#This Row],[Inject ID]],$B$6:$B2090,Table1[[#This Row],[File Name]]), "")</f>
        <v/>
      </c>
      <c r="O1092" t="str">
        <f>IF(Table1[[#This Row],[Analyte]]=$W$25, Table1[[#This Row],[Area]]/SUMIFS($G$6:$G2090, $M$6:$M2090,Table1[[#This Row],[Inject ID]],$B$6:$B2090,Table1[[#This Row],[File Name]]), "")</f>
        <v/>
      </c>
      <c r="Q1092" t="str">
        <f>IF(Table1[[#This Row],[Nap/decane]]=$W$8, Table1[[#This Row],[Area]]/SUMIFS($G$6:$G2090, $M$6:$M2090,Table1[[#This Row],[Inject ID approx]],$B$6:$B2090,Table1[[#This Row],[File Name]]), "")</f>
        <v/>
      </c>
      <c r="R1092" t="str">
        <f>IF(OR(Table1[[#This Row],[Analyte]]="Phe", Table1[[#This Row],[Analyte]]= "Naphtol"),TRUE,"")</f>
        <v/>
      </c>
    </row>
    <row r="1093" spans="1:18" x14ac:dyDescent="0.2">
      <c r="A1093" t="str">
        <f>IFERROR(RIGHT(Table1[[#This Row],[File Name]],LEN(Table1[[#This Row],[File Name]])-FIND("-",Table1[[#This Row],[File Name]])),"")</f>
        <v>0.1</v>
      </c>
      <c r="B1093" t="str">
        <f>IF(LEFT(Table1[[#This Row],[Peak '#]],3)="TIC", SUBSTITUTE(SUBSTITUTE(Table1[[#This Row],[Peak '#]],".D\data.ms",""),"TIC:", ""),B1092)</f>
        <v xml:space="preserve"> 20250718_Nap-0.1</v>
      </c>
      <c r="J1093" t="str">
        <f>IFERROR(2*(D1094-Table1[[#This Row],[Ret Time]])/(Table1[[#This Row],[Width]]+F1094),"")</f>
        <v/>
      </c>
      <c r="K1093" t="str">
        <f>IF(ISNUMBER(Table1[[#This Row],[Ret Time]]), ROUND(Table1[[#This Row],[Ret Time]],1),"")</f>
        <v/>
      </c>
      <c r="L1093" t="str">
        <f>IFERROR(INDEX($W$8:$W$30,MATCH(K1093,$V$8:$V$30,0)),"")</f>
        <v/>
      </c>
      <c r="M1093" t="str">
        <f>IFERROR(INDEX($X$8:$X$30,MATCH(Table1[[#This Row],[Rounded RT]],$V$8:$V$30,0)),"")</f>
        <v/>
      </c>
      <c r="N1093" t="str">
        <f>IF(Table1[[#This Row],[Analyte]]=$W$8, Table1[[#This Row],[Area]]/SUMIFS($G$6:$G2091, $M$6:$M2091,Table1[[#This Row],[Inject ID]],$B$6:$B2091,Table1[[#This Row],[File Name]]), "")</f>
        <v/>
      </c>
      <c r="O1093" t="str">
        <f>IF(Table1[[#This Row],[Analyte]]=$W$25, Table1[[#This Row],[Area]]/SUMIFS($G$6:$G2091, $M$6:$M2091,Table1[[#This Row],[Inject ID]],$B$6:$B2091,Table1[[#This Row],[File Name]]), "")</f>
        <v/>
      </c>
      <c r="Q1093" t="str">
        <f>IF(Table1[[#This Row],[Nap/decane]]=$W$8, Table1[[#This Row],[Area]]/SUMIFS($G$6:$G2091, $M$6:$M2091,Table1[[#This Row],[Inject ID approx]],$B$6:$B2091,Table1[[#This Row],[File Name]]), "")</f>
        <v/>
      </c>
      <c r="R1093" t="str">
        <f>IF(OR(Table1[[#This Row],[Analyte]]="Phe", Table1[[#This Row],[Analyte]]= "Naphtol"),TRUE,"")</f>
        <v/>
      </c>
    </row>
    <row r="1094" spans="1:18" x14ac:dyDescent="0.2">
      <c r="A1094" t="str">
        <f>IFERROR(RIGHT(Table1[[#This Row],[File Name]],LEN(Table1[[#This Row],[File Name]])-FIND("-",Table1[[#This Row],[File Name]])),"")</f>
        <v>0.1</v>
      </c>
      <c r="B1094" t="str">
        <f>IF(LEFT(Table1[[#This Row],[Peak '#]],3)="TIC", SUBSTITUTE(SUBSTITUTE(Table1[[#This Row],[Peak '#]],".D\data.ms",""),"TIC:", ""),B1093)</f>
        <v xml:space="preserve"> 20250718_Nap-0.1</v>
      </c>
      <c r="J1094" t="str">
        <f>IFERROR(2*(D1095-Table1[[#This Row],[Ret Time]])/(Table1[[#This Row],[Width]]+F1095),"")</f>
        <v/>
      </c>
      <c r="K1094" t="str">
        <f>IF(ISNUMBER(Table1[[#This Row],[Ret Time]]), ROUND(Table1[[#This Row],[Ret Time]],1),"")</f>
        <v/>
      </c>
      <c r="L1094" t="str">
        <f>IFERROR(INDEX($W$8:$W$30,MATCH(K1094,$V$8:$V$30,0)),"")</f>
        <v/>
      </c>
      <c r="M1094" t="str">
        <f>IFERROR(INDEX($X$8:$X$30,MATCH(Table1[[#This Row],[Rounded RT]],$V$8:$V$30,0)),"")</f>
        <v/>
      </c>
      <c r="N1094" t="str">
        <f>IF(Table1[[#This Row],[Analyte]]=$W$8, Table1[[#This Row],[Area]]/SUMIFS($G$6:$G2092, $M$6:$M2092,Table1[[#This Row],[Inject ID]],$B$6:$B2092,Table1[[#This Row],[File Name]]), "")</f>
        <v/>
      </c>
      <c r="O1094" t="str">
        <f>IF(Table1[[#This Row],[Analyte]]=$W$25, Table1[[#This Row],[Area]]/SUMIFS($G$6:$G2092, $M$6:$M2092,Table1[[#This Row],[Inject ID]],$B$6:$B2092,Table1[[#This Row],[File Name]]), "")</f>
        <v/>
      </c>
      <c r="Q1094" t="str">
        <f>IF(Table1[[#This Row],[Nap/decane]]=$W$8, Table1[[#This Row],[Area]]/SUMIFS($G$6:$G2092, $M$6:$M2092,Table1[[#This Row],[Inject ID approx]],$B$6:$B2092,Table1[[#This Row],[File Name]]), "")</f>
        <v/>
      </c>
      <c r="R1094" t="str">
        <f>IF(OR(Table1[[#This Row],[Analyte]]="Phe", Table1[[#This Row],[Analyte]]= "Naphtol"),TRUE,"")</f>
        <v/>
      </c>
    </row>
    <row r="1095" spans="1:18" x14ac:dyDescent="0.2">
      <c r="A1095" t="str">
        <f>IFERROR(RIGHT(Table1[[#This Row],[File Name]],LEN(Table1[[#This Row],[File Name]])-FIND("-",Table1[[#This Row],[File Name]])),"")</f>
        <v>0.1</v>
      </c>
      <c r="B1095" t="str">
        <f>IF(LEFT(Table1[[#This Row],[Peak '#]],3)="TIC", SUBSTITUTE(SUBSTITUTE(Table1[[#This Row],[Peak '#]],".D\data.ms",""),"TIC:", ""),B1094)</f>
        <v xml:space="preserve"> 20250718_Nap-0.1</v>
      </c>
      <c r="J1095" t="str">
        <f>IFERROR(2*(D1096-Table1[[#This Row],[Ret Time]])/(Table1[[#This Row],[Width]]+F1096),"")</f>
        <v/>
      </c>
      <c r="K1095" t="str">
        <f>IF(ISNUMBER(Table1[[#This Row],[Ret Time]]), ROUND(Table1[[#This Row],[Ret Time]],1),"")</f>
        <v/>
      </c>
      <c r="L1095" t="str">
        <f>IFERROR(INDEX($W$8:$W$30,MATCH(K1095,$V$8:$V$30,0)),"")</f>
        <v/>
      </c>
      <c r="M1095" t="str">
        <f>IFERROR(INDEX($X$8:$X$30,MATCH(Table1[[#This Row],[Rounded RT]],$V$8:$V$30,0)),"")</f>
        <v/>
      </c>
      <c r="N1095" t="str">
        <f>IF(Table1[[#This Row],[Analyte]]=$W$8, Table1[[#This Row],[Area]]/SUMIFS($G$6:$G2093, $M$6:$M2093,Table1[[#This Row],[Inject ID]],$B$6:$B2093,Table1[[#This Row],[File Name]]), "")</f>
        <v/>
      </c>
      <c r="O1095" t="str">
        <f>IF(Table1[[#This Row],[Analyte]]=$W$25, Table1[[#This Row],[Area]]/SUMIFS($G$6:$G2093, $M$6:$M2093,Table1[[#This Row],[Inject ID]],$B$6:$B2093,Table1[[#This Row],[File Name]]), "")</f>
        <v/>
      </c>
      <c r="Q1095" t="str">
        <f>IF(Table1[[#This Row],[Nap/decane]]=$W$8, Table1[[#This Row],[Area]]/SUMIFS($G$6:$G2093, $M$6:$M2093,Table1[[#This Row],[Inject ID approx]],$B$6:$B2093,Table1[[#This Row],[File Name]]), "")</f>
        <v/>
      </c>
      <c r="R1095" t="str">
        <f>IF(OR(Table1[[#This Row],[Analyte]]="Phe", Table1[[#This Row],[Analyte]]= "Naphtol"),TRUE,"")</f>
        <v/>
      </c>
    </row>
    <row r="1096" spans="1:18" x14ac:dyDescent="0.2">
      <c r="A1096" t="str">
        <f>IFERROR(RIGHT(Table1[[#This Row],[File Name]],LEN(Table1[[#This Row],[File Name]])-FIND("-",Table1[[#This Row],[File Name]])),"")</f>
        <v>0.1</v>
      </c>
      <c r="B1096" t="str">
        <f>IF(LEFT(Table1[[#This Row],[Peak '#]],3)="TIC", SUBSTITUTE(SUBSTITUTE(Table1[[#This Row],[Peak '#]],".D\data.ms",""),"TIC:", ""),B1095)</f>
        <v xml:space="preserve"> 20250718_Nap-0.1</v>
      </c>
      <c r="J1096" t="str">
        <f>IFERROR(2*(D1097-Table1[[#This Row],[Ret Time]])/(Table1[[#This Row],[Width]]+F1097),"")</f>
        <v/>
      </c>
      <c r="K1096" t="str">
        <f>IF(ISNUMBER(Table1[[#This Row],[Ret Time]]), ROUND(Table1[[#This Row],[Ret Time]],1),"")</f>
        <v/>
      </c>
      <c r="L1096" t="str">
        <f>IFERROR(INDEX($W$8:$W$30,MATCH(K1096,$V$8:$V$30,0)),"")</f>
        <v/>
      </c>
      <c r="M1096" t="str">
        <f>IFERROR(INDEX($X$8:$X$30,MATCH(Table1[[#This Row],[Rounded RT]],$V$8:$V$30,0)),"")</f>
        <v/>
      </c>
      <c r="N1096" t="str">
        <f>IF(Table1[[#This Row],[Analyte]]=$W$8, Table1[[#This Row],[Area]]/SUMIFS($G$6:$G2094, $M$6:$M2094,Table1[[#This Row],[Inject ID]],$B$6:$B2094,Table1[[#This Row],[File Name]]), "")</f>
        <v/>
      </c>
      <c r="O1096" t="str">
        <f>IF(Table1[[#This Row],[Analyte]]=$W$25, Table1[[#This Row],[Area]]/SUMIFS($G$6:$G2094, $M$6:$M2094,Table1[[#This Row],[Inject ID]],$B$6:$B2094,Table1[[#This Row],[File Name]]), "")</f>
        <v/>
      </c>
      <c r="Q1096" t="str">
        <f>IF(Table1[[#This Row],[Nap/decane]]=$W$8, Table1[[#This Row],[Area]]/SUMIFS($G$6:$G2094, $M$6:$M2094,Table1[[#This Row],[Inject ID approx]],$B$6:$B2094,Table1[[#This Row],[File Name]]), "")</f>
        <v/>
      </c>
      <c r="R1096" t="str">
        <f>IF(OR(Table1[[#This Row],[Analyte]]="Phe", Table1[[#This Row],[Analyte]]= "Naphtol"),TRUE,"")</f>
        <v/>
      </c>
    </row>
    <row r="1097" spans="1:18" x14ac:dyDescent="0.2">
      <c r="A1097" t="str">
        <f>IFERROR(RIGHT(Table1[[#This Row],[File Name]],LEN(Table1[[#This Row],[File Name]])-FIND("-",Table1[[#This Row],[File Name]])),"")</f>
        <v>0.1</v>
      </c>
      <c r="B1097" t="str">
        <f>IF(LEFT(Table1[[#This Row],[Peak '#]],3)="TIC", SUBSTITUTE(SUBSTITUTE(Table1[[#This Row],[Peak '#]],".D\data.ms",""),"TIC:", ""),B1096)</f>
        <v xml:space="preserve"> 20250718_Nap-0.1</v>
      </c>
      <c r="J1097" t="str">
        <f>IFERROR(2*(D1098-Table1[[#This Row],[Ret Time]])/(Table1[[#This Row],[Width]]+F1098),"")</f>
        <v/>
      </c>
      <c r="K1097" t="str">
        <f>IF(ISNUMBER(Table1[[#This Row],[Ret Time]]), ROUND(Table1[[#This Row],[Ret Time]],1),"")</f>
        <v/>
      </c>
      <c r="L1097" t="str">
        <f>IFERROR(INDEX($W$8:$W$30,MATCH(K1097,$V$8:$V$30,0)),"")</f>
        <v/>
      </c>
      <c r="M1097" t="str">
        <f>IFERROR(INDEX($X$8:$X$30,MATCH(Table1[[#This Row],[Rounded RT]],$V$8:$V$30,0)),"")</f>
        <v/>
      </c>
      <c r="N1097" t="str">
        <f>IF(Table1[[#This Row],[Analyte]]=$W$8, Table1[[#This Row],[Area]]/SUMIFS($G$6:$G2095, $M$6:$M2095,Table1[[#This Row],[Inject ID]],$B$6:$B2095,Table1[[#This Row],[File Name]]), "")</f>
        <v/>
      </c>
      <c r="O1097" t="str">
        <f>IF(Table1[[#This Row],[Analyte]]=$W$25, Table1[[#This Row],[Area]]/SUMIFS($G$6:$G2095, $M$6:$M2095,Table1[[#This Row],[Inject ID]],$B$6:$B2095,Table1[[#This Row],[File Name]]), "")</f>
        <v/>
      </c>
      <c r="Q1097" t="str">
        <f>IF(Table1[[#This Row],[Nap/decane]]=$W$8, Table1[[#This Row],[Area]]/SUMIFS($G$6:$G2095, $M$6:$M2095,Table1[[#This Row],[Inject ID approx]],$B$6:$B2095,Table1[[#This Row],[File Name]]), "")</f>
        <v/>
      </c>
      <c r="R1097" t="str">
        <f>IF(OR(Table1[[#This Row],[Analyte]]="Phe", Table1[[#This Row],[Analyte]]= "Naphtol"),TRUE,"")</f>
        <v/>
      </c>
    </row>
    <row r="1098" spans="1:18" x14ac:dyDescent="0.2">
      <c r="A1098" t="str">
        <f>IFERROR(RIGHT(Table1[[#This Row],[File Name]],LEN(Table1[[#This Row],[File Name]])-FIND("-",Table1[[#This Row],[File Name]])),"")</f>
        <v>0.1</v>
      </c>
      <c r="B1098" t="str">
        <f>IF(LEFT(Table1[[#This Row],[Peak '#]],3)="TIC", SUBSTITUTE(SUBSTITUTE(Table1[[#This Row],[Peak '#]],".D\data.ms",""),"TIC:", ""),B1097)</f>
        <v xml:space="preserve"> 20250718_Nap-0.1</v>
      </c>
      <c r="J1098" t="str">
        <f>IFERROR(2*(D1099-Table1[[#This Row],[Ret Time]])/(Table1[[#This Row],[Width]]+F1099),"")</f>
        <v/>
      </c>
      <c r="K1098" t="str">
        <f>IF(ISNUMBER(Table1[[#This Row],[Ret Time]]), ROUND(Table1[[#This Row],[Ret Time]],1),"")</f>
        <v/>
      </c>
      <c r="L1098" t="str">
        <f>IFERROR(INDEX($W$8:$W$30,MATCH(K1098,$V$8:$V$30,0)),"")</f>
        <v/>
      </c>
      <c r="M1098" t="str">
        <f>IFERROR(INDEX($X$8:$X$30,MATCH(Table1[[#This Row],[Rounded RT]],$V$8:$V$30,0)),"")</f>
        <v/>
      </c>
      <c r="N1098" t="str">
        <f>IF(Table1[[#This Row],[Analyte]]=$W$8, Table1[[#This Row],[Area]]/SUMIFS($G$6:$G2096, $M$6:$M2096,Table1[[#This Row],[Inject ID]],$B$6:$B2096,Table1[[#This Row],[File Name]]), "")</f>
        <v/>
      </c>
      <c r="O1098" t="str">
        <f>IF(Table1[[#This Row],[Analyte]]=$W$25, Table1[[#This Row],[Area]]/SUMIFS($G$6:$G2096, $M$6:$M2096,Table1[[#This Row],[Inject ID]],$B$6:$B2096,Table1[[#This Row],[File Name]]), "")</f>
        <v/>
      </c>
      <c r="Q1098" t="str">
        <f>IF(Table1[[#This Row],[Nap/decane]]=$W$8, Table1[[#This Row],[Area]]/SUMIFS($G$6:$G2096, $M$6:$M2096,Table1[[#This Row],[Inject ID approx]],$B$6:$B2096,Table1[[#This Row],[File Name]]), "")</f>
        <v/>
      </c>
      <c r="R1098" t="str">
        <f>IF(OR(Table1[[#This Row],[Analyte]]="Phe", Table1[[#This Row],[Analyte]]= "Naphtol"),TRUE,"")</f>
        <v/>
      </c>
    </row>
    <row r="1099" spans="1:18" x14ac:dyDescent="0.2">
      <c r="A1099" t="str">
        <f>IFERROR(RIGHT(Table1[[#This Row],[File Name]],LEN(Table1[[#This Row],[File Name]])-FIND("-",Table1[[#This Row],[File Name]])),"")</f>
        <v>0.1</v>
      </c>
      <c r="B1099" t="str">
        <f>IF(LEFT(Table1[[#This Row],[Peak '#]],3)="TIC", SUBSTITUTE(SUBSTITUTE(Table1[[#This Row],[Peak '#]],".D\data.ms",""),"TIC:", ""),B1098)</f>
        <v xml:space="preserve"> 20250718_Nap-0.1</v>
      </c>
      <c r="J1099" t="str">
        <f>IFERROR(2*(D1100-Table1[[#This Row],[Ret Time]])/(Table1[[#This Row],[Width]]+F1100),"")</f>
        <v/>
      </c>
      <c r="K1099" t="str">
        <f>IF(ISNUMBER(Table1[[#This Row],[Ret Time]]), ROUND(Table1[[#This Row],[Ret Time]],1),"")</f>
        <v/>
      </c>
      <c r="L1099" t="str">
        <f>IFERROR(INDEX($W$8:$W$30,MATCH(K1099,$V$8:$V$30,0)),"")</f>
        <v/>
      </c>
      <c r="M1099" t="str">
        <f>IFERROR(INDEX($X$8:$X$30,MATCH(Table1[[#This Row],[Rounded RT]],$V$8:$V$30,0)),"")</f>
        <v/>
      </c>
      <c r="N1099" t="str">
        <f>IF(Table1[[#This Row],[Analyte]]=$W$8, Table1[[#This Row],[Area]]/SUMIFS($G$6:$G2097, $M$6:$M2097,Table1[[#This Row],[Inject ID]],$B$6:$B2097,Table1[[#This Row],[File Name]]), "")</f>
        <v/>
      </c>
      <c r="O1099" t="str">
        <f>IF(Table1[[#This Row],[Analyte]]=$W$25, Table1[[#This Row],[Area]]/SUMIFS($G$6:$G2097, $M$6:$M2097,Table1[[#This Row],[Inject ID]],$B$6:$B2097,Table1[[#This Row],[File Name]]), "")</f>
        <v/>
      </c>
      <c r="Q1099" t="str">
        <f>IF(Table1[[#This Row],[Nap/decane]]=$W$8, Table1[[#This Row],[Area]]/SUMIFS($G$6:$G2097, $M$6:$M2097,Table1[[#This Row],[Inject ID approx]],$B$6:$B2097,Table1[[#This Row],[File Name]]), "")</f>
        <v/>
      </c>
      <c r="R1099" t="str">
        <f>IF(OR(Table1[[#This Row],[Analyte]]="Phe", Table1[[#This Row],[Analyte]]= "Naphtol"),TRUE,"")</f>
        <v/>
      </c>
    </row>
    <row r="1100" spans="1:18" x14ac:dyDescent="0.2">
      <c r="A1100" t="str">
        <f>IFERROR(RIGHT(Table1[[#This Row],[File Name]],LEN(Table1[[#This Row],[File Name]])-FIND("-",Table1[[#This Row],[File Name]])),"")</f>
        <v>0.1</v>
      </c>
      <c r="B1100" t="str">
        <f>IF(LEFT(Table1[[#This Row],[Peak '#]],3)="TIC", SUBSTITUTE(SUBSTITUTE(Table1[[#This Row],[Peak '#]],".D\data.ms",""),"TIC:", ""),B1099)</f>
        <v xml:space="preserve"> 20250718_Nap-0.1</v>
      </c>
      <c r="J1100" t="str">
        <f>IFERROR(2*(D1101-Table1[[#This Row],[Ret Time]])/(Table1[[#This Row],[Width]]+F1101),"")</f>
        <v/>
      </c>
      <c r="K1100" t="str">
        <f>IF(ISNUMBER(Table1[[#This Row],[Ret Time]]), ROUND(Table1[[#This Row],[Ret Time]],1),"")</f>
        <v/>
      </c>
      <c r="L1100" t="str">
        <f>IFERROR(INDEX($W$8:$W$30,MATCH(K1100,$V$8:$V$30,0)),"")</f>
        <v/>
      </c>
      <c r="M1100" t="str">
        <f>IFERROR(INDEX($X$8:$X$30,MATCH(Table1[[#This Row],[Rounded RT]],$V$8:$V$30,0)),"")</f>
        <v/>
      </c>
      <c r="N1100" t="str">
        <f>IF(Table1[[#This Row],[Analyte]]=$W$8, Table1[[#This Row],[Area]]/SUMIFS($G$6:$G2098, $M$6:$M2098,Table1[[#This Row],[Inject ID]],$B$6:$B2098,Table1[[#This Row],[File Name]]), "")</f>
        <v/>
      </c>
      <c r="O1100" t="str">
        <f>IF(Table1[[#This Row],[Analyte]]=$W$25, Table1[[#This Row],[Area]]/SUMIFS($G$6:$G2098, $M$6:$M2098,Table1[[#This Row],[Inject ID]],$B$6:$B2098,Table1[[#This Row],[File Name]]), "")</f>
        <v/>
      </c>
      <c r="Q1100" t="str">
        <f>IF(Table1[[#This Row],[Nap/decane]]=$W$8, Table1[[#This Row],[Area]]/SUMIFS($G$6:$G2098, $M$6:$M2098,Table1[[#This Row],[Inject ID approx]],$B$6:$B2098,Table1[[#This Row],[File Name]]), "")</f>
        <v/>
      </c>
      <c r="R1100" t="str">
        <f>IF(OR(Table1[[#This Row],[Analyte]]="Phe", Table1[[#This Row],[Analyte]]= "Naphtol"),TRUE,"")</f>
        <v/>
      </c>
    </row>
    <row r="1101" spans="1:18" x14ac:dyDescent="0.2">
      <c r="A1101" t="str">
        <f>IFERROR(RIGHT(Table1[[#This Row],[File Name]],LEN(Table1[[#This Row],[File Name]])-FIND("-",Table1[[#This Row],[File Name]])),"")</f>
        <v>0.1</v>
      </c>
      <c r="B1101" t="str">
        <f>IF(LEFT(Table1[[#This Row],[Peak '#]],3)="TIC", SUBSTITUTE(SUBSTITUTE(Table1[[#This Row],[Peak '#]],".D\data.ms",""),"TIC:", ""),B1100)</f>
        <v xml:space="preserve"> 20250718_Nap-0.1</v>
      </c>
      <c r="J1101" t="str">
        <f>IFERROR(2*(D1102-Table1[[#This Row],[Ret Time]])/(Table1[[#This Row],[Width]]+F1102),"")</f>
        <v/>
      </c>
      <c r="K1101" t="str">
        <f>IF(ISNUMBER(Table1[[#This Row],[Ret Time]]), ROUND(Table1[[#This Row],[Ret Time]],1),"")</f>
        <v/>
      </c>
      <c r="L1101" t="str">
        <f>IFERROR(INDEX($W$8:$W$30,MATCH(K1101,$V$8:$V$30,0)),"")</f>
        <v/>
      </c>
      <c r="M1101" t="str">
        <f>IFERROR(INDEX($X$8:$X$30,MATCH(Table1[[#This Row],[Rounded RT]],$V$8:$V$30,0)),"")</f>
        <v/>
      </c>
      <c r="N1101" t="str">
        <f>IF(Table1[[#This Row],[Analyte]]=$W$8, Table1[[#This Row],[Area]]/SUMIFS($G$6:$G2099, $M$6:$M2099,Table1[[#This Row],[Inject ID]],$B$6:$B2099,Table1[[#This Row],[File Name]]), "")</f>
        <v/>
      </c>
      <c r="O1101" t="str">
        <f>IF(Table1[[#This Row],[Analyte]]=$W$25, Table1[[#This Row],[Area]]/SUMIFS($G$6:$G2099, $M$6:$M2099,Table1[[#This Row],[Inject ID]],$B$6:$B2099,Table1[[#This Row],[File Name]]), "")</f>
        <v/>
      </c>
      <c r="Q1101" t="str">
        <f>IF(Table1[[#This Row],[Nap/decane]]=$W$8, Table1[[#This Row],[Area]]/SUMIFS($G$6:$G2099, $M$6:$M2099,Table1[[#This Row],[Inject ID approx]],$B$6:$B2099,Table1[[#This Row],[File Name]]), "")</f>
        <v/>
      </c>
      <c r="R1101" t="str">
        <f>IF(OR(Table1[[#This Row],[Analyte]]="Phe", Table1[[#This Row],[Analyte]]= "Naphtol"),TRUE,"")</f>
        <v/>
      </c>
    </row>
    <row r="1102" spans="1:18" x14ac:dyDescent="0.2">
      <c r="A1102" t="str">
        <f>IFERROR(RIGHT(Table1[[#This Row],[File Name]],LEN(Table1[[#This Row],[File Name]])-FIND("-",Table1[[#This Row],[File Name]])),"")</f>
        <v>0.1</v>
      </c>
      <c r="B1102" t="str">
        <f>IF(LEFT(Table1[[#This Row],[Peak '#]],3)="TIC", SUBSTITUTE(SUBSTITUTE(Table1[[#This Row],[Peak '#]],".D\data.ms",""),"TIC:", ""),B1101)</f>
        <v xml:space="preserve"> 20250718_Nap-0.1</v>
      </c>
      <c r="J1102" t="str">
        <f>IFERROR(2*(D1103-Table1[[#This Row],[Ret Time]])/(Table1[[#This Row],[Width]]+F1103),"")</f>
        <v/>
      </c>
      <c r="K1102" t="str">
        <f>IF(ISNUMBER(Table1[[#This Row],[Ret Time]]), ROUND(Table1[[#This Row],[Ret Time]],1),"")</f>
        <v/>
      </c>
      <c r="L1102" t="str">
        <f>IFERROR(INDEX($W$8:$W$30,MATCH(K1102,$V$8:$V$30,0)),"")</f>
        <v/>
      </c>
      <c r="M1102" t="str">
        <f>IFERROR(INDEX($X$8:$X$30,MATCH(Table1[[#This Row],[Rounded RT]],$V$8:$V$30,0)),"")</f>
        <v/>
      </c>
      <c r="N1102" t="str">
        <f>IF(Table1[[#This Row],[Analyte]]=$W$8, Table1[[#This Row],[Area]]/SUMIFS($G$6:$G2100, $M$6:$M2100,Table1[[#This Row],[Inject ID]],$B$6:$B2100,Table1[[#This Row],[File Name]]), "")</f>
        <v/>
      </c>
      <c r="O1102" t="str">
        <f>IF(Table1[[#This Row],[Analyte]]=$W$25, Table1[[#This Row],[Area]]/SUMIFS($G$6:$G2100, $M$6:$M2100,Table1[[#This Row],[Inject ID]],$B$6:$B2100,Table1[[#This Row],[File Name]]), "")</f>
        <v/>
      </c>
      <c r="Q1102" t="str">
        <f>IF(Table1[[#This Row],[Nap/decane]]=$W$8, Table1[[#This Row],[Area]]/SUMIFS($G$6:$G2100, $M$6:$M2100,Table1[[#This Row],[Inject ID approx]],$B$6:$B2100,Table1[[#This Row],[File Name]]), "")</f>
        <v/>
      </c>
      <c r="R1102" t="str">
        <f>IF(OR(Table1[[#This Row],[Analyte]]="Phe", Table1[[#This Row],[Analyte]]= "Naphtol"),TRUE,"")</f>
        <v/>
      </c>
    </row>
    <row r="1103" spans="1:18" x14ac:dyDescent="0.2">
      <c r="A1103" t="str">
        <f>IFERROR(RIGHT(Table1[[#This Row],[File Name]],LEN(Table1[[#This Row],[File Name]])-FIND("-",Table1[[#This Row],[File Name]])),"")</f>
        <v>0.1</v>
      </c>
      <c r="B1103" t="str">
        <f>IF(LEFT(Table1[[#This Row],[Peak '#]],3)="TIC", SUBSTITUTE(SUBSTITUTE(Table1[[#This Row],[Peak '#]],".D\data.ms",""),"TIC:", ""),B1102)</f>
        <v xml:space="preserve"> 20250718_Nap-0.1</v>
      </c>
      <c r="C1103"/>
      <c r="J1103" t="str">
        <f>IFERROR(2*(D1104-Table1[[#This Row],[Ret Time]])/(Table1[[#This Row],[Width]]+F1104),"")</f>
        <v/>
      </c>
      <c r="K1103" t="str">
        <f>IF(ISNUMBER(Table1[[#This Row],[Ret Time]]), ROUND(Table1[[#This Row],[Ret Time]],1),"")</f>
        <v/>
      </c>
      <c r="L1103" t="str">
        <f>IFERROR(INDEX($W$8:$W$30,MATCH(K1103,$V$8:$V$30,0)),"")</f>
        <v/>
      </c>
      <c r="M1103" t="str">
        <f>IFERROR(INDEX($X$8:$X$30,MATCH(Table1[[#This Row],[Rounded RT]],$V$8:$V$30,0)),"")</f>
        <v/>
      </c>
      <c r="N1103" t="str">
        <f>IF(Table1[[#This Row],[Analyte]]=$W$8, Table1[[#This Row],[Area]]/SUMIFS($G$6:$G2101, $M$6:$M2101,Table1[[#This Row],[Inject ID]],$B$6:$B2101,Table1[[#This Row],[File Name]]), "")</f>
        <v/>
      </c>
      <c r="O1103" t="str">
        <f>IF(Table1[[#This Row],[Analyte]]=$W$25, Table1[[#This Row],[Area]]/SUMIFS($G$6:$G2101, $M$6:$M2101,Table1[[#This Row],[Inject ID]],$B$6:$B2101,Table1[[#This Row],[File Name]]), "")</f>
        <v/>
      </c>
      <c r="Q1103" t="str">
        <f>IF(Table1[[#This Row],[Nap/decane]]=$W$8, Table1[[#This Row],[Area]]/SUMIFS($G$6:$G2101, $M$6:$M2101,Table1[[#This Row],[Inject ID approx]],$B$6:$B2101,Table1[[#This Row],[File Name]]), "")</f>
        <v/>
      </c>
      <c r="R1103" t="str">
        <f>IF(OR(Table1[[#This Row],[Analyte]]="Phe", Table1[[#This Row],[Analyte]]= "Naphtol"),TRUE,"")</f>
        <v/>
      </c>
    </row>
    <row r="1104" spans="1:18" x14ac:dyDescent="0.2">
      <c r="A1104" t="str">
        <f>IFERROR(RIGHT(Table1[[#This Row],[File Name]],LEN(Table1[[#This Row],[File Name]])-FIND("-",Table1[[#This Row],[File Name]])),"")</f>
        <v>0.1</v>
      </c>
      <c r="B1104" t="str">
        <f>IF(LEFT(Table1[[#This Row],[Peak '#]],3)="TIC", SUBSTITUTE(SUBSTITUTE(Table1[[#This Row],[Peak '#]],".D\data.ms",""),"TIC:", ""),B1103)</f>
        <v xml:space="preserve"> 20250718_Nap-0.1</v>
      </c>
      <c r="J1104" t="str">
        <f>IFERROR(2*(D1105-Table1[[#This Row],[Ret Time]])/(Table1[[#This Row],[Width]]+F1105),"")</f>
        <v/>
      </c>
      <c r="K1104" t="str">
        <f>IF(ISNUMBER(Table1[[#This Row],[Ret Time]]), ROUND(Table1[[#This Row],[Ret Time]],1),"")</f>
        <v/>
      </c>
      <c r="L1104" t="str">
        <f>IFERROR(INDEX($W$8:$W$30,MATCH(K1104,$V$8:$V$30,0)),"")</f>
        <v/>
      </c>
      <c r="M1104" t="str">
        <f>IFERROR(INDEX($X$8:$X$30,MATCH(Table1[[#This Row],[Rounded RT]],$V$8:$V$30,0)),"")</f>
        <v/>
      </c>
      <c r="N1104" t="str">
        <f>IF(Table1[[#This Row],[Analyte]]=$W$8, Table1[[#This Row],[Area]]/SUMIFS($G$6:$G2102, $M$6:$M2102,Table1[[#This Row],[Inject ID]],$B$6:$B2102,Table1[[#This Row],[File Name]]), "")</f>
        <v/>
      </c>
      <c r="O1104" t="str">
        <f>IF(Table1[[#This Row],[Analyte]]=$W$25, Table1[[#This Row],[Area]]/SUMIFS($G$6:$G2102, $M$6:$M2102,Table1[[#This Row],[Inject ID]],$B$6:$B2102,Table1[[#This Row],[File Name]]), "")</f>
        <v/>
      </c>
      <c r="Q1104" t="str">
        <f>IF(Table1[[#This Row],[Nap/decane]]=$W$8, Table1[[#This Row],[Area]]/SUMIFS($G$6:$G2102, $M$6:$M2102,Table1[[#This Row],[Inject ID approx]],$B$6:$B2102,Table1[[#This Row],[File Name]]), "")</f>
        <v/>
      </c>
      <c r="R1104" t="str">
        <f>IF(OR(Table1[[#This Row],[Analyte]]="Phe", Table1[[#This Row],[Analyte]]= "Naphtol"),TRUE,"")</f>
        <v/>
      </c>
    </row>
    <row r="1105" spans="1:18" x14ac:dyDescent="0.2">
      <c r="A1105" t="str">
        <f>IFERROR(RIGHT(Table1[[#This Row],[File Name]],LEN(Table1[[#This Row],[File Name]])-FIND("-",Table1[[#This Row],[File Name]])),"")</f>
        <v>0.1</v>
      </c>
      <c r="B1105" t="str">
        <f>IF(LEFT(Table1[[#This Row],[Peak '#]],3)="TIC", SUBSTITUTE(SUBSTITUTE(Table1[[#This Row],[Peak '#]],".D\data.ms",""),"TIC:", ""),B1104)</f>
        <v xml:space="preserve"> 20250718_Nap-0.1</v>
      </c>
      <c r="J1105" t="str">
        <f>IFERROR(2*(D1106-Table1[[#This Row],[Ret Time]])/(Table1[[#This Row],[Width]]+F1106),"")</f>
        <v/>
      </c>
      <c r="K1105" t="str">
        <f>IF(ISNUMBER(Table1[[#This Row],[Ret Time]]), ROUND(Table1[[#This Row],[Ret Time]],1),"")</f>
        <v/>
      </c>
      <c r="L1105" t="str">
        <f>IFERROR(INDEX($W$8:$W$30,MATCH(K1105,$V$8:$V$30,0)),"")</f>
        <v/>
      </c>
      <c r="M1105" t="str">
        <f>IFERROR(INDEX($X$8:$X$30,MATCH(Table1[[#This Row],[Rounded RT]],$V$8:$V$30,0)),"")</f>
        <v/>
      </c>
      <c r="N1105" t="str">
        <f>IF(Table1[[#This Row],[Analyte]]=$W$8, Table1[[#This Row],[Area]]/SUMIFS($G$6:$G2103, $M$6:$M2103,Table1[[#This Row],[Inject ID]],$B$6:$B2103,Table1[[#This Row],[File Name]]), "")</f>
        <v/>
      </c>
      <c r="O1105" t="str">
        <f>IF(Table1[[#This Row],[Analyte]]=$W$25, Table1[[#This Row],[Area]]/SUMIFS($G$6:$G2103, $M$6:$M2103,Table1[[#This Row],[Inject ID]],$B$6:$B2103,Table1[[#This Row],[File Name]]), "")</f>
        <v/>
      </c>
      <c r="Q1105" t="str">
        <f>IF(Table1[[#This Row],[Nap/decane]]=$W$8, Table1[[#This Row],[Area]]/SUMIFS($G$6:$G2103, $M$6:$M2103,Table1[[#This Row],[Inject ID approx]],$B$6:$B2103,Table1[[#This Row],[File Name]]), "")</f>
        <v/>
      </c>
      <c r="R1105" t="str">
        <f>IF(OR(Table1[[#This Row],[Analyte]]="Phe", Table1[[#This Row],[Analyte]]= "Naphtol"),TRUE,"")</f>
        <v/>
      </c>
    </row>
    <row r="1106" spans="1:18" x14ac:dyDescent="0.2">
      <c r="A1106" t="str">
        <f>IFERROR(RIGHT(Table1[[#This Row],[File Name]],LEN(Table1[[#This Row],[File Name]])-FIND("-",Table1[[#This Row],[File Name]])),"")</f>
        <v>0.1</v>
      </c>
      <c r="B1106" t="str">
        <f>IF(LEFT(Table1[[#This Row],[Peak '#]],3)="TIC", SUBSTITUTE(SUBSTITUTE(Table1[[#This Row],[Peak '#]],".D\data.ms",""),"TIC:", ""),B1105)</f>
        <v xml:space="preserve"> 20250718_Nap-0.1</v>
      </c>
      <c r="J1106" t="str">
        <f>IFERROR(2*(D1107-Table1[[#This Row],[Ret Time]])/(Table1[[#This Row],[Width]]+F1107),"")</f>
        <v/>
      </c>
      <c r="K1106" t="str">
        <f>IF(ISNUMBER(Table1[[#This Row],[Ret Time]]), ROUND(Table1[[#This Row],[Ret Time]],1),"")</f>
        <v/>
      </c>
      <c r="L1106" t="str">
        <f>IFERROR(INDEX($W$8:$W$30,MATCH(K1106,$V$8:$V$30,0)),"")</f>
        <v/>
      </c>
      <c r="M1106" t="str">
        <f>IFERROR(INDEX($X$8:$X$30,MATCH(Table1[[#This Row],[Rounded RT]],$V$8:$V$30,0)),"")</f>
        <v/>
      </c>
      <c r="N1106" t="str">
        <f>IF(Table1[[#This Row],[Analyte]]=$W$8, Table1[[#This Row],[Area]]/SUMIFS($G$6:$G2104, $M$6:$M2104,Table1[[#This Row],[Inject ID]],$B$6:$B2104,Table1[[#This Row],[File Name]]), "")</f>
        <v/>
      </c>
      <c r="O1106" t="str">
        <f>IF(Table1[[#This Row],[Analyte]]=$W$25, Table1[[#This Row],[Area]]/SUMIFS($G$6:$G2104, $M$6:$M2104,Table1[[#This Row],[Inject ID]],$B$6:$B2104,Table1[[#This Row],[File Name]]), "")</f>
        <v/>
      </c>
      <c r="Q1106" t="str">
        <f>IF(Table1[[#This Row],[Nap/decane]]=$W$8, Table1[[#This Row],[Area]]/SUMIFS($G$6:$G2104, $M$6:$M2104,Table1[[#This Row],[Inject ID approx]],$B$6:$B2104,Table1[[#This Row],[File Name]]), "")</f>
        <v/>
      </c>
      <c r="R1106" t="str">
        <f>IF(OR(Table1[[#This Row],[Analyte]]="Phe", Table1[[#This Row],[Analyte]]= "Naphtol"),TRUE,"")</f>
        <v/>
      </c>
    </row>
    <row r="1107" spans="1:18" x14ac:dyDescent="0.2">
      <c r="A1107" t="str">
        <f>IFERROR(RIGHT(Table1[[#This Row],[File Name]],LEN(Table1[[#This Row],[File Name]])-FIND("-",Table1[[#This Row],[File Name]])),"")</f>
        <v>0.1</v>
      </c>
      <c r="B1107" t="str">
        <f>IF(LEFT(Table1[[#This Row],[Peak '#]],3)="TIC", SUBSTITUTE(SUBSTITUTE(Table1[[#This Row],[Peak '#]],".D\data.ms",""),"TIC:", ""),B1106)</f>
        <v xml:space="preserve"> 20250718_Nap-0.1</v>
      </c>
      <c r="J1107" t="str">
        <f>IFERROR(2*(D1108-Table1[[#This Row],[Ret Time]])/(Table1[[#This Row],[Width]]+F1108),"")</f>
        <v/>
      </c>
      <c r="K1107" t="str">
        <f>IF(ISNUMBER(Table1[[#This Row],[Ret Time]]), ROUND(Table1[[#This Row],[Ret Time]],1),"")</f>
        <v/>
      </c>
      <c r="L1107" t="str">
        <f>IFERROR(INDEX($W$8:$W$30,MATCH(K1107,$V$8:$V$30,0)),"")</f>
        <v/>
      </c>
      <c r="M1107" t="str">
        <f>IFERROR(INDEX($X$8:$X$30,MATCH(Table1[[#This Row],[Rounded RT]],$V$8:$V$30,0)),"")</f>
        <v/>
      </c>
      <c r="N1107" t="str">
        <f>IF(Table1[[#This Row],[Analyte]]=$W$8, Table1[[#This Row],[Area]]/SUMIFS($G$6:$G2105, $M$6:$M2105,Table1[[#This Row],[Inject ID]],$B$6:$B2105,Table1[[#This Row],[File Name]]), "")</f>
        <v/>
      </c>
      <c r="O1107" t="str">
        <f>IF(Table1[[#This Row],[Analyte]]=$W$25, Table1[[#This Row],[Area]]/SUMIFS($G$6:$G2105, $M$6:$M2105,Table1[[#This Row],[Inject ID]],$B$6:$B2105,Table1[[#This Row],[File Name]]), "")</f>
        <v/>
      </c>
      <c r="Q1107" t="str">
        <f>IF(Table1[[#This Row],[Nap/decane]]=$W$8, Table1[[#This Row],[Area]]/SUMIFS($G$6:$G2105, $M$6:$M2105,Table1[[#This Row],[Inject ID approx]],$B$6:$B2105,Table1[[#This Row],[File Name]]), "")</f>
        <v/>
      </c>
      <c r="R1107" t="str">
        <f>IF(OR(Table1[[#This Row],[Analyte]]="Phe", Table1[[#This Row],[Analyte]]= "Naphtol"),TRUE,"")</f>
        <v/>
      </c>
    </row>
    <row r="1108" spans="1:18" x14ac:dyDescent="0.2">
      <c r="A1108" t="str">
        <f>IFERROR(RIGHT(Table1[[#This Row],[File Name]],LEN(Table1[[#This Row],[File Name]])-FIND("-",Table1[[#This Row],[File Name]])),"")</f>
        <v>0.1</v>
      </c>
      <c r="B1108" t="str">
        <f>IF(LEFT(Table1[[#This Row],[Peak '#]],3)="TIC", SUBSTITUTE(SUBSTITUTE(Table1[[#This Row],[Peak '#]],".D\data.ms",""),"TIC:", ""),B1107)</f>
        <v xml:space="preserve"> 20250718_Nap-0.1</v>
      </c>
      <c r="J1108" t="str">
        <f>IFERROR(2*(D1109-Table1[[#This Row],[Ret Time]])/(Table1[[#This Row],[Width]]+F1109),"")</f>
        <v/>
      </c>
      <c r="K1108" t="str">
        <f>IF(ISNUMBER(Table1[[#This Row],[Ret Time]]), ROUND(Table1[[#This Row],[Ret Time]],1),"")</f>
        <v/>
      </c>
      <c r="L1108" t="str">
        <f>IFERROR(INDEX($W$8:$W$30,MATCH(K1108,$V$8:$V$30,0)),"")</f>
        <v/>
      </c>
      <c r="M1108" t="str">
        <f>IFERROR(INDEX($X$8:$X$30,MATCH(Table1[[#This Row],[Rounded RT]],$V$8:$V$30,0)),"")</f>
        <v/>
      </c>
      <c r="N1108" t="str">
        <f>IF(Table1[[#This Row],[Analyte]]=$W$8, Table1[[#This Row],[Area]]/SUMIFS($G$6:$G2106, $M$6:$M2106,Table1[[#This Row],[Inject ID]],$B$6:$B2106,Table1[[#This Row],[File Name]]), "")</f>
        <v/>
      </c>
      <c r="O1108" t="str">
        <f>IF(Table1[[#This Row],[Analyte]]=$W$25, Table1[[#This Row],[Area]]/SUMIFS($G$6:$G2106, $M$6:$M2106,Table1[[#This Row],[Inject ID]],$B$6:$B2106,Table1[[#This Row],[File Name]]), "")</f>
        <v/>
      </c>
      <c r="Q1108" t="str">
        <f>IF(Table1[[#This Row],[Nap/decane]]=$W$8, Table1[[#This Row],[Area]]/SUMIFS($G$6:$G2106, $M$6:$M2106,Table1[[#This Row],[Inject ID approx]],$B$6:$B2106,Table1[[#This Row],[File Name]]), "")</f>
        <v/>
      </c>
      <c r="R1108" t="str">
        <f>IF(OR(Table1[[#This Row],[Analyte]]="Phe", Table1[[#This Row],[Analyte]]= "Naphtol"),TRUE,"")</f>
        <v/>
      </c>
    </row>
    <row r="1109" spans="1:18" x14ac:dyDescent="0.2">
      <c r="A1109" t="str">
        <f>IFERROR(RIGHT(Table1[[#This Row],[File Name]],LEN(Table1[[#This Row],[File Name]])-FIND("-",Table1[[#This Row],[File Name]])),"")</f>
        <v>0.1</v>
      </c>
      <c r="B1109" t="str">
        <f>IF(LEFT(Table1[[#This Row],[Peak '#]],3)="TIC", SUBSTITUTE(SUBSTITUTE(Table1[[#This Row],[Peak '#]],".D\data.ms",""),"TIC:", ""),B1108)</f>
        <v xml:space="preserve"> 20250718_Nap-0.1</v>
      </c>
      <c r="J1109" t="str">
        <f>IFERROR(2*(D1110-Table1[[#This Row],[Ret Time]])/(Table1[[#This Row],[Width]]+F1110),"")</f>
        <v/>
      </c>
      <c r="K1109" t="str">
        <f>IF(ISNUMBER(Table1[[#This Row],[Ret Time]]), ROUND(Table1[[#This Row],[Ret Time]],1),"")</f>
        <v/>
      </c>
      <c r="L1109" t="str">
        <f>IFERROR(INDEX($W$8:$W$30,MATCH(K1109,$V$8:$V$30,0)),"")</f>
        <v/>
      </c>
      <c r="M1109" t="str">
        <f>IFERROR(INDEX($X$8:$X$30,MATCH(Table1[[#This Row],[Rounded RT]],$V$8:$V$30,0)),"")</f>
        <v/>
      </c>
      <c r="N1109" t="str">
        <f>IF(Table1[[#This Row],[Analyte]]=$W$8, Table1[[#This Row],[Area]]/SUMIFS($G$6:$G2107, $M$6:$M2107,Table1[[#This Row],[Inject ID]],$B$6:$B2107,Table1[[#This Row],[File Name]]), "")</f>
        <v/>
      </c>
      <c r="O1109" t="str">
        <f>IF(Table1[[#This Row],[Analyte]]=$W$25, Table1[[#This Row],[Area]]/SUMIFS($G$6:$G2107, $M$6:$M2107,Table1[[#This Row],[Inject ID]],$B$6:$B2107,Table1[[#This Row],[File Name]]), "")</f>
        <v/>
      </c>
      <c r="Q1109" t="str">
        <f>IF(Table1[[#This Row],[Nap/decane]]=$W$8, Table1[[#This Row],[Area]]/SUMIFS($G$6:$G2107, $M$6:$M2107,Table1[[#This Row],[Inject ID approx]],$B$6:$B2107,Table1[[#This Row],[File Name]]), "")</f>
        <v/>
      </c>
      <c r="R1109" t="str">
        <f>IF(OR(Table1[[#This Row],[Analyte]]="Phe", Table1[[#This Row],[Analyte]]= "Naphtol"),TRUE,"")</f>
        <v/>
      </c>
    </row>
    <row r="1110" spans="1:18" x14ac:dyDescent="0.2">
      <c r="A1110" t="str">
        <f>IFERROR(RIGHT(Table1[[#This Row],[File Name]],LEN(Table1[[#This Row],[File Name]])-FIND("-",Table1[[#This Row],[File Name]])),"")</f>
        <v>0.1</v>
      </c>
      <c r="B1110" t="str">
        <f>IF(LEFT(Table1[[#This Row],[Peak '#]],3)="TIC", SUBSTITUTE(SUBSTITUTE(Table1[[#This Row],[Peak '#]],".D\data.ms",""),"TIC:", ""),B1109)</f>
        <v xml:space="preserve"> 20250718_Nap-0.1</v>
      </c>
      <c r="J1110" t="str">
        <f>IFERROR(2*(D1111-Table1[[#This Row],[Ret Time]])/(Table1[[#This Row],[Width]]+F1111),"")</f>
        <v/>
      </c>
      <c r="K1110" t="str">
        <f>IF(ISNUMBER(Table1[[#This Row],[Ret Time]]), ROUND(Table1[[#This Row],[Ret Time]],1),"")</f>
        <v/>
      </c>
      <c r="L1110" t="str">
        <f>IFERROR(INDEX($W$8:$W$30,MATCH(K1110,$V$8:$V$30,0)),"")</f>
        <v/>
      </c>
      <c r="M1110" t="str">
        <f>IFERROR(INDEX($X$8:$X$30,MATCH(Table1[[#This Row],[Rounded RT]],$V$8:$V$30,0)),"")</f>
        <v/>
      </c>
      <c r="N1110" t="str">
        <f>IF(Table1[[#This Row],[Analyte]]=$W$8, Table1[[#This Row],[Area]]/SUMIFS($G$6:$G2108, $M$6:$M2108,Table1[[#This Row],[Inject ID]],$B$6:$B2108,Table1[[#This Row],[File Name]]), "")</f>
        <v/>
      </c>
      <c r="O1110" t="str">
        <f>IF(Table1[[#This Row],[Analyte]]=$W$25, Table1[[#This Row],[Area]]/SUMIFS($G$6:$G2108, $M$6:$M2108,Table1[[#This Row],[Inject ID]],$B$6:$B2108,Table1[[#This Row],[File Name]]), "")</f>
        <v/>
      </c>
      <c r="Q1110" t="str">
        <f>IF(Table1[[#This Row],[Nap/decane]]=$W$8, Table1[[#This Row],[Area]]/SUMIFS($G$6:$G2108, $M$6:$M2108,Table1[[#This Row],[Inject ID approx]],$B$6:$B2108,Table1[[#This Row],[File Name]]), "")</f>
        <v/>
      </c>
      <c r="R1110" t="str">
        <f>IF(OR(Table1[[#This Row],[Analyte]]="Phe", Table1[[#This Row],[Analyte]]= "Naphtol"),TRUE,"")</f>
        <v/>
      </c>
    </row>
    <row r="1111" spans="1:18" x14ac:dyDescent="0.2">
      <c r="A1111" t="str">
        <f>IFERROR(RIGHT(Table1[[#This Row],[File Name]],LEN(Table1[[#This Row],[File Name]])-FIND("-",Table1[[#This Row],[File Name]])),"")</f>
        <v>0.1</v>
      </c>
      <c r="B1111" t="str">
        <f>IF(LEFT(Table1[[#This Row],[Peak '#]],3)="TIC", SUBSTITUTE(SUBSTITUTE(Table1[[#This Row],[Peak '#]],".D\data.ms",""),"TIC:", ""),B1110)</f>
        <v xml:space="preserve"> 20250718_Nap-0.1</v>
      </c>
      <c r="J1111" t="str">
        <f>IFERROR(2*(D1112-Table1[[#This Row],[Ret Time]])/(Table1[[#This Row],[Width]]+F1112),"")</f>
        <v/>
      </c>
      <c r="K1111" t="str">
        <f>IF(ISNUMBER(Table1[[#This Row],[Ret Time]]), ROUND(Table1[[#This Row],[Ret Time]],1),"")</f>
        <v/>
      </c>
      <c r="L1111" t="str">
        <f>IFERROR(INDEX($W$8:$W$30,MATCH(K1111,$V$8:$V$30,0)),"")</f>
        <v/>
      </c>
      <c r="M1111" t="str">
        <f>IFERROR(INDEX($X$8:$X$30,MATCH(Table1[[#This Row],[Rounded RT]],$V$8:$V$30,0)),"")</f>
        <v/>
      </c>
      <c r="N1111" t="str">
        <f>IF(Table1[[#This Row],[Analyte]]=$W$8, Table1[[#This Row],[Area]]/SUMIFS($G$6:$G2109, $M$6:$M2109,Table1[[#This Row],[Inject ID]],$B$6:$B2109,Table1[[#This Row],[File Name]]), "")</f>
        <v/>
      </c>
      <c r="O1111" t="str">
        <f>IF(Table1[[#This Row],[Analyte]]=$W$25, Table1[[#This Row],[Area]]/SUMIFS($G$6:$G2109, $M$6:$M2109,Table1[[#This Row],[Inject ID]],$B$6:$B2109,Table1[[#This Row],[File Name]]), "")</f>
        <v/>
      </c>
      <c r="Q1111" t="str">
        <f>IF(Table1[[#This Row],[Nap/decane]]=$W$8, Table1[[#This Row],[Area]]/SUMIFS($G$6:$G2109, $M$6:$M2109,Table1[[#This Row],[Inject ID approx]],$B$6:$B2109,Table1[[#This Row],[File Name]]), "")</f>
        <v/>
      </c>
      <c r="R1111" t="str">
        <f>IF(OR(Table1[[#This Row],[Analyte]]="Phe", Table1[[#This Row],[Analyte]]= "Naphtol"),TRUE,"")</f>
        <v/>
      </c>
    </row>
    <row r="1112" spans="1:18" x14ac:dyDescent="0.2">
      <c r="A1112" t="str">
        <f>IFERROR(RIGHT(Table1[[#This Row],[File Name]],LEN(Table1[[#This Row],[File Name]])-FIND("-",Table1[[#This Row],[File Name]])),"")</f>
        <v>0.1</v>
      </c>
      <c r="B1112" t="str">
        <f>IF(LEFT(Table1[[#This Row],[Peak '#]],3)="TIC", SUBSTITUTE(SUBSTITUTE(Table1[[#This Row],[Peak '#]],".D\data.ms",""),"TIC:", ""),B1111)</f>
        <v xml:space="preserve"> 20250718_Nap-0.1</v>
      </c>
      <c r="J1112" t="str">
        <f>IFERROR(2*(D1113-Table1[[#This Row],[Ret Time]])/(Table1[[#This Row],[Width]]+F1113),"")</f>
        <v/>
      </c>
      <c r="K1112" t="str">
        <f>IF(ISNUMBER(Table1[[#This Row],[Ret Time]]), ROUND(Table1[[#This Row],[Ret Time]],1),"")</f>
        <v/>
      </c>
      <c r="L1112" t="str">
        <f>IFERROR(INDEX($W$8:$W$30,MATCH(K1112,$V$8:$V$30,0)),"")</f>
        <v/>
      </c>
      <c r="M1112" t="str">
        <f>IFERROR(INDEX($X$8:$X$30,MATCH(Table1[[#This Row],[Rounded RT]],$V$8:$V$30,0)),"")</f>
        <v/>
      </c>
      <c r="N1112" t="str">
        <f>IF(Table1[[#This Row],[Analyte]]=$W$8, Table1[[#This Row],[Area]]/SUMIFS($G$6:$G2110, $M$6:$M2110,Table1[[#This Row],[Inject ID]],$B$6:$B2110,Table1[[#This Row],[File Name]]), "")</f>
        <v/>
      </c>
      <c r="O1112" t="str">
        <f>IF(Table1[[#This Row],[Analyte]]=$W$25, Table1[[#This Row],[Area]]/SUMIFS($G$6:$G2110, $M$6:$M2110,Table1[[#This Row],[Inject ID]],$B$6:$B2110,Table1[[#This Row],[File Name]]), "")</f>
        <v/>
      </c>
      <c r="Q1112" t="str">
        <f>IF(Table1[[#This Row],[Nap/decane]]=$W$8, Table1[[#This Row],[Area]]/SUMIFS($G$6:$G2110, $M$6:$M2110,Table1[[#This Row],[Inject ID approx]],$B$6:$B2110,Table1[[#This Row],[File Name]]), "")</f>
        <v/>
      </c>
      <c r="R1112" t="str">
        <f>IF(OR(Table1[[#This Row],[Analyte]]="Phe", Table1[[#This Row],[Analyte]]= "Naphtol"),TRUE,"")</f>
        <v/>
      </c>
    </row>
    <row r="1113" spans="1:18" x14ac:dyDescent="0.2">
      <c r="A1113" t="str">
        <f>IFERROR(RIGHT(Table1[[#This Row],[File Name]],LEN(Table1[[#This Row],[File Name]])-FIND("-",Table1[[#This Row],[File Name]])),"")</f>
        <v>0.1</v>
      </c>
      <c r="B1113" t="str">
        <f>IF(LEFT(Table1[[#This Row],[Peak '#]],3)="TIC", SUBSTITUTE(SUBSTITUTE(Table1[[#This Row],[Peak '#]],".D\data.ms",""),"TIC:", ""),B1112)</f>
        <v xml:space="preserve"> 20250718_Nap-0.1</v>
      </c>
      <c r="J1113" t="str">
        <f>IFERROR(2*(D1114-Table1[[#This Row],[Ret Time]])/(Table1[[#This Row],[Width]]+F1114),"")</f>
        <v/>
      </c>
      <c r="K1113" t="str">
        <f>IF(ISNUMBER(Table1[[#This Row],[Ret Time]]), ROUND(Table1[[#This Row],[Ret Time]],1),"")</f>
        <v/>
      </c>
      <c r="L1113" t="str">
        <f>IFERROR(INDEX($W$8:$W$30,MATCH(K1113,$V$8:$V$30,0)),"")</f>
        <v/>
      </c>
      <c r="M1113" t="str">
        <f>IFERROR(INDEX($X$8:$X$30,MATCH(Table1[[#This Row],[Rounded RT]],$V$8:$V$30,0)),"")</f>
        <v/>
      </c>
      <c r="N1113" t="str">
        <f>IF(Table1[[#This Row],[Analyte]]=$W$8, Table1[[#This Row],[Area]]/SUMIFS($G$6:$G2111, $M$6:$M2111,Table1[[#This Row],[Inject ID]],$B$6:$B2111,Table1[[#This Row],[File Name]]), "")</f>
        <v/>
      </c>
      <c r="O1113" t="str">
        <f>IF(Table1[[#This Row],[Analyte]]=$W$25, Table1[[#This Row],[Area]]/SUMIFS($G$6:$G2111, $M$6:$M2111,Table1[[#This Row],[Inject ID]],$B$6:$B2111,Table1[[#This Row],[File Name]]), "")</f>
        <v/>
      </c>
      <c r="Q1113" t="str">
        <f>IF(Table1[[#This Row],[Nap/decane]]=$W$8, Table1[[#This Row],[Area]]/SUMIFS($G$6:$G2111, $M$6:$M2111,Table1[[#This Row],[Inject ID approx]],$B$6:$B2111,Table1[[#This Row],[File Name]]), "")</f>
        <v/>
      </c>
      <c r="R1113" t="str">
        <f>IF(OR(Table1[[#This Row],[Analyte]]="Phe", Table1[[#This Row],[Analyte]]= "Naphtol"),TRUE,"")</f>
        <v/>
      </c>
    </row>
    <row r="1114" spans="1:18" x14ac:dyDescent="0.2">
      <c r="A1114" t="str">
        <f>IFERROR(RIGHT(Table1[[#This Row],[File Name]],LEN(Table1[[#This Row],[File Name]])-FIND("-",Table1[[#This Row],[File Name]])),"")</f>
        <v>0.1</v>
      </c>
      <c r="B1114" t="str">
        <f>IF(LEFT(Table1[[#This Row],[Peak '#]],3)="TIC", SUBSTITUTE(SUBSTITUTE(Table1[[#This Row],[Peak '#]],".D\data.ms",""),"TIC:", ""),B1113)</f>
        <v xml:space="preserve"> 20250718_Nap-0.1</v>
      </c>
      <c r="J1114" t="str">
        <f>IFERROR(2*(D1115-Table1[[#This Row],[Ret Time]])/(Table1[[#This Row],[Width]]+F1115),"")</f>
        <v/>
      </c>
      <c r="K1114" t="str">
        <f>IF(ISNUMBER(Table1[[#This Row],[Ret Time]]), ROUND(Table1[[#This Row],[Ret Time]],1),"")</f>
        <v/>
      </c>
      <c r="L1114" t="str">
        <f>IFERROR(INDEX($W$8:$W$30,MATCH(K1114,$V$8:$V$30,0)),"")</f>
        <v/>
      </c>
      <c r="M1114" t="str">
        <f>IFERROR(INDEX($X$8:$X$30,MATCH(Table1[[#This Row],[Rounded RT]],$V$8:$V$30,0)),"")</f>
        <v/>
      </c>
      <c r="N1114" t="str">
        <f>IF(Table1[[#This Row],[Analyte]]=$W$8, Table1[[#This Row],[Area]]/SUMIFS($G$6:$G2112, $M$6:$M2112,Table1[[#This Row],[Inject ID]],$B$6:$B2112,Table1[[#This Row],[File Name]]), "")</f>
        <v/>
      </c>
      <c r="O1114" t="str">
        <f>IF(Table1[[#This Row],[Analyte]]=$W$25, Table1[[#This Row],[Area]]/SUMIFS($G$6:$G2112, $M$6:$M2112,Table1[[#This Row],[Inject ID]],$B$6:$B2112,Table1[[#This Row],[File Name]]), "")</f>
        <v/>
      </c>
      <c r="Q1114" t="str">
        <f>IF(Table1[[#This Row],[Nap/decane]]=$W$8, Table1[[#This Row],[Area]]/SUMIFS($G$6:$G2112, $M$6:$M2112,Table1[[#This Row],[Inject ID approx]],$B$6:$B2112,Table1[[#This Row],[File Name]]), "")</f>
        <v/>
      </c>
      <c r="R1114" t="str">
        <f>IF(OR(Table1[[#This Row],[Analyte]]="Phe", Table1[[#This Row],[Analyte]]= "Naphtol"),TRUE,"")</f>
        <v/>
      </c>
    </row>
    <row r="1115" spans="1:18" x14ac:dyDescent="0.2">
      <c r="A1115" t="str">
        <f>IFERROR(RIGHT(Table1[[#This Row],[File Name]],LEN(Table1[[#This Row],[File Name]])-FIND("-",Table1[[#This Row],[File Name]])),"")</f>
        <v>0.1</v>
      </c>
      <c r="B1115" t="str">
        <f>IF(LEFT(Table1[[#This Row],[Peak '#]],3)="TIC", SUBSTITUTE(SUBSTITUTE(Table1[[#This Row],[Peak '#]],".D\data.ms",""),"TIC:", ""),B1114)</f>
        <v xml:space="preserve"> 20250718_Nap-0.1</v>
      </c>
      <c r="J1115" t="str">
        <f>IFERROR(2*(D1116-Table1[[#This Row],[Ret Time]])/(Table1[[#This Row],[Width]]+F1116),"")</f>
        <v/>
      </c>
      <c r="K1115" t="str">
        <f>IF(ISNUMBER(Table1[[#This Row],[Ret Time]]), ROUND(Table1[[#This Row],[Ret Time]],1),"")</f>
        <v/>
      </c>
      <c r="L1115" t="str">
        <f>IFERROR(INDEX($W$8:$W$30,MATCH(K1115,$V$8:$V$30,0)),"")</f>
        <v/>
      </c>
      <c r="M1115" t="str">
        <f>IFERROR(INDEX($X$8:$X$30,MATCH(Table1[[#This Row],[Rounded RT]],$V$8:$V$30,0)),"")</f>
        <v/>
      </c>
      <c r="N1115" t="str">
        <f>IF(Table1[[#This Row],[Analyte]]=$W$8, Table1[[#This Row],[Area]]/SUMIFS($G$6:$G2113, $M$6:$M2113,Table1[[#This Row],[Inject ID]],$B$6:$B2113,Table1[[#This Row],[File Name]]), "")</f>
        <v/>
      </c>
      <c r="O1115" t="str">
        <f>IF(Table1[[#This Row],[Analyte]]=$W$25, Table1[[#This Row],[Area]]/SUMIFS($G$6:$G2113, $M$6:$M2113,Table1[[#This Row],[Inject ID]],$B$6:$B2113,Table1[[#This Row],[File Name]]), "")</f>
        <v/>
      </c>
      <c r="Q1115" t="str">
        <f>IF(Table1[[#This Row],[Nap/decane]]=$W$8, Table1[[#This Row],[Area]]/SUMIFS($G$6:$G2113, $M$6:$M2113,Table1[[#This Row],[Inject ID approx]],$B$6:$B2113,Table1[[#This Row],[File Name]]), "")</f>
        <v/>
      </c>
      <c r="R1115" t="str">
        <f>IF(OR(Table1[[#This Row],[Analyte]]="Phe", Table1[[#This Row],[Analyte]]= "Naphtol"),TRUE,"")</f>
        <v/>
      </c>
    </row>
    <row r="1116" spans="1:18" x14ac:dyDescent="0.2">
      <c r="A1116" t="str">
        <f>IFERROR(RIGHT(Table1[[#This Row],[File Name]],LEN(Table1[[#This Row],[File Name]])-FIND("-",Table1[[#This Row],[File Name]])),"")</f>
        <v>0.1</v>
      </c>
      <c r="B1116" t="str">
        <f>IF(LEFT(Table1[[#This Row],[Peak '#]],3)="TIC", SUBSTITUTE(SUBSTITUTE(Table1[[#This Row],[Peak '#]],".D\data.ms",""),"TIC:", ""),B1115)</f>
        <v xml:space="preserve"> 20250718_Nap-0.1</v>
      </c>
      <c r="J1116" t="str">
        <f>IFERROR(2*(D1117-Table1[[#This Row],[Ret Time]])/(Table1[[#This Row],[Width]]+F1117),"")</f>
        <v/>
      </c>
      <c r="K1116" t="str">
        <f>IF(ISNUMBER(Table1[[#This Row],[Ret Time]]), ROUND(Table1[[#This Row],[Ret Time]],1),"")</f>
        <v/>
      </c>
      <c r="L1116" t="str">
        <f>IFERROR(INDEX($W$8:$W$30,MATCH(K1116,$V$8:$V$30,0)),"")</f>
        <v/>
      </c>
      <c r="M1116" t="str">
        <f>IFERROR(INDEX($X$8:$X$30,MATCH(Table1[[#This Row],[Rounded RT]],$V$8:$V$30,0)),"")</f>
        <v/>
      </c>
      <c r="N1116" t="str">
        <f>IF(Table1[[#This Row],[Analyte]]=$W$8, Table1[[#This Row],[Area]]/SUMIFS($G$6:$G2114, $M$6:$M2114,Table1[[#This Row],[Inject ID]],$B$6:$B2114,Table1[[#This Row],[File Name]]), "")</f>
        <v/>
      </c>
      <c r="O1116" t="str">
        <f>IF(Table1[[#This Row],[Analyte]]=$W$25, Table1[[#This Row],[Area]]/SUMIFS($G$6:$G2114, $M$6:$M2114,Table1[[#This Row],[Inject ID]],$B$6:$B2114,Table1[[#This Row],[File Name]]), "")</f>
        <v/>
      </c>
      <c r="Q1116" t="str">
        <f>IF(Table1[[#This Row],[Nap/decane]]=$W$8, Table1[[#This Row],[Area]]/SUMIFS($G$6:$G2114, $M$6:$M2114,Table1[[#This Row],[Inject ID approx]],$B$6:$B2114,Table1[[#This Row],[File Name]]), "")</f>
        <v/>
      </c>
      <c r="R1116" t="str">
        <f>IF(OR(Table1[[#This Row],[Analyte]]="Phe", Table1[[#This Row],[Analyte]]= "Naphtol"),TRUE,"")</f>
        <v/>
      </c>
    </row>
    <row r="1117" spans="1:18" x14ac:dyDescent="0.2">
      <c r="A1117" t="str">
        <f>IFERROR(RIGHT(Table1[[#This Row],[File Name]],LEN(Table1[[#This Row],[File Name]])-FIND("-",Table1[[#This Row],[File Name]])),"")</f>
        <v>0.1</v>
      </c>
      <c r="B1117" t="str">
        <f>IF(LEFT(Table1[[#This Row],[Peak '#]],3)="TIC", SUBSTITUTE(SUBSTITUTE(Table1[[#This Row],[Peak '#]],".D\data.ms",""),"TIC:", ""),B1116)</f>
        <v xml:space="preserve"> 20250718_Nap-0.1</v>
      </c>
      <c r="J1117" t="str">
        <f>IFERROR(2*(D1118-Table1[[#This Row],[Ret Time]])/(Table1[[#This Row],[Width]]+F1118),"")</f>
        <v/>
      </c>
      <c r="K1117" t="str">
        <f>IF(ISNUMBER(Table1[[#This Row],[Ret Time]]), ROUND(Table1[[#This Row],[Ret Time]],1),"")</f>
        <v/>
      </c>
      <c r="L1117" t="str">
        <f>IFERROR(INDEX($W$8:$W$30,MATCH(K1117,$V$8:$V$30,0)),"")</f>
        <v/>
      </c>
      <c r="M1117" t="str">
        <f>IFERROR(INDEX($X$8:$X$30,MATCH(Table1[[#This Row],[Rounded RT]],$V$8:$V$30,0)),"")</f>
        <v/>
      </c>
      <c r="N1117" t="str">
        <f>IF(Table1[[#This Row],[Analyte]]=$W$8, Table1[[#This Row],[Area]]/SUMIFS($G$6:$G2115, $M$6:$M2115,Table1[[#This Row],[Inject ID]],$B$6:$B2115,Table1[[#This Row],[File Name]]), "")</f>
        <v/>
      </c>
      <c r="O1117" t="str">
        <f>IF(Table1[[#This Row],[Analyte]]=$W$25, Table1[[#This Row],[Area]]/SUMIFS($G$6:$G2115, $M$6:$M2115,Table1[[#This Row],[Inject ID]],$B$6:$B2115,Table1[[#This Row],[File Name]]), "")</f>
        <v/>
      </c>
      <c r="Q1117" t="str">
        <f>IF(Table1[[#This Row],[Nap/decane]]=$W$8, Table1[[#This Row],[Area]]/SUMIFS($G$6:$G2115, $M$6:$M2115,Table1[[#This Row],[Inject ID approx]],$B$6:$B2115,Table1[[#This Row],[File Name]]), "")</f>
        <v/>
      </c>
      <c r="R1117" t="str">
        <f>IF(OR(Table1[[#This Row],[Analyte]]="Phe", Table1[[#This Row],[Analyte]]= "Naphtol"),TRUE,"")</f>
        <v/>
      </c>
    </row>
    <row r="1118" spans="1:18" x14ac:dyDescent="0.2">
      <c r="A1118" t="str">
        <f>IFERROR(RIGHT(Table1[[#This Row],[File Name]],LEN(Table1[[#This Row],[File Name]])-FIND("-",Table1[[#This Row],[File Name]])),"")</f>
        <v>0.1</v>
      </c>
      <c r="B1118" t="str">
        <f>IF(LEFT(Table1[[#This Row],[Peak '#]],3)="TIC", SUBSTITUTE(SUBSTITUTE(Table1[[#This Row],[Peak '#]],".D\data.ms",""),"TIC:", ""),B1117)</f>
        <v xml:space="preserve"> 20250718_Nap-0.1</v>
      </c>
      <c r="J1118" t="str">
        <f>IFERROR(2*(D1119-Table1[[#This Row],[Ret Time]])/(Table1[[#This Row],[Width]]+F1119),"")</f>
        <v/>
      </c>
      <c r="K1118" t="str">
        <f>IF(ISNUMBER(Table1[[#This Row],[Ret Time]]), ROUND(Table1[[#This Row],[Ret Time]],1),"")</f>
        <v/>
      </c>
      <c r="L1118" t="str">
        <f>IFERROR(INDEX($W$8:$W$30,MATCH(K1118,$V$8:$V$30,0)),"")</f>
        <v/>
      </c>
      <c r="M1118" t="str">
        <f>IFERROR(INDEX($X$8:$X$30,MATCH(Table1[[#This Row],[Rounded RT]],$V$8:$V$30,0)),"")</f>
        <v/>
      </c>
      <c r="N1118" t="str">
        <f>IF(Table1[[#This Row],[Analyte]]=$W$8, Table1[[#This Row],[Area]]/SUMIFS($G$6:$G2116, $M$6:$M2116,Table1[[#This Row],[Inject ID]],$B$6:$B2116,Table1[[#This Row],[File Name]]), "")</f>
        <v/>
      </c>
      <c r="O1118" t="str">
        <f>IF(Table1[[#This Row],[Analyte]]=$W$25, Table1[[#This Row],[Area]]/SUMIFS($G$6:$G2116, $M$6:$M2116,Table1[[#This Row],[Inject ID]],$B$6:$B2116,Table1[[#This Row],[File Name]]), "")</f>
        <v/>
      </c>
      <c r="Q1118" t="str">
        <f>IF(Table1[[#This Row],[Nap/decane]]=$W$8, Table1[[#This Row],[Area]]/SUMIFS($G$6:$G2116, $M$6:$M2116,Table1[[#This Row],[Inject ID approx]],$B$6:$B2116,Table1[[#This Row],[File Name]]), "")</f>
        <v/>
      </c>
      <c r="R1118" t="str">
        <f>IF(OR(Table1[[#This Row],[Analyte]]="Phe", Table1[[#This Row],[Analyte]]= "Naphtol"),TRUE,"")</f>
        <v/>
      </c>
    </row>
    <row r="1119" spans="1:18" x14ac:dyDescent="0.2">
      <c r="A1119" t="str">
        <f>IFERROR(RIGHT(Table1[[#This Row],[File Name]],LEN(Table1[[#This Row],[File Name]])-FIND("-",Table1[[#This Row],[File Name]])),"")</f>
        <v>0.1</v>
      </c>
      <c r="B1119" t="str">
        <f>IF(LEFT(Table1[[#This Row],[Peak '#]],3)="TIC", SUBSTITUTE(SUBSTITUTE(Table1[[#This Row],[Peak '#]],".D\data.ms",""),"TIC:", ""),B1118)</f>
        <v xml:space="preserve"> 20250718_Nap-0.1</v>
      </c>
      <c r="J1119" t="str">
        <f>IFERROR(2*(D1120-Table1[[#This Row],[Ret Time]])/(Table1[[#This Row],[Width]]+F1120),"")</f>
        <v/>
      </c>
      <c r="K1119" t="str">
        <f>IF(ISNUMBER(Table1[[#This Row],[Ret Time]]), ROUND(Table1[[#This Row],[Ret Time]],1),"")</f>
        <v/>
      </c>
      <c r="L1119" t="str">
        <f>IFERROR(INDEX($W$8:$W$30,MATCH(K1119,$V$8:$V$30,0)),"")</f>
        <v/>
      </c>
      <c r="M1119" t="str">
        <f>IFERROR(INDEX($X$8:$X$30,MATCH(Table1[[#This Row],[Rounded RT]],$V$8:$V$30,0)),"")</f>
        <v/>
      </c>
      <c r="N1119" t="str">
        <f>IF(Table1[[#This Row],[Analyte]]=$W$8, Table1[[#This Row],[Area]]/SUMIFS($G$6:$G2117, $M$6:$M2117,Table1[[#This Row],[Inject ID]],$B$6:$B2117,Table1[[#This Row],[File Name]]), "")</f>
        <v/>
      </c>
      <c r="O1119" t="str">
        <f>IF(Table1[[#This Row],[Analyte]]=$W$25, Table1[[#This Row],[Area]]/SUMIFS($G$6:$G2117, $M$6:$M2117,Table1[[#This Row],[Inject ID]],$B$6:$B2117,Table1[[#This Row],[File Name]]), "")</f>
        <v/>
      </c>
      <c r="Q1119" t="str">
        <f>IF(Table1[[#This Row],[Nap/decane]]=$W$8, Table1[[#This Row],[Area]]/SUMIFS($G$6:$G2117, $M$6:$M2117,Table1[[#This Row],[Inject ID approx]],$B$6:$B2117,Table1[[#This Row],[File Name]]), "")</f>
        <v/>
      </c>
      <c r="R1119" t="str">
        <f>IF(OR(Table1[[#This Row],[Analyte]]="Phe", Table1[[#This Row],[Analyte]]= "Naphtol"),TRUE,"")</f>
        <v/>
      </c>
    </row>
    <row r="1120" spans="1:18" x14ac:dyDescent="0.2">
      <c r="A1120" t="str">
        <f>IFERROR(RIGHT(Table1[[#This Row],[File Name]],LEN(Table1[[#This Row],[File Name]])-FIND("-",Table1[[#This Row],[File Name]])),"")</f>
        <v>0.1</v>
      </c>
      <c r="B1120" t="str">
        <f>IF(LEFT(Table1[[#This Row],[Peak '#]],3)="TIC", SUBSTITUTE(SUBSTITUTE(Table1[[#This Row],[Peak '#]],".D\data.ms",""),"TIC:", ""),B1119)</f>
        <v xml:space="preserve"> 20250718_Nap-0.1</v>
      </c>
      <c r="J1120" t="str">
        <f>IFERROR(2*(D1121-Table1[[#This Row],[Ret Time]])/(Table1[[#This Row],[Width]]+F1121),"")</f>
        <v/>
      </c>
      <c r="K1120" t="str">
        <f>IF(ISNUMBER(Table1[[#This Row],[Ret Time]]), ROUND(Table1[[#This Row],[Ret Time]],1),"")</f>
        <v/>
      </c>
      <c r="L1120" t="str">
        <f>IFERROR(INDEX($W$8:$W$30,MATCH(K1120,$V$8:$V$30,0)),"")</f>
        <v/>
      </c>
      <c r="M1120" t="str">
        <f>IFERROR(INDEX($X$8:$X$30,MATCH(Table1[[#This Row],[Rounded RT]],$V$8:$V$30,0)),"")</f>
        <v/>
      </c>
      <c r="N1120" t="str">
        <f>IF(Table1[[#This Row],[Analyte]]=$W$8, Table1[[#This Row],[Area]]/SUMIFS($G$6:$G2118, $M$6:$M2118,Table1[[#This Row],[Inject ID]],$B$6:$B2118,Table1[[#This Row],[File Name]]), "")</f>
        <v/>
      </c>
      <c r="O1120" t="str">
        <f>IF(Table1[[#This Row],[Analyte]]=$W$25, Table1[[#This Row],[Area]]/SUMIFS($G$6:$G2118, $M$6:$M2118,Table1[[#This Row],[Inject ID]],$B$6:$B2118,Table1[[#This Row],[File Name]]), "")</f>
        <v/>
      </c>
      <c r="Q1120" t="str">
        <f>IF(Table1[[#This Row],[Nap/decane]]=$W$8, Table1[[#This Row],[Area]]/SUMIFS($G$6:$G2118, $M$6:$M2118,Table1[[#This Row],[Inject ID approx]],$B$6:$B2118,Table1[[#This Row],[File Name]]), "")</f>
        <v/>
      </c>
      <c r="R1120" t="str">
        <f>IF(OR(Table1[[#This Row],[Analyte]]="Phe", Table1[[#This Row],[Analyte]]= "Naphtol"),TRUE,"")</f>
        <v/>
      </c>
    </row>
    <row r="1121" spans="1:18" x14ac:dyDescent="0.2">
      <c r="A1121" t="str">
        <f>IFERROR(RIGHT(Table1[[#This Row],[File Name]],LEN(Table1[[#This Row],[File Name]])-FIND("-",Table1[[#This Row],[File Name]])),"")</f>
        <v>0.1</v>
      </c>
      <c r="B1121" t="str">
        <f>IF(LEFT(Table1[[#This Row],[Peak '#]],3)="TIC", SUBSTITUTE(SUBSTITUTE(Table1[[#This Row],[Peak '#]],".D\data.ms",""),"TIC:", ""),B1120)</f>
        <v xml:space="preserve"> 20250718_Nap-0.1</v>
      </c>
      <c r="J1121" t="str">
        <f>IFERROR(2*(D1122-Table1[[#This Row],[Ret Time]])/(Table1[[#This Row],[Width]]+F1122),"")</f>
        <v/>
      </c>
      <c r="K1121" t="str">
        <f>IF(ISNUMBER(Table1[[#This Row],[Ret Time]]), ROUND(Table1[[#This Row],[Ret Time]],1),"")</f>
        <v/>
      </c>
      <c r="L1121" t="str">
        <f>IFERROR(INDEX($W$8:$W$30,MATCH(K1121,$V$8:$V$30,0)),"")</f>
        <v/>
      </c>
      <c r="M1121" t="str">
        <f>IFERROR(INDEX($X$8:$X$30,MATCH(Table1[[#This Row],[Rounded RT]],$V$8:$V$30,0)),"")</f>
        <v/>
      </c>
      <c r="N1121" t="str">
        <f>IF(Table1[[#This Row],[Analyte]]=$W$8, Table1[[#This Row],[Area]]/SUMIFS($G$6:$G2119, $M$6:$M2119,Table1[[#This Row],[Inject ID]],$B$6:$B2119,Table1[[#This Row],[File Name]]), "")</f>
        <v/>
      </c>
      <c r="O1121" t="str">
        <f>IF(Table1[[#This Row],[Analyte]]=$W$25, Table1[[#This Row],[Area]]/SUMIFS($G$6:$G2119, $M$6:$M2119,Table1[[#This Row],[Inject ID]],$B$6:$B2119,Table1[[#This Row],[File Name]]), "")</f>
        <v/>
      </c>
      <c r="Q1121" t="str">
        <f>IF(Table1[[#This Row],[Nap/decane]]=$W$8, Table1[[#This Row],[Area]]/SUMIFS($G$6:$G2119, $M$6:$M2119,Table1[[#This Row],[Inject ID approx]],$B$6:$B2119,Table1[[#This Row],[File Name]]), "")</f>
        <v/>
      </c>
      <c r="R1121" t="str">
        <f>IF(OR(Table1[[#This Row],[Analyte]]="Phe", Table1[[#This Row],[Analyte]]= "Naphtol"),TRUE,"")</f>
        <v/>
      </c>
    </row>
    <row r="1122" spans="1:18" x14ac:dyDescent="0.2">
      <c r="A1122" t="str">
        <f>IFERROR(RIGHT(Table1[[#This Row],[File Name]],LEN(Table1[[#This Row],[File Name]])-FIND("-",Table1[[#This Row],[File Name]])),"")</f>
        <v>0.1</v>
      </c>
      <c r="B1122" t="str">
        <f>IF(LEFT(Table1[[#This Row],[Peak '#]],3)="TIC", SUBSTITUTE(SUBSTITUTE(Table1[[#This Row],[Peak '#]],".D\data.ms",""),"TIC:", ""),B1121)</f>
        <v xml:space="preserve"> 20250718_Nap-0.1</v>
      </c>
      <c r="J1122" t="str">
        <f>IFERROR(2*(D1123-Table1[[#This Row],[Ret Time]])/(Table1[[#This Row],[Width]]+F1123),"")</f>
        <v/>
      </c>
      <c r="K1122" t="str">
        <f>IF(ISNUMBER(Table1[[#This Row],[Ret Time]]), ROUND(Table1[[#This Row],[Ret Time]],1),"")</f>
        <v/>
      </c>
      <c r="L1122" t="str">
        <f>IFERROR(INDEX($W$8:$W$30,MATCH(K1122,$V$8:$V$30,0)),"")</f>
        <v/>
      </c>
      <c r="M1122" t="str">
        <f>IFERROR(INDEX($X$8:$X$30,MATCH(Table1[[#This Row],[Rounded RT]],$V$8:$V$30,0)),"")</f>
        <v/>
      </c>
      <c r="N1122" t="str">
        <f>IF(Table1[[#This Row],[Analyte]]=$W$8, Table1[[#This Row],[Area]]/SUMIFS($G$6:$G2120, $M$6:$M2120,Table1[[#This Row],[Inject ID]],$B$6:$B2120,Table1[[#This Row],[File Name]]), "")</f>
        <v/>
      </c>
      <c r="O1122" t="str">
        <f>IF(Table1[[#This Row],[Analyte]]=$W$25, Table1[[#This Row],[Area]]/SUMIFS($G$6:$G2120, $M$6:$M2120,Table1[[#This Row],[Inject ID]],$B$6:$B2120,Table1[[#This Row],[File Name]]), "")</f>
        <v/>
      </c>
      <c r="Q1122" t="str">
        <f>IF(Table1[[#This Row],[Nap/decane]]=$W$8, Table1[[#This Row],[Area]]/SUMIFS($G$6:$G2120, $M$6:$M2120,Table1[[#This Row],[Inject ID approx]],$B$6:$B2120,Table1[[#This Row],[File Name]]), "")</f>
        <v/>
      </c>
      <c r="R1122" t="str">
        <f>IF(OR(Table1[[#This Row],[Analyte]]="Phe", Table1[[#This Row],[Analyte]]= "Naphtol"),TRUE,"")</f>
        <v/>
      </c>
    </row>
    <row r="1123" spans="1:18" x14ac:dyDescent="0.2">
      <c r="A1123" t="str">
        <f>IFERROR(RIGHT(Table1[[#This Row],[File Name]],LEN(Table1[[#This Row],[File Name]])-FIND("-",Table1[[#This Row],[File Name]])),"")</f>
        <v>0.1</v>
      </c>
      <c r="B1123" t="str">
        <f>IF(LEFT(Table1[[#This Row],[Peak '#]],3)="TIC", SUBSTITUTE(SUBSTITUTE(Table1[[#This Row],[Peak '#]],".D\data.ms",""),"TIC:", ""),B1122)</f>
        <v xml:space="preserve"> 20250718_Nap-0.1</v>
      </c>
      <c r="J1123" t="str">
        <f>IFERROR(2*(D1124-Table1[[#This Row],[Ret Time]])/(Table1[[#This Row],[Width]]+F1124),"")</f>
        <v/>
      </c>
      <c r="K1123" t="str">
        <f>IF(ISNUMBER(Table1[[#This Row],[Ret Time]]), ROUND(Table1[[#This Row],[Ret Time]],1),"")</f>
        <v/>
      </c>
      <c r="L1123" t="str">
        <f>IFERROR(INDEX($W$8:$W$30,MATCH(K1123,$V$8:$V$30,0)),"")</f>
        <v/>
      </c>
      <c r="M1123" t="str">
        <f>IFERROR(INDEX($X$8:$X$30,MATCH(Table1[[#This Row],[Rounded RT]],$V$8:$V$30,0)),"")</f>
        <v/>
      </c>
      <c r="N1123" t="str">
        <f>IF(Table1[[#This Row],[Analyte]]=$W$8, Table1[[#This Row],[Area]]/SUMIFS($G$6:$G2121, $M$6:$M2121,Table1[[#This Row],[Inject ID]],$B$6:$B2121,Table1[[#This Row],[File Name]]), "")</f>
        <v/>
      </c>
      <c r="O1123" t="str">
        <f>IF(Table1[[#This Row],[Analyte]]=$W$25, Table1[[#This Row],[Area]]/SUMIFS($G$6:$G2121, $M$6:$M2121,Table1[[#This Row],[Inject ID]],$B$6:$B2121,Table1[[#This Row],[File Name]]), "")</f>
        <v/>
      </c>
      <c r="Q1123" t="str">
        <f>IF(Table1[[#This Row],[Nap/decane]]=$W$8, Table1[[#This Row],[Area]]/SUMIFS($G$6:$G2121, $M$6:$M2121,Table1[[#This Row],[Inject ID approx]],$B$6:$B2121,Table1[[#This Row],[File Name]]), "")</f>
        <v/>
      </c>
      <c r="R1123" t="str">
        <f>IF(OR(Table1[[#This Row],[Analyte]]="Phe", Table1[[#This Row],[Analyte]]= "Naphtol"),TRUE,"")</f>
        <v/>
      </c>
    </row>
    <row r="1124" spans="1:18" x14ac:dyDescent="0.2">
      <c r="A1124" t="str">
        <f>IFERROR(RIGHT(Table1[[#This Row],[File Name]],LEN(Table1[[#This Row],[File Name]])-FIND("-",Table1[[#This Row],[File Name]])),"")</f>
        <v>0.1</v>
      </c>
      <c r="B1124" t="str">
        <f>IF(LEFT(Table1[[#This Row],[Peak '#]],3)="TIC", SUBSTITUTE(SUBSTITUTE(Table1[[#This Row],[Peak '#]],".D\data.ms",""),"TIC:", ""),B1123)</f>
        <v xml:space="preserve"> 20250718_Nap-0.1</v>
      </c>
      <c r="J1124" t="str">
        <f>IFERROR(2*(D1125-Table1[[#This Row],[Ret Time]])/(Table1[[#This Row],[Width]]+F1125),"")</f>
        <v/>
      </c>
      <c r="K1124" t="str">
        <f>IF(ISNUMBER(Table1[[#This Row],[Ret Time]]), ROUND(Table1[[#This Row],[Ret Time]],1),"")</f>
        <v/>
      </c>
      <c r="L1124" t="str">
        <f>IFERROR(INDEX($W$8:$W$30,MATCH(K1124,$V$8:$V$30,0)),"")</f>
        <v/>
      </c>
      <c r="M1124" t="str">
        <f>IFERROR(INDEX($X$8:$X$30,MATCH(Table1[[#This Row],[Rounded RT]],$V$8:$V$30,0)),"")</f>
        <v/>
      </c>
      <c r="N1124" t="str">
        <f>IF(Table1[[#This Row],[Analyte]]=$W$8, Table1[[#This Row],[Area]]/SUMIFS($G$6:$G2122, $M$6:$M2122,Table1[[#This Row],[Inject ID]],$B$6:$B2122,Table1[[#This Row],[File Name]]), "")</f>
        <v/>
      </c>
      <c r="O1124" t="str">
        <f>IF(Table1[[#This Row],[Analyte]]=$W$25, Table1[[#This Row],[Area]]/SUMIFS($G$6:$G2122, $M$6:$M2122,Table1[[#This Row],[Inject ID]],$B$6:$B2122,Table1[[#This Row],[File Name]]), "")</f>
        <v/>
      </c>
      <c r="Q1124" t="str">
        <f>IF(Table1[[#This Row],[Nap/decane]]=$W$8, Table1[[#This Row],[Area]]/SUMIFS($G$6:$G2122, $M$6:$M2122,Table1[[#This Row],[Inject ID approx]],$B$6:$B2122,Table1[[#This Row],[File Name]]), "")</f>
        <v/>
      </c>
      <c r="R1124" t="str">
        <f>IF(OR(Table1[[#This Row],[Analyte]]="Phe", Table1[[#This Row],[Analyte]]= "Naphtol"),TRUE,"")</f>
        <v/>
      </c>
    </row>
    <row r="1125" spans="1:18" x14ac:dyDescent="0.2">
      <c r="A1125" t="str">
        <f>IFERROR(RIGHT(Table1[[#This Row],[File Name]],LEN(Table1[[#This Row],[File Name]])-FIND("-",Table1[[#This Row],[File Name]])),"")</f>
        <v>0.1</v>
      </c>
      <c r="B1125" t="str">
        <f>IF(LEFT(Table1[[#This Row],[Peak '#]],3)="TIC", SUBSTITUTE(SUBSTITUTE(Table1[[#This Row],[Peak '#]],".D\data.ms",""),"TIC:", ""),B1124)</f>
        <v xml:space="preserve"> 20250718_Nap-0.1</v>
      </c>
      <c r="J1125" t="str">
        <f>IFERROR(2*(D1126-Table1[[#This Row],[Ret Time]])/(Table1[[#This Row],[Width]]+F1126),"")</f>
        <v/>
      </c>
      <c r="K1125" t="str">
        <f>IF(ISNUMBER(Table1[[#This Row],[Ret Time]]), ROUND(Table1[[#This Row],[Ret Time]],1),"")</f>
        <v/>
      </c>
      <c r="L1125" t="str">
        <f>IFERROR(INDEX($W$8:$W$30,MATCH(K1125,$V$8:$V$30,0)),"")</f>
        <v/>
      </c>
      <c r="M1125" t="str">
        <f>IFERROR(INDEX($X$8:$X$30,MATCH(Table1[[#This Row],[Rounded RT]],$V$8:$V$30,0)),"")</f>
        <v/>
      </c>
      <c r="N1125" t="str">
        <f>IF(Table1[[#This Row],[Analyte]]=$W$8, Table1[[#This Row],[Area]]/SUMIFS($G$6:$G2123, $M$6:$M2123,Table1[[#This Row],[Inject ID]],$B$6:$B2123,Table1[[#This Row],[File Name]]), "")</f>
        <v/>
      </c>
      <c r="O1125" t="str">
        <f>IF(Table1[[#This Row],[Analyte]]=$W$25, Table1[[#This Row],[Area]]/SUMIFS($G$6:$G2123, $M$6:$M2123,Table1[[#This Row],[Inject ID]],$B$6:$B2123,Table1[[#This Row],[File Name]]), "")</f>
        <v/>
      </c>
      <c r="Q1125" t="str">
        <f>IF(Table1[[#This Row],[Nap/decane]]=$W$8, Table1[[#This Row],[Area]]/SUMIFS($G$6:$G2123, $M$6:$M2123,Table1[[#This Row],[Inject ID approx]],$B$6:$B2123,Table1[[#This Row],[File Name]]), "")</f>
        <v/>
      </c>
      <c r="R1125" t="str">
        <f>IF(OR(Table1[[#This Row],[Analyte]]="Phe", Table1[[#This Row],[Analyte]]= "Naphtol"),TRUE,"")</f>
        <v/>
      </c>
    </row>
    <row r="1126" spans="1:18" x14ac:dyDescent="0.2">
      <c r="A1126" t="str">
        <f>IFERROR(RIGHT(Table1[[#This Row],[File Name]],LEN(Table1[[#This Row],[File Name]])-FIND("-",Table1[[#This Row],[File Name]])),"")</f>
        <v>0.1</v>
      </c>
      <c r="B1126" t="str">
        <f>IF(LEFT(Table1[[#This Row],[Peak '#]],3)="TIC", SUBSTITUTE(SUBSTITUTE(Table1[[#This Row],[Peak '#]],".D\data.ms",""),"TIC:", ""),B1125)</f>
        <v xml:space="preserve"> 20250718_Nap-0.1</v>
      </c>
      <c r="J1126" t="str">
        <f>IFERROR(2*(D1127-Table1[[#This Row],[Ret Time]])/(Table1[[#This Row],[Width]]+F1127),"")</f>
        <v/>
      </c>
      <c r="K1126" t="str">
        <f>IF(ISNUMBER(Table1[[#This Row],[Ret Time]]), ROUND(Table1[[#This Row],[Ret Time]],1),"")</f>
        <v/>
      </c>
      <c r="L1126" t="str">
        <f>IFERROR(INDEX($W$8:$W$30,MATCH(K1126,$V$8:$V$30,0)),"")</f>
        <v/>
      </c>
      <c r="M1126" t="str">
        <f>IFERROR(INDEX($X$8:$X$30,MATCH(Table1[[#This Row],[Rounded RT]],$V$8:$V$30,0)),"")</f>
        <v/>
      </c>
      <c r="N1126" t="str">
        <f>IF(Table1[[#This Row],[Analyte]]=$W$8, Table1[[#This Row],[Area]]/SUMIFS($G$6:$G2124, $M$6:$M2124,Table1[[#This Row],[Inject ID]],$B$6:$B2124,Table1[[#This Row],[File Name]]), "")</f>
        <v/>
      </c>
      <c r="O1126" t="str">
        <f>IF(Table1[[#This Row],[Analyte]]=$W$25, Table1[[#This Row],[Area]]/SUMIFS($G$6:$G2124, $M$6:$M2124,Table1[[#This Row],[Inject ID]],$B$6:$B2124,Table1[[#This Row],[File Name]]), "")</f>
        <v/>
      </c>
      <c r="Q1126" t="str">
        <f>IF(Table1[[#This Row],[Nap/decane]]=$W$8, Table1[[#This Row],[Area]]/SUMIFS($G$6:$G2124, $M$6:$M2124,Table1[[#This Row],[Inject ID approx]],$B$6:$B2124,Table1[[#This Row],[File Name]]), "")</f>
        <v/>
      </c>
      <c r="R1126" t="str">
        <f>IF(OR(Table1[[#This Row],[Analyte]]="Phe", Table1[[#This Row],[Analyte]]= "Naphtol"),TRUE,"")</f>
        <v/>
      </c>
    </row>
    <row r="1127" spans="1:18" x14ac:dyDescent="0.2">
      <c r="A1127" t="str">
        <f>IFERROR(RIGHT(Table1[[#This Row],[File Name]],LEN(Table1[[#This Row],[File Name]])-FIND("-",Table1[[#This Row],[File Name]])),"")</f>
        <v>0.1</v>
      </c>
      <c r="B1127" t="str">
        <f>IF(LEFT(Table1[[#This Row],[Peak '#]],3)="TIC", SUBSTITUTE(SUBSTITUTE(Table1[[#This Row],[Peak '#]],".D\data.ms",""),"TIC:", ""),B1126)</f>
        <v xml:space="preserve"> 20250718_Nap-0.1</v>
      </c>
      <c r="J1127" t="str">
        <f>IFERROR(2*(D1128-Table1[[#This Row],[Ret Time]])/(Table1[[#This Row],[Width]]+F1128),"")</f>
        <v/>
      </c>
      <c r="K1127" t="str">
        <f>IF(ISNUMBER(Table1[[#This Row],[Ret Time]]), ROUND(Table1[[#This Row],[Ret Time]],1),"")</f>
        <v/>
      </c>
      <c r="L1127" t="str">
        <f>IFERROR(INDEX($W$8:$W$30,MATCH(K1127,$V$8:$V$30,0)),"")</f>
        <v/>
      </c>
      <c r="M1127" t="str">
        <f>IFERROR(INDEX($X$8:$X$30,MATCH(Table1[[#This Row],[Rounded RT]],$V$8:$V$30,0)),"")</f>
        <v/>
      </c>
      <c r="N1127" t="str">
        <f>IF(Table1[[#This Row],[Analyte]]=$W$8, Table1[[#This Row],[Area]]/SUMIFS($G$6:$G2125, $M$6:$M2125,Table1[[#This Row],[Inject ID]],$B$6:$B2125,Table1[[#This Row],[File Name]]), "")</f>
        <v/>
      </c>
      <c r="O1127" t="str">
        <f>IF(Table1[[#This Row],[Analyte]]=$W$25, Table1[[#This Row],[Area]]/SUMIFS($G$6:$G2125, $M$6:$M2125,Table1[[#This Row],[Inject ID]],$B$6:$B2125,Table1[[#This Row],[File Name]]), "")</f>
        <v/>
      </c>
      <c r="Q1127" t="str">
        <f>IF(Table1[[#This Row],[Nap/decane]]=$W$8, Table1[[#This Row],[Area]]/SUMIFS($G$6:$G2125, $M$6:$M2125,Table1[[#This Row],[Inject ID approx]],$B$6:$B2125,Table1[[#This Row],[File Name]]), "")</f>
        <v/>
      </c>
      <c r="R1127" t="str">
        <f>IF(OR(Table1[[#This Row],[Analyte]]="Phe", Table1[[#This Row],[Analyte]]= "Naphtol"),TRUE,"")</f>
        <v/>
      </c>
    </row>
    <row r="1128" spans="1:18" x14ac:dyDescent="0.2">
      <c r="A1128" t="str">
        <f>IFERROR(RIGHT(Table1[[#This Row],[File Name]],LEN(Table1[[#This Row],[File Name]])-FIND("-",Table1[[#This Row],[File Name]])),"")</f>
        <v>0.1</v>
      </c>
      <c r="B1128" t="str">
        <f>IF(LEFT(Table1[[#This Row],[Peak '#]],3)="TIC", SUBSTITUTE(SUBSTITUTE(Table1[[#This Row],[Peak '#]],".D\data.ms",""),"TIC:", ""),B1127)</f>
        <v xml:space="preserve"> 20250718_Nap-0.1</v>
      </c>
      <c r="J1128" t="str">
        <f>IFERROR(2*(D1129-Table1[[#This Row],[Ret Time]])/(Table1[[#This Row],[Width]]+F1129),"")</f>
        <v/>
      </c>
      <c r="K1128" t="str">
        <f>IF(ISNUMBER(Table1[[#This Row],[Ret Time]]), ROUND(Table1[[#This Row],[Ret Time]],1),"")</f>
        <v/>
      </c>
      <c r="L1128" t="str">
        <f>IFERROR(INDEX($W$8:$W$30,MATCH(K1128,$V$8:$V$30,0)),"")</f>
        <v/>
      </c>
      <c r="M1128" t="str">
        <f>IFERROR(INDEX($X$8:$X$30,MATCH(Table1[[#This Row],[Rounded RT]],$V$8:$V$30,0)),"")</f>
        <v/>
      </c>
      <c r="N1128" t="str">
        <f>IF(Table1[[#This Row],[Analyte]]=$W$8, Table1[[#This Row],[Area]]/SUMIFS($G$6:$G2126, $M$6:$M2126,Table1[[#This Row],[Inject ID]],$B$6:$B2126,Table1[[#This Row],[File Name]]), "")</f>
        <v/>
      </c>
      <c r="O1128" t="str">
        <f>IF(Table1[[#This Row],[Analyte]]=$W$25, Table1[[#This Row],[Area]]/SUMIFS($G$6:$G2126, $M$6:$M2126,Table1[[#This Row],[Inject ID]],$B$6:$B2126,Table1[[#This Row],[File Name]]), "")</f>
        <v/>
      </c>
      <c r="Q1128" t="str">
        <f>IF(Table1[[#This Row],[Nap/decane]]=$W$8, Table1[[#This Row],[Area]]/SUMIFS($G$6:$G2126, $M$6:$M2126,Table1[[#This Row],[Inject ID approx]],$B$6:$B2126,Table1[[#This Row],[File Name]]), "")</f>
        <v/>
      </c>
      <c r="R1128" t="str">
        <f>IF(OR(Table1[[#This Row],[Analyte]]="Phe", Table1[[#This Row],[Analyte]]= "Naphtol"),TRUE,"")</f>
        <v/>
      </c>
    </row>
    <row r="1129" spans="1:18" x14ac:dyDescent="0.2">
      <c r="A1129" t="str">
        <f>IFERROR(RIGHT(Table1[[#This Row],[File Name]],LEN(Table1[[#This Row],[File Name]])-FIND("-",Table1[[#This Row],[File Name]])),"")</f>
        <v>0.1</v>
      </c>
      <c r="B1129" t="str">
        <f>IF(LEFT(Table1[[#This Row],[Peak '#]],3)="TIC", SUBSTITUTE(SUBSTITUTE(Table1[[#This Row],[Peak '#]],".D\data.ms",""),"TIC:", ""),B1128)</f>
        <v xml:space="preserve"> 20250718_Nap-0.1</v>
      </c>
      <c r="J1129" t="str">
        <f>IFERROR(2*(D1130-Table1[[#This Row],[Ret Time]])/(Table1[[#This Row],[Width]]+F1130),"")</f>
        <v/>
      </c>
      <c r="K1129" t="str">
        <f>IF(ISNUMBER(Table1[[#This Row],[Ret Time]]), ROUND(Table1[[#This Row],[Ret Time]],1),"")</f>
        <v/>
      </c>
      <c r="L1129" t="str">
        <f>IFERROR(INDEX($W$8:$W$30,MATCH(K1129,$V$8:$V$30,0)),"")</f>
        <v/>
      </c>
      <c r="M1129" t="str">
        <f>IFERROR(INDEX($X$8:$X$30,MATCH(Table1[[#This Row],[Rounded RT]],$V$8:$V$30,0)),"")</f>
        <v/>
      </c>
      <c r="N1129" t="str">
        <f>IF(Table1[[#This Row],[Analyte]]=$W$8, Table1[[#This Row],[Area]]/SUMIFS($G$6:$G2127, $M$6:$M2127,Table1[[#This Row],[Inject ID]],$B$6:$B2127,Table1[[#This Row],[File Name]]), "")</f>
        <v/>
      </c>
      <c r="O1129" t="str">
        <f>IF(Table1[[#This Row],[Analyte]]=$W$25, Table1[[#This Row],[Area]]/SUMIFS($G$6:$G2127, $M$6:$M2127,Table1[[#This Row],[Inject ID]],$B$6:$B2127,Table1[[#This Row],[File Name]]), "")</f>
        <v/>
      </c>
      <c r="Q1129" t="str">
        <f>IF(Table1[[#This Row],[Nap/decane]]=$W$8, Table1[[#This Row],[Area]]/SUMIFS($G$6:$G2127, $M$6:$M2127,Table1[[#This Row],[Inject ID approx]],$B$6:$B2127,Table1[[#This Row],[File Name]]), "")</f>
        <v/>
      </c>
      <c r="R1129" t="str">
        <f>IF(OR(Table1[[#This Row],[Analyte]]="Phe", Table1[[#This Row],[Analyte]]= "Naphtol"),TRUE,"")</f>
        <v/>
      </c>
    </row>
    <row r="1130" spans="1:18" x14ac:dyDescent="0.2">
      <c r="A1130" t="str">
        <f>IFERROR(RIGHT(Table1[[#This Row],[File Name]],LEN(Table1[[#This Row],[File Name]])-FIND("-",Table1[[#This Row],[File Name]])),"")</f>
        <v>0.1</v>
      </c>
      <c r="B1130" t="str">
        <f>IF(LEFT(Table1[[#This Row],[Peak '#]],3)="TIC", SUBSTITUTE(SUBSTITUTE(Table1[[#This Row],[Peak '#]],".D\data.ms",""),"TIC:", ""),B1129)</f>
        <v xml:space="preserve"> 20250718_Nap-0.1</v>
      </c>
      <c r="J1130" t="str">
        <f>IFERROR(2*(D1131-Table1[[#This Row],[Ret Time]])/(Table1[[#This Row],[Width]]+F1131),"")</f>
        <v/>
      </c>
      <c r="K1130" t="str">
        <f>IF(ISNUMBER(Table1[[#This Row],[Ret Time]]), ROUND(Table1[[#This Row],[Ret Time]],1),"")</f>
        <v/>
      </c>
      <c r="L1130" t="str">
        <f>IFERROR(INDEX($W$8:$W$30,MATCH(K1130,$V$8:$V$30,0)),"")</f>
        <v/>
      </c>
      <c r="M1130" t="str">
        <f>IFERROR(INDEX($X$8:$X$30,MATCH(Table1[[#This Row],[Rounded RT]],$V$8:$V$30,0)),"")</f>
        <v/>
      </c>
      <c r="N1130" t="str">
        <f>IF(Table1[[#This Row],[Analyte]]=$W$8, Table1[[#This Row],[Area]]/SUMIFS($G$6:$G2128, $M$6:$M2128,Table1[[#This Row],[Inject ID]],$B$6:$B2128,Table1[[#This Row],[File Name]]), "")</f>
        <v/>
      </c>
      <c r="O1130" t="str">
        <f>IF(Table1[[#This Row],[Analyte]]=$W$25, Table1[[#This Row],[Area]]/SUMIFS($G$6:$G2128, $M$6:$M2128,Table1[[#This Row],[Inject ID]],$B$6:$B2128,Table1[[#This Row],[File Name]]), "")</f>
        <v/>
      </c>
      <c r="Q1130" t="str">
        <f>IF(Table1[[#This Row],[Nap/decane]]=$W$8, Table1[[#This Row],[Area]]/SUMIFS($G$6:$G2128, $M$6:$M2128,Table1[[#This Row],[Inject ID approx]],$B$6:$B2128,Table1[[#This Row],[File Name]]), "")</f>
        <v/>
      </c>
      <c r="R1130" t="str">
        <f>IF(OR(Table1[[#This Row],[Analyte]]="Phe", Table1[[#This Row],[Analyte]]= "Naphtol"),TRUE,"")</f>
        <v/>
      </c>
    </row>
    <row r="1131" spans="1:18" x14ac:dyDescent="0.2">
      <c r="A1131" t="str">
        <f>IFERROR(RIGHT(Table1[[#This Row],[File Name]],LEN(Table1[[#This Row],[File Name]])-FIND("-",Table1[[#This Row],[File Name]])),"")</f>
        <v>0.1</v>
      </c>
      <c r="B1131" t="str">
        <f>IF(LEFT(Table1[[#This Row],[Peak '#]],3)="TIC", SUBSTITUTE(SUBSTITUTE(Table1[[#This Row],[Peak '#]],".D\data.ms",""),"TIC:", ""),B1130)</f>
        <v xml:space="preserve"> 20250718_Nap-0.1</v>
      </c>
      <c r="J1131" t="str">
        <f>IFERROR(2*(D1132-Table1[[#This Row],[Ret Time]])/(Table1[[#This Row],[Width]]+F1132),"")</f>
        <v/>
      </c>
      <c r="K1131" t="str">
        <f>IF(ISNUMBER(Table1[[#This Row],[Ret Time]]), ROUND(Table1[[#This Row],[Ret Time]],1),"")</f>
        <v/>
      </c>
      <c r="L1131" t="str">
        <f>IFERROR(INDEX($W$8:$W$30,MATCH(K1131,$V$8:$V$30,0)),"")</f>
        <v/>
      </c>
      <c r="M1131" t="str">
        <f>IFERROR(INDEX($X$8:$X$30,MATCH(Table1[[#This Row],[Rounded RT]],$V$8:$V$30,0)),"")</f>
        <v/>
      </c>
      <c r="N1131" t="str">
        <f>IF(Table1[[#This Row],[Analyte]]=$W$8, Table1[[#This Row],[Area]]/SUMIFS($G$6:$G2129, $M$6:$M2129,Table1[[#This Row],[Inject ID]],$B$6:$B2129,Table1[[#This Row],[File Name]]), "")</f>
        <v/>
      </c>
      <c r="O1131" t="str">
        <f>IF(Table1[[#This Row],[Analyte]]=$W$25, Table1[[#This Row],[Area]]/SUMIFS($G$6:$G2129, $M$6:$M2129,Table1[[#This Row],[Inject ID]],$B$6:$B2129,Table1[[#This Row],[File Name]]), "")</f>
        <v/>
      </c>
      <c r="Q1131" t="str">
        <f>IF(Table1[[#This Row],[Nap/decane]]=$W$8, Table1[[#This Row],[Area]]/SUMIFS($G$6:$G2129, $M$6:$M2129,Table1[[#This Row],[Inject ID approx]],$B$6:$B2129,Table1[[#This Row],[File Name]]), "")</f>
        <v/>
      </c>
      <c r="R1131" t="str">
        <f>IF(OR(Table1[[#This Row],[Analyte]]="Phe", Table1[[#This Row],[Analyte]]= "Naphtol"),TRUE,"")</f>
        <v/>
      </c>
    </row>
    <row r="1132" spans="1:18" x14ac:dyDescent="0.2">
      <c r="A1132" t="str">
        <f>IFERROR(RIGHT(Table1[[#This Row],[File Name]],LEN(Table1[[#This Row],[File Name]])-FIND("-",Table1[[#This Row],[File Name]])),"")</f>
        <v>0.1</v>
      </c>
      <c r="B1132" t="str">
        <f>IF(LEFT(Table1[[#This Row],[Peak '#]],3)="TIC", SUBSTITUTE(SUBSTITUTE(Table1[[#This Row],[Peak '#]],".D\data.ms",""),"TIC:", ""),B1131)</f>
        <v xml:space="preserve"> 20250718_Nap-0.1</v>
      </c>
      <c r="J1132" t="str">
        <f>IFERROR(2*(D1133-Table1[[#This Row],[Ret Time]])/(Table1[[#This Row],[Width]]+F1133),"")</f>
        <v/>
      </c>
      <c r="K1132" t="str">
        <f>IF(ISNUMBER(Table1[[#This Row],[Ret Time]]), ROUND(Table1[[#This Row],[Ret Time]],1),"")</f>
        <v/>
      </c>
      <c r="L1132" t="str">
        <f>IFERROR(INDEX($W$8:$W$30,MATCH(K1132,$V$8:$V$30,0)),"")</f>
        <v/>
      </c>
      <c r="M1132" t="str">
        <f>IFERROR(INDEX($X$8:$X$30,MATCH(Table1[[#This Row],[Rounded RT]],$V$8:$V$30,0)),"")</f>
        <v/>
      </c>
      <c r="N1132" t="str">
        <f>IF(Table1[[#This Row],[Analyte]]=$W$8, Table1[[#This Row],[Area]]/SUMIFS($G$6:$G2130, $M$6:$M2130,Table1[[#This Row],[Inject ID]],$B$6:$B2130,Table1[[#This Row],[File Name]]), "")</f>
        <v/>
      </c>
      <c r="O1132" t="str">
        <f>IF(Table1[[#This Row],[Analyte]]=$W$25, Table1[[#This Row],[Area]]/SUMIFS($G$6:$G2130, $M$6:$M2130,Table1[[#This Row],[Inject ID]],$B$6:$B2130,Table1[[#This Row],[File Name]]), "")</f>
        <v/>
      </c>
      <c r="Q1132" t="str">
        <f>IF(Table1[[#This Row],[Nap/decane]]=$W$8, Table1[[#This Row],[Area]]/SUMIFS($G$6:$G2130, $M$6:$M2130,Table1[[#This Row],[Inject ID approx]],$B$6:$B2130,Table1[[#This Row],[File Name]]), "")</f>
        <v/>
      </c>
      <c r="R1132" t="str">
        <f>IF(OR(Table1[[#This Row],[Analyte]]="Phe", Table1[[#This Row],[Analyte]]= "Naphtol"),TRUE,"")</f>
        <v/>
      </c>
    </row>
    <row r="1133" spans="1:18" x14ac:dyDescent="0.2">
      <c r="A1133" t="str">
        <f>IFERROR(RIGHT(Table1[[#This Row],[File Name]],LEN(Table1[[#This Row],[File Name]])-FIND("-",Table1[[#This Row],[File Name]])),"")</f>
        <v>0.1</v>
      </c>
      <c r="B1133" t="str">
        <f>IF(LEFT(Table1[[#This Row],[Peak '#]],3)="TIC", SUBSTITUTE(SUBSTITUTE(Table1[[#This Row],[Peak '#]],".D\data.ms",""),"TIC:", ""),B1132)</f>
        <v xml:space="preserve"> 20250718_Nap-0.1</v>
      </c>
      <c r="J1133" t="str">
        <f>IFERROR(2*(D1134-Table1[[#This Row],[Ret Time]])/(Table1[[#This Row],[Width]]+F1134),"")</f>
        <v/>
      </c>
      <c r="K1133" t="str">
        <f>IF(ISNUMBER(Table1[[#This Row],[Ret Time]]), ROUND(Table1[[#This Row],[Ret Time]],1),"")</f>
        <v/>
      </c>
      <c r="L1133" t="str">
        <f>IFERROR(INDEX($W$8:$W$30,MATCH(K1133,$V$8:$V$30,0)),"")</f>
        <v/>
      </c>
      <c r="M1133" t="str">
        <f>IFERROR(INDEX($X$8:$X$30,MATCH(Table1[[#This Row],[Rounded RT]],$V$8:$V$30,0)),"")</f>
        <v/>
      </c>
      <c r="N1133" t="str">
        <f>IF(Table1[[#This Row],[Analyte]]=$W$8, Table1[[#This Row],[Area]]/SUMIFS($G$6:$G2131, $M$6:$M2131,Table1[[#This Row],[Inject ID]],$B$6:$B2131,Table1[[#This Row],[File Name]]), "")</f>
        <v/>
      </c>
      <c r="O1133" t="str">
        <f>IF(Table1[[#This Row],[Analyte]]=$W$25, Table1[[#This Row],[Area]]/SUMIFS($G$6:$G2131, $M$6:$M2131,Table1[[#This Row],[Inject ID]],$B$6:$B2131,Table1[[#This Row],[File Name]]), "")</f>
        <v/>
      </c>
      <c r="Q1133" t="str">
        <f>IF(Table1[[#This Row],[Nap/decane]]=$W$8, Table1[[#This Row],[Area]]/SUMIFS($G$6:$G2131, $M$6:$M2131,Table1[[#This Row],[Inject ID approx]],$B$6:$B2131,Table1[[#This Row],[File Name]]), "")</f>
        <v/>
      </c>
      <c r="R1133" t="str">
        <f>IF(OR(Table1[[#This Row],[Analyte]]="Phe", Table1[[#This Row],[Analyte]]= "Naphtol"),TRUE,"")</f>
        <v/>
      </c>
    </row>
    <row r="1134" spans="1:18" x14ac:dyDescent="0.2">
      <c r="A1134" t="str">
        <f>IFERROR(RIGHT(Table1[[#This Row],[File Name]],LEN(Table1[[#This Row],[File Name]])-FIND("-",Table1[[#This Row],[File Name]])),"")</f>
        <v>0.1</v>
      </c>
      <c r="B1134" t="str">
        <f>IF(LEFT(Table1[[#This Row],[Peak '#]],3)="TIC", SUBSTITUTE(SUBSTITUTE(Table1[[#This Row],[Peak '#]],".D\data.ms",""),"TIC:", ""),B1133)</f>
        <v xml:space="preserve"> 20250718_Nap-0.1</v>
      </c>
      <c r="J1134" t="str">
        <f>IFERROR(2*(D1135-Table1[[#This Row],[Ret Time]])/(Table1[[#This Row],[Width]]+F1135),"")</f>
        <v/>
      </c>
      <c r="K1134" t="str">
        <f>IF(ISNUMBER(Table1[[#This Row],[Ret Time]]), ROUND(Table1[[#This Row],[Ret Time]],1),"")</f>
        <v/>
      </c>
      <c r="L1134" t="str">
        <f>IFERROR(INDEX($W$8:$W$30,MATCH(K1134,$V$8:$V$30,0)),"")</f>
        <v/>
      </c>
      <c r="M1134" t="str">
        <f>IFERROR(INDEX($X$8:$X$30,MATCH(Table1[[#This Row],[Rounded RT]],$V$8:$V$30,0)),"")</f>
        <v/>
      </c>
      <c r="N1134" t="str">
        <f>IF(Table1[[#This Row],[Analyte]]=$W$8, Table1[[#This Row],[Area]]/SUMIFS($G$6:$G2132, $M$6:$M2132,Table1[[#This Row],[Inject ID]],$B$6:$B2132,Table1[[#This Row],[File Name]]), "")</f>
        <v/>
      </c>
      <c r="O1134" t="str">
        <f>IF(Table1[[#This Row],[Analyte]]=$W$25, Table1[[#This Row],[Area]]/SUMIFS($G$6:$G2132, $M$6:$M2132,Table1[[#This Row],[Inject ID]],$B$6:$B2132,Table1[[#This Row],[File Name]]), "")</f>
        <v/>
      </c>
      <c r="Q1134" t="str">
        <f>IF(Table1[[#This Row],[Nap/decane]]=$W$8, Table1[[#This Row],[Area]]/SUMIFS($G$6:$G2132, $M$6:$M2132,Table1[[#This Row],[Inject ID approx]],$B$6:$B2132,Table1[[#This Row],[File Name]]), "")</f>
        <v/>
      </c>
      <c r="R1134" t="str">
        <f>IF(OR(Table1[[#This Row],[Analyte]]="Phe", Table1[[#This Row],[Analyte]]= "Naphtol"),TRUE,"")</f>
        <v/>
      </c>
    </row>
    <row r="1135" spans="1:18" x14ac:dyDescent="0.2">
      <c r="A1135" t="str">
        <f>IFERROR(RIGHT(Table1[[#This Row],[File Name]],LEN(Table1[[#This Row],[File Name]])-FIND("-",Table1[[#This Row],[File Name]])),"")</f>
        <v>0.1</v>
      </c>
      <c r="B1135" t="str">
        <f>IF(LEFT(Table1[[#This Row],[Peak '#]],3)="TIC", SUBSTITUTE(SUBSTITUTE(Table1[[#This Row],[Peak '#]],".D\data.ms",""),"TIC:", ""),B1134)</f>
        <v xml:space="preserve"> 20250718_Nap-0.1</v>
      </c>
      <c r="J1135" t="str">
        <f>IFERROR(2*(D1136-Table1[[#This Row],[Ret Time]])/(Table1[[#This Row],[Width]]+F1136),"")</f>
        <v/>
      </c>
      <c r="K1135" t="str">
        <f>IF(ISNUMBER(Table1[[#This Row],[Ret Time]]), ROUND(Table1[[#This Row],[Ret Time]],1),"")</f>
        <v/>
      </c>
      <c r="L1135" t="str">
        <f>IFERROR(INDEX($W$8:$W$30,MATCH(K1135,$V$8:$V$30,0)),"")</f>
        <v/>
      </c>
      <c r="M1135" t="str">
        <f>IFERROR(INDEX($X$8:$X$30,MATCH(Table1[[#This Row],[Rounded RT]],$V$8:$V$30,0)),"")</f>
        <v/>
      </c>
      <c r="N1135" t="str">
        <f>IF(Table1[[#This Row],[Analyte]]=$W$8, Table1[[#This Row],[Area]]/SUMIFS($G$6:$G2133, $M$6:$M2133,Table1[[#This Row],[Inject ID]],$B$6:$B2133,Table1[[#This Row],[File Name]]), "")</f>
        <v/>
      </c>
      <c r="O1135" t="str">
        <f>IF(Table1[[#This Row],[Analyte]]=$W$25, Table1[[#This Row],[Area]]/SUMIFS($G$6:$G2133, $M$6:$M2133,Table1[[#This Row],[Inject ID]],$B$6:$B2133,Table1[[#This Row],[File Name]]), "")</f>
        <v/>
      </c>
      <c r="Q1135" t="str">
        <f>IF(Table1[[#This Row],[Nap/decane]]=$W$8, Table1[[#This Row],[Area]]/SUMIFS($G$6:$G2133, $M$6:$M2133,Table1[[#This Row],[Inject ID approx]],$B$6:$B2133,Table1[[#This Row],[File Name]]), "")</f>
        <v/>
      </c>
      <c r="R1135" t="str">
        <f>IF(OR(Table1[[#This Row],[Analyte]]="Phe", Table1[[#This Row],[Analyte]]= "Naphtol"),TRUE,"")</f>
        <v/>
      </c>
    </row>
    <row r="1136" spans="1:18" x14ac:dyDescent="0.2">
      <c r="A1136" t="str">
        <f>IFERROR(RIGHT(Table1[[#This Row],[File Name]],LEN(Table1[[#This Row],[File Name]])-FIND("-",Table1[[#This Row],[File Name]])),"")</f>
        <v>0.1</v>
      </c>
      <c r="B1136" t="str">
        <f>IF(LEFT(Table1[[#This Row],[Peak '#]],3)="TIC", SUBSTITUTE(SUBSTITUTE(Table1[[#This Row],[Peak '#]],".D\data.ms",""),"TIC:", ""),B1135)</f>
        <v xml:space="preserve"> 20250718_Nap-0.1</v>
      </c>
      <c r="J1136" t="str">
        <f>IFERROR(2*(D1137-Table1[[#This Row],[Ret Time]])/(Table1[[#This Row],[Width]]+F1137),"")</f>
        <v/>
      </c>
      <c r="K1136" t="str">
        <f>IF(ISNUMBER(Table1[[#This Row],[Ret Time]]), ROUND(Table1[[#This Row],[Ret Time]],1),"")</f>
        <v/>
      </c>
      <c r="L1136" t="str">
        <f>IFERROR(INDEX($W$8:$W$30,MATCH(K1136,$V$8:$V$30,0)),"")</f>
        <v/>
      </c>
      <c r="M1136" t="str">
        <f>IFERROR(INDEX($X$8:$X$30,MATCH(Table1[[#This Row],[Rounded RT]],$V$8:$V$30,0)),"")</f>
        <v/>
      </c>
      <c r="N1136" t="str">
        <f>IF(Table1[[#This Row],[Analyte]]=$W$8, Table1[[#This Row],[Area]]/SUMIFS($G$6:$G2134, $M$6:$M2134,Table1[[#This Row],[Inject ID]],$B$6:$B2134,Table1[[#This Row],[File Name]]), "")</f>
        <v/>
      </c>
      <c r="O1136" t="str">
        <f>IF(Table1[[#This Row],[Analyte]]=$W$25, Table1[[#This Row],[Area]]/SUMIFS($G$6:$G2134, $M$6:$M2134,Table1[[#This Row],[Inject ID]],$B$6:$B2134,Table1[[#This Row],[File Name]]), "")</f>
        <v/>
      </c>
      <c r="Q1136" t="str">
        <f>IF(Table1[[#This Row],[Nap/decane]]=$W$8, Table1[[#This Row],[Area]]/SUMIFS($G$6:$G2134, $M$6:$M2134,Table1[[#This Row],[Inject ID approx]],$B$6:$B2134,Table1[[#This Row],[File Name]]), "")</f>
        <v/>
      </c>
      <c r="R1136" t="str">
        <f>IF(OR(Table1[[#This Row],[Analyte]]="Phe", Table1[[#This Row],[Analyte]]= "Naphtol"),TRUE,"")</f>
        <v/>
      </c>
    </row>
    <row r="1137" spans="1:18" x14ac:dyDescent="0.2">
      <c r="A1137" t="str">
        <f>IFERROR(RIGHT(Table1[[#This Row],[File Name]],LEN(Table1[[#This Row],[File Name]])-FIND("-",Table1[[#This Row],[File Name]])),"")</f>
        <v>0.1</v>
      </c>
      <c r="B1137" t="str">
        <f>IF(LEFT(Table1[[#This Row],[Peak '#]],3)="TIC", SUBSTITUTE(SUBSTITUTE(Table1[[#This Row],[Peak '#]],".D\data.ms",""),"TIC:", ""),B1136)</f>
        <v xml:space="preserve"> 20250718_Nap-0.1</v>
      </c>
      <c r="J1137" t="str">
        <f>IFERROR(2*(D1138-Table1[[#This Row],[Ret Time]])/(Table1[[#This Row],[Width]]+F1138),"")</f>
        <v/>
      </c>
      <c r="K1137" t="str">
        <f>IF(ISNUMBER(Table1[[#This Row],[Ret Time]]), ROUND(Table1[[#This Row],[Ret Time]],1),"")</f>
        <v/>
      </c>
      <c r="L1137" t="str">
        <f>IFERROR(INDEX($W$8:$W$30,MATCH(K1137,$V$8:$V$30,0)),"")</f>
        <v/>
      </c>
      <c r="M1137" t="str">
        <f>IFERROR(INDEX($X$8:$X$30,MATCH(Table1[[#This Row],[Rounded RT]],$V$8:$V$30,0)),"")</f>
        <v/>
      </c>
      <c r="N1137" t="str">
        <f>IF(Table1[[#This Row],[Analyte]]=$W$8, Table1[[#This Row],[Area]]/SUMIFS($G$6:$G2135, $M$6:$M2135,Table1[[#This Row],[Inject ID]],$B$6:$B2135,Table1[[#This Row],[File Name]]), "")</f>
        <v/>
      </c>
      <c r="O1137" t="str">
        <f>IF(Table1[[#This Row],[Analyte]]=$W$25, Table1[[#This Row],[Area]]/SUMIFS($G$6:$G2135, $M$6:$M2135,Table1[[#This Row],[Inject ID]],$B$6:$B2135,Table1[[#This Row],[File Name]]), "")</f>
        <v/>
      </c>
      <c r="Q1137" t="str">
        <f>IF(Table1[[#This Row],[Nap/decane]]=$W$8, Table1[[#This Row],[Area]]/SUMIFS($G$6:$G2135, $M$6:$M2135,Table1[[#This Row],[Inject ID approx]],$B$6:$B2135,Table1[[#This Row],[File Name]]), "")</f>
        <v/>
      </c>
      <c r="R1137" t="str">
        <f>IF(OR(Table1[[#This Row],[Analyte]]="Phe", Table1[[#This Row],[Analyte]]= "Naphtol"),TRUE,"")</f>
        <v/>
      </c>
    </row>
    <row r="1138" spans="1:18" x14ac:dyDescent="0.2">
      <c r="A1138" t="str">
        <f>IFERROR(RIGHT(Table1[[#This Row],[File Name]],LEN(Table1[[#This Row],[File Name]])-FIND("-",Table1[[#This Row],[File Name]])),"")</f>
        <v>0.1</v>
      </c>
      <c r="B1138" t="str">
        <f>IF(LEFT(Table1[[#This Row],[Peak '#]],3)="TIC", SUBSTITUTE(SUBSTITUTE(Table1[[#This Row],[Peak '#]],".D\data.ms",""),"TIC:", ""),B1137)</f>
        <v xml:space="preserve"> 20250718_Nap-0.1</v>
      </c>
      <c r="J1138" t="str">
        <f>IFERROR(2*(D1139-Table1[[#This Row],[Ret Time]])/(Table1[[#This Row],[Width]]+F1139),"")</f>
        <v/>
      </c>
      <c r="K1138" t="str">
        <f>IF(ISNUMBER(Table1[[#This Row],[Ret Time]]), ROUND(Table1[[#This Row],[Ret Time]],1),"")</f>
        <v/>
      </c>
      <c r="L1138" t="str">
        <f>IFERROR(INDEX($W$8:$W$30,MATCH(K1138,$V$8:$V$30,0)),"")</f>
        <v/>
      </c>
      <c r="M1138" t="str">
        <f>IFERROR(INDEX($X$8:$X$30,MATCH(Table1[[#This Row],[Rounded RT]],$V$8:$V$30,0)),"")</f>
        <v/>
      </c>
      <c r="N1138" t="str">
        <f>IF(Table1[[#This Row],[Analyte]]=$W$8, Table1[[#This Row],[Area]]/SUMIFS($G$6:$G2136, $M$6:$M2136,Table1[[#This Row],[Inject ID]],$B$6:$B2136,Table1[[#This Row],[File Name]]), "")</f>
        <v/>
      </c>
      <c r="O1138" t="str">
        <f>IF(Table1[[#This Row],[Analyte]]=$W$25, Table1[[#This Row],[Area]]/SUMIFS($G$6:$G2136, $M$6:$M2136,Table1[[#This Row],[Inject ID]],$B$6:$B2136,Table1[[#This Row],[File Name]]), "")</f>
        <v/>
      </c>
      <c r="Q1138" t="str">
        <f>IF(Table1[[#This Row],[Nap/decane]]=$W$8, Table1[[#This Row],[Area]]/SUMIFS($G$6:$G2136, $M$6:$M2136,Table1[[#This Row],[Inject ID approx]],$B$6:$B2136,Table1[[#This Row],[File Name]]), "")</f>
        <v/>
      </c>
      <c r="R1138" t="str">
        <f>IF(OR(Table1[[#This Row],[Analyte]]="Phe", Table1[[#This Row],[Analyte]]= "Naphtol"),TRUE,"")</f>
        <v/>
      </c>
    </row>
    <row r="1139" spans="1:18" x14ac:dyDescent="0.2">
      <c r="A1139" t="str">
        <f>IFERROR(RIGHT(Table1[[#This Row],[File Name]],LEN(Table1[[#This Row],[File Name]])-FIND("-",Table1[[#This Row],[File Name]])),"")</f>
        <v>0.1</v>
      </c>
      <c r="B1139" t="str">
        <f>IF(LEFT(Table1[[#This Row],[Peak '#]],3)="TIC", SUBSTITUTE(SUBSTITUTE(Table1[[#This Row],[Peak '#]],".D\data.ms",""),"TIC:", ""),B1138)</f>
        <v xml:space="preserve"> 20250718_Nap-0.1</v>
      </c>
      <c r="J1139" t="str">
        <f>IFERROR(2*(D1140-Table1[[#This Row],[Ret Time]])/(Table1[[#This Row],[Width]]+F1140),"")</f>
        <v/>
      </c>
      <c r="K1139" t="str">
        <f>IF(ISNUMBER(Table1[[#This Row],[Ret Time]]), ROUND(Table1[[#This Row],[Ret Time]],1),"")</f>
        <v/>
      </c>
      <c r="L1139" t="str">
        <f>IFERROR(INDEX($W$8:$W$30,MATCH(K1139,$V$8:$V$30,0)),"")</f>
        <v/>
      </c>
      <c r="M1139" t="str">
        <f>IFERROR(INDEX($X$8:$X$30,MATCH(Table1[[#This Row],[Rounded RT]],$V$8:$V$30,0)),"")</f>
        <v/>
      </c>
      <c r="N1139" t="str">
        <f>IF(Table1[[#This Row],[Analyte]]=$W$8, Table1[[#This Row],[Area]]/SUMIFS($G$6:$G2137, $M$6:$M2137,Table1[[#This Row],[Inject ID]],$B$6:$B2137,Table1[[#This Row],[File Name]]), "")</f>
        <v/>
      </c>
      <c r="O1139" t="str">
        <f>IF(Table1[[#This Row],[Analyte]]=$W$25, Table1[[#This Row],[Area]]/SUMIFS($G$6:$G2137, $M$6:$M2137,Table1[[#This Row],[Inject ID]],$B$6:$B2137,Table1[[#This Row],[File Name]]), "")</f>
        <v/>
      </c>
      <c r="Q1139" t="str">
        <f>IF(Table1[[#This Row],[Nap/decane]]=$W$8, Table1[[#This Row],[Area]]/SUMIFS($G$6:$G2137, $M$6:$M2137,Table1[[#This Row],[Inject ID approx]],$B$6:$B2137,Table1[[#This Row],[File Name]]), "")</f>
        <v/>
      </c>
      <c r="R1139" t="str">
        <f>IF(OR(Table1[[#This Row],[Analyte]]="Phe", Table1[[#This Row],[Analyte]]= "Naphtol"),TRUE,"")</f>
        <v/>
      </c>
    </row>
    <row r="1140" spans="1:18" x14ac:dyDescent="0.2">
      <c r="A1140" t="str">
        <f>IFERROR(RIGHT(Table1[[#This Row],[File Name]],LEN(Table1[[#This Row],[File Name]])-FIND("-",Table1[[#This Row],[File Name]])),"")</f>
        <v>0.1</v>
      </c>
      <c r="B1140" t="str">
        <f>IF(LEFT(Table1[[#This Row],[Peak '#]],3)="TIC", SUBSTITUTE(SUBSTITUTE(Table1[[#This Row],[Peak '#]],".D\data.ms",""),"TIC:", ""),B1139)</f>
        <v xml:space="preserve"> 20250718_Nap-0.1</v>
      </c>
      <c r="J1140" t="str">
        <f>IFERROR(2*(D1141-Table1[[#This Row],[Ret Time]])/(Table1[[#This Row],[Width]]+F1141),"")</f>
        <v/>
      </c>
      <c r="K1140" t="str">
        <f>IF(ISNUMBER(Table1[[#This Row],[Ret Time]]), ROUND(Table1[[#This Row],[Ret Time]],1),"")</f>
        <v/>
      </c>
      <c r="L1140" t="str">
        <f>IFERROR(INDEX($W$8:$W$30,MATCH(K1140,$V$8:$V$30,0)),"")</f>
        <v/>
      </c>
      <c r="M1140" t="str">
        <f>IFERROR(INDEX($X$8:$X$30,MATCH(Table1[[#This Row],[Rounded RT]],$V$8:$V$30,0)),"")</f>
        <v/>
      </c>
      <c r="N1140" t="str">
        <f>IF(Table1[[#This Row],[Analyte]]=$W$8, Table1[[#This Row],[Area]]/SUMIFS($G$6:$G2138, $M$6:$M2138,Table1[[#This Row],[Inject ID]],$B$6:$B2138,Table1[[#This Row],[File Name]]), "")</f>
        <v/>
      </c>
      <c r="O1140" t="str">
        <f>IF(Table1[[#This Row],[Analyte]]=$W$25, Table1[[#This Row],[Area]]/SUMIFS($G$6:$G2138, $M$6:$M2138,Table1[[#This Row],[Inject ID]],$B$6:$B2138,Table1[[#This Row],[File Name]]), "")</f>
        <v/>
      </c>
      <c r="Q1140" t="str">
        <f>IF(Table1[[#This Row],[Nap/decane]]=$W$8, Table1[[#This Row],[Area]]/SUMIFS($G$6:$G2138, $M$6:$M2138,Table1[[#This Row],[Inject ID approx]],$B$6:$B2138,Table1[[#This Row],[File Name]]), "")</f>
        <v/>
      </c>
      <c r="R1140" t="str">
        <f>IF(OR(Table1[[#This Row],[Analyte]]="Phe", Table1[[#This Row],[Analyte]]= "Naphtol"),TRUE,"")</f>
        <v/>
      </c>
    </row>
    <row r="1141" spans="1:18" x14ac:dyDescent="0.2">
      <c r="A1141" t="str">
        <f>IFERROR(RIGHT(Table1[[#This Row],[File Name]],LEN(Table1[[#This Row],[File Name]])-FIND("-",Table1[[#This Row],[File Name]])),"")</f>
        <v>0.1</v>
      </c>
      <c r="B1141" t="str">
        <f>IF(LEFT(Table1[[#This Row],[Peak '#]],3)="TIC", SUBSTITUTE(SUBSTITUTE(Table1[[#This Row],[Peak '#]],".D\data.ms",""),"TIC:", ""),B1140)</f>
        <v xml:space="preserve"> 20250718_Nap-0.1</v>
      </c>
      <c r="J1141" t="str">
        <f>IFERROR(2*(D1142-Table1[[#This Row],[Ret Time]])/(Table1[[#This Row],[Width]]+F1142),"")</f>
        <v/>
      </c>
      <c r="K1141" t="str">
        <f>IF(ISNUMBER(Table1[[#This Row],[Ret Time]]), ROUND(Table1[[#This Row],[Ret Time]],1),"")</f>
        <v/>
      </c>
      <c r="L1141" t="str">
        <f>IFERROR(INDEX($W$8:$W$30,MATCH(K1141,$V$8:$V$30,0)),"")</f>
        <v/>
      </c>
      <c r="M1141" t="str">
        <f>IFERROR(INDEX($X$8:$X$30,MATCH(Table1[[#This Row],[Rounded RT]],$V$8:$V$30,0)),"")</f>
        <v/>
      </c>
      <c r="N1141" t="str">
        <f>IF(Table1[[#This Row],[Analyte]]=$W$8, Table1[[#This Row],[Area]]/SUMIFS($G$6:$G2139, $M$6:$M2139,Table1[[#This Row],[Inject ID]],$B$6:$B2139,Table1[[#This Row],[File Name]]), "")</f>
        <v/>
      </c>
      <c r="O1141" t="str">
        <f>IF(Table1[[#This Row],[Analyte]]=$W$25, Table1[[#This Row],[Area]]/SUMIFS($G$6:$G2139, $M$6:$M2139,Table1[[#This Row],[Inject ID]],$B$6:$B2139,Table1[[#This Row],[File Name]]), "")</f>
        <v/>
      </c>
      <c r="Q1141" t="str">
        <f>IF(Table1[[#This Row],[Nap/decane]]=$W$8, Table1[[#This Row],[Area]]/SUMIFS($G$6:$G2139, $M$6:$M2139,Table1[[#This Row],[Inject ID approx]],$B$6:$B2139,Table1[[#This Row],[File Name]]), "")</f>
        <v/>
      </c>
      <c r="R1141" t="str">
        <f>IF(OR(Table1[[#This Row],[Analyte]]="Phe", Table1[[#This Row],[Analyte]]= "Naphtol"),TRUE,"")</f>
        <v/>
      </c>
    </row>
    <row r="1142" spans="1:18" x14ac:dyDescent="0.2">
      <c r="A1142" t="str">
        <f>IFERROR(RIGHT(Table1[[#This Row],[File Name]],LEN(Table1[[#This Row],[File Name]])-FIND("-",Table1[[#This Row],[File Name]])),"")</f>
        <v>0.1</v>
      </c>
      <c r="B1142" t="str">
        <f>IF(LEFT(Table1[[#This Row],[Peak '#]],3)="TIC", SUBSTITUTE(SUBSTITUTE(Table1[[#This Row],[Peak '#]],".D\data.ms",""),"TIC:", ""),B1141)</f>
        <v xml:space="preserve"> 20250718_Nap-0.1</v>
      </c>
      <c r="J1142" t="str">
        <f>IFERROR(2*(D1143-Table1[[#This Row],[Ret Time]])/(Table1[[#This Row],[Width]]+F1143),"")</f>
        <v/>
      </c>
      <c r="K1142" t="str">
        <f>IF(ISNUMBER(Table1[[#This Row],[Ret Time]]), ROUND(Table1[[#This Row],[Ret Time]],1),"")</f>
        <v/>
      </c>
      <c r="L1142" t="str">
        <f>IFERROR(INDEX($W$8:$W$30,MATCH(K1142,$V$8:$V$30,0)),"")</f>
        <v/>
      </c>
      <c r="M1142" t="str">
        <f>IFERROR(INDEX($X$8:$X$30,MATCH(Table1[[#This Row],[Rounded RT]],$V$8:$V$30,0)),"")</f>
        <v/>
      </c>
      <c r="N1142" t="str">
        <f>IF(Table1[[#This Row],[Analyte]]=$W$8, Table1[[#This Row],[Area]]/SUMIFS($G$6:$G2140, $M$6:$M2140,Table1[[#This Row],[Inject ID]],$B$6:$B2140,Table1[[#This Row],[File Name]]), "")</f>
        <v/>
      </c>
      <c r="O1142" t="str">
        <f>IF(Table1[[#This Row],[Analyte]]=$W$25, Table1[[#This Row],[Area]]/SUMIFS($G$6:$G2140, $M$6:$M2140,Table1[[#This Row],[Inject ID]],$B$6:$B2140,Table1[[#This Row],[File Name]]), "")</f>
        <v/>
      </c>
      <c r="Q1142" t="str">
        <f>IF(Table1[[#This Row],[Nap/decane]]=$W$8, Table1[[#This Row],[Area]]/SUMIFS($G$6:$G2140, $M$6:$M2140,Table1[[#This Row],[Inject ID approx]],$B$6:$B2140,Table1[[#This Row],[File Name]]), "")</f>
        <v/>
      </c>
      <c r="R1142" t="str">
        <f>IF(OR(Table1[[#This Row],[Analyte]]="Phe", Table1[[#This Row],[Analyte]]= "Naphtol"),TRUE,"")</f>
        <v/>
      </c>
    </row>
    <row r="1143" spans="1:18" x14ac:dyDescent="0.2">
      <c r="A1143" t="str">
        <f>IFERROR(RIGHT(Table1[[#This Row],[File Name]],LEN(Table1[[#This Row],[File Name]])-FIND("-",Table1[[#This Row],[File Name]])),"")</f>
        <v>0.1</v>
      </c>
      <c r="B1143" t="str">
        <f>IF(LEFT(Table1[[#This Row],[Peak '#]],3)="TIC", SUBSTITUTE(SUBSTITUTE(Table1[[#This Row],[Peak '#]],".D\data.ms",""),"TIC:", ""),B1142)</f>
        <v xml:space="preserve"> 20250718_Nap-0.1</v>
      </c>
      <c r="J1143" t="str">
        <f>IFERROR(2*(D1144-Table1[[#This Row],[Ret Time]])/(Table1[[#This Row],[Width]]+F1144),"")</f>
        <v/>
      </c>
      <c r="K1143" t="str">
        <f>IF(ISNUMBER(Table1[[#This Row],[Ret Time]]), ROUND(Table1[[#This Row],[Ret Time]],1),"")</f>
        <v/>
      </c>
      <c r="L1143" t="str">
        <f>IFERROR(INDEX($W$8:$W$30,MATCH(K1143,$V$8:$V$30,0)),"")</f>
        <v/>
      </c>
      <c r="M1143" t="str">
        <f>IFERROR(INDEX($X$8:$X$30,MATCH(Table1[[#This Row],[Rounded RT]],$V$8:$V$30,0)),"")</f>
        <v/>
      </c>
      <c r="N1143" t="str">
        <f>IF(Table1[[#This Row],[Analyte]]=$W$8, Table1[[#This Row],[Area]]/SUMIFS($G$6:$G2141, $M$6:$M2141,Table1[[#This Row],[Inject ID]],$B$6:$B2141,Table1[[#This Row],[File Name]]), "")</f>
        <v/>
      </c>
      <c r="O1143" t="str">
        <f>IF(Table1[[#This Row],[Analyte]]=$W$25, Table1[[#This Row],[Area]]/SUMIFS($G$6:$G2141, $M$6:$M2141,Table1[[#This Row],[Inject ID]],$B$6:$B2141,Table1[[#This Row],[File Name]]), "")</f>
        <v/>
      </c>
      <c r="Q1143" t="str">
        <f>IF(Table1[[#This Row],[Nap/decane]]=$W$8, Table1[[#This Row],[Area]]/SUMIFS($G$6:$G2141, $M$6:$M2141,Table1[[#This Row],[Inject ID approx]],$B$6:$B2141,Table1[[#This Row],[File Name]]), "")</f>
        <v/>
      </c>
      <c r="R1143" t="str">
        <f>IF(OR(Table1[[#This Row],[Analyte]]="Phe", Table1[[#This Row],[Analyte]]= "Naphtol"),TRUE,"")</f>
        <v/>
      </c>
    </row>
    <row r="1144" spans="1:18" x14ac:dyDescent="0.2">
      <c r="A1144" t="str">
        <f>IFERROR(RIGHT(Table1[[#This Row],[File Name]],LEN(Table1[[#This Row],[File Name]])-FIND("-",Table1[[#This Row],[File Name]])),"")</f>
        <v>0.1</v>
      </c>
      <c r="B1144" t="str">
        <f>IF(LEFT(Table1[[#This Row],[Peak '#]],3)="TIC", SUBSTITUTE(SUBSTITUTE(Table1[[#This Row],[Peak '#]],".D\data.ms",""),"TIC:", ""),B1143)</f>
        <v xml:space="preserve"> 20250718_Nap-0.1</v>
      </c>
      <c r="J1144" t="str">
        <f>IFERROR(2*(D1145-Table1[[#This Row],[Ret Time]])/(Table1[[#This Row],[Width]]+F1145),"")</f>
        <v/>
      </c>
      <c r="K1144" t="str">
        <f>IF(ISNUMBER(Table1[[#This Row],[Ret Time]]), ROUND(Table1[[#This Row],[Ret Time]],1),"")</f>
        <v/>
      </c>
      <c r="L1144" t="str">
        <f>IFERROR(INDEX($W$8:$W$30,MATCH(K1144,$V$8:$V$30,0)),"")</f>
        <v/>
      </c>
      <c r="M1144" t="str">
        <f>IFERROR(INDEX($X$8:$X$30,MATCH(Table1[[#This Row],[Rounded RT]],$V$8:$V$30,0)),"")</f>
        <v/>
      </c>
      <c r="N1144" t="str">
        <f>IF(Table1[[#This Row],[Analyte]]=$W$8, Table1[[#This Row],[Area]]/SUMIFS($G$6:$G2142, $M$6:$M2142,Table1[[#This Row],[Inject ID]],$B$6:$B2142,Table1[[#This Row],[File Name]]), "")</f>
        <v/>
      </c>
      <c r="O1144" t="str">
        <f>IF(Table1[[#This Row],[Analyte]]=$W$25, Table1[[#This Row],[Area]]/SUMIFS($G$6:$G2142, $M$6:$M2142,Table1[[#This Row],[Inject ID]],$B$6:$B2142,Table1[[#This Row],[File Name]]), "")</f>
        <v/>
      </c>
      <c r="Q1144" t="str">
        <f>IF(Table1[[#This Row],[Nap/decane]]=$W$8, Table1[[#This Row],[Area]]/SUMIFS($G$6:$G2142, $M$6:$M2142,Table1[[#This Row],[Inject ID approx]],$B$6:$B2142,Table1[[#This Row],[File Name]]), "")</f>
        <v/>
      </c>
      <c r="R1144" t="str">
        <f>IF(OR(Table1[[#This Row],[Analyte]]="Phe", Table1[[#This Row],[Analyte]]= "Naphtol"),TRUE,"")</f>
        <v/>
      </c>
    </row>
    <row r="1145" spans="1:18" x14ac:dyDescent="0.2">
      <c r="A1145" t="str">
        <f>IFERROR(RIGHT(Table1[[#This Row],[File Name]],LEN(Table1[[#This Row],[File Name]])-FIND("-",Table1[[#This Row],[File Name]])),"")</f>
        <v>0.1</v>
      </c>
      <c r="B1145" t="str">
        <f>IF(LEFT(Table1[[#This Row],[Peak '#]],3)="TIC", SUBSTITUTE(SUBSTITUTE(Table1[[#This Row],[Peak '#]],".D\data.ms",""),"TIC:", ""),B1144)</f>
        <v xml:space="preserve"> 20250718_Nap-0.1</v>
      </c>
      <c r="J1145" t="str">
        <f>IFERROR(2*(D1146-Table1[[#This Row],[Ret Time]])/(Table1[[#This Row],[Width]]+F1146),"")</f>
        <v/>
      </c>
      <c r="K1145" t="str">
        <f>IF(ISNUMBER(Table1[[#This Row],[Ret Time]]), ROUND(Table1[[#This Row],[Ret Time]],1),"")</f>
        <v/>
      </c>
      <c r="L1145" t="str">
        <f>IFERROR(INDEX($W$8:$W$30,MATCH(K1145,$V$8:$V$30,0)),"")</f>
        <v/>
      </c>
      <c r="M1145" t="str">
        <f>IFERROR(INDEX($X$8:$X$30,MATCH(Table1[[#This Row],[Rounded RT]],$V$8:$V$30,0)),"")</f>
        <v/>
      </c>
      <c r="N1145" t="str">
        <f>IF(Table1[[#This Row],[Analyte]]=$W$8, Table1[[#This Row],[Area]]/SUMIFS($G$6:$G2143, $M$6:$M2143,Table1[[#This Row],[Inject ID]],$B$6:$B2143,Table1[[#This Row],[File Name]]), "")</f>
        <v/>
      </c>
      <c r="O1145" t="str">
        <f>IF(Table1[[#This Row],[Analyte]]=$W$25, Table1[[#This Row],[Area]]/SUMIFS($G$6:$G2143, $M$6:$M2143,Table1[[#This Row],[Inject ID]],$B$6:$B2143,Table1[[#This Row],[File Name]]), "")</f>
        <v/>
      </c>
      <c r="Q1145" t="str">
        <f>IF(Table1[[#This Row],[Nap/decane]]=$W$8, Table1[[#This Row],[Area]]/SUMIFS($G$6:$G2143, $M$6:$M2143,Table1[[#This Row],[Inject ID approx]],$B$6:$B2143,Table1[[#This Row],[File Name]]), "")</f>
        <v/>
      </c>
      <c r="R1145" t="str">
        <f>IF(OR(Table1[[#This Row],[Analyte]]="Phe", Table1[[#This Row],[Analyte]]= "Naphtol"),TRUE,"")</f>
        <v/>
      </c>
    </row>
    <row r="1146" spans="1:18" x14ac:dyDescent="0.2">
      <c r="A1146" t="str">
        <f>IFERROR(RIGHT(Table1[[#This Row],[File Name]],LEN(Table1[[#This Row],[File Name]])-FIND("-",Table1[[#This Row],[File Name]])),"")</f>
        <v>0.1</v>
      </c>
      <c r="B1146" t="str">
        <f>IF(LEFT(Table1[[#This Row],[Peak '#]],3)="TIC", SUBSTITUTE(SUBSTITUTE(Table1[[#This Row],[Peak '#]],".D\data.ms",""),"TIC:", ""),B1145)</f>
        <v xml:space="preserve"> 20250718_Nap-0.1</v>
      </c>
      <c r="J1146" t="str">
        <f>IFERROR(2*(D1147-Table1[[#This Row],[Ret Time]])/(Table1[[#This Row],[Width]]+F1147),"")</f>
        <v/>
      </c>
      <c r="K1146" t="str">
        <f>IF(ISNUMBER(Table1[[#This Row],[Ret Time]]), ROUND(Table1[[#This Row],[Ret Time]],1),"")</f>
        <v/>
      </c>
      <c r="L1146" t="str">
        <f>IFERROR(INDEX($W$8:$W$30,MATCH(K1146,$V$8:$V$30,0)),"")</f>
        <v/>
      </c>
      <c r="M1146" t="str">
        <f>IFERROR(INDEX($X$8:$X$30,MATCH(Table1[[#This Row],[Rounded RT]],$V$8:$V$30,0)),"")</f>
        <v/>
      </c>
      <c r="N1146" t="str">
        <f>IF(Table1[[#This Row],[Analyte]]=$W$8, Table1[[#This Row],[Area]]/SUMIFS($G$6:$G2144, $M$6:$M2144,Table1[[#This Row],[Inject ID]],$B$6:$B2144,Table1[[#This Row],[File Name]]), "")</f>
        <v/>
      </c>
      <c r="O1146" t="str">
        <f>IF(Table1[[#This Row],[Analyte]]=$W$25, Table1[[#This Row],[Area]]/SUMIFS($G$6:$G2144, $M$6:$M2144,Table1[[#This Row],[Inject ID]],$B$6:$B2144,Table1[[#This Row],[File Name]]), "")</f>
        <v/>
      </c>
      <c r="Q1146" t="str">
        <f>IF(Table1[[#This Row],[Nap/decane]]=$W$8, Table1[[#This Row],[Area]]/SUMIFS($G$6:$G2144, $M$6:$M2144,Table1[[#This Row],[Inject ID approx]],$B$6:$B2144,Table1[[#This Row],[File Name]]), "")</f>
        <v/>
      </c>
      <c r="R1146" t="str">
        <f>IF(OR(Table1[[#This Row],[Analyte]]="Phe", Table1[[#This Row],[Analyte]]= "Naphtol"),TRUE,"")</f>
        <v/>
      </c>
    </row>
    <row r="1147" spans="1:18" x14ac:dyDescent="0.2">
      <c r="A1147" t="str">
        <f>IFERROR(RIGHT(Table1[[#This Row],[File Name]],LEN(Table1[[#This Row],[File Name]])-FIND("-",Table1[[#This Row],[File Name]])),"")</f>
        <v>0.1</v>
      </c>
      <c r="B1147" t="str">
        <f>IF(LEFT(Table1[[#This Row],[Peak '#]],3)="TIC", SUBSTITUTE(SUBSTITUTE(Table1[[#This Row],[Peak '#]],".D\data.ms",""),"TIC:", ""),B1146)</f>
        <v xml:space="preserve"> 20250718_Nap-0.1</v>
      </c>
      <c r="J1147" t="str">
        <f>IFERROR(2*(D1148-Table1[[#This Row],[Ret Time]])/(Table1[[#This Row],[Width]]+F1148),"")</f>
        <v/>
      </c>
      <c r="K1147" t="str">
        <f>IF(ISNUMBER(Table1[[#This Row],[Ret Time]]), ROUND(Table1[[#This Row],[Ret Time]],1),"")</f>
        <v/>
      </c>
      <c r="L1147" t="str">
        <f>IFERROR(INDEX($W$8:$W$30,MATCH(K1147,$V$8:$V$30,0)),"")</f>
        <v/>
      </c>
      <c r="M1147" t="str">
        <f>IFERROR(INDEX($X$8:$X$30,MATCH(Table1[[#This Row],[Rounded RT]],$V$8:$V$30,0)),"")</f>
        <v/>
      </c>
      <c r="N1147" t="str">
        <f>IF(Table1[[#This Row],[Analyte]]=$W$8, Table1[[#This Row],[Area]]/SUMIFS($G$6:$G2145, $M$6:$M2145,Table1[[#This Row],[Inject ID]],$B$6:$B2145,Table1[[#This Row],[File Name]]), "")</f>
        <v/>
      </c>
      <c r="O1147" t="str">
        <f>IF(Table1[[#This Row],[Analyte]]=$W$25, Table1[[#This Row],[Area]]/SUMIFS($G$6:$G2145, $M$6:$M2145,Table1[[#This Row],[Inject ID]],$B$6:$B2145,Table1[[#This Row],[File Name]]), "")</f>
        <v/>
      </c>
      <c r="Q1147" t="str">
        <f>IF(Table1[[#This Row],[Nap/decane]]=$W$8, Table1[[#This Row],[Area]]/SUMIFS($G$6:$G2145, $M$6:$M2145,Table1[[#This Row],[Inject ID approx]],$B$6:$B2145,Table1[[#This Row],[File Name]]), "")</f>
        <v/>
      </c>
      <c r="R1147" t="str">
        <f>IF(OR(Table1[[#This Row],[Analyte]]="Phe", Table1[[#This Row],[Analyte]]= "Naphtol"),TRUE,"")</f>
        <v/>
      </c>
    </row>
    <row r="1148" spans="1:18" x14ac:dyDescent="0.2">
      <c r="A1148" t="str">
        <f>IFERROR(RIGHT(Table1[[#This Row],[File Name]],LEN(Table1[[#This Row],[File Name]])-FIND("-",Table1[[#This Row],[File Name]])),"")</f>
        <v>0.1</v>
      </c>
      <c r="B1148" t="str">
        <f>IF(LEFT(Table1[[#This Row],[Peak '#]],3)="TIC", SUBSTITUTE(SUBSTITUTE(Table1[[#This Row],[Peak '#]],".D\data.ms",""),"TIC:", ""),B1147)</f>
        <v xml:space="preserve"> 20250718_Nap-0.1</v>
      </c>
      <c r="J1148" t="str">
        <f>IFERROR(2*(D1149-Table1[[#This Row],[Ret Time]])/(Table1[[#This Row],[Width]]+F1149),"")</f>
        <v/>
      </c>
      <c r="K1148" t="str">
        <f>IF(ISNUMBER(Table1[[#This Row],[Ret Time]]), ROUND(Table1[[#This Row],[Ret Time]],1),"")</f>
        <v/>
      </c>
      <c r="L1148" t="str">
        <f>IFERROR(INDEX($W$8:$W$30,MATCH(K1148,$V$8:$V$30,0)),"")</f>
        <v/>
      </c>
      <c r="M1148" t="str">
        <f>IFERROR(INDEX($X$8:$X$30,MATCH(Table1[[#This Row],[Rounded RT]],$V$8:$V$30,0)),"")</f>
        <v/>
      </c>
      <c r="N1148" t="str">
        <f>IF(Table1[[#This Row],[Analyte]]=$W$8, Table1[[#This Row],[Area]]/SUMIFS($G$6:$G2146, $M$6:$M2146,Table1[[#This Row],[Inject ID]],$B$6:$B2146,Table1[[#This Row],[File Name]]), "")</f>
        <v/>
      </c>
      <c r="O1148" t="str">
        <f>IF(Table1[[#This Row],[Analyte]]=$W$25, Table1[[#This Row],[Area]]/SUMIFS($G$6:$G2146, $M$6:$M2146,Table1[[#This Row],[Inject ID]],$B$6:$B2146,Table1[[#This Row],[File Name]]), "")</f>
        <v/>
      </c>
      <c r="Q1148" t="str">
        <f>IF(Table1[[#This Row],[Nap/decane]]=$W$8, Table1[[#This Row],[Area]]/SUMIFS($G$6:$G2146, $M$6:$M2146,Table1[[#This Row],[Inject ID approx]],$B$6:$B2146,Table1[[#This Row],[File Name]]), "")</f>
        <v/>
      </c>
      <c r="R1148" t="str">
        <f>IF(OR(Table1[[#This Row],[Analyte]]="Phe", Table1[[#This Row],[Analyte]]= "Naphtol"),TRUE,"")</f>
        <v/>
      </c>
    </row>
    <row r="1149" spans="1:18" x14ac:dyDescent="0.2">
      <c r="A1149" t="str">
        <f>IFERROR(RIGHT(Table1[[#This Row],[File Name]],LEN(Table1[[#This Row],[File Name]])-FIND("-",Table1[[#This Row],[File Name]])),"")</f>
        <v>0.1</v>
      </c>
      <c r="B1149" t="str">
        <f>IF(LEFT(Table1[[#This Row],[Peak '#]],3)="TIC", SUBSTITUTE(SUBSTITUTE(Table1[[#This Row],[Peak '#]],".D\data.ms",""),"TIC:", ""),B1148)</f>
        <v xml:space="preserve"> 20250718_Nap-0.1</v>
      </c>
      <c r="J1149" t="str">
        <f>IFERROR(2*(D1150-Table1[[#This Row],[Ret Time]])/(Table1[[#This Row],[Width]]+F1150),"")</f>
        <v/>
      </c>
      <c r="K1149" t="str">
        <f>IF(ISNUMBER(Table1[[#This Row],[Ret Time]]), ROUND(Table1[[#This Row],[Ret Time]],1),"")</f>
        <v/>
      </c>
      <c r="L1149" t="str">
        <f>IFERROR(INDEX($W$8:$W$30,MATCH(K1149,$V$8:$V$30,0)),"")</f>
        <v/>
      </c>
      <c r="M1149" t="str">
        <f>IFERROR(INDEX($X$8:$X$30,MATCH(Table1[[#This Row],[Rounded RT]],$V$8:$V$30,0)),"")</f>
        <v/>
      </c>
      <c r="N1149" t="str">
        <f>IF(Table1[[#This Row],[Analyte]]=$W$8, Table1[[#This Row],[Area]]/SUMIFS($G$6:$G2147, $M$6:$M2147,Table1[[#This Row],[Inject ID]],$B$6:$B2147,Table1[[#This Row],[File Name]]), "")</f>
        <v/>
      </c>
      <c r="O1149" t="str">
        <f>IF(Table1[[#This Row],[Analyte]]=$W$25, Table1[[#This Row],[Area]]/SUMIFS($G$6:$G2147, $M$6:$M2147,Table1[[#This Row],[Inject ID]],$B$6:$B2147,Table1[[#This Row],[File Name]]), "")</f>
        <v/>
      </c>
      <c r="Q1149" t="str">
        <f>IF(Table1[[#This Row],[Nap/decane]]=$W$8, Table1[[#This Row],[Area]]/SUMIFS($G$6:$G2147, $M$6:$M2147,Table1[[#This Row],[Inject ID approx]],$B$6:$B2147,Table1[[#This Row],[File Name]]), "")</f>
        <v/>
      </c>
      <c r="R1149" t="str">
        <f>IF(OR(Table1[[#This Row],[Analyte]]="Phe", Table1[[#This Row],[Analyte]]= "Naphtol"),TRUE,"")</f>
        <v/>
      </c>
    </row>
    <row r="1150" spans="1:18" x14ac:dyDescent="0.2">
      <c r="A1150" t="str">
        <f>IFERROR(RIGHT(Table1[[#This Row],[File Name]],LEN(Table1[[#This Row],[File Name]])-FIND("-",Table1[[#This Row],[File Name]])),"")</f>
        <v>0.1</v>
      </c>
      <c r="B1150" t="str">
        <f>IF(LEFT(Table1[[#This Row],[Peak '#]],3)="TIC", SUBSTITUTE(SUBSTITUTE(Table1[[#This Row],[Peak '#]],".D\data.ms",""),"TIC:", ""),B1149)</f>
        <v xml:space="preserve"> 20250718_Nap-0.1</v>
      </c>
      <c r="J1150" t="str">
        <f>IFERROR(2*(D1151-Table1[[#This Row],[Ret Time]])/(Table1[[#This Row],[Width]]+F1151),"")</f>
        <v/>
      </c>
      <c r="K1150" t="str">
        <f>IF(ISNUMBER(Table1[[#This Row],[Ret Time]]), ROUND(Table1[[#This Row],[Ret Time]],1),"")</f>
        <v/>
      </c>
      <c r="L1150" t="str">
        <f>IFERROR(INDEX($W$8:$W$30,MATCH(K1150,$V$8:$V$30,0)),"")</f>
        <v/>
      </c>
      <c r="M1150" t="str">
        <f>IFERROR(INDEX($X$8:$X$30,MATCH(Table1[[#This Row],[Rounded RT]],$V$8:$V$30,0)),"")</f>
        <v/>
      </c>
      <c r="N1150" t="str">
        <f>IF(Table1[[#This Row],[Analyte]]=$W$8, Table1[[#This Row],[Area]]/SUMIFS($G$6:$G2148, $M$6:$M2148,Table1[[#This Row],[Inject ID]],$B$6:$B2148,Table1[[#This Row],[File Name]]), "")</f>
        <v/>
      </c>
      <c r="O1150" t="str">
        <f>IF(Table1[[#This Row],[Analyte]]=$W$25, Table1[[#This Row],[Area]]/SUMIFS($G$6:$G2148, $M$6:$M2148,Table1[[#This Row],[Inject ID]],$B$6:$B2148,Table1[[#This Row],[File Name]]), "")</f>
        <v/>
      </c>
      <c r="Q1150" t="str">
        <f>IF(Table1[[#This Row],[Nap/decane]]=$W$8, Table1[[#This Row],[Area]]/SUMIFS($G$6:$G2148, $M$6:$M2148,Table1[[#This Row],[Inject ID approx]],$B$6:$B2148,Table1[[#This Row],[File Name]]), "")</f>
        <v/>
      </c>
      <c r="R1150" t="str">
        <f>IF(OR(Table1[[#This Row],[Analyte]]="Phe", Table1[[#This Row],[Analyte]]= "Naphtol"),TRUE,"")</f>
        <v/>
      </c>
    </row>
    <row r="1151" spans="1:18" x14ac:dyDescent="0.2">
      <c r="A1151" t="str">
        <f>IFERROR(RIGHT(Table1[[#This Row],[File Name]],LEN(Table1[[#This Row],[File Name]])-FIND("-",Table1[[#This Row],[File Name]])),"")</f>
        <v>0.1</v>
      </c>
      <c r="B1151" t="str">
        <f>IF(LEFT(Table1[[#This Row],[Peak '#]],3)="TIC", SUBSTITUTE(SUBSTITUTE(Table1[[#This Row],[Peak '#]],".D\data.ms",""),"TIC:", ""),B1150)</f>
        <v xml:space="preserve"> 20250718_Nap-0.1</v>
      </c>
      <c r="J1151" t="str">
        <f>IFERROR(2*(D1152-Table1[[#This Row],[Ret Time]])/(Table1[[#This Row],[Width]]+F1152),"")</f>
        <v/>
      </c>
      <c r="K1151" t="str">
        <f>IF(ISNUMBER(Table1[[#This Row],[Ret Time]]), ROUND(Table1[[#This Row],[Ret Time]],1),"")</f>
        <v/>
      </c>
      <c r="L1151" t="str">
        <f>IFERROR(INDEX($W$8:$W$30,MATCH(K1151,$V$8:$V$30,0)),"")</f>
        <v/>
      </c>
      <c r="M1151" t="str">
        <f>IFERROR(INDEX($X$8:$X$30,MATCH(Table1[[#This Row],[Rounded RT]],$V$8:$V$30,0)),"")</f>
        <v/>
      </c>
      <c r="N1151" t="str">
        <f>IF(Table1[[#This Row],[Analyte]]=$W$8, Table1[[#This Row],[Area]]/SUMIFS($G$6:$G2149, $M$6:$M2149,Table1[[#This Row],[Inject ID]],$B$6:$B2149,Table1[[#This Row],[File Name]]), "")</f>
        <v/>
      </c>
      <c r="O1151" t="str">
        <f>IF(Table1[[#This Row],[Analyte]]=$W$25, Table1[[#This Row],[Area]]/SUMIFS($G$6:$G2149, $M$6:$M2149,Table1[[#This Row],[Inject ID]],$B$6:$B2149,Table1[[#This Row],[File Name]]), "")</f>
        <v/>
      </c>
      <c r="Q1151" t="str">
        <f>IF(Table1[[#This Row],[Nap/decane]]=$W$8, Table1[[#This Row],[Area]]/SUMIFS($G$6:$G2149, $M$6:$M2149,Table1[[#This Row],[Inject ID approx]],$B$6:$B2149,Table1[[#This Row],[File Name]]), "")</f>
        <v/>
      </c>
      <c r="R1151" t="str">
        <f>IF(OR(Table1[[#This Row],[Analyte]]="Phe", Table1[[#This Row],[Analyte]]= "Naphtol"),TRUE,"")</f>
        <v/>
      </c>
    </row>
    <row r="1152" spans="1:18" x14ac:dyDescent="0.2">
      <c r="A1152" t="str">
        <f>IFERROR(RIGHT(Table1[[#This Row],[File Name]],LEN(Table1[[#This Row],[File Name]])-FIND("-",Table1[[#This Row],[File Name]])),"")</f>
        <v>0.1</v>
      </c>
      <c r="B1152" t="str">
        <f>IF(LEFT(Table1[[#This Row],[Peak '#]],3)="TIC", SUBSTITUTE(SUBSTITUTE(Table1[[#This Row],[Peak '#]],".D\data.ms",""),"TIC:", ""),B1151)</f>
        <v xml:space="preserve"> 20250718_Nap-0.1</v>
      </c>
      <c r="J1152" t="str">
        <f>IFERROR(2*(D1153-Table1[[#This Row],[Ret Time]])/(Table1[[#This Row],[Width]]+F1153),"")</f>
        <v/>
      </c>
      <c r="K1152" t="str">
        <f>IF(ISNUMBER(Table1[[#This Row],[Ret Time]]), ROUND(Table1[[#This Row],[Ret Time]],1),"")</f>
        <v/>
      </c>
      <c r="L1152" t="str">
        <f>IFERROR(INDEX($W$8:$W$30,MATCH(K1152,$V$8:$V$30,0)),"")</f>
        <v/>
      </c>
      <c r="M1152" t="str">
        <f>IFERROR(INDEX($X$8:$X$30,MATCH(Table1[[#This Row],[Rounded RT]],$V$8:$V$30,0)),"")</f>
        <v/>
      </c>
      <c r="N1152" t="str">
        <f>IF(Table1[[#This Row],[Analyte]]=$W$8, Table1[[#This Row],[Area]]/SUMIFS($G$6:$G2150, $M$6:$M2150,Table1[[#This Row],[Inject ID]],$B$6:$B2150,Table1[[#This Row],[File Name]]), "")</f>
        <v/>
      </c>
      <c r="O1152" t="str">
        <f>IF(Table1[[#This Row],[Analyte]]=$W$25, Table1[[#This Row],[Area]]/SUMIFS($G$6:$G2150, $M$6:$M2150,Table1[[#This Row],[Inject ID]],$B$6:$B2150,Table1[[#This Row],[File Name]]), "")</f>
        <v/>
      </c>
      <c r="Q1152" t="str">
        <f>IF(Table1[[#This Row],[Nap/decane]]=$W$8, Table1[[#This Row],[Area]]/SUMIFS($G$6:$G2150, $M$6:$M2150,Table1[[#This Row],[Inject ID approx]],$B$6:$B2150,Table1[[#This Row],[File Name]]), "")</f>
        <v/>
      </c>
      <c r="R1152" t="str">
        <f>IF(OR(Table1[[#This Row],[Analyte]]="Phe", Table1[[#This Row],[Analyte]]= "Naphtol"),TRUE,"")</f>
        <v/>
      </c>
    </row>
    <row r="1153" spans="1:18" x14ac:dyDescent="0.2">
      <c r="A1153" t="str">
        <f>IFERROR(RIGHT(Table1[[#This Row],[File Name]],LEN(Table1[[#This Row],[File Name]])-FIND("-",Table1[[#This Row],[File Name]])),"")</f>
        <v>0.1</v>
      </c>
      <c r="B1153" t="str">
        <f>IF(LEFT(Table1[[#This Row],[Peak '#]],3)="TIC", SUBSTITUTE(SUBSTITUTE(Table1[[#This Row],[Peak '#]],".D\data.ms",""),"TIC:", ""),B1152)</f>
        <v xml:space="preserve"> 20250718_Nap-0.1</v>
      </c>
      <c r="J1153" t="str">
        <f>IFERROR(2*(D1154-Table1[[#This Row],[Ret Time]])/(Table1[[#This Row],[Width]]+F1154),"")</f>
        <v/>
      </c>
      <c r="K1153" t="str">
        <f>IF(ISNUMBER(Table1[[#This Row],[Ret Time]]), ROUND(Table1[[#This Row],[Ret Time]],1),"")</f>
        <v/>
      </c>
      <c r="L1153" t="str">
        <f>IFERROR(INDEX($W$8:$W$30,MATCH(K1153,$V$8:$V$30,0)),"")</f>
        <v/>
      </c>
      <c r="M1153" t="str">
        <f>IFERROR(INDEX($X$8:$X$30,MATCH(Table1[[#This Row],[Rounded RT]],$V$8:$V$30,0)),"")</f>
        <v/>
      </c>
      <c r="N1153" t="str">
        <f>IF(Table1[[#This Row],[Analyte]]=$W$8, Table1[[#This Row],[Area]]/SUMIFS($G$6:$G2151, $M$6:$M2151,Table1[[#This Row],[Inject ID]],$B$6:$B2151,Table1[[#This Row],[File Name]]), "")</f>
        <v/>
      </c>
      <c r="O1153" t="str">
        <f>IF(Table1[[#This Row],[Analyte]]=$W$25, Table1[[#This Row],[Area]]/SUMIFS($G$6:$G2151, $M$6:$M2151,Table1[[#This Row],[Inject ID]],$B$6:$B2151,Table1[[#This Row],[File Name]]), "")</f>
        <v/>
      </c>
      <c r="Q1153" t="str">
        <f>IF(Table1[[#This Row],[Nap/decane]]=$W$8, Table1[[#This Row],[Area]]/SUMIFS($G$6:$G2151, $M$6:$M2151,Table1[[#This Row],[Inject ID approx]],$B$6:$B2151,Table1[[#This Row],[File Name]]), "")</f>
        <v/>
      </c>
      <c r="R1153" t="str">
        <f>IF(OR(Table1[[#This Row],[Analyte]]="Phe", Table1[[#This Row],[Analyte]]= "Naphtol"),TRUE,"")</f>
        <v/>
      </c>
    </row>
    <row r="1154" spans="1:18" x14ac:dyDescent="0.2">
      <c r="A1154" t="str">
        <f>IFERROR(RIGHT(Table1[[#This Row],[File Name]],LEN(Table1[[#This Row],[File Name]])-FIND("-",Table1[[#This Row],[File Name]])),"")</f>
        <v>0.1</v>
      </c>
      <c r="B1154" t="str">
        <f>IF(LEFT(Table1[[#This Row],[Peak '#]],3)="TIC", SUBSTITUTE(SUBSTITUTE(Table1[[#This Row],[Peak '#]],".D\data.ms",""),"TIC:", ""),B1153)</f>
        <v xml:space="preserve"> 20250718_Nap-0.1</v>
      </c>
      <c r="J1154" t="str">
        <f>IFERROR(2*(D1155-Table1[[#This Row],[Ret Time]])/(Table1[[#This Row],[Width]]+F1155),"")</f>
        <v/>
      </c>
      <c r="K1154" t="str">
        <f>IF(ISNUMBER(Table1[[#This Row],[Ret Time]]), ROUND(Table1[[#This Row],[Ret Time]],1),"")</f>
        <v/>
      </c>
      <c r="L1154" t="str">
        <f>IFERROR(INDEX($W$8:$W$30,MATCH(K1154,$V$8:$V$30,0)),"")</f>
        <v/>
      </c>
      <c r="M1154" t="str">
        <f>IFERROR(INDEX($X$8:$X$30,MATCH(Table1[[#This Row],[Rounded RT]],$V$8:$V$30,0)),"")</f>
        <v/>
      </c>
      <c r="N1154" t="str">
        <f>IF(Table1[[#This Row],[Analyte]]=$W$8, Table1[[#This Row],[Area]]/SUMIFS($G$6:$G2152, $M$6:$M2152,Table1[[#This Row],[Inject ID]],$B$6:$B2152,Table1[[#This Row],[File Name]]), "")</f>
        <v/>
      </c>
      <c r="O1154" t="str">
        <f>IF(Table1[[#This Row],[Analyte]]=$W$25, Table1[[#This Row],[Area]]/SUMIFS($G$6:$G2152, $M$6:$M2152,Table1[[#This Row],[Inject ID]],$B$6:$B2152,Table1[[#This Row],[File Name]]), "")</f>
        <v/>
      </c>
      <c r="Q1154" t="str">
        <f>IF(Table1[[#This Row],[Nap/decane]]=$W$8, Table1[[#This Row],[Area]]/SUMIFS($G$6:$G2152, $M$6:$M2152,Table1[[#This Row],[Inject ID approx]],$B$6:$B2152,Table1[[#This Row],[File Name]]), "")</f>
        <v/>
      </c>
      <c r="R1154" t="str">
        <f>IF(OR(Table1[[#This Row],[Analyte]]="Phe", Table1[[#This Row],[Analyte]]= "Naphtol"),TRUE,"")</f>
        <v/>
      </c>
    </row>
    <row r="1155" spans="1:18" x14ac:dyDescent="0.2">
      <c r="A1155" t="str">
        <f>IFERROR(RIGHT(Table1[[#This Row],[File Name]],LEN(Table1[[#This Row],[File Name]])-FIND("-",Table1[[#This Row],[File Name]])),"")</f>
        <v>0.1</v>
      </c>
      <c r="B1155" t="str">
        <f>IF(LEFT(Table1[[#This Row],[Peak '#]],3)="TIC", SUBSTITUTE(SUBSTITUTE(Table1[[#This Row],[Peak '#]],".D\data.ms",""),"TIC:", ""),B1154)</f>
        <v xml:space="preserve"> 20250718_Nap-0.1</v>
      </c>
      <c r="J1155" t="str">
        <f>IFERROR(2*(D1156-Table1[[#This Row],[Ret Time]])/(Table1[[#This Row],[Width]]+F1156),"")</f>
        <v/>
      </c>
      <c r="K1155" t="str">
        <f>IF(ISNUMBER(Table1[[#This Row],[Ret Time]]), ROUND(Table1[[#This Row],[Ret Time]],1),"")</f>
        <v/>
      </c>
      <c r="L1155" t="str">
        <f>IFERROR(INDEX($W$8:$W$30,MATCH(K1155,$V$8:$V$30,0)),"")</f>
        <v/>
      </c>
      <c r="M1155" t="str">
        <f>IFERROR(INDEX($X$8:$X$30,MATCH(Table1[[#This Row],[Rounded RT]],$V$8:$V$30,0)),"")</f>
        <v/>
      </c>
      <c r="N1155" t="str">
        <f>IF(Table1[[#This Row],[Analyte]]=$W$8, Table1[[#This Row],[Area]]/SUMIFS($G$6:$G2153, $M$6:$M2153,Table1[[#This Row],[Inject ID]],$B$6:$B2153,Table1[[#This Row],[File Name]]), "")</f>
        <v/>
      </c>
      <c r="O1155" t="str">
        <f>IF(Table1[[#This Row],[Analyte]]=$W$25, Table1[[#This Row],[Area]]/SUMIFS($G$6:$G2153, $M$6:$M2153,Table1[[#This Row],[Inject ID]],$B$6:$B2153,Table1[[#This Row],[File Name]]), "")</f>
        <v/>
      </c>
      <c r="Q1155" t="str">
        <f>IF(Table1[[#This Row],[Nap/decane]]=$W$8, Table1[[#This Row],[Area]]/SUMIFS($G$6:$G2153, $M$6:$M2153,Table1[[#This Row],[Inject ID approx]],$B$6:$B2153,Table1[[#This Row],[File Name]]), "")</f>
        <v/>
      </c>
      <c r="R1155" t="str">
        <f>IF(OR(Table1[[#This Row],[Analyte]]="Phe", Table1[[#This Row],[Analyte]]= "Naphtol"),TRUE,"")</f>
        <v/>
      </c>
    </row>
    <row r="1156" spans="1:18" x14ac:dyDescent="0.2">
      <c r="A1156" t="str">
        <f>IFERROR(RIGHT(Table1[[#This Row],[File Name]],LEN(Table1[[#This Row],[File Name]])-FIND("-",Table1[[#This Row],[File Name]])),"")</f>
        <v>0.1</v>
      </c>
      <c r="B1156" t="str">
        <f>IF(LEFT(Table1[[#This Row],[Peak '#]],3)="TIC", SUBSTITUTE(SUBSTITUTE(Table1[[#This Row],[Peak '#]],".D\data.ms",""),"TIC:", ""),B1155)</f>
        <v xml:space="preserve"> 20250718_Nap-0.1</v>
      </c>
      <c r="J1156" t="str">
        <f>IFERROR(2*(D1157-Table1[[#This Row],[Ret Time]])/(Table1[[#This Row],[Width]]+F1157),"")</f>
        <v/>
      </c>
      <c r="K1156" t="str">
        <f>IF(ISNUMBER(Table1[[#This Row],[Ret Time]]), ROUND(Table1[[#This Row],[Ret Time]],1),"")</f>
        <v/>
      </c>
      <c r="L1156" t="str">
        <f>IFERROR(INDEX($W$8:$W$30,MATCH(K1156,$V$8:$V$30,0)),"")</f>
        <v/>
      </c>
      <c r="M1156" t="str">
        <f>IFERROR(INDEX($X$8:$X$30,MATCH(Table1[[#This Row],[Rounded RT]],$V$8:$V$30,0)),"")</f>
        <v/>
      </c>
      <c r="N1156" t="str">
        <f>IF(Table1[[#This Row],[Analyte]]=$W$8, Table1[[#This Row],[Area]]/SUMIFS($G$6:$G2154, $M$6:$M2154,Table1[[#This Row],[Inject ID]],$B$6:$B2154,Table1[[#This Row],[File Name]]), "")</f>
        <v/>
      </c>
      <c r="O1156" t="str">
        <f>IF(Table1[[#This Row],[Analyte]]=$W$25, Table1[[#This Row],[Area]]/SUMIFS($G$6:$G2154, $M$6:$M2154,Table1[[#This Row],[Inject ID]],$B$6:$B2154,Table1[[#This Row],[File Name]]), "")</f>
        <v/>
      </c>
      <c r="Q1156" t="str">
        <f>IF(Table1[[#This Row],[Nap/decane]]=$W$8, Table1[[#This Row],[Area]]/SUMIFS($G$6:$G2154, $M$6:$M2154,Table1[[#This Row],[Inject ID approx]],$B$6:$B2154,Table1[[#This Row],[File Name]]), "")</f>
        <v/>
      </c>
      <c r="R1156" t="str">
        <f>IF(OR(Table1[[#This Row],[Analyte]]="Phe", Table1[[#This Row],[Analyte]]= "Naphtol"),TRUE,"")</f>
        <v/>
      </c>
    </row>
    <row r="1157" spans="1:18" x14ac:dyDescent="0.2">
      <c r="A1157" t="str">
        <f>IFERROR(RIGHT(Table1[[#This Row],[File Name]],LEN(Table1[[#This Row],[File Name]])-FIND("-",Table1[[#This Row],[File Name]])),"")</f>
        <v>0.1</v>
      </c>
      <c r="B1157" t="str">
        <f>IF(LEFT(Table1[[#This Row],[Peak '#]],3)="TIC", SUBSTITUTE(SUBSTITUTE(Table1[[#This Row],[Peak '#]],".D\data.ms",""),"TIC:", ""),B1156)</f>
        <v xml:space="preserve"> 20250718_Nap-0.1</v>
      </c>
      <c r="J1157" t="str">
        <f>IFERROR(2*(D1158-Table1[[#This Row],[Ret Time]])/(Table1[[#This Row],[Width]]+F1158),"")</f>
        <v/>
      </c>
      <c r="K1157" t="str">
        <f>IF(ISNUMBER(Table1[[#This Row],[Ret Time]]), ROUND(Table1[[#This Row],[Ret Time]],1),"")</f>
        <v/>
      </c>
      <c r="L1157" t="str">
        <f>IFERROR(INDEX($W$8:$W$30,MATCH(K1157,$V$8:$V$30,0)),"")</f>
        <v/>
      </c>
      <c r="M1157" t="str">
        <f>IFERROR(INDEX($X$8:$X$30,MATCH(Table1[[#This Row],[Rounded RT]],$V$8:$V$30,0)),"")</f>
        <v/>
      </c>
      <c r="N1157" t="str">
        <f>IF(Table1[[#This Row],[Analyte]]=$W$8, Table1[[#This Row],[Area]]/SUMIFS($G$6:$G2155, $M$6:$M2155,Table1[[#This Row],[Inject ID]],$B$6:$B2155,Table1[[#This Row],[File Name]]), "")</f>
        <v/>
      </c>
      <c r="O1157" t="str">
        <f>IF(Table1[[#This Row],[Analyte]]=$W$25, Table1[[#This Row],[Area]]/SUMIFS($G$6:$G2155, $M$6:$M2155,Table1[[#This Row],[Inject ID]],$B$6:$B2155,Table1[[#This Row],[File Name]]), "")</f>
        <v/>
      </c>
      <c r="Q1157" t="str">
        <f>IF(Table1[[#This Row],[Nap/decane]]=$W$8, Table1[[#This Row],[Area]]/SUMIFS($G$6:$G2155, $M$6:$M2155,Table1[[#This Row],[Inject ID approx]],$B$6:$B2155,Table1[[#This Row],[File Name]]), "")</f>
        <v/>
      </c>
      <c r="R1157" t="str">
        <f>IF(OR(Table1[[#This Row],[Analyte]]="Phe", Table1[[#This Row],[Analyte]]= "Naphtol"),TRUE,"")</f>
        <v/>
      </c>
    </row>
    <row r="1158" spans="1:18" x14ac:dyDescent="0.2">
      <c r="A1158" t="str">
        <f>IFERROR(RIGHT(Table1[[#This Row],[File Name]],LEN(Table1[[#This Row],[File Name]])-FIND("-",Table1[[#This Row],[File Name]])),"")</f>
        <v>0.1</v>
      </c>
      <c r="B1158" t="str">
        <f>IF(LEFT(Table1[[#This Row],[Peak '#]],3)="TIC", SUBSTITUTE(SUBSTITUTE(Table1[[#This Row],[Peak '#]],".D\data.ms",""),"TIC:", ""),B1157)</f>
        <v xml:space="preserve"> 20250718_Nap-0.1</v>
      </c>
      <c r="J1158" t="str">
        <f>IFERROR(2*(D1159-Table1[[#This Row],[Ret Time]])/(Table1[[#This Row],[Width]]+F1159),"")</f>
        <v/>
      </c>
      <c r="K1158" t="str">
        <f>IF(ISNUMBER(Table1[[#This Row],[Ret Time]]), ROUND(Table1[[#This Row],[Ret Time]],1),"")</f>
        <v/>
      </c>
      <c r="L1158" t="str">
        <f>IFERROR(INDEX($W$8:$W$30,MATCH(K1158,$V$8:$V$30,0)),"")</f>
        <v/>
      </c>
      <c r="M1158" t="str">
        <f>IFERROR(INDEX($X$8:$X$30,MATCH(Table1[[#This Row],[Rounded RT]],$V$8:$V$30,0)),"")</f>
        <v/>
      </c>
      <c r="N1158" t="str">
        <f>IF(Table1[[#This Row],[Analyte]]=$W$8, Table1[[#This Row],[Area]]/SUMIFS($G$6:$G2156, $M$6:$M2156,Table1[[#This Row],[Inject ID]],$B$6:$B2156,Table1[[#This Row],[File Name]]), "")</f>
        <v/>
      </c>
      <c r="O1158" t="str">
        <f>IF(Table1[[#This Row],[Analyte]]=$W$25, Table1[[#This Row],[Area]]/SUMIFS($G$6:$G2156, $M$6:$M2156,Table1[[#This Row],[Inject ID]],$B$6:$B2156,Table1[[#This Row],[File Name]]), "")</f>
        <v/>
      </c>
      <c r="Q1158" t="str">
        <f>IF(Table1[[#This Row],[Nap/decane]]=$W$8, Table1[[#This Row],[Area]]/SUMIFS($G$6:$G2156, $M$6:$M2156,Table1[[#This Row],[Inject ID approx]],$B$6:$B2156,Table1[[#This Row],[File Name]]), "")</f>
        <v/>
      </c>
      <c r="R1158" t="str">
        <f>IF(OR(Table1[[#This Row],[Analyte]]="Phe", Table1[[#This Row],[Analyte]]= "Naphtol"),TRUE,"")</f>
        <v/>
      </c>
    </row>
    <row r="1159" spans="1:18" x14ac:dyDescent="0.2">
      <c r="A1159" t="str">
        <f>IFERROR(RIGHT(Table1[[#This Row],[File Name]],LEN(Table1[[#This Row],[File Name]])-FIND("-",Table1[[#This Row],[File Name]])),"")</f>
        <v>0.1</v>
      </c>
      <c r="B1159" t="str">
        <f>IF(LEFT(Table1[[#This Row],[Peak '#]],3)="TIC", SUBSTITUTE(SUBSTITUTE(Table1[[#This Row],[Peak '#]],".D\data.ms",""),"TIC:", ""),B1158)</f>
        <v xml:space="preserve"> 20250718_Nap-0.1</v>
      </c>
      <c r="J1159" t="str">
        <f>IFERROR(2*(D1160-Table1[[#This Row],[Ret Time]])/(Table1[[#This Row],[Width]]+F1160),"")</f>
        <v/>
      </c>
      <c r="K1159" t="str">
        <f>IF(ISNUMBER(Table1[[#This Row],[Ret Time]]), ROUND(Table1[[#This Row],[Ret Time]],1),"")</f>
        <v/>
      </c>
      <c r="L1159" t="str">
        <f>IFERROR(INDEX($W$8:$W$30,MATCH(K1159,$V$8:$V$30,0)),"")</f>
        <v/>
      </c>
      <c r="M1159" t="str">
        <f>IFERROR(INDEX($X$8:$X$30,MATCH(Table1[[#This Row],[Rounded RT]],$V$8:$V$30,0)),"")</f>
        <v/>
      </c>
      <c r="N1159" t="str">
        <f>IF(Table1[[#This Row],[Analyte]]=$W$8, Table1[[#This Row],[Area]]/SUMIFS($G$6:$G2157, $M$6:$M2157,Table1[[#This Row],[Inject ID]],$B$6:$B2157,Table1[[#This Row],[File Name]]), "")</f>
        <v/>
      </c>
      <c r="O1159" t="str">
        <f>IF(Table1[[#This Row],[Analyte]]=$W$25, Table1[[#This Row],[Area]]/SUMIFS($G$6:$G2157, $M$6:$M2157,Table1[[#This Row],[Inject ID]],$B$6:$B2157,Table1[[#This Row],[File Name]]), "")</f>
        <v/>
      </c>
      <c r="Q1159" t="str">
        <f>IF(Table1[[#This Row],[Nap/decane]]=$W$8, Table1[[#This Row],[Area]]/SUMIFS($G$6:$G2157, $M$6:$M2157,Table1[[#This Row],[Inject ID approx]],$B$6:$B2157,Table1[[#This Row],[File Name]]), "")</f>
        <v/>
      </c>
      <c r="R1159" t="str">
        <f>IF(OR(Table1[[#This Row],[Analyte]]="Phe", Table1[[#This Row],[Analyte]]= "Naphtol"),TRUE,"")</f>
        <v/>
      </c>
    </row>
    <row r="1160" spans="1:18" x14ac:dyDescent="0.2">
      <c r="A1160" t="str">
        <f>IFERROR(RIGHT(Table1[[#This Row],[File Name]],LEN(Table1[[#This Row],[File Name]])-FIND("-",Table1[[#This Row],[File Name]])),"")</f>
        <v>0.1</v>
      </c>
      <c r="B1160" t="str">
        <f>IF(LEFT(Table1[[#This Row],[Peak '#]],3)="TIC", SUBSTITUTE(SUBSTITUTE(Table1[[#This Row],[Peak '#]],".D\data.ms",""),"TIC:", ""),B1159)</f>
        <v xml:space="preserve"> 20250718_Nap-0.1</v>
      </c>
      <c r="J1160" t="str">
        <f>IFERROR(2*(D1161-Table1[[#This Row],[Ret Time]])/(Table1[[#This Row],[Width]]+F1161),"")</f>
        <v/>
      </c>
      <c r="K1160" t="str">
        <f>IF(ISNUMBER(Table1[[#This Row],[Ret Time]]), ROUND(Table1[[#This Row],[Ret Time]],1),"")</f>
        <v/>
      </c>
      <c r="L1160" t="str">
        <f>IFERROR(INDEX($W$8:$W$30,MATCH(K1160,$V$8:$V$30,0)),"")</f>
        <v/>
      </c>
      <c r="M1160" t="str">
        <f>IFERROR(INDEX($X$8:$X$30,MATCH(Table1[[#This Row],[Rounded RT]],$V$8:$V$30,0)),"")</f>
        <v/>
      </c>
      <c r="N1160" t="str">
        <f>IF(Table1[[#This Row],[Analyte]]=$W$8, Table1[[#This Row],[Area]]/SUMIFS($G$6:$G2158, $M$6:$M2158,Table1[[#This Row],[Inject ID]],$B$6:$B2158,Table1[[#This Row],[File Name]]), "")</f>
        <v/>
      </c>
      <c r="O1160" t="str">
        <f>IF(Table1[[#This Row],[Analyte]]=$W$25, Table1[[#This Row],[Area]]/SUMIFS($G$6:$G2158, $M$6:$M2158,Table1[[#This Row],[Inject ID]],$B$6:$B2158,Table1[[#This Row],[File Name]]), "")</f>
        <v/>
      </c>
      <c r="Q1160" t="str">
        <f>IF(Table1[[#This Row],[Nap/decane]]=$W$8, Table1[[#This Row],[Area]]/SUMIFS($G$6:$G2158, $M$6:$M2158,Table1[[#This Row],[Inject ID approx]],$B$6:$B2158,Table1[[#This Row],[File Name]]), "")</f>
        <v/>
      </c>
      <c r="R1160" t="str">
        <f>IF(OR(Table1[[#This Row],[Analyte]]="Phe", Table1[[#This Row],[Analyte]]= "Naphtol"),TRUE,"")</f>
        <v/>
      </c>
    </row>
    <row r="1161" spans="1:18" x14ac:dyDescent="0.2">
      <c r="A1161" t="str">
        <f>IFERROR(RIGHT(Table1[[#This Row],[File Name]],LEN(Table1[[#This Row],[File Name]])-FIND("-",Table1[[#This Row],[File Name]])),"")</f>
        <v>0.1</v>
      </c>
      <c r="B1161" t="str">
        <f>IF(LEFT(Table1[[#This Row],[Peak '#]],3)="TIC", SUBSTITUTE(SUBSTITUTE(Table1[[#This Row],[Peak '#]],".D\data.ms",""),"TIC:", ""),B1160)</f>
        <v xml:space="preserve"> 20250718_Nap-0.1</v>
      </c>
      <c r="J1161" t="str">
        <f>IFERROR(2*(D1162-Table1[[#This Row],[Ret Time]])/(Table1[[#This Row],[Width]]+F1162),"")</f>
        <v/>
      </c>
      <c r="K1161" t="str">
        <f>IF(ISNUMBER(Table1[[#This Row],[Ret Time]]), ROUND(Table1[[#This Row],[Ret Time]],1),"")</f>
        <v/>
      </c>
      <c r="L1161" t="str">
        <f>IFERROR(INDEX($W$8:$W$30,MATCH(K1161,$V$8:$V$30,0)),"")</f>
        <v/>
      </c>
      <c r="M1161" t="str">
        <f>IFERROR(INDEX($X$8:$X$30,MATCH(Table1[[#This Row],[Rounded RT]],$V$8:$V$30,0)),"")</f>
        <v/>
      </c>
      <c r="N1161" t="str">
        <f>IF(Table1[[#This Row],[Analyte]]=$W$8, Table1[[#This Row],[Area]]/SUMIFS($G$6:$G2159, $M$6:$M2159,Table1[[#This Row],[Inject ID]],$B$6:$B2159,Table1[[#This Row],[File Name]]), "")</f>
        <v/>
      </c>
      <c r="O1161" t="str">
        <f>IF(Table1[[#This Row],[Analyte]]=$W$25, Table1[[#This Row],[Area]]/SUMIFS($G$6:$G2159, $M$6:$M2159,Table1[[#This Row],[Inject ID]],$B$6:$B2159,Table1[[#This Row],[File Name]]), "")</f>
        <v/>
      </c>
      <c r="Q1161" t="str">
        <f>IF(Table1[[#This Row],[Nap/decane]]=$W$8, Table1[[#This Row],[Area]]/SUMIFS($G$6:$G2159, $M$6:$M2159,Table1[[#This Row],[Inject ID approx]],$B$6:$B2159,Table1[[#This Row],[File Name]]), "")</f>
        <v/>
      </c>
      <c r="R1161" t="str">
        <f>IF(OR(Table1[[#This Row],[Analyte]]="Phe", Table1[[#This Row],[Analyte]]= "Naphtol"),TRUE,"")</f>
        <v/>
      </c>
    </row>
    <row r="1162" spans="1:18" x14ac:dyDescent="0.2">
      <c r="A1162" t="str">
        <f>IFERROR(RIGHT(Table1[[#This Row],[File Name]],LEN(Table1[[#This Row],[File Name]])-FIND("-",Table1[[#This Row],[File Name]])),"")</f>
        <v>0.1</v>
      </c>
      <c r="B1162" t="str">
        <f>IF(LEFT(Table1[[#This Row],[Peak '#]],3)="TIC", SUBSTITUTE(SUBSTITUTE(Table1[[#This Row],[Peak '#]],".D\data.ms",""),"TIC:", ""),B1161)</f>
        <v xml:space="preserve"> 20250718_Nap-0.1</v>
      </c>
      <c r="J1162" t="str">
        <f>IFERROR(2*(D1163-Table1[[#This Row],[Ret Time]])/(Table1[[#This Row],[Width]]+F1163),"")</f>
        <v/>
      </c>
      <c r="K1162" t="str">
        <f>IF(ISNUMBER(Table1[[#This Row],[Ret Time]]), ROUND(Table1[[#This Row],[Ret Time]],1),"")</f>
        <v/>
      </c>
      <c r="L1162" t="str">
        <f>IFERROR(INDEX($W$8:$W$30,MATCH(K1162,$V$8:$V$30,0)),"")</f>
        <v/>
      </c>
      <c r="M1162" t="str">
        <f>IFERROR(INDEX($X$8:$X$30,MATCH(Table1[[#This Row],[Rounded RT]],$V$8:$V$30,0)),"")</f>
        <v/>
      </c>
      <c r="N1162" t="str">
        <f>IF(Table1[[#This Row],[Analyte]]=$W$8, Table1[[#This Row],[Area]]/SUMIFS($G$6:$G2160, $M$6:$M2160,Table1[[#This Row],[Inject ID]],$B$6:$B2160,Table1[[#This Row],[File Name]]), "")</f>
        <v/>
      </c>
      <c r="O1162" t="str">
        <f>IF(Table1[[#This Row],[Analyte]]=$W$25, Table1[[#This Row],[Area]]/SUMIFS($G$6:$G2160, $M$6:$M2160,Table1[[#This Row],[Inject ID]],$B$6:$B2160,Table1[[#This Row],[File Name]]), "")</f>
        <v/>
      </c>
      <c r="Q1162" t="str">
        <f>IF(Table1[[#This Row],[Nap/decane]]=$W$8, Table1[[#This Row],[Area]]/SUMIFS($G$6:$G2160, $M$6:$M2160,Table1[[#This Row],[Inject ID approx]],$B$6:$B2160,Table1[[#This Row],[File Name]]), "")</f>
        <v/>
      </c>
      <c r="R1162" t="str">
        <f>IF(OR(Table1[[#This Row],[Analyte]]="Phe", Table1[[#This Row],[Analyte]]= "Naphtol"),TRUE,"")</f>
        <v/>
      </c>
    </row>
    <row r="1163" spans="1:18" x14ac:dyDescent="0.2">
      <c r="A1163" t="str">
        <f>IFERROR(RIGHT(Table1[[#This Row],[File Name]],LEN(Table1[[#This Row],[File Name]])-FIND("-",Table1[[#This Row],[File Name]])),"")</f>
        <v>0.1</v>
      </c>
      <c r="B1163" t="str">
        <f>IF(LEFT(Table1[[#This Row],[Peak '#]],3)="TIC", SUBSTITUTE(SUBSTITUTE(Table1[[#This Row],[Peak '#]],".D\data.ms",""),"TIC:", ""),B1162)</f>
        <v xml:space="preserve"> 20250718_Nap-0.1</v>
      </c>
      <c r="J1163" t="str">
        <f>IFERROR(2*(D1164-Table1[[#This Row],[Ret Time]])/(Table1[[#This Row],[Width]]+F1164),"")</f>
        <v/>
      </c>
      <c r="K1163" t="str">
        <f>IF(ISNUMBER(Table1[[#This Row],[Ret Time]]), ROUND(Table1[[#This Row],[Ret Time]],1),"")</f>
        <v/>
      </c>
      <c r="L1163" t="str">
        <f>IFERROR(INDEX($W$8:$W$30,MATCH(K1163,$V$8:$V$30,0)),"")</f>
        <v/>
      </c>
      <c r="M1163" t="str">
        <f>IFERROR(INDEX($X$8:$X$30,MATCH(Table1[[#This Row],[Rounded RT]],$V$8:$V$30,0)),"")</f>
        <v/>
      </c>
      <c r="N1163" t="str">
        <f>IF(Table1[[#This Row],[Analyte]]=$W$8, Table1[[#This Row],[Area]]/SUMIFS($G$6:$G2161, $M$6:$M2161,Table1[[#This Row],[Inject ID]],$B$6:$B2161,Table1[[#This Row],[File Name]]), "")</f>
        <v/>
      </c>
      <c r="O1163" t="str">
        <f>IF(Table1[[#This Row],[Analyte]]=$W$25, Table1[[#This Row],[Area]]/SUMIFS($G$6:$G2161, $M$6:$M2161,Table1[[#This Row],[Inject ID]],$B$6:$B2161,Table1[[#This Row],[File Name]]), "")</f>
        <v/>
      </c>
      <c r="Q1163" t="str">
        <f>IF(Table1[[#This Row],[Nap/decane]]=$W$8, Table1[[#This Row],[Area]]/SUMIFS($G$6:$G2161, $M$6:$M2161,Table1[[#This Row],[Inject ID approx]],$B$6:$B2161,Table1[[#This Row],[File Name]]), "")</f>
        <v/>
      </c>
      <c r="R1163" t="str">
        <f>IF(OR(Table1[[#This Row],[Analyte]]="Phe", Table1[[#This Row],[Analyte]]= "Naphtol"),TRUE,"")</f>
        <v/>
      </c>
    </row>
    <row r="1164" spans="1:18" x14ac:dyDescent="0.2">
      <c r="A1164" t="str">
        <f>IFERROR(RIGHT(Table1[[#This Row],[File Name]],LEN(Table1[[#This Row],[File Name]])-FIND("-",Table1[[#This Row],[File Name]])),"")</f>
        <v>0.1</v>
      </c>
      <c r="B1164" t="str">
        <f>IF(LEFT(Table1[[#This Row],[Peak '#]],3)="TIC", SUBSTITUTE(SUBSTITUTE(Table1[[#This Row],[Peak '#]],".D\data.ms",""),"TIC:", ""),B1163)</f>
        <v xml:space="preserve"> 20250718_Nap-0.1</v>
      </c>
      <c r="J1164" t="str">
        <f>IFERROR(2*(D1165-Table1[[#This Row],[Ret Time]])/(Table1[[#This Row],[Width]]+F1165),"")</f>
        <v/>
      </c>
      <c r="K1164" t="str">
        <f>IF(ISNUMBER(Table1[[#This Row],[Ret Time]]), ROUND(Table1[[#This Row],[Ret Time]],1),"")</f>
        <v/>
      </c>
      <c r="L1164" t="str">
        <f>IFERROR(INDEX($W$8:$W$30,MATCH(K1164,$V$8:$V$30,0)),"")</f>
        <v/>
      </c>
      <c r="M1164" t="str">
        <f>IFERROR(INDEX($X$8:$X$30,MATCH(Table1[[#This Row],[Rounded RT]],$V$8:$V$30,0)),"")</f>
        <v/>
      </c>
      <c r="N1164" t="str">
        <f>IF(Table1[[#This Row],[Analyte]]=$W$8, Table1[[#This Row],[Area]]/SUMIFS($G$6:$G2162, $M$6:$M2162,Table1[[#This Row],[Inject ID]],$B$6:$B2162,Table1[[#This Row],[File Name]]), "")</f>
        <v/>
      </c>
      <c r="O1164" t="str">
        <f>IF(Table1[[#This Row],[Analyte]]=$W$25, Table1[[#This Row],[Area]]/SUMIFS($G$6:$G2162, $M$6:$M2162,Table1[[#This Row],[Inject ID]],$B$6:$B2162,Table1[[#This Row],[File Name]]), "")</f>
        <v/>
      </c>
      <c r="Q1164" t="str">
        <f>IF(Table1[[#This Row],[Nap/decane]]=$W$8, Table1[[#This Row],[Area]]/SUMIFS($G$6:$G2162, $M$6:$M2162,Table1[[#This Row],[Inject ID approx]],$B$6:$B2162,Table1[[#This Row],[File Name]]), "")</f>
        <v/>
      </c>
      <c r="R1164" t="str">
        <f>IF(OR(Table1[[#This Row],[Analyte]]="Phe", Table1[[#This Row],[Analyte]]= "Naphtol"),TRUE,"")</f>
        <v/>
      </c>
    </row>
    <row r="1165" spans="1:18" x14ac:dyDescent="0.2">
      <c r="A1165" t="str">
        <f>IFERROR(RIGHT(Table1[[#This Row],[File Name]],LEN(Table1[[#This Row],[File Name]])-FIND("-",Table1[[#This Row],[File Name]])),"")</f>
        <v>0.1</v>
      </c>
      <c r="B1165" t="str">
        <f>IF(LEFT(Table1[[#This Row],[Peak '#]],3)="TIC", SUBSTITUTE(SUBSTITUTE(Table1[[#This Row],[Peak '#]],".D\data.ms",""),"TIC:", ""),B1164)</f>
        <v xml:space="preserve"> 20250718_Nap-0.1</v>
      </c>
      <c r="J1165" t="str">
        <f>IFERROR(2*(D1166-Table1[[#This Row],[Ret Time]])/(Table1[[#This Row],[Width]]+F1166),"")</f>
        <v/>
      </c>
      <c r="K1165" t="str">
        <f>IF(ISNUMBER(Table1[[#This Row],[Ret Time]]), ROUND(Table1[[#This Row],[Ret Time]],1),"")</f>
        <v/>
      </c>
      <c r="L1165" t="str">
        <f>IFERROR(INDEX($W$8:$W$30,MATCH(K1165,$V$8:$V$30,0)),"")</f>
        <v/>
      </c>
      <c r="M1165" t="str">
        <f>IFERROR(INDEX($X$8:$X$30,MATCH(Table1[[#This Row],[Rounded RT]],$V$8:$V$30,0)),"")</f>
        <v/>
      </c>
      <c r="N1165" t="str">
        <f>IF(Table1[[#This Row],[Analyte]]=$W$8, Table1[[#This Row],[Area]]/SUMIFS($G$6:$G2163, $M$6:$M2163,Table1[[#This Row],[Inject ID]],$B$6:$B2163,Table1[[#This Row],[File Name]]), "")</f>
        <v/>
      </c>
      <c r="O1165" t="str">
        <f>IF(Table1[[#This Row],[Analyte]]=$W$25, Table1[[#This Row],[Area]]/SUMIFS($G$6:$G2163, $M$6:$M2163,Table1[[#This Row],[Inject ID]],$B$6:$B2163,Table1[[#This Row],[File Name]]), "")</f>
        <v/>
      </c>
      <c r="Q1165" t="str">
        <f>IF(Table1[[#This Row],[Nap/decane]]=$W$8, Table1[[#This Row],[Area]]/SUMIFS($G$6:$G2163, $M$6:$M2163,Table1[[#This Row],[Inject ID approx]],$B$6:$B2163,Table1[[#This Row],[File Name]]), "")</f>
        <v/>
      </c>
      <c r="R1165" t="str">
        <f>IF(OR(Table1[[#This Row],[Analyte]]="Phe", Table1[[#This Row],[Analyte]]= "Naphtol"),TRUE,"")</f>
        <v/>
      </c>
    </row>
    <row r="1166" spans="1:18" x14ac:dyDescent="0.2">
      <c r="A1166" t="str">
        <f>IFERROR(RIGHT(Table1[[#This Row],[File Name]],LEN(Table1[[#This Row],[File Name]])-FIND("-",Table1[[#This Row],[File Name]])),"")</f>
        <v>0.1</v>
      </c>
      <c r="B1166" t="str">
        <f>IF(LEFT(Table1[[#This Row],[Peak '#]],3)="TIC", SUBSTITUTE(SUBSTITUTE(Table1[[#This Row],[Peak '#]],".D\data.ms",""),"TIC:", ""),B1165)</f>
        <v xml:space="preserve"> 20250718_Nap-0.1</v>
      </c>
      <c r="J1166" t="str">
        <f>IFERROR(2*(D1167-Table1[[#This Row],[Ret Time]])/(Table1[[#This Row],[Width]]+F1167),"")</f>
        <v/>
      </c>
      <c r="K1166" t="str">
        <f>IF(ISNUMBER(Table1[[#This Row],[Ret Time]]), ROUND(Table1[[#This Row],[Ret Time]],1),"")</f>
        <v/>
      </c>
      <c r="L1166" t="str">
        <f>IFERROR(INDEX($W$8:$W$30,MATCH(K1166,$V$8:$V$30,0)),"")</f>
        <v/>
      </c>
      <c r="M1166" t="str">
        <f>IFERROR(INDEX($X$8:$X$30,MATCH(Table1[[#This Row],[Rounded RT]],$V$8:$V$30,0)),"")</f>
        <v/>
      </c>
      <c r="N1166" t="str">
        <f>IF(Table1[[#This Row],[Analyte]]=$W$8, Table1[[#This Row],[Area]]/SUMIFS($G$6:$G2164, $M$6:$M2164,Table1[[#This Row],[Inject ID]],$B$6:$B2164,Table1[[#This Row],[File Name]]), "")</f>
        <v/>
      </c>
      <c r="O1166" t="str">
        <f>IF(Table1[[#This Row],[Analyte]]=$W$25, Table1[[#This Row],[Area]]/SUMIFS($G$6:$G2164, $M$6:$M2164,Table1[[#This Row],[Inject ID]],$B$6:$B2164,Table1[[#This Row],[File Name]]), "")</f>
        <v/>
      </c>
      <c r="Q1166" t="str">
        <f>IF(Table1[[#This Row],[Nap/decane]]=$W$8, Table1[[#This Row],[Area]]/SUMIFS($G$6:$G2164, $M$6:$M2164,Table1[[#This Row],[Inject ID approx]],$B$6:$B2164,Table1[[#This Row],[File Name]]), "")</f>
        <v/>
      </c>
      <c r="R1166" t="str">
        <f>IF(OR(Table1[[#This Row],[Analyte]]="Phe", Table1[[#This Row],[Analyte]]= "Naphtol"),TRUE,"")</f>
        <v/>
      </c>
    </row>
    <row r="1167" spans="1:18" x14ac:dyDescent="0.2">
      <c r="A1167" t="str">
        <f>IFERROR(RIGHT(Table1[[#This Row],[File Name]],LEN(Table1[[#This Row],[File Name]])-FIND("-",Table1[[#This Row],[File Name]])),"")</f>
        <v>0.1</v>
      </c>
      <c r="B1167" t="str">
        <f>IF(LEFT(Table1[[#This Row],[Peak '#]],3)="TIC", SUBSTITUTE(SUBSTITUTE(Table1[[#This Row],[Peak '#]],".D\data.ms",""),"TIC:", ""),B1166)</f>
        <v xml:space="preserve"> 20250718_Nap-0.1</v>
      </c>
      <c r="J1167" t="str">
        <f>IFERROR(2*(D1168-Table1[[#This Row],[Ret Time]])/(Table1[[#This Row],[Width]]+F1168),"")</f>
        <v/>
      </c>
      <c r="K1167" t="str">
        <f>IF(ISNUMBER(Table1[[#This Row],[Ret Time]]), ROUND(Table1[[#This Row],[Ret Time]],1),"")</f>
        <v/>
      </c>
      <c r="L1167" t="str">
        <f>IFERROR(INDEX($W$8:$W$30,MATCH(K1167,$V$8:$V$30,0)),"")</f>
        <v/>
      </c>
      <c r="M1167" t="str">
        <f>IFERROR(INDEX($X$8:$X$30,MATCH(Table1[[#This Row],[Rounded RT]],$V$8:$V$30,0)),"")</f>
        <v/>
      </c>
      <c r="N1167" t="str">
        <f>IF(Table1[[#This Row],[Analyte]]=$W$8, Table1[[#This Row],[Area]]/SUMIFS($G$6:$G2165, $M$6:$M2165,Table1[[#This Row],[Inject ID]],$B$6:$B2165,Table1[[#This Row],[File Name]]), "")</f>
        <v/>
      </c>
      <c r="O1167" t="str">
        <f>IF(Table1[[#This Row],[Analyte]]=$W$25, Table1[[#This Row],[Area]]/SUMIFS($G$6:$G2165, $M$6:$M2165,Table1[[#This Row],[Inject ID]],$B$6:$B2165,Table1[[#This Row],[File Name]]), "")</f>
        <v/>
      </c>
      <c r="Q1167" t="str">
        <f>IF(Table1[[#This Row],[Nap/decane]]=$W$8, Table1[[#This Row],[Area]]/SUMIFS($G$6:$G2165, $M$6:$M2165,Table1[[#This Row],[Inject ID approx]],$B$6:$B2165,Table1[[#This Row],[File Name]]), "")</f>
        <v/>
      </c>
      <c r="R1167" t="str">
        <f>IF(OR(Table1[[#This Row],[Analyte]]="Phe", Table1[[#This Row],[Analyte]]= "Naphtol"),TRUE,"")</f>
        <v/>
      </c>
    </row>
    <row r="1168" spans="1:18" x14ac:dyDescent="0.2">
      <c r="A1168" t="str">
        <f>IFERROR(RIGHT(Table1[[#This Row],[File Name]],LEN(Table1[[#This Row],[File Name]])-FIND("-",Table1[[#This Row],[File Name]])),"")</f>
        <v>0.1</v>
      </c>
      <c r="B1168" t="str">
        <f>IF(LEFT(Table1[[#This Row],[Peak '#]],3)="TIC", SUBSTITUTE(SUBSTITUTE(Table1[[#This Row],[Peak '#]],".D\data.ms",""),"TIC:", ""),B1167)</f>
        <v xml:space="preserve"> 20250718_Nap-0.1</v>
      </c>
      <c r="J1168" t="str">
        <f>IFERROR(2*(D1169-Table1[[#This Row],[Ret Time]])/(Table1[[#This Row],[Width]]+F1169),"")</f>
        <v/>
      </c>
      <c r="K1168" t="str">
        <f>IF(ISNUMBER(Table1[[#This Row],[Ret Time]]), ROUND(Table1[[#This Row],[Ret Time]],1),"")</f>
        <v/>
      </c>
      <c r="L1168" t="str">
        <f>IFERROR(INDEX($W$8:$W$30,MATCH(K1168,$V$8:$V$30,0)),"")</f>
        <v/>
      </c>
      <c r="M1168" t="str">
        <f>IFERROR(INDEX($X$8:$X$30,MATCH(Table1[[#This Row],[Rounded RT]],$V$8:$V$30,0)),"")</f>
        <v/>
      </c>
      <c r="N1168" t="str">
        <f>IF(Table1[[#This Row],[Analyte]]=$W$8, Table1[[#This Row],[Area]]/SUMIFS($G$6:$G2166, $M$6:$M2166,Table1[[#This Row],[Inject ID]],$B$6:$B2166,Table1[[#This Row],[File Name]]), "")</f>
        <v/>
      </c>
      <c r="O1168" t="str">
        <f>IF(Table1[[#This Row],[Analyte]]=$W$25, Table1[[#This Row],[Area]]/SUMIFS($G$6:$G2166, $M$6:$M2166,Table1[[#This Row],[Inject ID]],$B$6:$B2166,Table1[[#This Row],[File Name]]), "")</f>
        <v/>
      </c>
      <c r="Q1168" t="str">
        <f>IF(Table1[[#This Row],[Nap/decane]]=$W$8, Table1[[#This Row],[Area]]/SUMIFS($G$6:$G2166, $M$6:$M2166,Table1[[#This Row],[Inject ID approx]],$B$6:$B2166,Table1[[#This Row],[File Name]]), "")</f>
        <v/>
      </c>
      <c r="R1168" t="str">
        <f>IF(OR(Table1[[#This Row],[Analyte]]="Phe", Table1[[#This Row],[Analyte]]= "Naphtol"),TRUE,"")</f>
        <v/>
      </c>
    </row>
    <row r="1169" spans="1:18" x14ac:dyDescent="0.2">
      <c r="A1169" t="str">
        <f>IFERROR(RIGHT(Table1[[#This Row],[File Name]],LEN(Table1[[#This Row],[File Name]])-FIND("-",Table1[[#This Row],[File Name]])),"")</f>
        <v>0.1</v>
      </c>
      <c r="B1169" t="str">
        <f>IF(LEFT(Table1[[#This Row],[Peak '#]],3)="TIC", SUBSTITUTE(SUBSTITUTE(Table1[[#This Row],[Peak '#]],".D\data.ms",""),"TIC:", ""),B1168)</f>
        <v xml:space="preserve"> 20250718_Nap-0.1</v>
      </c>
      <c r="J1169" t="str">
        <f>IFERROR(2*(D1170-Table1[[#This Row],[Ret Time]])/(Table1[[#This Row],[Width]]+F1170),"")</f>
        <v/>
      </c>
      <c r="K1169" t="str">
        <f>IF(ISNUMBER(Table1[[#This Row],[Ret Time]]), ROUND(Table1[[#This Row],[Ret Time]],1),"")</f>
        <v/>
      </c>
      <c r="L1169" t="str">
        <f>IFERROR(INDEX($W$8:$W$30,MATCH(K1169,$V$8:$V$30,0)),"")</f>
        <v/>
      </c>
      <c r="M1169" t="str">
        <f>IFERROR(INDEX($X$8:$X$30,MATCH(Table1[[#This Row],[Rounded RT]],$V$8:$V$30,0)),"")</f>
        <v/>
      </c>
      <c r="N1169" t="str">
        <f>IF(Table1[[#This Row],[Analyte]]=$W$8, Table1[[#This Row],[Area]]/SUMIFS($G$6:$G2167, $M$6:$M2167,Table1[[#This Row],[Inject ID]],$B$6:$B2167,Table1[[#This Row],[File Name]]), "")</f>
        <v/>
      </c>
      <c r="O1169" t="str">
        <f>IF(Table1[[#This Row],[Analyte]]=$W$25, Table1[[#This Row],[Area]]/SUMIFS($G$6:$G2167, $M$6:$M2167,Table1[[#This Row],[Inject ID]],$B$6:$B2167,Table1[[#This Row],[File Name]]), "")</f>
        <v/>
      </c>
      <c r="Q1169" t="str">
        <f>IF(Table1[[#This Row],[Nap/decane]]=$W$8, Table1[[#This Row],[Area]]/SUMIFS($G$6:$G2167, $M$6:$M2167,Table1[[#This Row],[Inject ID approx]],$B$6:$B2167,Table1[[#This Row],[File Name]]), "")</f>
        <v/>
      </c>
      <c r="R1169" t="str">
        <f>IF(OR(Table1[[#This Row],[Analyte]]="Phe", Table1[[#This Row],[Analyte]]= "Naphtol"),TRUE,"")</f>
        <v/>
      </c>
    </row>
    <row r="1170" spans="1:18" x14ac:dyDescent="0.2">
      <c r="A1170" t="str">
        <f>IFERROR(RIGHT(Table1[[#This Row],[File Name]],LEN(Table1[[#This Row],[File Name]])-FIND("-",Table1[[#This Row],[File Name]])),"")</f>
        <v>0.1</v>
      </c>
      <c r="B1170" t="str">
        <f>IF(LEFT(Table1[[#This Row],[Peak '#]],3)="TIC", SUBSTITUTE(SUBSTITUTE(Table1[[#This Row],[Peak '#]],".D\data.ms",""),"TIC:", ""),B1169)</f>
        <v xml:space="preserve"> 20250718_Nap-0.1</v>
      </c>
      <c r="J1170" t="str">
        <f>IFERROR(2*(D1171-Table1[[#This Row],[Ret Time]])/(Table1[[#This Row],[Width]]+F1171),"")</f>
        <v/>
      </c>
      <c r="K1170" t="str">
        <f>IF(ISNUMBER(Table1[[#This Row],[Ret Time]]), ROUND(Table1[[#This Row],[Ret Time]],1),"")</f>
        <v/>
      </c>
      <c r="L1170" t="str">
        <f>IFERROR(INDEX($W$8:$W$30,MATCH(K1170,$V$8:$V$30,0)),"")</f>
        <v/>
      </c>
      <c r="M1170" t="str">
        <f>IFERROR(INDEX($X$8:$X$30,MATCH(Table1[[#This Row],[Rounded RT]],$V$8:$V$30,0)),"")</f>
        <v/>
      </c>
      <c r="N1170" t="str">
        <f>IF(Table1[[#This Row],[Analyte]]=$W$8, Table1[[#This Row],[Area]]/SUMIFS($G$6:$G2168, $M$6:$M2168,Table1[[#This Row],[Inject ID]],$B$6:$B2168,Table1[[#This Row],[File Name]]), "")</f>
        <v/>
      </c>
      <c r="O1170" t="str">
        <f>IF(Table1[[#This Row],[Analyte]]=$W$25, Table1[[#This Row],[Area]]/SUMIFS($G$6:$G2168, $M$6:$M2168,Table1[[#This Row],[Inject ID]],$B$6:$B2168,Table1[[#This Row],[File Name]]), "")</f>
        <v/>
      </c>
      <c r="Q1170" t="str">
        <f>IF(Table1[[#This Row],[Nap/decane]]=$W$8, Table1[[#This Row],[Area]]/SUMIFS($G$6:$G2168, $M$6:$M2168,Table1[[#This Row],[Inject ID approx]],$B$6:$B2168,Table1[[#This Row],[File Name]]), "")</f>
        <v/>
      </c>
      <c r="R1170" t="str">
        <f>IF(OR(Table1[[#This Row],[Analyte]]="Phe", Table1[[#This Row],[Analyte]]= "Naphtol"),TRUE,"")</f>
        <v/>
      </c>
    </row>
    <row r="1171" spans="1:18" x14ac:dyDescent="0.2">
      <c r="A1171" t="str">
        <f>IFERROR(RIGHT(Table1[[#This Row],[File Name]],LEN(Table1[[#This Row],[File Name]])-FIND("-",Table1[[#This Row],[File Name]])),"")</f>
        <v>0.1</v>
      </c>
      <c r="B1171" t="str">
        <f>IF(LEFT(Table1[[#This Row],[Peak '#]],3)="TIC", SUBSTITUTE(SUBSTITUTE(Table1[[#This Row],[Peak '#]],".D\data.ms",""),"TIC:", ""),B1170)</f>
        <v xml:space="preserve"> 20250718_Nap-0.1</v>
      </c>
      <c r="J1171" t="str">
        <f>IFERROR(2*(D1172-Table1[[#This Row],[Ret Time]])/(Table1[[#This Row],[Width]]+F1172),"")</f>
        <v/>
      </c>
      <c r="K1171" t="str">
        <f>IF(ISNUMBER(Table1[[#This Row],[Ret Time]]), ROUND(Table1[[#This Row],[Ret Time]],1),"")</f>
        <v/>
      </c>
      <c r="L1171" t="str">
        <f>IFERROR(INDEX($W$8:$W$30,MATCH(K1171,$V$8:$V$30,0)),"")</f>
        <v/>
      </c>
      <c r="M1171" t="str">
        <f>IFERROR(INDEX($X$8:$X$30,MATCH(Table1[[#This Row],[Rounded RT]],$V$8:$V$30,0)),"")</f>
        <v/>
      </c>
      <c r="N1171" t="str">
        <f>IF(Table1[[#This Row],[Analyte]]=$W$8, Table1[[#This Row],[Area]]/SUMIFS($G$6:$G2169, $M$6:$M2169,Table1[[#This Row],[Inject ID]],$B$6:$B2169,Table1[[#This Row],[File Name]]), "")</f>
        <v/>
      </c>
      <c r="O1171" t="str">
        <f>IF(Table1[[#This Row],[Analyte]]=$W$25, Table1[[#This Row],[Area]]/SUMIFS($G$6:$G2169, $M$6:$M2169,Table1[[#This Row],[Inject ID]],$B$6:$B2169,Table1[[#This Row],[File Name]]), "")</f>
        <v/>
      </c>
      <c r="Q1171" t="str">
        <f>IF(Table1[[#This Row],[Nap/decane]]=$W$8, Table1[[#This Row],[Area]]/SUMIFS($G$6:$G2169, $M$6:$M2169,Table1[[#This Row],[Inject ID approx]],$B$6:$B2169,Table1[[#This Row],[File Name]]), "")</f>
        <v/>
      </c>
      <c r="R1171" t="str">
        <f>IF(OR(Table1[[#This Row],[Analyte]]="Phe", Table1[[#This Row],[Analyte]]= "Naphtol"),TRUE,"")</f>
        <v/>
      </c>
    </row>
    <row r="1172" spans="1:18" x14ac:dyDescent="0.2">
      <c r="A1172" t="str">
        <f>IFERROR(RIGHT(Table1[[#This Row],[File Name]],LEN(Table1[[#This Row],[File Name]])-FIND("-",Table1[[#This Row],[File Name]])),"")</f>
        <v>0.1</v>
      </c>
      <c r="B1172" t="str">
        <f>IF(LEFT(Table1[[#This Row],[Peak '#]],3)="TIC", SUBSTITUTE(SUBSTITUTE(Table1[[#This Row],[Peak '#]],".D\data.ms",""),"TIC:", ""),B1171)</f>
        <v xml:space="preserve"> 20250718_Nap-0.1</v>
      </c>
      <c r="J1172" t="str">
        <f>IFERROR(2*(D1173-Table1[[#This Row],[Ret Time]])/(Table1[[#This Row],[Width]]+F1173),"")</f>
        <v/>
      </c>
      <c r="K1172" t="str">
        <f>IF(ISNUMBER(Table1[[#This Row],[Ret Time]]), ROUND(Table1[[#This Row],[Ret Time]],1),"")</f>
        <v/>
      </c>
      <c r="L1172" t="str">
        <f>IFERROR(INDEX($W$8:$W$30,MATCH(K1172,$V$8:$V$30,0)),"")</f>
        <v/>
      </c>
      <c r="M1172" t="str">
        <f>IFERROR(INDEX($X$8:$X$30,MATCH(Table1[[#This Row],[Rounded RT]],$V$8:$V$30,0)),"")</f>
        <v/>
      </c>
      <c r="N1172" t="str">
        <f>IF(Table1[[#This Row],[Analyte]]=$W$8, Table1[[#This Row],[Area]]/SUMIFS($G$6:$G2170, $M$6:$M2170,Table1[[#This Row],[Inject ID]],$B$6:$B2170,Table1[[#This Row],[File Name]]), "")</f>
        <v/>
      </c>
      <c r="O1172" t="str">
        <f>IF(Table1[[#This Row],[Analyte]]=$W$25, Table1[[#This Row],[Area]]/SUMIFS($G$6:$G2170, $M$6:$M2170,Table1[[#This Row],[Inject ID]],$B$6:$B2170,Table1[[#This Row],[File Name]]), "")</f>
        <v/>
      </c>
      <c r="Q1172" t="str">
        <f>IF(Table1[[#This Row],[Nap/decane]]=$W$8, Table1[[#This Row],[Area]]/SUMIFS($G$6:$G2170, $M$6:$M2170,Table1[[#This Row],[Inject ID approx]],$B$6:$B2170,Table1[[#This Row],[File Name]]), "")</f>
        <v/>
      </c>
      <c r="R1172" t="str">
        <f>IF(OR(Table1[[#This Row],[Analyte]]="Phe", Table1[[#This Row],[Analyte]]= "Naphtol"),TRUE,"")</f>
        <v/>
      </c>
    </row>
    <row r="1173" spans="1:18" x14ac:dyDescent="0.2">
      <c r="A1173" t="str">
        <f>IFERROR(RIGHT(Table1[[#This Row],[File Name]],LEN(Table1[[#This Row],[File Name]])-FIND("-",Table1[[#This Row],[File Name]])),"")</f>
        <v>0.1</v>
      </c>
      <c r="B1173" t="str">
        <f>IF(LEFT(Table1[[#This Row],[Peak '#]],3)="TIC", SUBSTITUTE(SUBSTITUTE(Table1[[#This Row],[Peak '#]],".D\data.ms",""),"TIC:", ""),B1172)</f>
        <v xml:space="preserve"> 20250718_Nap-0.1</v>
      </c>
      <c r="J1173" t="str">
        <f>IFERROR(2*(D1174-Table1[[#This Row],[Ret Time]])/(Table1[[#This Row],[Width]]+F1174),"")</f>
        <v/>
      </c>
      <c r="K1173" t="str">
        <f>IF(ISNUMBER(Table1[[#This Row],[Ret Time]]), ROUND(Table1[[#This Row],[Ret Time]],1),"")</f>
        <v/>
      </c>
      <c r="L1173" t="str">
        <f>IFERROR(INDEX($W$8:$W$30,MATCH(K1173,$V$8:$V$30,0)),"")</f>
        <v/>
      </c>
      <c r="M1173" t="str">
        <f>IFERROR(INDEX($X$8:$X$30,MATCH(Table1[[#This Row],[Rounded RT]],$V$8:$V$30,0)),"")</f>
        <v/>
      </c>
      <c r="N1173" t="str">
        <f>IF(Table1[[#This Row],[Analyte]]=$W$8, Table1[[#This Row],[Area]]/SUMIFS($G$6:$G2171, $M$6:$M2171,Table1[[#This Row],[Inject ID]],$B$6:$B2171,Table1[[#This Row],[File Name]]), "")</f>
        <v/>
      </c>
      <c r="O1173" t="str">
        <f>IF(Table1[[#This Row],[Analyte]]=$W$25, Table1[[#This Row],[Area]]/SUMIFS($G$6:$G2171, $M$6:$M2171,Table1[[#This Row],[Inject ID]],$B$6:$B2171,Table1[[#This Row],[File Name]]), "")</f>
        <v/>
      </c>
      <c r="Q1173" t="str">
        <f>IF(Table1[[#This Row],[Nap/decane]]=$W$8, Table1[[#This Row],[Area]]/SUMIFS($G$6:$G2171, $M$6:$M2171,Table1[[#This Row],[Inject ID approx]],$B$6:$B2171,Table1[[#This Row],[File Name]]), "")</f>
        <v/>
      </c>
      <c r="R1173" t="str">
        <f>IF(OR(Table1[[#This Row],[Analyte]]="Phe", Table1[[#This Row],[Analyte]]= "Naphtol"),TRUE,"")</f>
        <v/>
      </c>
    </row>
    <row r="1174" spans="1:18" x14ac:dyDescent="0.2">
      <c r="A1174" t="str">
        <f>IFERROR(RIGHT(Table1[[#This Row],[File Name]],LEN(Table1[[#This Row],[File Name]])-FIND("-",Table1[[#This Row],[File Name]])),"")</f>
        <v>0.1</v>
      </c>
      <c r="B1174" t="str">
        <f>IF(LEFT(Table1[[#This Row],[Peak '#]],3)="TIC", SUBSTITUTE(SUBSTITUTE(Table1[[#This Row],[Peak '#]],".D\data.ms",""),"TIC:", ""),B1173)</f>
        <v xml:space="preserve"> 20250718_Nap-0.1</v>
      </c>
      <c r="J1174" t="str">
        <f>IFERROR(2*(D1175-Table1[[#This Row],[Ret Time]])/(Table1[[#This Row],[Width]]+F1175),"")</f>
        <v/>
      </c>
      <c r="K1174" t="str">
        <f>IF(ISNUMBER(Table1[[#This Row],[Ret Time]]), ROUND(Table1[[#This Row],[Ret Time]],1),"")</f>
        <v/>
      </c>
      <c r="L1174" t="str">
        <f>IFERROR(INDEX($W$8:$W$30,MATCH(K1174,$V$8:$V$30,0)),"")</f>
        <v/>
      </c>
      <c r="M1174" t="str">
        <f>IFERROR(INDEX($X$8:$X$30,MATCH(Table1[[#This Row],[Rounded RT]],$V$8:$V$30,0)),"")</f>
        <v/>
      </c>
      <c r="N1174" t="str">
        <f>IF(Table1[[#This Row],[Analyte]]=$W$8, Table1[[#This Row],[Area]]/SUMIFS($G$6:$G2172, $M$6:$M2172,Table1[[#This Row],[Inject ID]],$B$6:$B2172,Table1[[#This Row],[File Name]]), "")</f>
        <v/>
      </c>
      <c r="O1174" t="str">
        <f>IF(Table1[[#This Row],[Analyte]]=$W$25, Table1[[#This Row],[Area]]/SUMIFS($G$6:$G2172, $M$6:$M2172,Table1[[#This Row],[Inject ID]],$B$6:$B2172,Table1[[#This Row],[File Name]]), "")</f>
        <v/>
      </c>
      <c r="Q1174" t="str">
        <f>IF(Table1[[#This Row],[Nap/decane]]=$W$8, Table1[[#This Row],[Area]]/SUMIFS($G$6:$G2172, $M$6:$M2172,Table1[[#This Row],[Inject ID approx]],$B$6:$B2172,Table1[[#This Row],[File Name]]), "")</f>
        <v/>
      </c>
      <c r="R1174" t="str">
        <f>IF(OR(Table1[[#This Row],[Analyte]]="Phe", Table1[[#This Row],[Analyte]]= "Naphtol"),TRUE,"")</f>
        <v/>
      </c>
    </row>
    <row r="1175" spans="1:18" x14ac:dyDescent="0.2">
      <c r="A1175" t="str">
        <f>IFERROR(RIGHT(Table1[[#This Row],[File Name]],LEN(Table1[[#This Row],[File Name]])-FIND("-",Table1[[#This Row],[File Name]])),"")</f>
        <v>0.1</v>
      </c>
      <c r="B1175" t="str">
        <f>IF(LEFT(Table1[[#This Row],[Peak '#]],3)="TIC", SUBSTITUTE(SUBSTITUTE(Table1[[#This Row],[Peak '#]],".D\data.ms",""),"TIC:", ""),B1174)</f>
        <v xml:space="preserve"> 20250718_Nap-0.1</v>
      </c>
      <c r="J1175" t="str">
        <f>IFERROR(2*(D1176-Table1[[#This Row],[Ret Time]])/(Table1[[#This Row],[Width]]+F1176),"")</f>
        <v/>
      </c>
      <c r="K1175" t="str">
        <f>IF(ISNUMBER(Table1[[#This Row],[Ret Time]]), ROUND(Table1[[#This Row],[Ret Time]],1),"")</f>
        <v/>
      </c>
      <c r="L1175" t="str">
        <f>IFERROR(INDEX($W$8:$W$30,MATCH(K1175,$V$8:$V$30,0)),"")</f>
        <v/>
      </c>
      <c r="M1175" t="str">
        <f>IFERROR(INDEX($X$8:$X$30,MATCH(Table1[[#This Row],[Rounded RT]],$V$8:$V$30,0)),"")</f>
        <v/>
      </c>
      <c r="N1175" t="str">
        <f>IF(Table1[[#This Row],[Analyte]]=$W$8, Table1[[#This Row],[Area]]/SUMIFS($G$6:$G2173, $M$6:$M2173,Table1[[#This Row],[Inject ID]],$B$6:$B2173,Table1[[#This Row],[File Name]]), "")</f>
        <v/>
      </c>
      <c r="O1175" t="str">
        <f>IF(Table1[[#This Row],[Analyte]]=$W$25, Table1[[#This Row],[Area]]/SUMIFS($G$6:$G2173, $M$6:$M2173,Table1[[#This Row],[Inject ID]],$B$6:$B2173,Table1[[#This Row],[File Name]]), "")</f>
        <v/>
      </c>
      <c r="Q1175" t="str">
        <f>IF(Table1[[#This Row],[Nap/decane]]=$W$8, Table1[[#This Row],[Area]]/SUMIFS($G$6:$G2173, $M$6:$M2173,Table1[[#This Row],[Inject ID approx]],$B$6:$B2173,Table1[[#This Row],[File Name]]), "")</f>
        <v/>
      </c>
      <c r="R1175" t="str">
        <f>IF(OR(Table1[[#This Row],[Analyte]]="Phe", Table1[[#This Row],[Analyte]]= "Naphtol"),TRUE,"")</f>
        <v/>
      </c>
    </row>
    <row r="1176" spans="1:18" x14ac:dyDescent="0.2">
      <c r="A1176" t="str">
        <f>IFERROR(RIGHT(Table1[[#This Row],[File Name]],LEN(Table1[[#This Row],[File Name]])-FIND("-",Table1[[#This Row],[File Name]])),"")</f>
        <v>0.1</v>
      </c>
      <c r="B1176" t="str">
        <f>IF(LEFT(Table1[[#This Row],[Peak '#]],3)="TIC", SUBSTITUTE(SUBSTITUTE(Table1[[#This Row],[Peak '#]],".D\data.ms",""),"TIC:", ""),B1175)</f>
        <v xml:space="preserve"> 20250718_Nap-0.1</v>
      </c>
      <c r="J1176" t="str">
        <f>IFERROR(2*(D1177-Table1[[#This Row],[Ret Time]])/(Table1[[#This Row],[Width]]+F1177),"")</f>
        <v/>
      </c>
      <c r="K1176" t="str">
        <f>IF(ISNUMBER(Table1[[#This Row],[Ret Time]]), ROUND(Table1[[#This Row],[Ret Time]],1),"")</f>
        <v/>
      </c>
      <c r="L1176" t="str">
        <f>IFERROR(INDEX($W$8:$W$30,MATCH(K1176,$V$8:$V$30,0)),"")</f>
        <v/>
      </c>
      <c r="M1176" t="str">
        <f>IFERROR(INDEX($X$8:$X$30,MATCH(Table1[[#This Row],[Rounded RT]],$V$8:$V$30,0)),"")</f>
        <v/>
      </c>
      <c r="N1176" t="str">
        <f>IF(Table1[[#This Row],[Analyte]]=$W$8, Table1[[#This Row],[Area]]/SUMIFS($G$6:$G2174, $M$6:$M2174,Table1[[#This Row],[Inject ID]],$B$6:$B2174,Table1[[#This Row],[File Name]]), "")</f>
        <v/>
      </c>
      <c r="O1176" t="str">
        <f>IF(Table1[[#This Row],[Analyte]]=$W$25, Table1[[#This Row],[Area]]/SUMIFS($G$6:$G2174, $M$6:$M2174,Table1[[#This Row],[Inject ID]],$B$6:$B2174,Table1[[#This Row],[File Name]]), "")</f>
        <v/>
      </c>
      <c r="Q1176" t="str">
        <f>IF(Table1[[#This Row],[Nap/decane]]=$W$8, Table1[[#This Row],[Area]]/SUMIFS($G$6:$G2174, $M$6:$M2174,Table1[[#This Row],[Inject ID approx]],$B$6:$B2174,Table1[[#This Row],[File Name]]), "")</f>
        <v/>
      </c>
      <c r="R1176" t="str">
        <f>IF(OR(Table1[[#This Row],[Analyte]]="Phe", Table1[[#This Row],[Analyte]]= "Naphtol"),TRUE,"")</f>
        <v/>
      </c>
    </row>
    <row r="1177" spans="1:18" x14ac:dyDescent="0.2">
      <c r="A1177" t="str">
        <f>IFERROR(RIGHT(Table1[[#This Row],[File Name]],LEN(Table1[[#This Row],[File Name]])-FIND("-",Table1[[#This Row],[File Name]])),"")</f>
        <v>0.1</v>
      </c>
      <c r="B1177" t="str">
        <f>IF(LEFT(Table1[[#This Row],[Peak '#]],3)="TIC", SUBSTITUTE(SUBSTITUTE(Table1[[#This Row],[Peak '#]],".D\data.ms",""),"TIC:", ""),B1176)</f>
        <v xml:space="preserve"> 20250718_Nap-0.1</v>
      </c>
      <c r="J1177" t="str">
        <f>IFERROR(2*(D1178-Table1[[#This Row],[Ret Time]])/(Table1[[#This Row],[Width]]+F1178),"")</f>
        <v/>
      </c>
      <c r="K1177" t="str">
        <f>IF(ISNUMBER(Table1[[#This Row],[Ret Time]]), ROUND(Table1[[#This Row],[Ret Time]],1),"")</f>
        <v/>
      </c>
      <c r="L1177" t="str">
        <f>IFERROR(INDEX($W$8:$W$30,MATCH(K1177,$V$8:$V$30,0)),"")</f>
        <v/>
      </c>
      <c r="M1177" t="str">
        <f>IFERROR(INDEX($X$8:$X$30,MATCH(Table1[[#This Row],[Rounded RT]],$V$8:$V$30,0)),"")</f>
        <v/>
      </c>
      <c r="N1177" t="str">
        <f>IF(Table1[[#This Row],[Analyte]]=$W$8, Table1[[#This Row],[Area]]/SUMIFS($G$6:$G2175, $M$6:$M2175,Table1[[#This Row],[Inject ID]],$B$6:$B2175,Table1[[#This Row],[File Name]]), "")</f>
        <v/>
      </c>
      <c r="O1177" t="str">
        <f>IF(Table1[[#This Row],[Analyte]]=$W$25, Table1[[#This Row],[Area]]/SUMIFS($G$6:$G2175, $M$6:$M2175,Table1[[#This Row],[Inject ID]],$B$6:$B2175,Table1[[#This Row],[File Name]]), "")</f>
        <v/>
      </c>
      <c r="Q1177" t="str">
        <f>IF(Table1[[#This Row],[Nap/decane]]=$W$8, Table1[[#This Row],[Area]]/SUMIFS($G$6:$G2175, $M$6:$M2175,Table1[[#This Row],[Inject ID approx]],$B$6:$B2175,Table1[[#This Row],[File Name]]), "")</f>
        <v/>
      </c>
      <c r="R1177" t="str">
        <f>IF(OR(Table1[[#This Row],[Analyte]]="Phe", Table1[[#This Row],[Analyte]]= "Naphtol"),TRUE,"")</f>
        <v/>
      </c>
    </row>
    <row r="1178" spans="1:18" x14ac:dyDescent="0.2">
      <c r="A1178" t="str">
        <f>IFERROR(RIGHT(Table1[[#This Row],[File Name]],LEN(Table1[[#This Row],[File Name]])-FIND("-",Table1[[#This Row],[File Name]])),"")</f>
        <v>0.1</v>
      </c>
      <c r="B1178" t="str">
        <f>IF(LEFT(Table1[[#This Row],[Peak '#]],3)="TIC", SUBSTITUTE(SUBSTITUTE(Table1[[#This Row],[Peak '#]],".D\data.ms",""),"TIC:", ""),B1177)</f>
        <v xml:space="preserve"> 20250718_Nap-0.1</v>
      </c>
      <c r="J1178" t="str">
        <f>IFERROR(2*(D1179-Table1[[#This Row],[Ret Time]])/(Table1[[#This Row],[Width]]+F1179),"")</f>
        <v/>
      </c>
      <c r="K1178" t="str">
        <f>IF(ISNUMBER(Table1[[#This Row],[Ret Time]]), ROUND(Table1[[#This Row],[Ret Time]],1),"")</f>
        <v/>
      </c>
      <c r="L1178" t="str">
        <f>IFERROR(INDEX($W$8:$W$30,MATCH(K1178,$V$8:$V$30,0)),"")</f>
        <v/>
      </c>
      <c r="M1178" t="str">
        <f>IFERROR(INDEX($X$8:$X$30,MATCH(Table1[[#This Row],[Rounded RT]],$V$8:$V$30,0)),"")</f>
        <v/>
      </c>
      <c r="N1178" t="str">
        <f>IF(Table1[[#This Row],[Analyte]]=$W$8, Table1[[#This Row],[Area]]/SUMIFS($G$6:$G2176, $M$6:$M2176,Table1[[#This Row],[Inject ID]],$B$6:$B2176,Table1[[#This Row],[File Name]]), "")</f>
        <v/>
      </c>
      <c r="O1178" t="str">
        <f>IF(Table1[[#This Row],[Analyte]]=$W$25, Table1[[#This Row],[Area]]/SUMIFS($G$6:$G2176, $M$6:$M2176,Table1[[#This Row],[Inject ID]],$B$6:$B2176,Table1[[#This Row],[File Name]]), "")</f>
        <v/>
      </c>
      <c r="Q1178" t="str">
        <f>IF(Table1[[#This Row],[Nap/decane]]=$W$8, Table1[[#This Row],[Area]]/SUMIFS($G$6:$G2176, $M$6:$M2176,Table1[[#This Row],[Inject ID approx]],$B$6:$B2176,Table1[[#This Row],[File Name]]), "")</f>
        <v/>
      </c>
      <c r="R1178" t="str">
        <f>IF(OR(Table1[[#This Row],[Analyte]]="Phe", Table1[[#This Row],[Analyte]]= "Naphtol"),TRUE,"")</f>
        <v/>
      </c>
    </row>
    <row r="1179" spans="1:18" x14ac:dyDescent="0.2">
      <c r="A1179" t="str">
        <f>IFERROR(RIGHT(Table1[[#This Row],[File Name]],LEN(Table1[[#This Row],[File Name]])-FIND("-",Table1[[#This Row],[File Name]])),"")</f>
        <v>0.1</v>
      </c>
      <c r="B1179" t="str">
        <f>IF(LEFT(Table1[[#This Row],[Peak '#]],3)="TIC", SUBSTITUTE(SUBSTITUTE(Table1[[#This Row],[Peak '#]],".D\data.ms",""),"TIC:", ""),B1178)</f>
        <v xml:space="preserve"> 20250718_Nap-0.1</v>
      </c>
      <c r="J1179" t="str">
        <f>IFERROR(2*(D1180-Table1[[#This Row],[Ret Time]])/(Table1[[#This Row],[Width]]+F1180),"")</f>
        <v/>
      </c>
      <c r="K1179" t="str">
        <f>IF(ISNUMBER(Table1[[#This Row],[Ret Time]]), ROUND(Table1[[#This Row],[Ret Time]],1),"")</f>
        <v/>
      </c>
      <c r="L1179" t="str">
        <f>IFERROR(INDEX($W$8:$W$30,MATCH(K1179,$V$8:$V$30,0)),"")</f>
        <v/>
      </c>
      <c r="M1179" t="str">
        <f>IFERROR(INDEX($X$8:$X$30,MATCH(Table1[[#This Row],[Rounded RT]],$V$8:$V$30,0)),"")</f>
        <v/>
      </c>
      <c r="N1179" t="str">
        <f>IF(Table1[[#This Row],[Analyte]]=$W$8, Table1[[#This Row],[Area]]/SUMIFS($G$6:$G2177, $M$6:$M2177,Table1[[#This Row],[Inject ID]],$B$6:$B2177,Table1[[#This Row],[File Name]]), "")</f>
        <v/>
      </c>
      <c r="O1179" t="str">
        <f>IF(Table1[[#This Row],[Analyte]]=$W$25, Table1[[#This Row],[Area]]/SUMIFS($G$6:$G2177, $M$6:$M2177,Table1[[#This Row],[Inject ID]],$B$6:$B2177,Table1[[#This Row],[File Name]]), "")</f>
        <v/>
      </c>
      <c r="Q1179" t="str">
        <f>IF(Table1[[#This Row],[Nap/decane]]=$W$8, Table1[[#This Row],[Area]]/SUMIFS($G$6:$G2177, $M$6:$M2177,Table1[[#This Row],[Inject ID approx]],$B$6:$B2177,Table1[[#This Row],[File Name]]), "")</f>
        <v/>
      </c>
      <c r="R1179" t="str">
        <f>IF(OR(Table1[[#This Row],[Analyte]]="Phe", Table1[[#This Row],[Analyte]]= "Naphtol"),TRUE,"")</f>
        <v/>
      </c>
    </row>
    <row r="1180" spans="1:18" x14ac:dyDescent="0.2">
      <c r="A1180" t="str">
        <f>IFERROR(RIGHT(Table1[[#This Row],[File Name]],LEN(Table1[[#This Row],[File Name]])-FIND("-",Table1[[#This Row],[File Name]])),"")</f>
        <v>0.1</v>
      </c>
      <c r="B1180" t="str">
        <f>IF(LEFT(Table1[[#This Row],[Peak '#]],3)="TIC", SUBSTITUTE(SUBSTITUTE(Table1[[#This Row],[Peak '#]],".D\data.ms",""),"TIC:", ""),B1179)</f>
        <v xml:space="preserve"> 20250718_Nap-0.1</v>
      </c>
      <c r="J1180" t="str">
        <f>IFERROR(2*(D1181-Table1[[#This Row],[Ret Time]])/(Table1[[#This Row],[Width]]+F1181),"")</f>
        <v/>
      </c>
      <c r="K1180" t="str">
        <f>IF(ISNUMBER(Table1[[#This Row],[Ret Time]]), ROUND(Table1[[#This Row],[Ret Time]],1),"")</f>
        <v/>
      </c>
      <c r="L1180" t="str">
        <f>IFERROR(INDEX($W$8:$W$30,MATCH(K1180,$V$8:$V$30,0)),"")</f>
        <v/>
      </c>
      <c r="M1180" t="str">
        <f>IFERROR(INDEX($X$8:$X$30,MATCH(Table1[[#This Row],[Rounded RT]],$V$8:$V$30,0)),"")</f>
        <v/>
      </c>
      <c r="N1180" t="str">
        <f>IF(Table1[[#This Row],[Analyte]]=$W$8, Table1[[#This Row],[Area]]/SUMIFS($G$6:$G2178, $M$6:$M2178,Table1[[#This Row],[Inject ID]],$B$6:$B2178,Table1[[#This Row],[File Name]]), "")</f>
        <v/>
      </c>
      <c r="O1180" t="str">
        <f>IF(Table1[[#This Row],[Analyte]]=$W$25, Table1[[#This Row],[Area]]/SUMIFS($G$6:$G2178, $M$6:$M2178,Table1[[#This Row],[Inject ID]],$B$6:$B2178,Table1[[#This Row],[File Name]]), "")</f>
        <v/>
      </c>
      <c r="Q1180" t="str">
        <f>IF(Table1[[#This Row],[Nap/decane]]=$W$8, Table1[[#This Row],[Area]]/SUMIFS($G$6:$G2178, $M$6:$M2178,Table1[[#This Row],[Inject ID approx]],$B$6:$B2178,Table1[[#This Row],[File Name]]), "")</f>
        <v/>
      </c>
      <c r="R1180" t="str">
        <f>IF(OR(Table1[[#This Row],[Analyte]]="Phe", Table1[[#This Row],[Analyte]]= "Naphtol"),TRUE,"")</f>
        <v/>
      </c>
    </row>
    <row r="1181" spans="1:18" x14ac:dyDescent="0.2">
      <c r="A1181" t="str">
        <f>IFERROR(RIGHT(Table1[[#This Row],[File Name]],LEN(Table1[[#This Row],[File Name]])-FIND("-",Table1[[#This Row],[File Name]])),"")</f>
        <v>0.1</v>
      </c>
      <c r="B1181" t="str">
        <f>IF(LEFT(Table1[[#This Row],[Peak '#]],3)="TIC", SUBSTITUTE(SUBSTITUTE(Table1[[#This Row],[Peak '#]],".D\data.ms",""),"TIC:", ""),B1180)</f>
        <v xml:space="preserve"> 20250718_Nap-0.1</v>
      </c>
      <c r="J1181" t="str">
        <f>IFERROR(2*(D1182-Table1[[#This Row],[Ret Time]])/(Table1[[#This Row],[Width]]+F1182),"")</f>
        <v/>
      </c>
      <c r="K1181" t="str">
        <f>IF(ISNUMBER(Table1[[#This Row],[Ret Time]]), ROUND(Table1[[#This Row],[Ret Time]],1),"")</f>
        <v/>
      </c>
      <c r="L1181" t="str">
        <f>IFERROR(INDEX($W$8:$W$30,MATCH(K1181,$V$8:$V$30,0)),"")</f>
        <v/>
      </c>
      <c r="M1181" t="str">
        <f>IFERROR(INDEX($X$8:$X$30,MATCH(Table1[[#This Row],[Rounded RT]],$V$8:$V$30,0)),"")</f>
        <v/>
      </c>
      <c r="N1181" t="str">
        <f>IF(Table1[[#This Row],[Analyte]]=$W$8, Table1[[#This Row],[Area]]/SUMIFS($G$6:$G2179, $M$6:$M2179,Table1[[#This Row],[Inject ID]],$B$6:$B2179,Table1[[#This Row],[File Name]]), "")</f>
        <v/>
      </c>
      <c r="O1181" t="str">
        <f>IF(Table1[[#This Row],[Analyte]]=$W$25, Table1[[#This Row],[Area]]/SUMIFS($G$6:$G2179, $M$6:$M2179,Table1[[#This Row],[Inject ID]],$B$6:$B2179,Table1[[#This Row],[File Name]]), "")</f>
        <v/>
      </c>
      <c r="Q1181" t="str">
        <f>IF(Table1[[#This Row],[Nap/decane]]=$W$8, Table1[[#This Row],[Area]]/SUMIFS($G$6:$G2179, $M$6:$M2179,Table1[[#This Row],[Inject ID approx]],$B$6:$B2179,Table1[[#This Row],[File Name]]), "")</f>
        <v/>
      </c>
      <c r="R1181" t="str">
        <f>IF(OR(Table1[[#This Row],[Analyte]]="Phe", Table1[[#This Row],[Analyte]]= "Naphtol"),TRUE,"")</f>
        <v/>
      </c>
    </row>
    <row r="1182" spans="1:18" x14ac:dyDescent="0.2">
      <c r="A1182" t="str">
        <f>IFERROR(RIGHT(Table1[[#This Row],[File Name]],LEN(Table1[[#This Row],[File Name]])-FIND("-",Table1[[#This Row],[File Name]])),"")</f>
        <v>0.1</v>
      </c>
      <c r="B1182" t="str">
        <f>IF(LEFT(Table1[[#This Row],[Peak '#]],3)="TIC", SUBSTITUTE(SUBSTITUTE(Table1[[#This Row],[Peak '#]],".D\data.ms",""),"TIC:", ""),B1181)</f>
        <v xml:space="preserve"> 20250718_Nap-0.1</v>
      </c>
      <c r="J1182" t="str">
        <f>IFERROR(2*(D1183-Table1[[#This Row],[Ret Time]])/(Table1[[#This Row],[Width]]+F1183),"")</f>
        <v/>
      </c>
      <c r="K1182" t="str">
        <f>IF(ISNUMBER(Table1[[#This Row],[Ret Time]]), ROUND(Table1[[#This Row],[Ret Time]],1),"")</f>
        <v/>
      </c>
      <c r="L1182" t="str">
        <f>IFERROR(INDEX($W$8:$W$30,MATCH(K1182,$V$8:$V$30,0)),"")</f>
        <v/>
      </c>
      <c r="M1182" t="str">
        <f>IFERROR(INDEX($X$8:$X$30,MATCH(Table1[[#This Row],[Rounded RT]],$V$8:$V$30,0)),"")</f>
        <v/>
      </c>
      <c r="N1182" t="str">
        <f>IF(Table1[[#This Row],[Analyte]]=$W$8, Table1[[#This Row],[Area]]/SUMIFS($G$6:$G2180, $M$6:$M2180,Table1[[#This Row],[Inject ID]],$B$6:$B2180,Table1[[#This Row],[File Name]]), "")</f>
        <v/>
      </c>
      <c r="O1182" t="str">
        <f>IF(Table1[[#This Row],[Analyte]]=$W$25, Table1[[#This Row],[Area]]/SUMIFS($G$6:$G2180, $M$6:$M2180,Table1[[#This Row],[Inject ID]],$B$6:$B2180,Table1[[#This Row],[File Name]]), "")</f>
        <v/>
      </c>
      <c r="Q1182" t="str">
        <f>IF(Table1[[#This Row],[Nap/decane]]=$W$8, Table1[[#This Row],[Area]]/SUMIFS($G$6:$G2180, $M$6:$M2180,Table1[[#This Row],[Inject ID approx]],$B$6:$B2180,Table1[[#This Row],[File Name]]), "")</f>
        <v/>
      </c>
      <c r="R1182" t="str">
        <f>IF(OR(Table1[[#This Row],[Analyte]]="Phe", Table1[[#This Row],[Analyte]]= "Naphtol"),TRUE,"")</f>
        <v/>
      </c>
    </row>
    <row r="1183" spans="1:18" x14ac:dyDescent="0.2">
      <c r="A1183" t="str">
        <f>IFERROR(RIGHT(Table1[[#This Row],[File Name]],LEN(Table1[[#This Row],[File Name]])-FIND("-",Table1[[#This Row],[File Name]])),"")</f>
        <v>0.1</v>
      </c>
      <c r="B1183" t="str">
        <f>IF(LEFT(Table1[[#This Row],[Peak '#]],3)="TIC", SUBSTITUTE(SUBSTITUTE(Table1[[#This Row],[Peak '#]],".D\data.ms",""),"TIC:", ""),B1182)</f>
        <v xml:space="preserve"> 20250718_Nap-0.1</v>
      </c>
      <c r="J1183" t="str">
        <f>IFERROR(2*(D1184-Table1[[#This Row],[Ret Time]])/(Table1[[#This Row],[Width]]+F1184),"")</f>
        <v/>
      </c>
      <c r="K1183" t="str">
        <f>IF(ISNUMBER(Table1[[#This Row],[Ret Time]]), ROUND(Table1[[#This Row],[Ret Time]],1),"")</f>
        <v/>
      </c>
      <c r="L1183" t="str">
        <f>IFERROR(INDEX($W$8:$W$30,MATCH(K1183,$V$8:$V$30,0)),"")</f>
        <v/>
      </c>
      <c r="M1183" t="str">
        <f>IFERROR(INDEX($X$8:$X$30,MATCH(Table1[[#This Row],[Rounded RT]],$V$8:$V$30,0)),"")</f>
        <v/>
      </c>
      <c r="N1183" t="str">
        <f>IF(Table1[[#This Row],[Analyte]]=$W$8, Table1[[#This Row],[Area]]/SUMIFS($G$6:$G2181, $M$6:$M2181,Table1[[#This Row],[Inject ID]],$B$6:$B2181,Table1[[#This Row],[File Name]]), "")</f>
        <v/>
      </c>
      <c r="O1183" t="str">
        <f>IF(Table1[[#This Row],[Analyte]]=$W$25, Table1[[#This Row],[Area]]/SUMIFS($G$6:$G2181, $M$6:$M2181,Table1[[#This Row],[Inject ID]],$B$6:$B2181,Table1[[#This Row],[File Name]]), "")</f>
        <v/>
      </c>
      <c r="Q1183" t="str">
        <f>IF(Table1[[#This Row],[Nap/decane]]=$W$8, Table1[[#This Row],[Area]]/SUMIFS($G$6:$G2181, $M$6:$M2181,Table1[[#This Row],[Inject ID approx]],$B$6:$B2181,Table1[[#This Row],[File Name]]), "")</f>
        <v/>
      </c>
      <c r="R1183" t="str">
        <f>IF(OR(Table1[[#This Row],[Analyte]]="Phe", Table1[[#This Row],[Analyte]]= "Naphtol"),TRUE,"")</f>
        <v/>
      </c>
    </row>
    <row r="1184" spans="1:18" x14ac:dyDescent="0.2">
      <c r="A1184" t="str">
        <f>IFERROR(RIGHT(Table1[[#This Row],[File Name]],LEN(Table1[[#This Row],[File Name]])-FIND("-",Table1[[#This Row],[File Name]])),"")</f>
        <v>0.1</v>
      </c>
      <c r="B1184" t="str">
        <f>IF(LEFT(Table1[[#This Row],[Peak '#]],3)="TIC", SUBSTITUTE(SUBSTITUTE(Table1[[#This Row],[Peak '#]],".D\data.ms",""),"TIC:", ""),B1183)</f>
        <v xml:space="preserve"> 20250718_Nap-0.1</v>
      </c>
      <c r="J1184" t="str">
        <f>IFERROR(2*(D1185-Table1[[#This Row],[Ret Time]])/(Table1[[#This Row],[Width]]+F1185),"")</f>
        <v/>
      </c>
      <c r="K1184" t="str">
        <f>IF(ISNUMBER(Table1[[#This Row],[Ret Time]]), ROUND(Table1[[#This Row],[Ret Time]],1),"")</f>
        <v/>
      </c>
      <c r="L1184" t="str">
        <f>IFERROR(INDEX($W$8:$W$30,MATCH(K1184,$V$8:$V$30,0)),"")</f>
        <v/>
      </c>
      <c r="M1184" t="str">
        <f>IFERROR(INDEX($X$8:$X$30,MATCH(Table1[[#This Row],[Rounded RT]],$V$8:$V$30,0)),"")</f>
        <v/>
      </c>
      <c r="N1184" t="str">
        <f>IF(Table1[[#This Row],[Analyte]]=$W$8, Table1[[#This Row],[Area]]/SUMIFS($G$6:$G2182, $M$6:$M2182,Table1[[#This Row],[Inject ID]],$B$6:$B2182,Table1[[#This Row],[File Name]]), "")</f>
        <v/>
      </c>
      <c r="O1184" t="str">
        <f>IF(Table1[[#This Row],[Analyte]]=$W$25, Table1[[#This Row],[Area]]/SUMIFS($G$6:$G2182, $M$6:$M2182,Table1[[#This Row],[Inject ID]],$B$6:$B2182,Table1[[#This Row],[File Name]]), "")</f>
        <v/>
      </c>
      <c r="Q1184" t="str">
        <f>IF(Table1[[#This Row],[Nap/decane]]=$W$8, Table1[[#This Row],[Area]]/SUMIFS($G$6:$G2182, $M$6:$M2182,Table1[[#This Row],[Inject ID approx]],$B$6:$B2182,Table1[[#This Row],[File Name]]), "")</f>
        <v/>
      </c>
      <c r="R1184" t="str">
        <f>IF(OR(Table1[[#This Row],[Analyte]]="Phe", Table1[[#This Row],[Analyte]]= "Naphtol"),TRUE,"")</f>
        <v/>
      </c>
    </row>
    <row r="1185" spans="1:18" x14ac:dyDescent="0.2">
      <c r="A1185" t="str">
        <f>IFERROR(RIGHT(Table1[[#This Row],[File Name]],LEN(Table1[[#This Row],[File Name]])-FIND("-",Table1[[#This Row],[File Name]])),"")</f>
        <v>0.1</v>
      </c>
      <c r="B1185" t="str">
        <f>IF(LEFT(Table1[[#This Row],[Peak '#]],3)="TIC", SUBSTITUTE(SUBSTITUTE(Table1[[#This Row],[Peak '#]],".D\data.ms",""),"TIC:", ""),B1184)</f>
        <v xml:space="preserve"> 20250718_Nap-0.1</v>
      </c>
      <c r="J1185" t="str">
        <f>IFERROR(2*(D1186-Table1[[#This Row],[Ret Time]])/(Table1[[#This Row],[Width]]+F1186),"")</f>
        <v/>
      </c>
      <c r="K1185" t="str">
        <f>IF(ISNUMBER(Table1[[#This Row],[Ret Time]]), ROUND(Table1[[#This Row],[Ret Time]],1),"")</f>
        <v/>
      </c>
      <c r="L1185" t="str">
        <f>IFERROR(INDEX($W$8:$W$30,MATCH(K1185,$V$8:$V$30,0)),"")</f>
        <v/>
      </c>
      <c r="M1185" t="str">
        <f>IFERROR(INDEX($X$8:$X$30,MATCH(Table1[[#This Row],[Rounded RT]],$V$8:$V$30,0)),"")</f>
        <v/>
      </c>
      <c r="N1185" t="str">
        <f>IF(Table1[[#This Row],[Analyte]]=$W$8, Table1[[#This Row],[Area]]/SUMIFS($G$6:$G2183, $M$6:$M2183,Table1[[#This Row],[Inject ID]],$B$6:$B2183,Table1[[#This Row],[File Name]]), "")</f>
        <v/>
      </c>
      <c r="O1185" t="str">
        <f>IF(Table1[[#This Row],[Analyte]]=$W$25, Table1[[#This Row],[Area]]/SUMIFS($G$6:$G2183, $M$6:$M2183,Table1[[#This Row],[Inject ID]],$B$6:$B2183,Table1[[#This Row],[File Name]]), "")</f>
        <v/>
      </c>
      <c r="Q1185" t="str">
        <f>IF(Table1[[#This Row],[Nap/decane]]=$W$8, Table1[[#This Row],[Area]]/SUMIFS($G$6:$G2183, $M$6:$M2183,Table1[[#This Row],[Inject ID approx]],$B$6:$B2183,Table1[[#This Row],[File Name]]), "")</f>
        <v/>
      </c>
      <c r="R1185" t="str">
        <f>IF(OR(Table1[[#This Row],[Analyte]]="Phe", Table1[[#This Row],[Analyte]]= "Naphtol"),TRUE,"")</f>
        <v/>
      </c>
    </row>
    <row r="1186" spans="1:18" x14ac:dyDescent="0.2">
      <c r="A1186" t="str">
        <f>IFERROR(RIGHT(Table1[[#This Row],[File Name]],LEN(Table1[[#This Row],[File Name]])-FIND("-",Table1[[#This Row],[File Name]])),"")</f>
        <v>0.1</v>
      </c>
      <c r="B1186" t="str">
        <f>IF(LEFT(Table1[[#This Row],[Peak '#]],3)="TIC", SUBSTITUTE(SUBSTITUTE(Table1[[#This Row],[Peak '#]],".D\data.ms",""),"TIC:", ""),B1185)</f>
        <v xml:space="preserve"> 20250718_Nap-0.1</v>
      </c>
      <c r="J1186" t="str">
        <f>IFERROR(2*(D1187-Table1[[#This Row],[Ret Time]])/(Table1[[#This Row],[Width]]+F1187),"")</f>
        <v/>
      </c>
      <c r="K1186" t="str">
        <f>IF(ISNUMBER(Table1[[#This Row],[Ret Time]]), ROUND(Table1[[#This Row],[Ret Time]],1),"")</f>
        <v/>
      </c>
      <c r="L1186" t="str">
        <f>IFERROR(INDEX($W$8:$W$30,MATCH(K1186,$V$8:$V$30,0)),"")</f>
        <v/>
      </c>
      <c r="M1186" t="str">
        <f>IFERROR(INDEX($X$8:$X$30,MATCH(Table1[[#This Row],[Rounded RT]],$V$8:$V$30,0)),"")</f>
        <v/>
      </c>
      <c r="N1186" t="str">
        <f>IF(Table1[[#This Row],[Analyte]]=$W$8, Table1[[#This Row],[Area]]/SUMIFS($G$6:$G2184, $M$6:$M2184,Table1[[#This Row],[Inject ID]],$B$6:$B2184,Table1[[#This Row],[File Name]]), "")</f>
        <v/>
      </c>
      <c r="O1186" t="str">
        <f>IF(Table1[[#This Row],[Analyte]]=$W$25, Table1[[#This Row],[Area]]/SUMIFS($G$6:$G2184, $M$6:$M2184,Table1[[#This Row],[Inject ID]],$B$6:$B2184,Table1[[#This Row],[File Name]]), "")</f>
        <v/>
      </c>
      <c r="Q1186" t="str">
        <f>IF(Table1[[#This Row],[Nap/decane]]=$W$8, Table1[[#This Row],[Area]]/SUMIFS($G$6:$G2184, $M$6:$M2184,Table1[[#This Row],[Inject ID approx]],$B$6:$B2184,Table1[[#This Row],[File Name]]), "")</f>
        <v/>
      </c>
      <c r="R1186" t="str">
        <f>IF(OR(Table1[[#This Row],[Analyte]]="Phe", Table1[[#This Row],[Analyte]]= "Naphtol"),TRUE,"")</f>
        <v/>
      </c>
    </row>
    <row r="1187" spans="1:18" x14ac:dyDescent="0.2">
      <c r="A1187" t="str">
        <f>IFERROR(RIGHT(Table1[[#This Row],[File Name]],LEN(Table1[[#This Row],[File Name]])-FIND("-",Table1[[#This Row],[File Name]])),"")</f>
        <v>0.1</v>
      </c>
      <c r="B1187" t="str">
        <f>IF(LEFT(Table1[[#This Row],[Peak '#]],3)="TIC", SUBSTITUTE(SUBSTITUTE(Table1[[#This Row],[Peak '#]],".D\data.ms",""),"TIC:", ""),B1186)</f>
        <v xml:space="preserve"> 20250718_Nap-0.1</v>
      </c>
      <c r="J1187" t="str">
        <f>IFERROR(2*(D1188-Table1[[#This Row],[Ret Time]])/(Table1[[#This Row],[Width]]+F1188),"")</f>
        <v/>
      </c>
      <c r="K1187" t="str">
        <f>IF(ISNUMBER(Table1[[#This Row],[Ret Time]]), ROUND(Table1[[#This Row],[Ret Time]],1),"")</f>
        <v/>
      </c>
      <c r="L1187" t="str">
        <f>IFERROR(INDEX($W$8:$W$30,MATCH(K1187,$V$8:$V$30,0)),"")</f>
        <v/>
      </c>
      <c r="M1187" t="str">
        <f>IFERROR(INDEX($X$8:$X$30,MATCH(Table1[[#This Row],[Rounded RT]],$V$8:$V$30,0)),"")</f>
        <v/>
      </c>
      <c r="N1187" t="str">
        <f>IF(Table1[[#This Row],[Analyte]]=$W$8, Table1[[#This Row],[Area]]/SUMIFS($G$6:$G2185, $M$6:$M2185,Table1[[#This Row],[Inject ID]],$B$6:$B2185,Table1[[#This Row],[File Name]]), "")</f>
        <v/>
      </c>
      <c r="O1187" t="str">
        <f>IF(Table1[[#This Row],[Analyte]]=$W$25, Table1[[#This Row],[Area]]/SUMIFS($G$6:$G2185, $M$6:$M2185,Table1[[#This Row],[Inject ID]],$B$6:$B2185,Table1[[#This Row],[File Name]]), "")</f>
        <v/>
      </c>
      <c r="Q1187" t="str">
        <f>IF(Table1[[#This Row],[Nap/decane]]=$W$8, Table1[[#This Row],[Area]]/SUMIFS($G$6:$G2185, $M$6:$M2185,Table1[[#This Row],[Inject ID approx]],$B$6:$B2185,Table1[[#This Row],[File Name]]), "")</f>
        <v/>
      </c>
      <c r="R1187" t="str">
        <f>IF(OR(Table1[[#This Row],[Analyte]]="Phe", Table1[[#This Row],[Analyte]]= "Naphtol"),TRUE,"")</f>
        <v/>
      </c>
    </row>
    <row r="1188" spans="1:18" x14ac:dyDescent="0.2">
      <c r="A1188" t="str">
        <f>IFERROR(RIGHT(Table1[[#This Row],[File Name]],LEN(Table1[[#This Row],[File Name]])-FIND("-",Table1[[#This Row],[File Name]])),"")</f>
        <v>0.1</v>
      </c>
      <c r="B1188" t="str">
        <f>IF(LEFT(Table1[[#This Row],[Peak '#]],3)="TIC", SUBSTITUTE(SUBSTITUTE(Table1[[#This Row],[Peak '#]],".D\data.ms",""),"TIC:", ""),B1187)</f>
        <v xml:space="preserve"> 20250718_Nap-0.1</v>
      </c>
      <c r="J1188" t="str">
        <f>IFERROR(2*(D1189-Table1[[#This Row],[Ret Time]])/(Table1[[#This Row],[Width]]+F1189),"")</f>
        <v/>
      </c>
      <c r="K1188" t="str">
        <f>IF(ISNUMBER(Table1[[#This Row],[Ret Time]]), ROUND(Table1[[#This Row],[Ret Time]],1),"")</f>
        <v/>
      </c>
      <c r="L1188" t="str">
        <f>IFERROR(INDEX($W$8:$W$30,MATCH(K1188,$V$8:$V$30,0)),"")</f>
        <v/>
      </c>
      <c r="M1188" t="str">
        <f>IFERROR(INDEX($X$8:$X$30,MATCH(Table1[[#This Row],[Rounded RT]],$V$8:$V$30,0)),"")</f>
        <v/>
      </c>
      <c r="N1188" t="str">
        <f>IF(Table1[[#This Row],[Analyte]]=$W$8, Table1[[#This Row],[Area]]/SUMIFS($G$6:$G2186, $M$6:$M2186,Table1[[#This Row],[Inject ID]],$B$6:$B2186,Table1[[#This Row],[File Name]]), "")</f>
        <v/>
      </c>
      <c r="O1188" t="str">
        <f>IF(Table1[[#This Row],[Analyte]]=$W$25, Table1[[#This Row],[Area]]/SUMIFS($G$6:$G2186, $M$6:$M2186,Table1[[#This Row],[Inject ID]],$B$6:$B2186,Table1[[#This Row],[File Name]]), "")</f>
        <v/>
      </c>
      <c r="Q1188" t="str">
        <f>IF(Table1[[#This Row],[Nap/decane]]=$W$8, Table1[[#This Row],[Area]]/SUMIFS($G$6:$G2186, $M$6:$M2186,Table1[[#This Row],[Inject ID approx]],$B$6:$B2186,Table1[[#This Row],[File Name]]), "")</f>
        <v/>
      </c>
      <c r="R1188" t="str">
        <f>IF(OR(Table1[[#This Row],[Analyte]]="Phe", Table1[[#This Row],[Analyte]]= "Naphtol"),TRUE,"")</f>
        <v/>
      </c>
    </row>
    <row r="1189" spans="1:18" x14ac:dyDescent="0.2">
      <c r="A1189" t="str">
        <f>IFERROR(RIGHT(Table1[[#This Row],[File Name]],LEN(Table1[[#This Row],[File Name]])-FIND("-",Table1[[#This Row],[File Name]])),"")</f>
        <v>0.1</v>
      </c>
      <c r="B1189" t="str">
        <f>IF(LEFT(Table1[[#This Row],[Peak '#]],3)="TIC", SUBSTITUTE(SUBSTITUTE(Table1[[#This Row],[Peak '#]],".D\data.ms",""),"TIC:", ""),B1188)</f>
        <v xml:space="preserve"> 20250718_Nap-0.1</v>
      </c>
      <c r="J1189" t="str">
        <f>IFERROR(2*(D1190-Table1[[#This Row],[Ret Time]])/(Table1[[#This Row],[Width]]+F1190),"")</f>
        <v/>
      </c>
      <c r="K1189" t="str">
        <f>IF(ISNUMBER(Table1[[#This Row],[Ret Time]]), ROUND(Table1[[#This Row],[Ret Time]],1),"")</f>
        <v/>
      </c>
      <c r="L1189" t="str">
        <f>IFERROR(INDEX($W$8:$W$30,MATCH(K1189,$V$8:$V$30,0)),"")</f>
        <v/>
      </c>
      <c r="M1189" t="str">
        <f>IFERROR(INDEX($X$8:$X$30,MATCH(Table1[[#This Row],[Rounded RT]],$V$8:$V$30,0)),"")</f>
        <v/>
      </c>
      <c r="N1189" t="str">
        <f>IF(Table1[[#This Row],[Analyte]]=$W$8, Table1[[#This Row],[Area]]/SUMIFS($G$6:$G2187, $M$6:$M2187,Table1[[#This Row],[Inject ID]],$B$6:$B2187,Table1[[#This Row],[File Name]]), "")</f>
        <v/>
      </c>
      <c r="O1189" t="str">
        <f>IF(Table1[[#This Row],[Analyte]]=$W$25, Table1[[#This Row],[Area]]/SUMIFS($G$6:$G2187, $M$6:$M2187,Table1[[#This Row],[Inject ID]],$B$6:$B2187,Table1[[#This Row],[File Name]]), "")</f>
        <v/>
      </c>
      <c r="Q1189" t="str">
        <f>IF(Table1[[#This Row],[Nap/decane]]=$W$8, Table1[[#This Row],[Area]]/SUMIFS($G$6:$G2187, $M$6:$M2187,Table1[[#This Row],[Inject ID approx]],$B$6:$B2187,Table1[[#This Row],[File Name]]), "")</f>
        <v/>
      </c>
      <c r="R1189" t="str">
        <f>IF(OR(Table1[[#This Row],[Analyte]]="Phe", Table1[[#This Row],[Analyte]]= "Naphtol"),TRUE,"")</f>
        <v/>
      </c>
    </row>
    <row r="1190" spans="1:18" x14ac:dyDescent="0.2">
      <c r="A1190" t="str">
        <f>IFERROR(RIGHT(Table1[[#This Row],[File Name]],LEN(Table1[[#This Row],[File Name]])-FIND("-",Table1[[#This Row],[File Name]])),"")</f>
        <v>0.1</v>
      </c>
      <c r="B1190" t="str">
        <f>IF(LEFT(Table1[[#This Row],[Peak '#]],3)="TIC", SUBSTITUTE(SUBSTITUTE(Table1[[#This Row],[Peak '#]],".D\data.ms",""),"TIC:", ""),B1189)</f>
        <v xml:space="preserve"> 20250718_Nap-0.1</v>
      </c>
      <c r="J1190" t="str">
        <f>IFERROR(2*(D1191-Table1[[#This Row],[Ret Time]])/(Table1[[#This Row],[Width]]+F1191),"")</f>
        <v/>
      </c>
      <c r="K1190" t="str">
        <f>IF(ISNUMBER(Table1[[#This Row],[Ret Time]]), ROUND(Table1[[#This Row],[Ret Time]],1),"")</f>
        <v/>
      </c>
      <c r="L1190" t="str">
        <f>IFERROR(INDEX($W$8:$W$30,MATCH(K1190,$V$8:$V$30,0)),"")</f>
        <v/>
      </c>
      <c r="M1190" t="str">
        <f>IFERROR(INDEX($X$8:$X$30,MATCH(Table1[[#This Row],[Rounded RT]],$V$8:$V$30,0)),"")</f>
        <v/>
      </c>
      <c r="N1190" t="str">
        <f>IF(Table1[[#This Row],[Analyte]]=$W$8, Table1[[#This Row],[Area]]/SUMIFS($G$6:$G2188, $M$6:$M2188,Table1[[#This Row],[Inject ID]],$B$6:$B2188,Table1[[#This Row],[File Name]]), "")</f>
        <v/>
      </c>
      <c r="O1190" t="str">
        <f>IF(Table1[[#This Row],[Analyte]]=$W$25, Table1[[#This Row],[Area]]/SUMIFS($G$6:$G2188, $M$6:$M2188,Table1[[#This Row],[Inject ID]],$B$6:$B2188,Table1[[#This Row],[File Name]]), "")</f>
        <v/>
      </c>
      <c r="Q1190" t="str">
        <f>IF(Table1[[#This Row],[Nap/decane]]=$W$8, Table1[[#This Row],[Area]]/SUMIFS($G$6:$G2188, $M$6:$M2188,Table1[[#This Row],[Inject ID approx]],$B$6:$B2188,Table1[[#This Row],[File Name]]), "")</f>
        <v/>
      </c>
      <c r="R1190" t="str">
        <f>IF(OR(Table1[[#This Row],[Analyte]]="Phe", Table1[[#This Row],[Analyte]]= "Naphtol"),TRUE,"")</f>
        <v/>
      </c>
    </row>
    <row r="1191" spans="1:18" x14ac:dyDescent="0.2">
      <c r="A1191" t="str">
        <f>IFERROR(RIGHT(Table1[[#This Row],[File Name]],LEN(Table1[[#This Row],[File Name]])-FIND("-",Table1[[#This Row],[File Name]])),"")</f>
        <v>0.1</v>
      </c>
      <c r="B1191" t="str">
        <f>IF(LEFT(Table1[[#This Row],[Peak '#]],3)="TIC", SUBSTITUTE(SUBSTITUTE(Table1[[#This Row],[Peak '#]],".D\data.ms",""),"TIC:", ""),B1190)</f>
        <v xml:space="preserve"> 20250718_Nap-0.1</v>
      </c>
      <c r="J1191" t="str">
        <f>IFERROR(2*(D1192-Table1[[#This Row],[Ret Time]])/(Table1[[#This Row],[Width]]+F1192),"")</f>
        <v/>
      </c>
      <c r="K1191" t="str">
        <f>IF(ISNUMBER(Table1[[#This Row],[Ret Time]]), ROUND(Table1[[#This Row],[Ret Time]],1),"")</f>
        <v/>
      </c>
      <c r="L1191" t="str">
        <f>IFERROR(INDEX($W$8:$W$30,MATCH(K1191,$V$8:$V$30,0)),"")</f>
        <v/>
      </c>
      <c r="M1191" t="str">
        <f>IFERROR(INDEX($X$8:$X$30,MATCH(Table1[[#This Row],[Rounded RT]],$V$8:$V$30,0)),"")</f>
        <v/>
      </c>
      <c r="N1191" t="str">
        <f>IF(Table1[[#This Row],[Analyte]]=$W$8, Table1[[#This Row],[Area]]/SUMIFS($G$6:$G2189, $M$6:$M2189,Table1[[#This Row],[Inject ID]],$B$6:$B2189,Table1[[#This Row],[File Name]]), "")</f>
        <v/>
      </c>
      <c r="O1191" t="str">
        <f>IF(Table1[[#This Row],[Analyte]]=$W$25, Table1[[#This Row],[Area]]/SUMIFS($G$6:$G2189, $M$6:$M2189,Table1[[#This Row],[Inject ID]],$B$6:$B2189,Table1[[#This Row],[File Name]]), "")</f>
        <v/>
      </c>
      <c r="Q1191" t="str">
        <f>IF(Table1[[#This Row],[Nap/decane]]=$W$8, Table1[[#This Row],[Area]]/SUMIFS($G$6:$G2189, $M$6:$M2189,Table1[[#This Row],[Inject ID approx]],$B$6:$B2189,Table1[[#This Row],[File Name]]), "")</f>
        <v/>
      </c>
      <c r="R1191" t="str">
        <f>IF(OR(Table1[[#This Row],[Analyte]]="Phe", Table1[[#This Row],[Analyte]]= "Naphtol"),TRUE,"")</f>
        <v/>
      </c>
    </row>
    <row r="1192" spans="1:18" x14ac:dyDescent="0.2">
      <c r="A1192" t="str">
        <f>IFERROR(RIGHT(Table1[[#This Row],[File Name]],LEN(Table1[[#This Row],[File Name]])-FIND("-",Table1[[#This Row],[File Name]])),"")</f>
        <v>0.1</v>
      </c>
      <c r="B1192" t="str">
        <f>IF(LEFT(Table1[[#This Row],[Peak '#]],3)="TIC", SUBSTITUTE(SUBSTITUTE(Table1[[#This Row],[Peak '#]],".D\data.ms",""),"TIC:", ""),B1191)</f>
        <v xml:space="preserve"> 20250718_Nap-0.1</v>
      </c>
      <c r="J1192" t="str">
        <f>IFERROR(2*(D1193-Table1[[#This Row],[Ret Time]])/(Table1[[#This Row],[Width]]+F1193),"")</f>
        <v/>
      </c>
      <c r="K1192" t="str">
        <f>IF(ISNUMBER(Table1[[#This Row],[Ret Time]]), ROUND(Table1[[#This Row],[Ret Time]],1),"")</f>
        <v/>
      </c>
      <c r="L1192" t="str">
        <f>IFERROR(INDEX($W$8:$W$30,MATCH(K1192,$V$8:$V$30,0)),"")</f>
        <v/>
      </c>
      <c r="M1192" t="str">
        <f>IFERROR(INDEX($X$8:$X$30,MATCH(Table1[[#This Row],[Rounded RT]],$V$8:$V$30,0)),"")</f>
        <v/>
      </c>
      <c r="N1192" t="str">
        <f>IF(Table1[[#This Row],[Analyte]]=$W$8, Table1[[#This Row],[Area]]/SUMIFS($G$6:$G2190, $M$6:$M2190,Table1[[#This Row],[Inject ID]],$B$6:$B2190,Table1[[#This Row],[File Name]]), "")</f>
        <v/>
      </c>
      <c r="O1192" t="str">
        <f>IF(Table1[[#This Row],[Analyte]]=$W$25, Table1[[#This Row],[Area]]/SUMIFS($G$6:$G2190, $M$6:$M2190,Table1[[#This Row],[Inject ID]],$B$6:$B2190,Table1[[#This Row],[File Name]]), "")</f>
        <v/>
      </c>
      <c r="Q1192" t="str">
        <f>IF(Table1[[#This Row],[Nap/decane]]=$W$8, Table1[[#This Row],[Area]]/SUMIFS($G$6:$G2190, $M$6:$M2190,Table1[[#This Row],[Inject ID approx]],$B$6:$B2190,Table1[[#This Row],[File Name]]), "")</f>
        <v/>
      </c>
      <c r="R1192" t="str">
        <f>IF(OR(Table1[[#This Row],[Analyte]]="Phe", Table1[[#This Row],[Analyte]]= "Naphtol"),TRUE,"")</f>
        <v/>
      </c>
    </row>
    <row r="1193" spans="1:18" x14ac:dyDescent="0.2">
      <c r="A1193" t="str">
        <f>IFERROR(RIGHT(Table1[[#This Row],[File Name]],LEN(Table1[[#This Row],[File Name]])-FIND("-",Table1[[#This Row],[File Name]])),"")</f>
        <v>0.1</v>
      </c>
      <c r="B1193" t="str">
        <f>IF(LEFT(Table1[[#This Row],[Peak '#]],3)="TIC", SUBSTITUTE(SUBSTITUTE(Table1[[#This Row],[Peak '#]],".D\data.ms",""),"TIC:", ""),B1192)</f>
        <v xml:space="preserve"> 20250718_Nap-0.1</v>
      </c>
      <c r="J1193" t="str">
        <f>IFERROR(2*(D1194-Table1[[#This Row],[Ret Time]])/(Table1[[#This Row],[Width]]+F1194),"")</f>
        <v/>
      </c>
      <c r="K1193" t="str">
        <f>IF(ISNUMBER(Table1[[#This Row],[Ret Time]]), ROUND(Table1[[#This Row],[Ret Time]],1),"")</f>
        <v/>
      </c>
      <c r="L1193" t="str">
        <f>IFERROR(INDEX($W$8:$W$30,MATCH(K1193,$V$8:$V$30,0)),"")</f>
        <v/>
      </c>
      <c r="M1193" t="str">
        <f>IFERROR(INDEX($X$8:$X$30,MATCH(Table1[[#This Row],[Rounded RT]],$V$8:$V$30,0)),"")</f>
        <v/>
      </c>
      <c r="N1193" t="str">
        <f>IF(Table1[[#This Row],[Analyte]]=$W$8, Table1[[#This Row],[Area]]/SUMIFS($G$6:$G2191, $M$6:$M2191,Table1[[#This Row],[Inject ID]],$B$6:$B2191,Table1[[#This Row],[File Name]]), "")</f>
        <v/>
      </c>
      <c r="O1193" t="str">
        <f>IF(Table1[[#This Row],[Analyte]]=$W$25, Table1[[#This Row],[Area]]/SUMIFS($G$6:$G2191, $M$6:$M2191,Table1[[#This Row],[Inject ID]],$B$6:$B2191,Table1[[#This Row],[File Name]]), "")</f>
        <v/>
      </c>
      <c r="Q1193" t="str">
        <f>IF(Table1[[#This Row],[Nap/decane]]=$W$8, Table1[[#This Row],[Area]]/SUMIFS($G$6:$G2191, $M$6:$M2191,Table1[[#This Row],[Inject ID approx]],$B$6:$B2191,Table1[[#This Row],[File Name]]), "")</f>
        <v/>
      </c>
      <c r="R1193" t="str">
        <f>IF(OR(Table1[[#This Row],[Analyte]]="Phe", Table1[[#This Row],[Analyte]]= "Naphtol"),TRUE,"")</f>
        <v/>
      </c>
    </row>
    <row r="1194" spans="1:18" x14ac:dyDescent="0.2">
      <c r="A1194" t="str">
        <f>IFERROR(RIGHT(Table1[[#This Row],[File Name]],LEN(Table1[[#This Row],[File Name]])-FIND("-",Table1[[#This Row],[File Name]])),"")</f>
        <v>0.1</v>
      </c>
      <c r="B1194" t="str">
        <f>IF(LEFT(Table1[[#This Row],[Peak '#]],3)="TIC", SUBSTITUTE(SUBSTITUTE(Table1[[#This Row],[Peak '#]],".D\data.ms",""),"TIC:", ""),B1193)</f>
        <v xml:space="preserve"> 20250718_Nap-0.1</v>
      </c>
      <c r="J1194" t="str">
        <f>IFERROR(2*(D1195-Table1[[#This Row],[Ret Time]])/(Table1[[#This Row],[Width]]+F1195),"")</f>
        <v/>
      </c>
      <c r="K1194" t="str">
        <f>IF(ISNUMBER(Table1[[#This Row],[Ret Time]]), ROUND(Table1[[#This Row],[Ret Time]],1),"")</f>
        <v/>
      </c>
      <c r="L1194" t="str">
        <f>IFERROR(INDEX($W$8:$W$30,MATCH(K1194,$V$8:$V$30,0)),"")</f>
        <v/>
      </c>
      <c r="M1194" t="str">
        <f>IFERROR(INDEX($X$8:$X$30,MATCH(Table1[[#This Row],[Rounded RT]],$V$8:$V$30,0)),"")</f>
        <v/>
      </c>
      <c r="N1194" t="str">
        <f>IF(Table1[[#This Row],[Analyte]]=$W$8, Table1[[#This Row],[Area]]/SUMIFS($G$6:$G2192, $M$6:$M2192,Table1[[#This Row],[Inject ID]],$B$6:$B2192,Table1[[#This Row],[File Name]]), "")</f>
        <v/>
      </c>
      <c r="O1194" t="str">
        <f>IF(Table1[[#This Row],[Analyte]]=$W$25, Table1[[#This Row],[Area]]/SUMIFS($G$6:$G2192, $M$6:$M2192,Table1[[#This Row],[Inject ID]],$B$6:$B2192,Table1[[#This Row],[File Name]]), "")</f>
        <v/>
      </c>
      <c r="Q1194" t="str">
        <f>IF(Table1[[#This Row],[Nap/decane]]=$W$8, Table1[[#This Row],[Area]]/SUMIFS($G$6:$G2192, $M$6:$M2192,Table1[[#This Row],[Inject ID approx]],$B$6:$B2192,Table1[[#This Row],[File Name]]), "")</f>
        <v/>
      </c>
      <c r="R1194" t="str">
        <f>IF(OR(Table1[[#This Row],[Analyte]]="Phe", Table1[[#This Row],[Analyte]]= "Naphtol"),TRUE,"")</f>
        <v/>
      </c>
    </row>
    <row r="1195" spans="1:18" x14ac:dyDescent="0.2">
      <c r="A1195" t="str">
        <f>IFERROR(RIGHT(Table1[[#This Row],[File Name]],LEN(Table1[[#This Row],[File Name]])-FIND("-",Table1[[#This Row],[File Name]])),"")</f>
        <v>0.1</v>
      </c>
      <c r="B1195" t="str">
        <f>IF(LEFT(Table1[[#This Row],[Peak '#]],3)="TIC", SUBSTITUTE(SUBSTITUTE(Table1[[#This Row],[Peak '#]],".D\data.ms",""),"TIC:", ""),B1194)</f>
        <v xml:space="preserve"> 20250718_Nap-0.1</v>
      </c>
      <c r="J1195" t="str">
        <f>IFERROR(2*(D1196-Table1[[#This Row],[Ret Time]])/(Table1[[#This Row],[Width]]+F1196),"")</f>
        <v/>
      </c>
      <c r="K1195" t="str">
        <f>IF(ISNUMBER(Table1[[#This Row],[Ret Time]]), ROUND(Table1[[#This Row],[Ret Time]],1),"")</f>
        <v/>
      </c>
      <c r="L1195" t="str">
        <f>IFERROR(INDEX($W$8:$W$30,MATCH(K1195,$V$8:$V$30,0)),"")</f>
        <v/>
      </c>
      <c r="M1195" t="str">
        <f>IFERROR(INDEX($X$8:$X$30,MATCH(Table1[[#This Row],[Rounded RT]],$V$8:$V$30,0)),"")</f>
        <v/>
      </c>
      <c r="N1195" t="str">
        <f>IF(Table1[[#This Row],[Analyte]]=$W$8, Table1[[#This Row],[Area]]/SUMIFS($G$6:$G2193, $M$6:$M2193,Table1[[#This Row],[Inject ID]],$B$6:$B2193,Table1[[#This Row],[File Name]]), "")</f>
        <v/>
      </c>
      <c r="O1195" t="str">
        <f>IF(Table1[[#This Row],[Analyte]]=$W$25, Table1[[#This Row],[Area]]/SUMIFS($G$6:$G2193, $M$6:$M2193,Table1[[#This Row],[Inject ID]],$B$6:$B2193,Table1[[#This Row],[File Name]]), "")</f>
        <v/>
      </c>
      <c r="Q1195" t="str">
        <f>IF(Table1[[#This Row],[Nap/decane]]=$W$8, Table1[[#This Row],[Area]]/SUMIFS($G$6:$G2193, $M$6:$M2193,Table1[[#This Row],[Inject ID approx]],$B$6:$B2193,Table1[[#This Row],[File Name]]), "")</f>
        <v/>
      </c>
      <c r="R1195" t="str">
        <f>IF(OR(Table1[[#This Row],[Analyte]]="Phe", Table1[[#This Row],[Analyte]]= "Naphtol"),TRUE,"")</f>
        <v/>
      </c>
    </row>
    <row r="1196" spans="1:18" x14ac:dyDescent="0.2">
      <c r="A1196" t="str">
        <f>IFERROR(RIGHT(Table1[[#This Row],[File Name]],LEN(Table1[[#This Row],[File Name]])-FIND("-",Table1[[#This Row],[File Name]])),"")</f>
        <v>0.1</v>
      </c>
      <c r="B1196" t="str">
        <f>IF(LEFT(Table1[[#This Row],[Peak '#]],3)="TIC", SUBSTITUTE(SUBSTITUTE(Table1[[#This Row],[Peak '#]],".D\data.ms",""),"TIC:", ""),B1195)</f>
        <v xml:space="preserve"> 20250718_Nap-0.1</v>
      </c>
      <c r="J1196" t="str">
        <f>IFERROR(2*(D1197-Table1[[#This Row],[Ret Time]])/(Table1[[#This Row],[Width]]+F1197),"")</f>
        <v/>
      </c>
      <c r="K1196" t="str">
        <f>IF(ISNUMBER(Table1[[#This Row],[Ret Time]]), ROUND(Table1[[#This Row],[Ret Time]],1),"")</f>
        <v/>
      </c>
      <c r="L1196" t="str">
        <f>IFERROR(INDEX($W$8:$W$30,MATCH(K1196,$V$8:$V$30,0)),"")</f>
        <v/>
      </c>
      <c r="M1196" t="str">
        <f>IFERROR(INDEX($X$8:$X$30,MATCH(Table1[[#This Row],[Rounded RT]],$V$8:$V$30,0)),"")</f>
        <v/>
      </c>
      <c r="N1196" t="str">
        <f>IF(Table1[[#This Row],[Analyte]]=$W$8, Table1[[#This Row],[Area]]/SUMIFS($G$6:$G2194, $M$6:$M2194,Table1[[#This Row],[Inject ID]],$B$6:$B2194,Table1[[#This Row],[File Name]]), "")</f>
        <v/>
      </c>
      <c r="O1196" t="str">
        <f>IF(Table1[[#This Row],[Analyte]]=$W$25, Table1[[#This Row],[Area]]/SUMIFS($G$6:$G2194, $M$6:$M2194,Table1[[#This Row],[Inject ID]],$B$6:$B2194,Table1[[#This Row],[File Name]]), "")</f>
        <v/>
      </c>
      <c r="Q1196" t="str">
        <f>IF(Table1[[#This Row],[Nap/decane]]=$W$8, Table1[[#This Row],[Area]]/SUMIFS($G$6:$G2194, $M$6:$M2194,Table1[[#This Row],[Inject ID approx]],$B$6:$B2194,Table1[[#This Row],[File Name]]), "")</f>
        <v/>
      </c>
      <c r="R1196" t="str">
        <f>IF(OR(Table1[[#This Row],[Analyte]]="Phe", Table1[[#This Row],[Analyte]]= "Naphtol"),TRUE,"")</f>
        <v/>
      </c>
    </row>
    <row r="1197" spans="1:18" x14ac:dyDescent="0.2">
      <c r="A1197" t="str">
        <f>IFERROR(RIGHT(Table1[[#This Row],[File Name]],LEN(Table1[[#This Row],[File Name]])-FIND("-",Table1[[#This Row],[File Name]])),"")</f>
        <v>0.1</v>
      </c>
      <c r="B1197" t="str">
        <f>IF(LEFT(Table1[[#This Row],[Peak '#]],3)="TIC", SUBSTITUTE(SUBSTITUTE(Table1[[#This Row],[Peak '#]],".D\data.ms",""),"TIC:", ""),B1196)</f>
        <v xml:space="preserve"> 20250718_Nap-0.1</v>
      </c>
      <c r="J1197" t="str">
        <f>IFERROR(2*(D1198-Table1[[#This Row],[Ret Time]])/(Table1[[#This Row],[Width]]+F1198),"")</f>
        <v/>
      </c>
      <c r="K1197" t="str">
        <f>IF(ISNUMBER(Table1[[#This Row],[Ret Time]]), ROUND(Table1[[#This Row],[Ret Time]],1),"")</f>
        <v/>
      </c>
      <c r="L1197" t="str">
        <f>IFERROR(INDEX($W$8:$W$30,MATCH(K1197,$V$8:$V$30,0)),"")</f>
        <v/>
      </c>
      <c r="M1197" t="str">
        <f>IFERROR(INDEX($X$8:$X$30,MATCH(Table1[[#This Row],[Rounded RT]],$V$8:$V$30,0)),"")</f>
        <v/>
      </c>
      <c r="N1197" t="str">
        <f>IF(Table1[[#This Row],[Analyte]]=$W$8, Table1[[#This Row],[Area]]/SUMIFS($G$6:$G2195, $M$6:$M2195,Table1[[#This Row],[Inject ID]],$B$6:$B2195,Table1[[#This Row],[File Name]]), "")</f>
        <v/>
      </c>
      <c r="O1197" t="str">
        <f>IF(Table1[[#This Row],[Analyte]]=$W$25, Table1[[#This Row],[Area]]/SUMIFS($G$6:$G2195, $M$6:$M2195,Table1[[#This Row],[Inject ID]],$B$6:$B2195,Table1[[#This Row],[File Name]]), "")</f>
        <v/>
      </c>
      <c r="Q1197" t="str">
        <f>IF(Table1[[#This Row],[Nap/decane]]=$W$8, Table1[[#This Row],[Area]]/SUMIFS($G$6:$G2195, $M$6:$M2195,Table1[[#This Row],[Inject ID approx]],$B$6:$B2195,Table1[[#This Row],[File Name]]), "")</f>
        <v/>
      </c>
      <c r="R1197" t="str">
        <f>IF(OR(Table1[[#This Row],[Analyte]]="Phe", Table1[[#This Row],[Analyte]]= "Naphtol"),TRUE,"")</f>
        <v/>
      </c>
    </row>
    <row r="1198" spans="1:18" x14ac:dyDescent="0.2">
      <c r="A1198" t="str">
        <f>IFERROR(RIGHT(Table1[[#This Row],[File Name]],LEN(Table1[[#This Row],[File Name]])-FIND("-",Table1[[#This Row],[File Name]])),"")</f>
        <v>0.1</v>
      </c>
      <c r="B1198" t="str">
        <f>IF(LEFT(Table1[[#This Row],[Peak '#]],3)="TIC", SUBSTITUTE(SUBSTITUTE(Table1[[#This Row],[Peak '#]],".D\data.ms",""),"TIC:", ""),B1197)</f>
        <v xml:space="preserve"> 20250718_Nap-0.1</v>
      </c>
      <c r="J1198" t="str">
        <f>IFERROR(2*(D1199-Table1[[#This Row],[Ret Time]])/(Table1[[#This Row],[Width]]+F1199),"")</f>
        <v/>
      </c>
      <c r="K1198" t="str">
        <f>IF(ISNUMBER(Table1[[#This Row],[Ret Time]]), ROUND(Table1[[#This Row],[Ret Time]],1),"")</f>
        <v/>
      </c>
      <c r="L1198" t="str">
        <f>IFERROR(INDEX($W$8:$W$30,MATCH(K1198,$V$8:$V$30,0)),"")</f>
        <v/>
      </c>
      <c r="M1198" t="str">
        <f>IFERROR(INDEX($X$8:$X$30,MATCH(Table1[[#This Row],[Rounded RT]],$V$8:$V$30,0)),"")</f>
        <v/>
      </c>
      <c r="N1198" t="str">
        <f>IF(Table1[[#This Row],[Analyte]]=$W$8, Table1[[#This Row],[Area]]/SUMIFS($G$6:$G2196, $M$6:$M2196,Table1[[#This Row],[Inject ID]],$B$6:$B2196,Table1[[#This Row],[File Name]]), "")</f>
        <v/>
      </c>
      <c r="O1198" t="str">
        <f>IF(Table1[[#This Row],[Analyte]]=$W$25, Table1[[#This Row],[Area]]/SUMIFS($G$6:$G2196, $M$6:$M2196,Table1[[#This Row],[Inject ID]],$B$6:$B2196,Table1[[#This Row],[File Name]]), "")</f>
        <v/>
      </c>
      <c r="Q1198" t="str">
        <f>IF(Table1[[#This Row],[Nap/decane]]=$W$8, Table1[[#This Row],[Area]]/SUMIFS($G$6:$G2196, $M$6:$M2196,Table1[[#This Row],[Inject ID approx]],$B$6:$B2196,Table1[[#This Row],[File Name]]), "")</f>
        <v/>
      </c>
      <c r="R1198" t="str">
        <f>IF(OR(Table1[[#This Row],[Analyte]]="Phe", Table1[[#This Row],[Analyte]]= "Naphtol"),TRUE,"")</f>
        <v/>
      </c>
    </row>
    <row r="1199" spans="1:18" x14ac:dyDescent="0.2">
      <c r="A1199" t="str">
        <f>IFERROR(RIGHT(Table1[[#This Row],[File Name]],LEN(Table1[[#This Row],[File Name]])-FIND("-",Table1[[#This Row],[File Name]])),"")</f>
        <v>0.1</v>
      </c>
      <c r="B1199" t="str">
        <f>IF(LEFT(Table1[[#This Row],[Peak '#]],3)="TIC", SUBSTITUTE(SUBSTITUTE(Table1[[#This Row],[Peak '#]],".D\data.ms",""),"TIC:", ""),B1198)</f>
        <v xml:space="preserve"> 20250718_Nap-0.1</v>
      </c>
      <c r="J1199" t="str">
        <f>IFERROR(2*(D1200-Table1[[#This Row],[Ret Time]])/(Table1[[#This Row],[Width]]+F1200),"")</f>
        <v/>
      </c>
      <c r="K1199" t="str">
        <f>IF(ISNUMBER(Table1[[#This Row],[Ret Time]]), ROUND(Table1[[#This Row],[Ret Time]],1),"")</f>
        <v/>
      </c>
      <c r="L1199" t="str">
        <f>IFERROR(INDEX($W$8:$W$30,MATCH(K1199,$V$8:$V$30,0)),"")</f>
        <v/>
      </c>
      <c r="M1199" t="str">
        <f>IFERROR(INDEX($X$8:$X$30,MATCH(Table1[[#This Row],[Rounded RT]],$V$8:$V$30,0)),"")</f>
        <v/>
      </c>
      <c r="N1199" t="str">
        <f>IF(Table1[[#This Row],[Analyte]]=$W$8, Table1[[#This Row],[Area]]/SUMIFS($G$6:$G2197, $M$6:$M2197,Table1[[#This Row],[Inject ID]],$B$6:$B2197,Table1[[#This Row],[File Name]]), "")</f>
        <v/>
      </c>
      <c r="O1199" t="str">
        <f>IF(Table1[[#This Row],[Analyte]]=$W$25, Table1[[#This Row],[Area]]/SUMIFS($G$6:$G2197, $M$6:$M2197,Table1[[#This Row],[Inject ID]],$B$6:$B2197,Table1[[#This Row],[File Name]]), "")</f>
        <v/>
      </c>
      <c r="Q1199" t="str">
        <f>IF(Table1[[#This Row],[Nap/decane]]=$W$8, Table1[[#This Row],[Area]]/SUMIFS($G$6:$G2197, $M$6:$M2197,Table1[[#This Row],[Inject ID approx]],$B$6:$B2197,Table1[[#This Row],[File Name]]), "")</f>
        <v/>
      </c>
      <c r="R1199" t="str">
        <f>IF(OR(Table1[[#This Row],[Analyte]]="Phe", Table1[[#This Row],[Analyte]]= "Naphtol"),TRUE,"")</f>
        <v/>
      </c>
    </row>
    <row r="1200" spans="1:18" x14ac:dyDescent="0.2">
      <c r="A1200" t="str">
        <f>IFERROR(RIGHT(Table1[[#This Row],[File Name]],LEN(Table1[[#This Row],[File Name]])-FIND("-",Table1[[#This Row],[File Name]])),"")</f>
        <v>0.1</v>
      </c>
      <c r="B1200" t="str">
        <f>IF(LEFT(Table1[[#This Row],[Peak '#]],3)="TIC", SUBSTITUTE(SUBSTITUTE(Table1[[#This Row],[Peak '#]],".D\data.ms",""),"TIC:", ""),B1199)</f>
        <v xml:space="preserve"> 20250718_Nap-0.1</v>
      </c>
      <c r="J1200" t="str">
        <f>IFERROR(2*(D1201-Table1[[#This Row],[Ret Time]])/(Table1[[#This Row],[Width]]+F1201),"")</f>
        <v/>
      </c>
      <c r="K1200" t="str">
        <f>IF(ISNUMBER(Table1[[#This Row],[Ret Time]]), ROUND(Table1[[#This Row],[Ret Time]],1),"")</f>
        <v/>
      </c>
      <c r="L1200" t="str">
        <f>IFERROR(INDEX($W$8:$W$30,MATCH(K1200,$V$8:$V$30,0)),"")</f>
        <v/>
      </c>
      <c r="M1200" t="str">
        <f>IFERROR(INDEX($X$8:$X$30,MATCH(Table1[[#This Row],[Rounded RT]],$V$8:$V$30,0)),"")</f>
        <v/>
      </c>
      <c r="N1200" t="str">
        <f>IF(Table1[[#This Row],[Analyte]]=$W$8, Table1[[#This Row],[Area]]/SUMIFS($G$6:$G2198, $M$6:$M2198,Table1[[#This Row],[Inject ID]],$B$6:$B2198,Table1[[#This Row],[File Name]]), "")</f>
        <v/>
      </c>
      <c r="O1200" t="str">
        <f>IF(Table1[[#This Row],[Analyte]]=$W$25, Table1[[#This Row],[Area]]/SUMIFS($G$6:$G2198, $M$6:$M2198,Table1[[#This Row],[Inject ID]],$B$6:$B2198,Table1[[#This Row],[File Name]]), "")</f>
        <v/>
      </c>
      <c r="Q1200" t="str">
        <f>IF(Table1[[#This Row],[Nap/decane]]=$W$8, Table1[[#This Row],[Area]]/SUMIFS($G$6:$G2198, $M$6:$M2198,Table1[[#This Row],[Inject ID approx]],$B$6:$B2198,Table1[[#This Row],[File Name]]), "")</f>
        <v/>
      </c>
      <c r="R1200" t="str">
        <f>IF(OR(Table1[[#This Row],[Analyte]]="Phe", Table1[[#This Row],[Analyte]]= "Naphtol"),TRUE,"")</f>
        <v/>
      </c>
    </row>
    <row r="1201" spans="1:18" x14ac:dyDescent="0.2">
      <c r="A1201" t="str">
        <f>IFERROR(RIGHT(Table1[[#This Row],[File Name]],LEN(Table1[[#This Row],[File Name]])-FIND("-",Table1[[#This Row],[File Name]])),"")</f>
        <v>0.1</v>
      </c>
      <c r="B1201" t="str">
        <f>IF(LEFT(Table1[[#This Row],[Peak '#]],3)="TIC", SUBSTITUTE(SUBSTITUTE(Table1[[#This Row],[Peak '#]],".D\data.ms",""),"TIC:", ""),B1200)</f>
        <v xml:space="preserve"> 20250718_Nap-0.1</v>
      </c>
      <c r="J1201" t="str">
        <f>IFERROR(2*(D1202-Table1[[#This Row],[Ret Time]])/(Table1[[#This Row],[Width]]+F1202),"")</f>
        <v/>
      </c>
      <c r="K1201" t="str">
        <f>IF(ISNUMBER(Table1[[#This Row],[Ret Time]]), ROUND(Table1[[#This Row],[Ret Time]],1),"")</f>
        <v/>
      </c>
      <c r="L1201" t="str">
        <f>IFERROR(INDEX($W$8:$W$30,MATCH(K1201,$V$8:$V$30,0)),"")</f>
        <v/>
      </c>
      <c r="M1201" t="str">
        <f>IFERROR(INDEX($X$8:$X$30,MATCH(Table1[[#This Row],[Rounded RT]],$V$8:$V$30,0)),"")</f>
        <v/>
      </c>
      <c r="N1201" t="str">
        <f>IF(Table1[[#This Row],[Analyte]]=$W$8, Table1[[#This Row],[Area]]/SUMIFS($G$6:$G2199, $M$6:$M2199,Table1[[#This Row],[Inject ID]],$B$6:$B2199,Table1[[#This Row],[File Name]]), "")</f>
        <v/>
      </c>
      <c r="O1201" t="str">
        <f>IF(Table1[[#This Row],[Analyte]]=$W$25, Table1[[#This Row],[Area]]/SUMIFS($G$6:$G2199, $M$6:$M2199,Table1[[#This Row],[Inject ID]],$B$6:$B2199,Table1[[#This Row],[File Name]]), "")</f>
        <v/>
      </c>
      <c r="Q1201" t="str">
        <f>IF(Table1[[#This Row],[Nap/decane]]=$W$8, Table1[[#This Row],[Area]]/SUMIFS($G$6:$G2199, $M$6:$M2199,Table1[[#This Row],[Inject ID approx]],$B$6:$B2199,Table1[[#This Row],[File Name]]), "")</f>
        <v/>
      </c>
      <c r="R1201" t="str">
        <f>IF(OR(Table1[[#This Row],[Analyte]]="Phe", Table1[[#This Row],[Analyte]]= "Naphtol"),TRUE,"")</f>
        <v/>
      </c>
    </row>
    <row r="1202" spans="1:18" x14ac:dyDescent="0.2">
      <c r="A1202" t="str">
        <f>IFERROR(RIGHT(Table1[[#This Row],[File Name]],LEN(Table1[[#This Row],[File Name]])-FIND("-",Table1[[#This Row],[File Name]])),"")</f>
        <v>0.1</v>
      </c>
      <c r="B1202" t="str">
        <f>IF(LEFT(Table1[[#This Row],[Peak '#]],3)="TIC", SUBSTITUTE(SUBSTITUTE(Table1[[#This Row],[Peak '#]],".D\data.ms",""),"TIC:", ""),B1201)</f>
        <v xml:space="preserve"> 20250718_Nap-0.1</v>
      </c>
      <c r="J1202" t="str">
        <f>IFERROR(2*(D1203-Table1[[#This Row],[Ret Time]])/(Table1[[#This Row],[Width]]+F1203),"")</f>
        <v/>
      </c>
      <c r="K1202" t="str">
        <f>IF(ISNUMBER(Table1[[#This Row],[Ret Time]]), ROUND(Table1[[#This Row],[Ret Time]],1),"")</f>
        <v/>
      </c>
      <c r="L1202" t="str">
        <f>IFERROR(INDEX($W$8:$W$30,MATCH(K1202,$V$8:$V$30,0)),"")</f>
        <v/>
      </c>
      <c r="M1202" t="str">
        <f>IFERROR(INDEX($X$8:$X$30,MATCH(Table1[[#This Row],[Rounded RT]],$V$8:$V$30,0)),"")</f>
        <v/>
      </c>
      <c r="N1202" t="str">
        <f>IF(Table1[[#This Row],[Analyte]]=$W$8, Table1[[#This Row],[Area]]/SUMIFS($G$6:$G2200, $M$6:$M2200,Table1[[#This Row],[Inject ID]],$B$6:$B2200,Table1[[#This Row],[File Name]]), "")</f>
        <v/>
      </c>
      <c r="O1202" t="str">
        <f>IF(Table1[[#This Row],[Analyte]]=$W$25, Table1[[#This Row],[Area]]/SUMIFS($G$6:$G2200, $M$6:$M2200,Table1[[#This Row],[Inject ID]],$B$6:$B2200,Table1[[#This Row],[File Name]]), "")</f>
        <v/>
      </c>
      <c r="Q1202" t="str">
        <f>IF(Table1[[#This Row],[Nap/decane]]=$W$8, Table1[[#This Row],[Area]]/SUMIFS($G$6:$G2200, $M$6:$M2200,Table1[[#This Row],[Inject ID approx]],$B$6:$B2200,Table1[[#This Row],[File Name]]), "")</f>
        <v/>
      </c>
      <c r="R1202" t="str">
        <f>IF(OR(Table1[[#This Row],[Analyte]]="Phe", Table1[[#This Row],[Analyte]]= "Naphtol"),TRUE,"")</f>
        <v/>
      </c>
    </row>
    <row r="1203" spans="1:18" x14ac:dyDescent="0.2">
      <c r="A1203" t="str">
        <f>IFERROR(RIGHT(Table1[[#This Row],[File Name]],LEN(Table1[[#This Row],[File Name]])-FIND("-",Table1[[#This Row],[File Name]])),"")</f>
        <v>0.1</v>
      </c>
      <c r="B1203" t="str">
        <f>IF(LEFT(Table1[[#This Row],[Peak '#]],3)="TIC", SUBSTITUTE(SUBSTITUTE(Table1[[#This Row],[Peak '#]],".D\data.ms",""),"TIC:", ""),B1202)</f>
        <v xml:space="preserve"> 20250718_Nap-0.1</v>
      </c>
      <c r="J1203" t="str">
        <f>IFERROR(2*(D1204-Table1[[#This Row],[Ret Time]])/(Table1[[#This Row],[Width]]+F1204),"")</f>
        <v/>
      </c>
      <c r="K1203" t="str">
        <f>IF(ISNUMBER(Table1[[#This Row],[Ret Time]]), ROUND(Table1[[#This Row],[Ret Time]],1),"")</f>
        <v/>
      </c>
      <c r="L1203" t="str">
        <f>IFERROR(INDEX($W$8:$W$30,MATCH(K1203,$V$8:$V$30,0)),"")</f>
        <v/>
      </c>
      <c r="M1203" t="str">
        <f>IFERROR(INDEX($X$8:$X$30,MATCH(Table1[[#This Row],[Rounded RT]],$V$8:$V$30,0)),"")</f>
        <v/>
      </c>
      <c r="N1203" t="str">
        <f>IF(Table1[[#This Row],[Analyte]]=$W$8, Table1[[#This Row],[Area]]/SUMIFS($G$6:$G2201, $M$6:$M2201,Table1[[#This Row],[Inject ID]],$B$6:$B2201,Table1[[#This Row],[File Name]]), "")</f>
        <v/>
      </c>
      <c r="O1203" t="str">
        <f>IF(Table1[[#This Row],[Analyte]]=$W$25, Table1[[#This Row],[Area]]/SUMIFS($G$6:$G2201, $M$6:$M2201,Table1[[#This Row],[Inject ID]],$B$6:$B2201,Table1[[#This Row],[File Name]]), "")</f>
        <v/>
      </c>
      <c r="Q1203" t="str">
        <f>IF(Table1[[#This Row],[Nap/decane]]=$W$8, Table1[[#This Row],[Area]]/SUMIFS($G$6:$G2201, $M$6:$M2201,Table1[[#This Row],[Inject ID approx]],$B$6:$B2201,Table1[[#This Row],[File Name]]), "")</f>
        <v/>
      </c>
      <c r="R1203" t="str">
        <f>IF(OR(Table1[[#This Row],[Analyte]]="Phe", Table1[[#This Row],[Analyte]]= "Naphtol"),TRUE,"")</f>
        <v/>
      </c>
    </row>
    <row r="1204" spans="1:18" x14ac:dyDescent="0.2">
      <c r="A1204" t="str">
        <f>IFERROR(RIGHT(Table1[[#This Row],[File Name]],LEN(Table1[[#This Row],[File Name]])-FIND("-",Table1[[#This Row],[File Name]])),"")</f>
        <v>0.1</v>
      </c>
      <c r="B1204" t="str">
        <f>IF(LEFT(Table1[[#This Row],[Peak '#]],3)="TIC", SUBSTITUTE(SUBSTITUTE(Table1[[#This Row],[Peak '#]],".D\data.ms",""),"TIC:", ""),B1203)</f>
        <v xml:space="preserve"> 20250718_Nap-0.1</v>
      </c>
      <c r="J1204" t="str">
        <f>IFERROR(2*(D1205-Table1[[#This Row],[Ret Time]])/(Table1[[#This Row],[Width]]+F1205),"")</f>
        <v/>
      </c>
      <c r="K1204" t="str">
        <f>IF(ISNUMBER(Table1[[#This Row],[Ret Time]]), ROUND(Table1[[#This Row],[Ret Time]],1),"")</f>
        <v/>
      </c>
      <c r="L1204" t="str">
        <f>IFERROR(INDEX($W$8:$W$30,MATCH(K1204,$V$8:$V$30,0)),"")</f>
        <v/>
      </c>
      <c r="M1204" t="str">
        <f>IFERROR(INDEX($X$8:$X$30,MATCH(Table1[[#This Row],[Rounded RT]],$V$8:$V$30,0)),"")</f>
        <v/>
      </c>
      <c r="N1204" t="str">
        <f>IF(Table1[[#This Row],[Analyte]]=$W$8, Table1[[#This Row],[Area]]/SUMIFS($G$6:$G2202, $M$6:$M2202,Table1[[#This Row],[Inject ID]],$B$6:$B2202,Table1[[#This Row],[File Name]]), "")</f>
        <v/>
      </c>
      <c r="O1204" t="str">
        <f>IF(Table1[[#This Row],[Analyte]]=$W$25, Table1[[#This Row],[Area]]/SUMIFS($G$6:$G2202, $M$6:$M2202,Table1[[#This Row],[Inject ID]],$B$6:$B2202,Table1[[#This Row],[File Name]]), "")</f>
        <v/>
      </c>
      <c r="Q1204" t="str">
        <f>IF(Table1[[#This Row],[Nap/decane]]=$W$8, Table1[[#This Row],[Area]]/SUMIFS($G$6:$G2202, $M$6:$M2202,Table1[[#This Row],[Inject ID approx]],$B$6:$B2202,Table1[[#This Row],[File Name]]), "")</f>
        <v/>
      </c>
      <c r="R1204" t="str">
        <f>IF(OR(Table1[[#This Row],[Analyte]]="Phe", Table1[[#This Row],[Analyte]]= "Naphtol"),TRUE,"")</f>
        <v/>
      </c>
    </row>
    <row r="1205" spans="1:18" x14ac:dyDescent="0.2">
      <c r="A1205" t="str">
        <f>IFERROR(RIGHT(Table1[[#This Row],[File Name]],LEN(Table1[[#This Row],[File Name]])-FIND("-",Table1[[#This Row],[File Name]])),"")</f>
        <v>0.1</v>
      </c>
      <c r="B1205" t="str">
        <f>IF(LEFT(Table1[[#This Row],[Peak '#]],3)="TIC", SUBSTITUTE(SUBSTITUTE(Table1[[#This Row],[Peak '#]],".D\data.ms",""),"TIC:", ""),B1204)</f>
        <v xml:space="preserve"> 20250718_Nap-0.1</v>
      </c>
      <c r="J1205" t="str">
        <f>IFERROR(2*(D1206-Table1[[#This Row],[Ret Time]])/(Table1[[#This Row],[Width]]+F1206),"")</f>
        <v/>
      </c>
      <c r="K1205" t="str">
        <f>IF(ISNUMBER(Table1[[#This Row],[Ret Time]]), ROUND(Table1[[#This Row],[Ret Time]],1),"")</f>
        <v/>
      </c>
      <c r="L1205" t="str">
        <f>IFERROR(INDEX($W$8:$W$30,MATCH(K1205,$V$8:$V$30,0)),"")</f>
        <v/>
      </c>
      <c r="M1205" t="str">
        <f>IFERROR(INDEX($X$8:$X$30,MATCH(Table1[[#This Row],[Rounded RT]],$V$8:$V$30,0)),"")</f>
        <v/>
      </c>
      <c r="N1205" t="str">
        <f>IF(Table1[[#This Row],[Analyte]]=$W$8, Table1[[#This Row],[Area]]/SUMIFS($G$6:$G2203, $M$6:$M2203,Table1[[#This Row],[Inject ID]],$B$6:$B2203,Table1[[#This Row],[File Name]]), "")</f>
        <v/>
      </c>
      <c r="O1205" t="str">
        <f>IF(Table1[[#This Row],[Analyte]]=$W$25, Table1[[#This Row],[Area]]/SUMIFS($G$6:$G2203, $M$6:$M2203,Table1[[#This Row],[Inject ID]],$B$6:$B2203,Table1[[#This Row],[File Name]]), "")</f>
        <v/>
      </c>
      <c r="Q1205" t="str">
        <f>IF(Table1[[#This Row],[Nap/decane]]=$W$8, Table1[[#This Row],[Area]]/SUMIFS($G$6:$G2203, $M$6:$M2203,Table1[[#This Row],[Inject ID approx]],$B$6:$B2203,Table1[[#This Row],[File Name]]), "")</f>
        <v/>
      </c>
      <c r="R1205" t="str">
        <f>IF(OR(Table1[[#This Row],[Analyte]]="Phe", Table1[[#This Row],[Analyte]]= "Naphtol"),TRUE,"")</f>
        <v/>
      </c>
    </row>
    <row r="1206" spans="1:18" x14ac:dyDescent="0.2">
      <c r="A1206" t="str">
        <f>IFERROR(RIGHT(Table1[[#This Row],[File Name]],LEN(Table1[[#This Row],[File Name]])-FIND("-",Table1[[#This Row],[File Name]])),"")</f>
        <v>0.1</v>
      </c>
      <c r="B1206" t="str">
        <f>IF(LEFT(Table1[[#This Row],[Peak '#]],3)="TIC", SUBSTITUTE(SUBSTITUTE(Table1[[#This Row],[Peak '#]],".D\data.ms",""),"TIC:", ""),B1205)</f>
        <v xml:space="preserve"> 20250718_Nap-0.1</v>
      </c>
      <c r="J1206" t="str">
        <f>IFERROR(2*(D1207-Table1[[#This Row],[Ret Time]])/(Table1[[#This Row],[Width]]+F1207),"")</f>
        <v/>
      </c>
      <c r="K1206" t="str">
        <f>IF(ISNUMBER(Table1[[#This Row],[Ret Time]]), ROUND(Table1[[#This Row],[Ret Time]],1),"")</f>
        <v/>
      </c>
      <c r="L1206" t="str">
        <f>IFERROR(INDEX($W$8:$W$30,MATCH(K1206,$V$8:$V$30,0)),"")</f>
        <v/>
      </c>
      <c r="M1206" t="str">
        <f>IFERROR(INDEX($X$8:$X$30,MATCH(Table1[[#This Row],[Rounded RT]],$V$8:$V$30,0)),"")</f>
        <v/>
      </c>
      <c r="N1206" t="str">
        <f>IF(Table1[[#This Row],[Analyte]]=$W$8, Table1[[#This Row],[Area]]/SUMIFS($G$6:$G2204, $M$6:$M2204,Table1[[#This Row],[Inject ID]],$B$6:$B2204,Table1[[#This Row],[File Name]]), "")</f>
        <v/>
      </c>
      <c r="O1206" t="str">
        <f>IF(Table1[[#This Row],[Analyte]]=$W$25, Table1[[#This Row],[Area]]/SUMIFS($G$6:$G2204, $M$6:$M2204,Table1[[#This Row],[Inject ID]],$B$6:$B2204,Table1[[#This Row],[File Name]]), "")</f>
        <v/>
      </c>
      <c r="Q1206" t="str">
        <f>IF(Table1[[#This Row],[Nap/decane]]=$W$8, Table1[[#This Row],[Area]]/SUMIFS($G$6:$G2204, $M$6:$M2204,Table1[[#This Row],[Inject ID approx]],$B$6:$B2204,Table1[[#This Row],[File Name]]), "")</f>
        <v/>
      </c>
      <c r="R1206" t="str">
        <f>IF(OR(Table1[[#This Row],[Analyte]]="Phe", Table1[[#This Row],[Analyte]]= "Naphtol"),TRUE,"")</f>
        <v/>
      </c>
    </row>
    <row r="1207" spans="1:18" x14ac:dyDescent="0.2">
      <c r="A1207" t="str">
        <f>IFERROR(RIGHT(Table1[[#This Row],[File Name]],LEN(Table1[[#This Row],[File Name]])-FIND("-",Table1[[#This Row],[File Name]])),"")</f>
        <v>0.1</v>
      </c>
      <c r="B1207" t="str">
        <f>IF(LEFT(Table1[[#This Row],[Peak '#]],3)="TIC", SUBSTITUTE(SUBSTITUTE(Table1[[#This Row],[Peak '#]],".D\data.ms",""),"TIC:", ""),B1206)</f>
        <v xml:space="preserve"> 20250718_Nap-0.1</v>
      </c>
      <c r="J1207" t="str">
        <f>IFERROR(2*(D1208-Table1[[#This Row],[Ret Time]])/(Table1[[#This Row],[Width]]+F1208),"")</f>
        <v/>
      </c>
      <c r="K1207" t="str">
        <f>IF(ISNUMBER(Table1[[#This Row],[Ret Time]]), ROUND(Table1[[#This Row],[Ret Time]],1),"")</f>
        <v/>
      </c>
      <c r="L1207" t="str">
        <f>IFERROR(INDEX($W$8:$W$30,MATCH(K1207,$V$8:$V$30,0)),"")</f>
        <v/>
      </c>
      <c r="M1207" t="str">
        <f>IFERROR(INDEX($X$8:$X$30,MATCH(Table1[[#This Row],[Rounded RT]],$V$8:$V$30,0)),"")</f>
        <v/>
      </c>
      <c r="N1207" t="str">
        <f>IF(Table1[[#This Row],[Analyte]]=$W$8, Table1[[#This Row],[Area]]/SUMIFS($G$6:$G2205, $M$6:$M2205,Table1[[#This Row],[Inject ID]],$B$6:$B2205,Table1[[#This Row],[File Name]]), "")</f>
        <v/>
      </c>
      <c r="O1207" t="str">
        <f>IF(Table1[[#This Row],[Analyte]]=$W$25, Table1[[#This Row],[Area]]/SUMIFS($G$6:$G2205, $M$6:$M2205,Table1[[#This Row],[Inject ID]],$B$6:$B2205,Table1[[#This Row],[File Name]]), "")</f>
        <v/>
      </c>
      <c r="Q1207" t="str">
        <f>IF(Table1[[#This Row],[Nap/decane]]=$W$8, Table1[[#This Row],[Area]]/SUMIFS($G$6:$G2205, $M$6:$M2205,Table1[[#This Row],[Inject ID approx]],$B$6:$B2205,Table1[[#This Row],[File Name]]), "")</f>
        <v/>
      </c>
      <c r="R1207" t="str">
        <f>IF(OR(Table1[[#This Row],[Analyte]]="Phe", Table1[[#This Row],[Analyte]]= "Naphtol"),TRUE,"")</f>
        <v/>
      </c>
    </row>
    <row r="1208" spans="1:18" x14ac:dyDescent="0.2">
      <c r="A1208" t="str">
        <f>IFERROR(RIGHT(Table1[[#This Row],[File Name]],LEN(Table1[[#This Row],[File Name]])-FIND("-",Table1[[#This Row],[File Name]])),"")</f>
        <v>0.1</v>
      </c>
      <c r="B1208" t="str">
        <f>IF(LEFT(Table1[[#This Row],[Peak '#]],3)="TIC", SUBSTITUTE(SUBSTITUTE(Table1[[#This Row],[Peak '#]],".D\data.ms",""),"TIC:", ""),B1207)</f>
        <v xml:space="preserve"> 20250718_Nap-0.1</v>
      </c>
      <c r="J1208" t="str">
        <f>IFERROR(2*(D1209-Table1[[#This Row],[Ret Time]])/(Table1[[#This Row],[Width]]+F1209),"")</f>
        <v/>
      </c>
      <c r="K1208" t="str">
        <f>IF(ISNUMBER(Table1[[#This Row],[Ret Time]]), ROUND(Table1[[#This Row],[Ret Time]],1),"")</f>
        <v/>
      </c>
      <c r="L1208" t="str">
        <f>IFERROR(INDEX($W$8:$W$30,MATCH(K1208,$V$8:$V$30,0)),"")</f>
        <v/>
      </c>
      <c r="M1208" t="str">
        <f>IFERROR(INDEX($X$8:$X$30,MATCH(Table1[[#This Row],[Rounded RT]],$V$8:$V$30,0)),"")</f>
        <v/>
      </c>
      <c r="N1208" t="str">
        <f>IF(Table1[[#This Row],[Analyte]]=$W$8, Table1[[#This Row],[Area]]/SUMIFS($G$6:$G2206, $M$6:$M2206,Table1[[#This Row],[Inject ID]],$B$6:$B2206,Table1[[#This Row],[File Name]]), "")</f>
        <v/>
      </c>
      <c r="O1208" t="str">
        <f>IF(Table1[[#This Row],[Analyte]]=$W$25, Table1[[#This Row],[Area]]/SUMIFS($G$6:$G2206, $M$6:$M2206,Table1[[#This Row],[Inject ID]],$B$6:$B2206,Table1[[#This Row],[File Name]]), "")</f>
        <v/>
      </c>
      <c r="Q1208" t="str">
        <f>IF(Table1[[#This Row],[Nap/decane]]=$W$8, Table1[[#This Row],[Area]]/SUMIFS($G$6:$G2206, $M$6:$M2206,Table1[[#This Row],[Inject ID approx]],$B$6:$B2206,Table1[[#This Row],[File Name]]), "")</f>
        <v/>
      </c>
      <c r="R1208" t="str">
        <f>IF(OR(Table1[[#This Row],[Analyte]]="Phe", Table1[[#This Row],[Analyte]]= "Naphtol"),TRUE,"")</f>
        <v/>
      </c>
    </row>
    <row r="1209" spans="1:18" x14ac:dyDescent="0.2">
      <c r="A1209" t="str">
        <f>IFERROR(RIGHT(Table1[[#This Row],[File Name]],LEN(Table1[[#This Row],[File Name]])-FIND("-",Table1[[#This Row],[File Name]])),"")</f>
        <v>0.1</v>
      </c>
      <c r="B1209" t="str">
        <f>IF(LEFT(Table1[[#This Row],[Peak '#]],3)="TIC", SUBSTITUTE(SUBSTITUTE(Table1[[#This Row],[Peak '#]],".D\data.ms",""),"TIC:", ""),B1208)</f>
        <v xml:space="preserve"> 20250718_Nap-0.1</v>
      </c>
      <c r="J1209" t="str">
        <f>IFERROR(2*(D1210-Table1[[#This Row],[Ret Time]])/(Table1[[#This Row],[Width]]+F1210),"")</f>
        <v/>
      </c>
      <c r="K1209" t="str">
        <f>IF(ISNUMBER(Table1[[#This Row],[Ret Time]]), ROUND(Table1[[#This Row],[Ret Time]],1),"")</f>
        <v/>
      </c>
      <c r="L1209" t="str">
        <f>IFERROR(INDEX($W$8:$W$30,MATCH(K1209,$V$8:$V$30,0)),"")</f>
        <v/>
      </c>
      <c r="M1209" t="str">
        <f>IFERROR(INDEX($X$8:$X$30,MATCH(Table1[[#This Row],[Rounded RT]],$V$8:$V$30,0)),"")</f>
        <v/>
      </c>
      <c r="N1209" t="str">
        <f>IF(Table1[[#This Row],[Analyte]]=$W$8, Table1[[#This Row],[Area]]/SUMIFS($G$6:$G2207, $M$6:$M2207,Table1[[#This Row],[Inject ID]],$B$6:$B2207,Table1[[#This Row],[File Name]]), "")</f>
        <v/>
      </c>
      <c r="O1209" t="str">
        <f>IF(Table1[[#This Row],[Analyte]]=$W$25, Table1[[#This Row],[Area]]/SUMIFS($G$6:$G2207, $M$6:$M2207,Table1[[#This Row],[Inject ID]],$B$6:$B2207,Table1[[#This Row],[File Name]]), "")</f>
        <v/>
      </c>
      <c r="Q1209" t="str">
        <f>IF(Table1[[#This Row],[Nap/decane]]=$W$8, Table1[[#This Row],[Area]]/SUMIFS($G$6:$G2207, $M$6:$M2207,Table1[[#This Row],[Inject ID approx]],$B$6:$B2207,Table1[[#This Row],[File Name]]), "")</f>
        <v/>
      </c>
      <c r="R1209" t="str">
        <f>IF(OR(Table1[[#This Row],[Analyte]]="Phe", Table1[[#This Row],[Analyte]]= "Naphtol"),TRUE,"")</f>
        <v/>
      </c>
    </row>
    <row r="1210" spans="1:18" x14ac:dyDescent="0.2">
      <c r="A1210" t="str">
        <f>IFERROR(RIGHT(Table1[[#This Row],[File Name]],LEN(Table1[[#This Row],[File Name]])-FIND("-",Table1[[#This Row],[File Name]])),"")</f>
        <v>0.1</v>
      </c>
      <c r="B1210" t="str">
        <f>IF(LEFT(Table1[[#This Row],[Peak '#]],3)="TIC", SUBSTITUTE(SUBSTITUTE(Table1[[#This Row],[Peak '#]],".D\data.ms",""),"TIC:", ""),B1209)</f>
        <v xml:space="preserve"> 20250718_Nap-0.1</v>
      </c>
      <c r="J1210" t="str">
        <f>IFERROR(2*(D1211-Table1[[#This Row],[Ret Time]])/(Table1[[#This Row],[Width]]+F1211),"")</f>
        <v/>
      </c>
      <c r="K1210" t="str">
        <f>IF(ISNUMBER(Table1[[#This Row],[Ret Time]]), ROUND(Table1[[#This Row],[Ret Time]],1),"")</f>
        <v/>
      </c>
      <c r="L1210" t="str">
        <f>IFERROR(INDEX($W$8:$W$30,MATCH(K1210,$V$8:$V$30,0)),"")</f>
        <v/>
      </c>
      <c r="M1210" t="str">
        <f>IFERROR(INDEX($X$8:$X$30,MATCH(Table1[[#This Row],[Rounded RT]],$V$8:$V$30,0)),"")</f>
        <v/>
      </c>
      <c r="N1210" t="str">
        <f>IF(Table1[[#This Row],[Analyte]]=$W$8, Table1[[#This Row],[Area]]/SUMIFS($G$6:$G2208, $M$6:$M2208,Table1[[#This Row],[Inject ID]],$B$6:$B2208,Table1[[#This Row],[File Name]]), "")</f>
        <v/>
      </c>
      <c r="O1210" t="str">
        <f>IF(Table1[[#This Row],[Analyte]]=$W$25, Table1[[#This Row],[Area]]/SUMIFS($G$6:$G2208, $M$6:$M2208,Table1[[#This Row],[Inject ID]],$B$6:$B2208,Table1[[#This Row],[File Name]]), "")</f>
        <v/>
      </c>
      <c r="Q1210" t="str">
        <f>IF(Table1[[#This Row],[Nap/decane]]=$W$8, Table1[[#This Row],[Area]]/SUMIFS($G$6:$G2208, $M$6:$M2208,Table1[[#This Row],[Inject ID approx]],$B$6:$B2208,Table1[[#This Row],[File Name]]), "")</f>
        <v/>
      </c>
      <c r="R1210" t="str">
        <f>IF(OR(Table1[[#This Row],[Analyte]]="Phe", Table1[[#This Row],[Analyte]]= "Naphtol"),TRUE,"")</f>
        <v/>
      </c>
    </row>
    <row r="1211" spans="1:18" x14ac:dyDescent="0.2">
      <c r="A1211" t="str">
        <f>IFERROR(RIGHT(Table1[[#This Row],[File Name]],LEN(Table1[[#This Row],[File Name]])-FIND("-",Table1[[#This Row],[File Name]])),"")</f>
        <v>0.1</v>
      </c>
      <c r="B1211" t="str">
        <f>IF(LEFT(Table1[[#This Row],[Peak '#]],3)="TIC", SUBSTITUTE(SUBSTITUTE(Table1[[#This Row],[Peak '#]],".D\data.ms",""),"TIC:", ""),B1210)</f>
        <v xml:space="preserve"> 20250718_Nap-0.1</v>
      </c>
      <c r="J1211" t="str">
        <f>IFERROR(2*(D1212-Table1[[#This Row],[Ret Time]])/(Table1[[#This Row],[Width]]+F1212),"")</f>
        <v/>
      </c>
      <c r="K1211" t="str">
        <f>IF(ISNUMBER(Table1[[#This Row],[Ret Time]]), ROUND(Table1[[#This Row],[Ret Time]],1),"")</f>
        <v/>
      </c>
      <c r="L1211" t="str">
        <f>IFERROR(INDEX($W$8:$W$30,MATCH(K1211,$V$8:$V$30,0)),"")</f>
        <v/>
      </c>
      <c r="M1211" t="str">
        <f>IFERROR(INDEX($X$8:$X$30,MATCH(Table1[[#This Row],[Rounded RT]],$V$8:$V$30,0)),"")</f>
        <v/>
      </c>
      <c r="N1211" t="str">
        <f>IF(Table1[[#This Row],[Analyte]]=$W$8, Table1[[#This Row],[Area]]/SUMIFS($G$6:$G2209, $M$6:$M2209,Table1[[#This Row],[Inject ID]],$B$6:$B2209,Table1[[#This Row],[File Name]]), "")</f>
        <v/>
      </c>
      <c r="O1211" t="str">
        <f>IF(Table1[[#This Row],[Analyte]]=$W$25, Table1[[#This Row],[Area]]/SUMIFS($G$6:$G2209, $M$6:$M2209,Table1[[#This Row],[Inject ID]],$B$6:$B2209,Table1[[#This Row],[File Name]]), "")</f>
        <v/>
      </c>
      <c r="Q1211" t="str">
        <f>IF(Table1[[#This Row],[Nap/decane]]=$W$8, Table1[[#This Row],[Area]]/SUMIFS($G$6:$G2209, $M$6:$M2209,Table1[[#This Row],[Inject ID approx]],$B$6:$B2209,Table1[[#This Row],[File Name]]), "")</f>
        <v/>
      </c>
      <c r="R1211" t="str">
        <f>IF(OR(Table1[[#This Row],[Analyte]]="Phe", Table1[[#This Row],[Analyte]]= "Naphtol"),TRUE,"")</f>
        <v/>
      </c>
    </row>
    <row r="1212" spans="1:18" x14ac:dyDescent="0.2">
      <c r="A1212" t="str">
        <f>IFERROR(RIGHT(Table1[[#This Row],[File Name]],LEN(Table1[[#This Row],[File Name]])-FIND("-",Table1[[#This Row],[File Name]])),"")</f>
        <v>0.1</v>
      </c>
      <c r="B1212" t="str">
        <f>IF(LEFT(Table1[[#This Row],[Peak '#]],3)="TIC", SUBSTITUTE(SUBSTITUTE(Table1[[#This Row],[Peak '#]],".D\data.ms",""),"TIC:", ""),B1211)</f>
        <v xml:space="preserve"> 20250718_Nap-0.1</v>
      </c>
      <c r="J1212" t="str">
        <f>IFERROR(2*(D1213-Table1[[#This Row],[Ret Time]])/(Table1[[#This Row],[Width]]+F1213),"")</f>
        <v/>
      </c>
      <c r="K1212" t="str">
        <f>IF(ISNUMBER(Table1[[#This Row],[Ret Time]]), ROUND(Table1[[#This Row],[Ret Time]],1),"")</f>
        <v/>
      </c>
      <c r="L1212" t="str">
        <f>IFERROR(INDEX($W$8:$W$30,MATCH(K1212,$V$8:$V$30,0)),"")</f>
        <v/>
      </c>
      <c r="M1212" t="str">
        <f>IFERROR(INDEX($X$8:$X$30,MATCH(Table1[[#This Row],[Rounded RT]],$V$8:$V$30,0)),"")</f>
        <v/>
      </c>
      <c r="N1212" t="str">
        <f>IF(Table1[[#This Row],[Analyte]]=$W$8, Table1[[#This Row],[Area]]/SUMIFS($G$6:$G2210, $M$6:$M2210,Table1[[#This Row],[Inject ID]],$B$6:$B2210,Table1[[#This Row],[File Name]]), "")</f>
        <v/>
      </c>
      <c r="O1212" t="str">
        <f>IF(Table1[[#This Row],[Analyte]]=$W$25, Table1[[#This Row],[Area]]/SUMIFS($G$6:$G2210, $M$6:$M2210,Table1[[#This Row],[Inject ID]],$B$6:$B2210,Table1[[#This Row],[File Name]]), "")</f>
        <v/>
      </c>
      <c r="Q1212" t="str">
        <f>IF(Table1[[#This Row],[Nap/decane]]=$W$8, Table1[[#This Row],[Area]]/SUMIFS($G$6:$G2210, $M$6:$M2210,Table1[[#This Row],[Inject ID approx]],$B$6:$B2210,Table1[[#This Row],[File Name]]), "")</f>
        <v/>
      </c>
      <c r="R1212" t="str">
        <f>IF(OR(Table1[[#This Row],[Analyte]]="Phe", Table1[[#This Row],[Analyte]]= "Naphtol"),TRUE,"")</f>
        <v/>
      </c>
    </row>
    <row r="1213" spans="1:18" x14ac:dyDescent="0.2">
      <c r="A1213" t="str">
        <f>IFERROR(RIGHT(Table1[[#This Row],[File Name]],LEN(Table1[[#This Row],[File Name]])-FIND("-",Table1[[#This Row],[File Name]])),"")</f>
        <v>0.1</v>
      </c>
      <c r="B1213" t="str">
        <f>IF(LEFT(Table1[[#This Row],[Peak '#]],3)="TIC", SUBSTITUTE(SUBSTITUTE(Table1[[#This Row],[Peak '#]],".D\data.ms",""),"TIC:", ""),B1212)</f>
        <v xml:space="preserve"> 20250718_Nap-0.1</v>
      </c>
      <c r="J1213" t="str">
        <f>IFERROR(2*(D1214-Table1[[#This Row],[Ret Time]])/(Table1[[#This Row],[Width]]+F1214),"")</f>
        <v/>
      </c>
      <c r="K1213" t="str">
        <f>IF(ISNUMBER(Table1[[#This Row],[Ret Time]]), ROUND(Table1[[#This Row],[Ret Time]],1),"")</f>
        <v/>
      </c>
      <c r="L1213" t="str">
        <f>IFERROR(INDEX($W$8:$W$30,MATCH(K1213,$V$8:$V$30,0)),"")</f>
        <v/>
      </c>
      <c r="M1213" t="str">
        <f>IFERROR(INDEX($X$8:$X$30,MATCH(Table1[[#This Row],[Rounded RT]],$V$8:$V$30,0)),"")</f>
        <v/>
      </c>
      <c r="N1213" t="str">
        <f>IF(Table1[[#This Row],[Analyte]]=$W$8, Table1[[#This Row],[Area]]/SUMIFS($G$6:$G2211, $M$6:$M2211,Table1[[#This Row],[Inject ID]],$B$6:$B2211,Table1[[#This Row],[File Name]]), "")</f>
        <v/>
      </c>
      <c r="O1213" t="str">
        <f>IF(Table1[[#This Row],[Analyte]]=$W$25, Table1[[#This Row],[Area]]/SUMIFS($G$6:$G2211, $M$6:$M2211,Table1[[#This Row],[Inject ID]],$B$6:$B2211,Table1[[#This Row],[File Name]]), "")</f>
        <v/>
      </c>
      <c r="Q1213" t="str">
        <f>IF(Table1[[#This Row],[Nap/decane]]=$W$8, Table1[[#This Row],[Area]]/SUMIFS($G$6:$G2211, $M$6:$M2211,Table1[[#This Row],[Inject ID approx]],$B$6:$B2211,Table1[[#This Row],[File Name]]), "")</f>
        <v/>
      </c>
      <c r="R1213" t="str">
        <f>IF(OR(Table1[[#This Row],[Analyte]]="Phe", Table1[[#This Row],[Analyte]]= "Naphtol"),TRUE,"")</f>
        <v/>
      </c>
    </row>
    <row r="1214" spans="1:18" x14ac:dyDescent="0.2">
      <c r="A1214" t="str">
        <f>IFERROR(RIGHT(Table1[[#This Row],[File Name]],LEN(Table1[[#This Row],[File Name]])-FIND("-",Table1[[#This Row],[File Name]])),"")</f>
        <v>0.1</v>
      </c>
      <c r="B1214" t="str">
        <f>IF(LEFT(Table1[[#This Row],[Peak '#]],3)="TIC", SUBSTITUTE(SUBSTITUTE(Table1[[#This Row],[Peak '#]],".D\data.ms",""),"TIC:", ""),B1213)</f>
        <v xml:space="preserve"> 20250718_Nap-0.1</v>
      </c>
      <c r="J1214" t="str">
        <f>IFERROR(2*(D1215-Table1[[#This Row],[Ret Time]])/(Table1[[#This Row],[Width]]+F1215),"")</f>
        <v/>
      </c>
      <c r="K1214" t="str">
        <f>IF(ISNUMBER(Table1[[#This Row],[Ret Time]]), ROUND(Table1[[#This Row],[Ret Time]],1),"")</f>
        <v/>
      </c>
      <c r="L1214" t="str">
        <f>IFERROR(INDEX($W$8:$W$30,MATCH(K1214,$V$8:$V$30,0)),"")</f>
        <v/>
      </c>
      <c r="M1214" t="str">
        <f>IFERROR(INDEX($X$8:$X$30,MATCH(Table1[[#This Row],[Rounded RT]],$V$8:$V$30,0)),"")</f>
        <v/>
      </c>
      <c r="N1214" t="str">
        <f>IF(Table1[[#This Row],[Analyte]]=$W$8, Table1[[#This Row],[Area]]/SUMIFS($G$6:$G2212, $M$6:$M2212,Table1[[#This Row],[Inject ID]],$B$6:$B2212,Table1[[#This Row],[File Name]]), "")</f>
        <v/>
      </c>
      <c r="O1214" t="str">
        <f>IF(Table1[[#This Row],[Analyte]]=$W$25, Table1[[#This Row],[Area]]/SUMIFS($G$6:$G2212, $M$6:$M2212,Table1[[#This Row],[Inject ID]],$B$6:$B2212,Table1[[#This Row],[File Name]]), "")</f>
        <v/>
      </c>
      <c r="Q1214" t="str">
        <f>IF(Table1[[#This Row],[Nap/decane]]=$W$8, Table1[[#This Row],[Area]]/SUMIFS($G$6:$G2212, $M$6:$M2212,Table1[[#This Row],[Inject ID approx]],$B$6:$B2212,Table1[[#This Row],[File Name]]), "")</f>
        <v/>
      </c>
      <c r="R1214" t="str">
        <f>IF(OR(Table1[[#This Row],[Analyte]]="Phe", Table1[[#This Row],[Analyte]]= "Naphtol"),TRUE,"")</f>
        <v/>
      </c>
    </row>
    <row r="1215" spans="1:18" x14ac:dyDescent="0.2">
      <c r="A1215" t="str">
        <f>IFERROR(RIGHT(Table1[[#This Row],[File Name]],LEN(Table1[[#This Row],[File Name]])-FIND("-",Table1[[#This Row],[File Name]])),"")</f>
        <v>0.1</v>
      </c>
      <c r="B1215" t="str">
        <f>IF(LEFT(Table1[[#This Row],[Peak '#]],3)="TIC", SUBSTITUTE(SUBSTITUTE(Table1[[#This Row],[Peak '#]],".D\data.ms",""),"TIC:", ""),B1214)</f>
        <v xml:space="preserve"> 20250718_Nap-0.1</v>
      </c>
      <c r="J1215" t="str">
        <f>IFERROR(2*(D1216-Table1[[#This Row],[Ret Time]])/(Table1[[#This Row],[Width]]+F1216),"")</f>
        <v/>
      </c>
      <c r="K1215" t="str">
        <f>IF(ISNUMBER(Table1[[#This Row],[Ret Time]]), ROUND(Table1[[#This Row],[Ret Time]],1),"")</f>
        <v/>
      </c>
      <c r="L1215" t="str">
        <f>IFERROR(INDEX($W$8:$W$30,MATCH(K1215,$V$8:$V$30,0)),"")</f>
        <v/>
      </c>
      <c r="M1215" t="str">
        <f>IFERROR(INDEX($X$8:$X$30,MATCH(Table1[[#This Row],[Rounded RT]],$V$8:$V$30,0)),"")</f>
        <v/>
      </c>
      <c r="N1215" t="str">
        <f>IF(Table1[[#This Row],[Analyte]]=$W$8, Table1[[#This Row],[Area]]/SUMIFS($G$6:$G2213, $M$6:$M2213,Table1[[#This Row],[Inject ID]],$B$6:$B2213,Table1[[#This Row],[File Name]]), "")</f>
        <v/>
      </c>
      <c r="O1215" t="str">
        <f>IF(Table1[[#This Row],[Analyte]]=$W$25, Table1[[#This Row],[Area]]/SUMIFS($G$6:$G2213, $M$6:$M2213,Table1[[#This Row],[Inject ID]],$B$6:$B2213,Table1[[#This Row],[File Name]]), "")</f>
        <v/>
      </c>
      <c r="Q1215" t="str">
        <f>IF(Table1[[#This Row],[Nap/decane]]=$W$8, Table1[[#This Row],[Area]]/SUMIFS($G$6:$G2213, $M$6:$M2213,Table1[[#This Row],[Inject ID approx]],$B$6:$B2213,Table1[[#This Row],[File Name]]), "")</f>
        <v/>
      </c>
      <c r="R1215" t="str">
        <f>IF(OR(Table1[[#This Row],[Analyte]]="Phe", Table1[[#This Row],[Analyte]]= "Naphtol"),TRUE,"")</f>
        <v/>
      </c>
    </row>
    <row r="1216" spans="1:18" x14ac:dyDescent="0.2">
      <c r="A1216" t="str">
        <f>IFERROR(RIGHT(Table1[[#This Row],[File Name]],LEN(Table1[[#This Row],[File Name]])-FIND("-",Table1[[#This Row],[File Name]])),"")</f>
        <v>0.1</v>
      </c>
      <c r="B1216" t="str">
        <f>IF(LEFT(Table1[[#This Row],[Peak '#]],3)="TIC", SUBSTITUTE(SUBSTITUTE(Table1[[#This Row],[Peak '#]],".D\data.ms",""),"TIC:", ""),B1215)</f>
        <v xml:space="preserve"> 20250718_Nap-0.1</v>
      </c>
      <c r="J1216" t="str">
        <f>IFERROR(2*(D1217-Table1[[#This Row],[Ret Time]])/(Table1[[#This Row],[Width]]+F1217),"")</f>
        <v/>
      </c>
      <c r="K1216" t="str">
        <f>IF(ISNUMBER(Table1[[#This Row],[Ret Time]]), ROUND(Table1[[#This Row],[Ret Time]],1),"")</f>
        <v/>
      </c>
      <c r="L1216" t="str">
        <f>IFERROR(INDEX($W$8:$W$30,MATCH(K1216,$V$8:$V$30,0)),"")</f>
        <v/>
      </c>
      <c r="M1216" t="str">
        <f>IFERROR(INDEX($X$8:$X$30,MATCH(Table1[[#This Row],[Rounded RT]],$V$8:$V$30,0)),"")</f>
        <v/>
      </c>
      <c r="N1216" t="str">
        <f>IF(Table1[[#This Row],[Analyte]]=$W$8, Table1[[#This Row],[Area]]/SUMIFS($G$6:$G2214, $M$6:$M2214,Table1[[#This Row],[Inject ID]],$B$6:$B2214,Table1[[#This Row],[File Name]]), "")</f>
        <v/>
      </c>
      <c r="O1216" t="str">
        <f>IF(Table1[[#This Row],[Analyte]]=$W$25, Table1[[#This Row],[Area]]/SUMIFS($G$6:$G2214, $M$6:$M2214,Table1[[#This Row],[Inject ID]],$B$6:$B2214,Table1[[#This Row],[File Name]]), "")</f>
        <v/>
      </c>
      <c r="Q1216" t="str">
        <f>IF(Table1[[#This Row],[Nap/decane]]=$W$8, Table1[[#This Row],[Area]]/SUMIFS($G$6:$G2214, $M$6:$M2214,Table1[[#This Row],[Inject ID approx]],$B$6:$B2214,Table1[[#This Row],[File Name]]), "")</f>
        <v/>
      </c>
      <c r="R1216" t="str">
        <f>IF(OR(Table1[[#This Row],[Analyte]]="Phe", Table1[[#This Row],[Analyte]]= "Naphtol"),TRUE,"")</f>
        <v/>
      </c>
    </row>
    <row r="1217" spans="1:18" x14ac:dyDescent="0.2">
      <c r="A1217" t="str">
        <f>IFERROR(RIGHT(Table1[[#This Row],[File Name]],LEN(Table1[[#This Row],[File Name]])-FIND("-",Table1[[#This Row],[File Name]])),"")</f>
        <v>0.1</v>
      </c>
      <c r="B1217" t="str">
        <f>IF(LEFT(Table1[[#This Row],[Peak '#]],3)="TIC", SUBSTITUTE(SUBSTITUTE(Table1[[#This Row],[Peak '#]],".D\data.ms",""),"TIC:", ""),B1216)</f>
        <v xml:space="preserve"> 20250718_Nap-0.1</v>
      </c>
      <c r="J1217" t="str">
        <f>IFERROR(2*(D1218-Table1[[#This Row],[Ret Time]])/(Table1[[#This Row],[Width]]+F1218),"")</f>
        <v/>
      </c>
      <c r="K1217" t="str">
        <f>IF(ISNUMBER(Table1[[#This Row],[Ret Time]]), ROUND(Table1[[#This Row],[Ret Time]],1),"")</f>
        <v/>
      </c>
      <c r="L1217" t="str">
        <f>IFERROR(INDEX($W$8:$W$30,MATCH(K1217,$V$8:$V$30,0)),"")</f>
        <v/>
      </c>
      <c r="M1217" t="str">
        <f>IFERROR(INDEX($X$8:$X$30,MATCH(Table1[[#This Row],[Rounded RT]],$V$8:$V$30,0)),"")</f>
        <v/>
      </c>
      <c r="N1217" t="str">
        <f>IF(Table1[[#This Row],[Analyte]]=$W$8, Table1[[#This Row],[Area]]/SUMIFS($G$6:$G2215, $M$6:$M2215,Table1[[#This Row],[Inject ID]],$B$6:$B2215,Table1[[#This Row],[File Name]]), "")</f>
        <v/>
      </c>
      <c r="O1217" t="str">
        <f>IF(Table1[[#This Row],[Analyte]]=$W$25, Table1[[#This Row],[Area]]/SUMIFS($G$6:$G2215, $M$6:$M2215,Table1[[#This Row],[Inject ID]],$B$6:$B2215,Table1[[#This Row],[File Name]]), "")</f>
        <v/>
      </c>
      <c r="Q1217" t="str">
        <f>IF(Table1[[#This Row],[Nap/decane]]=$W$8, Table1[[#This Row],[Area]]/SUMIFS($G$6:$G2215, $M$6:$M2215,Table1[[#This Row],[Inject ID approx]],$B$6:$B2215,Table1[[#This Row],[File Name]]), "")</f>
        <v/>
      </c>
      <c r="R1217" t="str">
        <f>IF(OR(Table1[[#This Row],[Analyte]]="Phe", Table1[[#This Row],[Analyte]]= "Naphtol"),TRUE,"")</f>
        <v/>
      </c>
    </row>
    <row r="1218" spans="1:18" x14ac:dyDescent="0.2">
      <c r="A1218" t="str">
        <f>IFERROR(RIGHT(Table1[[#This Row],[File Name]],LEN(Table1[[#This Row],[File Name]])-FIND("-",Table1[[#This Row],[File Name]])),"")</f>
        <v>0.1</v>
      </c>
      <c r="B1218" t="str">
        <f>IF(LEFT(Table1[[#This Row],[Peak '#]],3)="TIC", SUBSTITUTE(SUBSTITUTE(Table1[[#This Row],[Peak '#]],".D\data.ms",""),"TIC:", ""),B1217)</f>
        <v xml:space="preserve"> 20250718_Nap-0.1</v>
      </c>
      <c r="J1218" t="str">
        <f>IFERROR(2*(D1219-Table1[[#This Row],[Ret Time]])/(Table1[[#This Row],[Width]]+F1219),"")</f>
        <v/>
      </c>
      <c r="K1218" t="str">
        <f>IF(ISNUMBER(Table1[[#This Row],[Ret Time]]), ROUND(Table1[[#This Row],[Ret Time]],1),"")</f>
        <v/>
      </c>
      <c r="L1218" t="str">
        <f>IFERROR(INDEX($W$8:$W$30,MATCH(K1218,$V$8:$V$30,0)),"")</f>
        <v/>
      </c>
      <c r="M1218" t="str">
        <f>IFERROR(INDEX($X$8:$X$30,MATCH(Table1[[#This Row],[Rounded RT]],$V$8:$V$30,0)),"")</f>
        <v/>
      </c>
      <c r="N1218" t="str">
        <f>IF(Table1[[#This Row],[Analyte]]=$W$8, Table1[[#This Row],[Area]]/SUMIFS($G$6:$G2216, $M$6:$M2216,Table1[[#This Row],[Inject ID]],$B$6:$B2216,Table1[[#This Row],[File Name]]), "")</f>
        <v/>
      </c>
      <c r="O1218" t="str">
        <f>IF(Table1[[#This Row],[Analyte]]=$W$25, Table1[[#This Row],[Area]]/SUMIFS($G$6:$G2216, $M$6:$M2216,Table1[[#This Row],[Inject ID]],$B$6:$B2216,Table1[[#This Row],[File Name]]), "")</f>
        <v/>
      </c>
      <c r="Q1218" t="str">
        <f>IF(Table1[[#This Row],[Nap/decane]]=$W$8, Table1[[#This Row],[Area]]/SUMIFS($G$6:$G2216, $M$6:$M2216,Table1[[#This Row],[Inject ID approx]],$B$6:$B2216,Table1[[#This Row],[File Name]]), "")</f>
        <v/>
      </c>
      <c r="R1218" t="str">
        <f>IF(OR(Table1[[#This Row],[Analyte]]="Phe", Table1[[#This Row],[Analyte]]= "Naphtol"),TRUE,"")</f>
        <v/>
      </c>
    </row>
    <row r="1219" spans="1:18" x14ac:dyDescent="0.2">
      <c r="A1219" t="str">
        <f>IFERROR(RIGHT(Table1[[#This Row],[File Name]],LEN(Table1[[#This Row],[File Name]])-FIND("-",Table1[[#This Row],[File Name]])),"")</f>
        <v>0.1</v>
      </c>
      <c r="B1219" t="str">
        <f>IF(LEFT(Table1[[#This Row],[Peak '#]],3)="TIC", SUBSTITUTE(SUBSTITUTE(Table1[[#This Row],[Peak '#]],".D\data.ms",""),"TIC:", ""),B1218)</f>
        <v xml:space="preserve"> 20250718_Nap-0.1</v>
      </c>
      <c r="J1219" t="str">
        <f>IFERROR(2*(D1220-Table1[[#This Row],[Ret Time]])/(Table1[[#This Row],[Width]]+F1220),"")</f>
        <v/>
      </c>
      <c r="K1219" t="str">
        <f>IF(ISNUMBER(Table1[[#This Row],[Ret Time]]), ROUND(Table1[[#This Row],[Ret Time]],1),"")</f>
        <v/>
      </c>
      <c r="L1219" t="str">
        <f>IFERROR(INDEX($W$8:$W$30,MATCH(K1219,$V$8:$V$30,0)),"")</f>
        <v/>
      </c>
      <c r="M1219" t="str">
        <f>IFERROR(INDEX($X$8:$X$30,MATCH(Table1[[#This Row],[Rounded RT]],$V$8:$V$30,0)),"")</f>
        <v/>
      </c>
      <c r="N1219" t="str">
        <f>IF(Table1[[#This Row],[Analyte]]=$W$8, Table1[[#This Row],[Area]]/SUMIFS($G$6:$G2217, $M$6:$M2217,Table1[[#This Row],[Inject ID]],$B$6:$B2217,Table1[[#This Row],[File Name]]), "")</f>
        <v/>
      </c>
      <c r="O1219" t="str">
        <f>IF(Table1[[#This Row],[Analyte]]=$W$25, Table1[[#This Row],[Area]]/SUMIFS($G$6:$G2217, $M$6:$M2217,Table1[[#This Row],[Inject ID]],$B$6:$B2217,Table1[[#This Row],[File Name]]), "")</f>
        <v/>
      </c>
      <c r="Q1219" t="str">
        <f>IF(Table1[[#This Row],[Nap/decane]]=$W$8, Table1[[#This Row],[Area]]/SUMIFS($G$6:$G2217, $M$6:$M2217,Table1[[#This Row],[Inject ID approx]],$B$6:$B2217,Table1[[#This Row],[File Name]]), "")</f>
        <v/>
      </c>
      <c r="R1219" t="str">
        <f>IF(OR(Table1[[#This Row],[Analyte]]="Phe", Table1[[#This Row],[Analyte]]= "Naphtol"),TRUE,"")</f>
        <v/>
      </c>
    </row>
    <row r="1220" spans="1:18" x14ac:dyDescent="0.2">
      <c r="A1220" t="str">
        <f>IFERROR(RIGHT(Table1[[#This Row],[File Name]],LEN(Table1[[#This Row],[File Name]])-FIND("-",Table1[[#This Row],[File Name]])),"")</f>
        <v>0.1</v>
      </c>
      <c r="B1220" t="str">
        <f>IF(LEFT(Table1[[#This Row],[Peak '#]],3)="TIC", SUBSTITUTE(SUBSTITUTE(Table1[[#This Row],[Peak '#]],".D\data.ms",""),"TIC:", ""),B1219)</f>
        <v xml:space="preserve"> 20250718_Nap-0.1</v>
      </c>
      <c r="J1220" t="str">
        <f>IFERROR(2*(D1221-Table1[[#This Row],[Ret Time]])/(Table1[[#This Row],[Width]]+F1221),"")</f>
        <v/>
      </c>
      <c r="K1220" t="str">
        <f>IF(ISNUMBER(Table1[[#This Row],[Ret Time]]), ROUND(Table1[[#This Row],[Ret Time]],1),"")</f>
        <v/>
      </c>
      <c r="L1220" t="str">
        <f>IFERROR(INDEX($W$8:$W$30,MATCH(K1220,$V$8:$V$30,0)),"")</f>
        <v/>
      </c>
      <c r="M1220" t="str">
        <f>IFERROR(INDEX($X$8:$X$30,MATCH(Table1[[#This Row],[Rounded RT]],$V$8:$V$30,0)),"")</f>
        <v/>
      </c>
      <c r="N1220" t="str">
        <f>IF(Table1[[#This Row],[Analyte]]=$W$8, Table1[[#This Row],[Area]]/SUMIFS($G$6:$G2218, $M$6:$M2218,Table1[[#This Row],[Inject ID]],$B$6:$B2218,Table1[[#This Row],[File Name]]), "")</f>
        <v/>
      </c>
      <c r="O1220" t="str">
        <f>IF(Table1[[#This Row],[Analyte]]=$W$25, Table1[[#This Row],[Area]]/SUMIFS($G$6:$G2218, $M$6:$M2218,Table1[[#This Row],[Inject ID]],$B$6:$B2218,Table1[[#This Row],[File Name]]), "")</f>
        <v/>
      </c>
      <c r="Q1220" t="str">
        <f>IF(Table1[[#This Row],[Nap/decane]]=$W$8, Table1[[#This Row],[Area]]/SUMIFS($G$6:$G2218, $M$6:$M2218,Table1[[#This Row],[Inject ID approx]],$B$6:$B2218,Table1[[#This Row],[File Name]]), "")</f>
        <v/>
      </c>
      <c r="R1220" t="str">
        <f>IF(OR(Table1[[#This Row],[Analyte]]="Phe", Table1[[#This Row],[Analyte]]= "Naphtol"),TRUE,"")</f>
        <v/>
      </c>
    </row>
    <row r="1221" spans="1:18" x14ac:dyDescent="0.2">
      <c r="A1221" t="str">
        <f>IFERROR(RIGHT(Table1[[#This Row],[File Name]],LEN(Table1[[#This Row],[File Name]])-FIND("-",Table1[[#This Row],[File Name]])),"")</f>
        <v>0.1</v>
      </c>
      <c r="B1221" t="str">
        <f>IF(LEFT(Table1[[#This Row],[Peak '#]],3)="TIC", SUBSTITUTE(SUBSTITUTE(Table1[[#This Row],[Peak '#]],".D\data.ms",""),"TIC:", ""),B1220)</f>
        <v xml:space="preserve"> 20250718_Nap-0.1</v>
      </c>
      <c r="J1221" t="str">
        <f>IFERROR(2*(D1222-Table1[[#This Row],[Ret Time]])/(Table1[[#This Row],[Width]]+F1222),"")</f>
        <v/>
      </c>
      <c r="K1221" t="str">
        <f>IF(ISNUMBER(Table1[[#This Row],[Ret Time]]), ROUND(Table1[[#This Row],[Ret Time]],1),"")</f>
        <v/>
      </c>
      <c r="L1221" t="str">
        <f>IFERROR(INDEX($W$8:$W$30,MATCH(K1221,$V$8:$V$30,0)),"")</f>
        <v/>
      </c>
      <c r="M1221" t="str">
        <f>IFERROR(INDEX($X$8:$X$30,MATCH(Table1[[#This Row],[Rounded RT]],$V$8:$V$30,0)),"")</f>
        <v/>
      </c>
      <c r="N1221" t="str">
        <f>IF(Table1[[#This Row],[Analyte]]=$W$8, Table1[[#This Row],[Area]]/SUMIFS($G$6:$G2219, $M$6:$M2219,Table1[[#This Row],[Inject ID]],$B$6:$B2219,Table1[[#This Row],[File Name]]), "")</f>
        <v/>
      </c>
      <c r="O1221" t="str">
        <f>IF(Table1[[#This Row],[Analyte]]=$W$25, Table1[[#This Row],[Area]]/SUMIFS($G$6:$G2219, $M$6:$M2219,Table1[[#This Row],[Inject ID]],$B$6:$B2219,Table1[[#This Row],[File Name]]), "")</f>
        <v/>
      </c>
      <c r="Q1221" t="str">
        <f>IF(Table1[[#This Row],[Nap/decane]]=$W$8, Table1[[#This Row],[Area]]/SUMIFS($G$6:$G2219, $M$6:$M2219,Table1[[#This Row],[Inject ID approx]],$B$6:$B2219,Table1[[#This Row],[File Name]]), "")</f>
        <v/>
      </c>
      <c r="R1221" t="str">
        <f>IF(OR(Table1[[#This Row],[Analyte]]="Phe", Table1[[#This Row],[Analyte]]= "Naphtol"),TRUE,"")</f>
        <v/>
      </c>
    </row>
    <row r="1222" spans="1:18" x14ac:dyDescent="0.2">
      <c r="A1222" t="str">
        <f>IFERROR(RIGHT(Table1[[#This Row],[File Name]],LEN(Table1[[#This Row],[File Name]])-FIND("-",Table1[[#This Row],[File Name]])),"")</f>
        <v>0.1</v>
      </c>
      <c r="B1222" t="str">
        <f>IF(LEFT(Table1[[#This Row],[Peak '#]],3)="TIC", SUBSTITUTE(SUBSTITUTE(Table1[[#This Row],[Peak '#]],".D\data.ms",""),"TIC:", ""),B1221)</f>
        <v xml:space="preserve"> 20250718_Nap-0.1</v>
      </c>
      <c r="J1222" t="str">
        <f>IFERROR(2*(D1223-Table1[[#This Row],[Ret Time]])/(Table1[[#This Row],[Width]]+F1223),"")</f>
        <v/>
      </c>
      <c r="K1222" t="str">
        <f>IF(ISNUMBER(Table1[[#This Row],[Ret Time]]), ROUND(Table1[[#This Row],[Ret Time]],1),"")</f>
        <v/>
      </c>
      <c r="L1222" t="str">
        <f>IFERROR(INDEX($W$8:$W$30,MATCH(K1222,$V$8:$V$30,0)),"")</f>
        <v/>
      </c>
      <c r="M1222" t="str">
        <f>IFERROR(INDEX($X$8:$X$30,MATCH(Table1[[#This Row],[Rounded RT]],$V$8:$V$30,0)),"")</f>
        <v/>
      </c>
      <c r="N1222" t="str">
        <f>IF(Table1[[#This Row],[Analyte]]=$W$8, Table1[[#This Row],[Area]]/SUMIFS($G$6:$G2220, $M$6:$M2220,Table1[[#This Row],[Inject ID]],$B$6:$B2220,Table1[[#This Row],[File Name]]), "")</f>
        <v/>
      </c>
      <c r="O1222" t="str">
        <f>IF(Table1[[#This Row],[Analyte]]=$W$25, Table1[[#This Row],[Area]]/SUMIFS($G$6:$G2220, $M$6:$M2220,Table1[[#This Row],[Inject ID]],$B$6:$B2220,Table1[[#This Row],[File Name]]), "")</f>
        <v/>
      </c>
      <c r="Q1222" t="str">
        <f>IF(Table1[[#This Row],[Nap/decane]]=$W$8, Table1[[#This Row],[Area]]/SUMIFS($G$6:$G2220, $M$6:$M2220,Table1[[#This Row],[Inject ID approx]],$B$6:$B2220,Table1[[#This Row],[File Name]]), "")</f>
        <v/>
      </c>
      <c r="R1222" t="str">
        <f>IF(OR(Table1[[#This Row],[Analyte]]="Phe", Table1[[#This Row],[Analyte]]= "Naphtol"),TRUE,"")</f>
        <v/>
      </c>
    </row>
    <row r="1223" spans="1:18" x14ac:dyDescent="0.2">
      <c r="A1223" t="str">
        <f>IFERROR(RIGHT(Table1[[#This Row],[File Name]],LEN(Table1[[#This Row],[File Name]])-FIND("-",Table1[[#This Row],[File Name]])),"")</f>
        <v>0.1</v>
      </c>
      <c r="B1223" t="str">
        <f>IF(LEFT(Table1[[#This Row],[Peak '#]],3)="TIC", SUBSTITUTE(SUBSTITUTE(Table1[[#This Row],[Peak '#]],".D\data.ms",""),"TIC:", ""),B1222)</f>
        <v xml:space="preserve"> 20250718_Nap-0.1</v>
      </c>
      <c r="J1223" t="str">
        <f>IFERROR(2*(D1224-Table1[[#This Row],[Ret Time]])/(Table1[[#This Row],[Width]]+F1224),"")</f>
        <v/>
      </c>
      <c r="K1223" t="str">
        <f>IF(ISNUMBER(Table1[[#This Row],[Ret Time]]), ROUND(Table1[[#This Row],[Ret Time]],1),"")</f>
        <v/>
      </c>
      <c r="L1223" t="str">
        <f>IFERROR(INDEX($W$8:$W$30,MATCH(K1223,$V$8:$V$30,0)),"")</f>
        <v/>
      </c>
      <c r="M1223" t="str">
        <f>IFERROR(INDEX($X$8:$X$30,MATCH(Table1[[#This Row],[Rounded RT]],$V$8:$V$30,0)),"")</f>
        <v/>
      </c>
      <c r="N1223" t="str">
        <f>IF(Table1[[#This Row],[Analyte]]=$W$8, Table1[[#This Row],[Area]]/SUMIFS($G$6:$G2221, $M$6:$M2221,Table1[[#This Row],[Inject ID]],$B$6:$B2221,Table1[[#This Row],[File Name]]), "")</f>
        <v/>
      </c>
      <c r="O1223" t="str">
        <f>IF(Table1[[#This Row],[Analyte]]=$W$25, Table1[[#This Row],[Area]]/SUMIFS($G$6:$G2221, $M$6:$M2221,Table1[[#This Row],[Inject ID]],$B$6:$B2221,Table1[[#This Row],[File Name]]), "")</f>
        <v/>
      </c>
      <c r="Q1223" t="str">
        <f>IF(Table1[[#This Row],[Nap/decane]]=$W$8, Table1[[#This Row],[Area]]/SUMIFS($G$6:$G2221, $M$6:$M2221,Table1[[#This Row],[Inject ID approx]],$B$6:$B2221,Table1[[#This Row],[File Name]]), "")</f>
        <v/>
      </c>
      <c r="R1223" t="str">
        <f>IF(OR(Table1[[#This Row],[Analyte]]="Phe", Table1[[#This Row],[Analyte]]= "Naphtol"),TRUE,"")</f>
        <v/>
      </c>
    </row>
    <row r="1224" spans="1:18" x14ac:dyDescent="0.2">
      <c r="A1224" t="str">
        <f>IFERROR(RIGHT(Table1[[#This Row],[File Name]],LEN(Table1[[#This Row],[File Name]])-FIND("-",Table1[[#This Row],[File Name]])),"")</f>
        <v>0.1</v>
      </c>
      <c r="B1224" t="str">
        <f>IF(LEFT(Table1[[#This Row],[Peak '#]],3)="TIC", SUBSTITUTE(SUBSTITUTE(Table1[[#This Row],[Peak '#]],".D\data.ms",""),"TIC:", ""),B1223)</f>
        <v xml:space="preserve"> 20250718_Nap-0.1</v>
      </c>
      <c r="J1224" t="str">
        <f>IFERROR(2*(D1225-Table1[[#This Row],[Ret Time]])/(Table1[[#This Row],[Width]]+F1225),"")</f>
        <v/>
      </c>
      <c r="K1224" t="str">
        <f>IF(ISNUMBER(Table1[[#This Row],[Ret Time]]), ROUND(Table1[[#This Row],[Ret Time]],1),"")</f>
        <v/>
      </c>
      <c r="L1224" t="str">
        <f>IFERROR(INDEX($W$8:$W$30,MATCH(K1224,$V$8:$V$30,0)),"")</f>
        <v/>
      </c>
      <c r="M1224" t="str">
        <f>IFERROR(INDEX($X$8:$X$30,MATCH(Table1[[#This Row],[Rounded RT]],$V$8:$V$30,0)),"")</f>
        <v/>
      </c>
      <c r="N1224" t="str">
        <f>IF(Table1[[#This Row],[Analyte]]=$W$8, Table1[[#This Row],[Area]]/SUMIFS($G$6:$G2222, $M$6:$M2222,Table1[[#This Row],[Inject ID]],$B$6:$B2222,Table1[[#This Row],[File Name]]), "")</f>
        <v/>
      </c>
      <c r="O1224" t="str">
        <f>IF(Table1[[#This Row],[Analyte]]=$W$25, Table1[[#This Row],[Area]]/SUMIFS($G$6:$G2222, $M$6:$M2222,Table1[[#This Row],[Inject ID]],$B$6:$B2222,Table1[[#This Row],[File Name]]), "")</f>
        <v/>
      </c>
      <c r="Q1224" t="str">
        <f>IF(Table1[[#This Row],[Nap/decane]]=$W$8, Table1[[#This Row],[Area]]/SUMIFS($G$6:$G2222, $M$6:$M2222,Table1[[#This Row],[Inject ID approx]],$B$6:$B2222,Table1[[#This Row],[File Name]]), "")</f>
        <v/>
      </c>
      <c r="R1224" t="str">
        <f>IF(OR(Table1[[#This Row],[Analyte]]="Phe", Table1[[#This Row],[Analyte]]= "Naphtol"),TRUE,"")</f>
        <v/>
      </c>
    </row>
    <row r="1225" spans="1:18" x14ac:dyDescent="0.2">
      <c r="A1225" t="str">
        <f>IFERROR(RIGHT(Table1[[#This Row],[File Name]],LEN(Table1[[#This Row],[File Name]])-FIND("-",Table1[[#This Row],[File Name]])),"")</f>
        <v>0.1</v>
      </c>
      <c r="B1225" t="str">
        <f>IF(LEFT(Table1[[#This Row],[Peak '#]],3)="TIC", SUBSTITUTE(SUBSTITUTE(Table1[[#This Row],[Peak '#]],".D\data.ms",""),"TIC:", ""),B1224)</f>
        <v xml:space="preserve"> 20250718_Nap-0.1</v>
      </c>
      <c r="J1225" t="str">
        <f>IFERROR(2*(D1226-Table1[[#This Row],[Ret Time]])/(Table1[[#This Row],[Width]]+F1226),"")</f>
        <v/>
      </c>
      <c r="K1225" t="str">
        <f>IF(ISNUMBER(Table1[[#This Row],[Ret Time]]), ROUND(Table1[[#This Row],[Ret Time]],1),"")</f>
        <v/>
      </c>
      <c r="L1225" t="str">
        <f>IFERROR(INDEX($W$8:$W$30,MATCH(K1225,$V$8:$V$30,0)),"")</f>
        <v/>
      </c>
      <c r="M1225" t="str">
        <f>IFERROR(INDEX($X$8:$X$30,MATCH(Table1[[#This Row],[Rounded RT]],$V$8:$V$30,0)),"")</f>
        <v/>
      </c>
      <c r="N1225" t="str">
        <f>IF(Table1[[#This Row],[Analyte]]=$W$8, Table1[[#This Row],[Area]]/SUMIFS($G$6:$G2223, $M$6:$M2223,Table1[[#This Row],[Inject ID]],$B$6:$B2223,Table1[[#This Row],[File Name]]), "")</f>
        <v/>
      </c>
      <c r="O1225" t="str">
        <f>IF(Table1[[#This Row],[Analyte]]=$W$25, Table1[[#This Row],[Area]]/SUMIFS($G$6:$G2223, $M$6:$M2223,Table1[[#This Row],[Inject ID]],$B$6:$B2223,Table1[[#This Row],[File Name]]), "")</f>
        <v/>
      </c>
      <c r="Q1225" t="str">
        <f>IF(Table1[[#This Row],[Nap/decane]]=$W$8, Table1[[#This Row],[Area]]/SUMIFS($G$6:$G2223, $M$6:$M2223,Table1[[#This Row],[Inject ID approx]],$B$6:$B2223,Table1[[#This Row],[File Name]]), "")</f>
        <v/>
      </c>
      <c r="R1225" t="str">
        <f>IF(OR(Table1[[#This Row],[Analyte]]="Phe", Table1[[#This Row],[Analyte]]= "Naphtol"),TRUE,"")</f>
        <v/>
      </c>
    </row>
    <row r="1226" spans="1:18" x14ac:dyDescent="0.2">
      <c r="A1226" t="str">
        <f>IFERROR(RIGHT(Table1[[#This Row],[File Name]],LEN(Table1[[#This Row],[File Name]])-FIND("-",Table1[[#This Row],[File Name]])),"")</f>
        <v>0.1</v>
      </c>
      <c r="B1226" t="str">
        <f>IF(LEFT(Table1[[#This Row],[Peak '#]],3)="TIC", SUBSTITUTE(SUBSTITUTE(Table1[[#This Row],[Peak '#]],".D\data.ms",""),"TIC:", ""),B1225)</f>
        <v xml:space="preserve"> 20250718_Nap-0.1</v>
      </c>
      <c r="J1226" t="str">
        <f>IFERROR(2*(D1227-Table1[[#This Row],[Ret Time]])/(Table1[[#This Row],[Width]]+F1227),"")</f>
        <v/>
      </c>
      <c r="K1226" t="str">
        <f>IF(ISNUMBER(Table1[[#This Row],[Ret Time]]), ROUND(Table1[[#This Row],[Ret Time]],1),"")</f>
        <v/>
      </c>
      <c r="L1226" t="str">
        <f>IFERROR(INDEX($W$8:$W$30,MATCH(K1226,$V$8:$V$30,0)),"")</f>
        <v/>
      </c>
      <c r="M1226" t="str">
        <f>IFERROR(INDEX($X$8:$X$30,MATCH(Table1[[#This Row],[Rounded RT]],$V$8:$V$30,0)),"")</f>
        <v/>
      </c>
      <c r="N1226" t="str">
        <f>IF(Table1[[#This Row],[Analyte]]=$W$8, Table1[[#This Row],[Area]]/SUMIFS($G$6:$G2224, $M$6:$M2224,Table1[[#This Row],[Inject ID]],$B$6:$B2224,Table1[[#This Row],[File Name]]), "")</f>
        <v/>
      </c>
      <c r="O1226" t="str">
        <f>IF(Table1[[#This Row],[Analyte]]=$W$25, Table1[[#This Row],[Area]]/SUMIFS($G$6:$G2224, $M$6:$M2224,Table1[[#This Row],[Inject ID]],$B$6:$B2224,Table1[[#This Row],[File Name]]), "")</f>
        <v/>
      </c>
      <c r="Q1226" t="str">
        <f>IF(Table1[[#This Row],[Nap/decane]]=$W$8, Table1[[#This Row],[Area]]/SUMIFS($G$6:$G2224, $M$6:$M2224,Table1[[#This Row],[Inject ID approx]],$B$6:$B2224,Table1[[#This Row],[File Name]]), "")</f>
        <v/>
      </c>
      <c r="R1226" t="str">
        <f>IF(OR(Table1[[#This Row],[Analyte]]="Phe", Table1[[#This Row],[Analyte]]= "Naphtol"),TRUE,"")</f>
        <v/>
      </c>
    </row>
    <row r="1227" spans="1:18" x14ac:dyDescent="0.2">
      <c r="A1227" t="str">
        <f>IFERROR(RIGHT(Table1[[#This Row],[File Name]],LEN(Table1[[#This Row],[File Name]])-FIND("-",Table1[[#This Row],[File Name]])),"")</f>
        <v>0.1</v>
      </c>
      <c r="B1227" t="str">
        <f>IF(LEFT(Table1[[#This Row],[Peak '#]],3)="TIC", SUBSTITUTE(SUBSTITUTE(Table1[[#This Row],[Peak '#]],".D\data.ms",""),"TIC:", ""),B1226)</f>
        <v xml:space="preserve"> 20250718_Nap-0.1</v>
      </c>
      <c r="J1227" t="str">
        <f>IFERROR(2*(D1228-Table1[[#This Row],[Ret Time]])/(Table1[[#This Row],[Width]]+F1228),"")</f>
        <v/>
      </c>
      <c r="K1227" t="str">
        <f>IF(ISNUMBER(Table1[[#This Row],[Ret Time]]), ROUND(Table1[[#This Row],[Ret Time]],1),"")</f>
        <v/>
      </c>
      <c r="L1227" t="str">
        <f>IFERROR(INDEX($W$8:$W$30,MATCH(K1227,$V$8:$V$30,0)),"")</f>
        <v/>
      </c>
      <c r="M1227" t="str">
        <f>IFERROR(INDEX($X$8:$X$30,MATCH(Table1[[#This Row],[Rounded RT]],$V$8:$V$30,0)),"")</f>
        <v/>
      </c>
      <c r="N1227" t="str">
        <f>IF(Table1[[#This Row],[Analyte]]=$W$8, Table1[[#This Row],[Area]]/SUMIFS($G$6:$G2225, $M$6:$M2225,Table1[[#This Row],[Inject ID]],$B$6:$B2225,Table1[[#This Row],[File Name]]), "")</f>
        <v/>
      </c>
      <c r="O1227" t="str">
        <f>IF(Table1[[#This Row],[Analyte]]=$W$25, Table1[[#This Row],[Area]]/SUMIFS($G$6:$G2225, $M$6:$M2225,Table1[[#This Row],[Inject ID]],$B$6:$B2225,Table1[[#This Row],[File Name]]), "")</f>
        <v/>
      </c>
      <c r="Q1227" t="str">
        <f>IF(Table1[[#This Row],[Nap/decane]]=$W$8, Table1[[#This Row],[Area]]/SUMIFS($G$6:$G2225, $M$6:$M2225,Table1[[#This Row],[Inject ID approx]],$B$6:$B2225,Table1[[#This Row],[File Name]]), "")</f>
        <v/>
      </c>
      <c r="R1227" t="str">
        <f>IF(OR(Table1[[#This Row],[Analyte]]="Phe", Table1[[#This Row],[Analyte]]= "Naphtol"),TRUE,"")</f>
        <v/>
      </c>
    </row>
    <row r="1228" spans="1:18" x14ac:dyDescent="0.2">
      <c r="A1228" t="str">
        <f>IFERROR(RIGHT(Table1[[#This Row],[File Name]],LEN(Table1[[#This Row],[File Name]])-FIND("-",Table1[[#This Row],[File Name]])),"")</f>
        <v>0.1</v>
      </c>
      <c r="B1228" t="str">
        <f>IF(LEFT(Table1[[#This Row],[Peak '#]],3)="TIC", SUBSTITUTE(SUBSTITUTE(Table1[[#This Row],[Peak '#]],".D\data.ms",""),"TIC:", ""),B1227)</f>
        <v xml:space="preserve"> 20250718_Nap-0.1</v>
      </c>
      <c r="J1228" t="str">
        <f>IFERROR(2*(D1229-Table1[[#This Row],[Ret Time]])/(Table1[[#This Row],[Width]]+F1229),"")</f>
        <v/>
      </c>
      <c r="K1228" t="str">
        <f>IF(ISNUMBER(Table1[[#This Row],[Ret Time]]), ROUND(Table1[[#This Row],[Ret Time]],1),"")</f>
        <v/>
      </c>
      <c r="L1228" t="str">
        <f>IFERROR(INDEX($W$8:$W$30,MATCH(K1228,$V$8:$V$30,0)),"")</f>
        <v/>
      </c>
      <c r="M1228" t="str">
        <f>IFERROR(INDEX($X$8:$X$30,MATCH(Table1[[#This Row],[Rounded RT]],$V$8:$V$30,0)),"")</f>
        <v/>
      </c>
      <c r="N1228" t="str">
        <f>IF(Table1[[#This Row],[Analyte]]=$W$8, Table1[[#This Row],[Area]]/SUMIFS($G$6:$G2226, $M$6:$M2226,Table1[[#This Row],[Inject ID]],$B$6:$B2226,Table1[[#This Row],[File Name]]), "")</f>
        <v/>
      </c>
      <c r="O1228" t="str">
        <f>IF(Table1[[#This Row],[Analyte]]=$W$25, Table1[[#This Row],[Area]]/SUMIFS($G$6:$G2226, $M$6:$M2226,Table1[[#This Row],[Inject ID]],$B$6:$B2226,Table1[[#This Row],[File Name]]), "")</f>
        <v/>
      </c>
      <c r="Q1228" t="str">
        <f>IF(Table1[[#This Row],[Nap/decane]]=$W$8, Table1[[#This Row],[Area]]/SUMIFS($G$6:$G2226, $M$6:$M2226,Table1[[#This Row],[Inject ID approx]],$B$6:$B2226,Table1[[#This Row],[File Name]]), "")</f>
        <v/>
      </c>
      <c r="R1228" t="str">
        <f>IF(OR(Table1[[#This Row],[Analyte]]="Phe", Table1[[#This Row],[Analyte]]= "Naphtol"),TRUE,"")</f>
        <v/>
      </c>
    </row>
    <row r="1229" spans="1:18" x14ac:dyDescent="0.2">
      <c r="A1229" t="str">
        <f>IFERROR(RIGHT(Table1[[#This Row],[File Name]],LEN(Table1[[#This Row],[File Name]])-FIND("-",Table1[[#This Row],[File Name]])),"")</f>
        <v>0.1</v>
      </c>
      <c r="B1229" t="str">
        <f>IF(LEFT(Table1[[#This Row],[Peak '#]],3)="TIC", SUBSTITUTE(SUBSTITUTE(Table1[[#This Row],[Peak '#]],".D\data.ms",""),"TIC:", ""),B1228)</f>
        <v xml:space="preserve"> 20250718_Nap-0.1</v>
      </c>
      <c r="J1229" t="str">
        <f>IFERROR(2*(D1230-Table1[[#This Row],[Ret Time]])/(Table1[[#This Row],[Width]]+F1230),"")</f>
        <v/>
      </c>
      <c r="K1229" t="str">
        <f>IF(ISNUMBER(Table1[[#This Row],[Ret Time]]), ROUND(Table1[[#This Row],[Ret Time]],1),"")</f>
        <v/>
      </c>
      <c r="L1229" t="str">
        <f>IFERROR(INDEX($W$8:$W$30,MATCH(K1229,$V$8:$V$30,0)),"")</f>
        <v/>
      </c>
      <c r="M1229" t="str">
        <f>IFERROR(INDEX($X$8:$X$30,MATCH(Table1[[#This Row],[Rounded RT]],$V$8:$V$30,0)),"")</f>
        <v/>
      </c>
      <c r="N1229" t="str">
        <f>IF(Table1[[#This Row],[Analyte]]=$W$8, Table1[[#This Row],[Area]]/SUMIFS($G$6:$G2227, $M$6:$M2227,Table1[[#This Row],[Inject ID]],$B$6:$B2227,Table1[[#This Row],[File Name]]), "")</f>
        <v/>
      </c>
      <c r="O1229" t="str">
        <f>IF(Table1[[#This Row],[Analyte]]=$W$25, Table1[[#This Row],[Area]]/SUMIFS($G$6:$G2227, $M$6:$M2227,Table1[[#This Row],[Inject ID]],$B$6:$B2227,Table1[[#This Row],[File Name]]), "")</f>
        <v/>
      </c>
      <c r="Q1229" t="str">
        <f>IF(Table1[[#This Row],[Nap/decane]]=$W$8, Table1[[#This Row],[Area]]/SUMIFS($G$6:$G2227, $M$6:$M2227,Table1[[#This Row],[Inject ID approx]],$B$6:$B2227,Table1[[#This Row],[File Name]]), "")</f>
        <v/>
      </c>
      <c r="R1229" t="str">
        <f>IF(OR(Table1[[#This Row],[Analyte]]="Phe", Table1[[#This Row],[Analyte]]= "Naphtol"),TRUE,"")</f>
        <v/>
      </c>
    </row>
    <row r="1230" spans="1:18" x14ac:dyDescent="0.2">
      <c r="A1230" t="str">
        <f>IFERROR(RIGHT(Table1[[#This Row],[File Name]],LEN(Table1[[#This Row],[File Name]])-FIND("-",Table1[[#This Row],[File Name]])),"")</f>
        <v>0.1</v>
      </c>
      <c r="B1230" t="str">
        <f>IF(LEFT(Table1[[#This Row],[Peak '#]],3)="TIC", SUBSTITUTE(SUBSTITUTE(Table1[[#This Row],[Peak '#]],".D\data.ms",""),"TIC:", ""),B1229)</f>
        <v xml:space="preserve"> 20250718_Nap-0.1</v>
      </c>
      <c r="J1230" t="str">
        <f>IFERROR(2*(D1231-Table1[[#This Row],[Ret Time]])/(Table1[[#This Row],[Width]]+F1231),"")</f>
        <v/>
      </c>
      <c r="K1230" t="str">
        <f>IF(ISNUMBER(Table1[[#This Row],[Ret Time]]), ROUND(Table1[[#This Row],[Ret Time]],1),"")</f>
        <v/>
      </c>
      <c r="L1230" t="str">
        <f>IFERROR(INDEX($W$8:$W$30,MATCH(K1230,$V$8:$V$30,0)),"")</f>
        <v/>
      </c>
      <c r="M1230" t="str">
        <f>IFERROR(INDEX($X$8:$X$30,MATCH(Table1[[#This Row],[Rounded RT]],$V$8:$V$30,0)),"")</f>
        <v/>
      </c>
      <c r="N1230" t="str">
        <f>IF(Table1[[#This Row],[Analyte]]=$W$8, Table1[[#This Row],[Area]]/SUMIFS($G$6:$G2228, $M$6:$M2228,Table1[[#This Row],[Inject ID]],$B$6:$B2228,Table1[[#This Row],[File Name]]), "")</f>
        <v/>
      </c>
      <c r="O1230" t="str">
        <f>IF(Table1[[#This Row],[Analyte]]=$W$25, Table1[[#This Row],[Area]]/SUMIFS($G$6:$G2228, $M$6:$M2228,Table1[[#This Row],[Inject ID]],$B$6:$B2228,Table1[[#This Row],[File Name]]), "")</f>
        <v/>
      </c>
      <c r="Q1230" t="str">
        <f>IF(Table1[[#This Row],[Nap/decane]]=$W$8, Table1[[#This Row],[Area]]/SUMIFS($G$6:$G2228, $M$6:$M2228,Table1[[#This Row],[Inject ID approx]],$B$6:$B2228,Table1[[#This Row],[File Name]]), "")</f>
        <v/>
      </c>
      <c r="R1230" t="str">
        <f>IF(OR(Table1[[#This Row],[Analyte]]="Phe", Table1[[#This Row],[Analyte]]= "Naphtol"),TRUE,"")</f>
        <v/>
      </c>
    </row>
    <row r="1231" spans="1:18" x14ac:dyDescent="0.2">
      <c r="A1231" t="str">
        <f>IFERROR(RIGHT(Table1[[#This Row],[File Name]],LEN(Table1[[#This Row],[File Name]])-FIND("-",Table1[[#This Row],[File Name]])),"")</f>
        <v>0.1</v>
      </c>
      <c r="B1231" t="str">
        <f>IF(LEFT(Table1[[#This Row],[Peak '#]],3)="TIC", SUBSTITUTE(SUBSTITUTE(Table1[[#This Row],[Peak '#]],".D\data.ms",""),"TIC:", ""),B1230)</f>
        <v xml:space="preserve"> 20250718_Nap-0.1</v>
      </c>
      <c r="J1231" t="str">
        <f>IFERROR(2*(D1232-Table1[[#This Row],[Ret Time]])/(Table1[[#This Row],[Width]]+F1232),"")</f>
        <v/>
      </c>
      <c r="K1231" t="str">
        <f>IF(ISNUMBER(Table1[[#This Row],[Ret Time]]), ROUND(Table1[[#This Row],[Ret Time]],1),"")</f>
        <v/>
      </c>
      <c r="L1231" t="str">
        <f>IFERROR(INDEX($W$8:$W$30,MATCH(K1231,$V$8:$V$30,0)),"")</f>
        <v/>
      </c>
      <c r="M1231" t="str">
        <f>IFERROR(INDEX($X$8:$X$30,MATCH(Table1[[#This Row],[Rounded RT]],$V$8:$V$30,0)),"")</f>
        <v/>
      </c>
      <c r="N1231" t="str">
        <f>IF(Table1[[#This Row],[Analyte]]=$W$8, Table1[[#This Row],[Area]]/SUMIFS($G$6:$G2229, $M$6:$M2229,Table1[[#This Row],[Inject ID]],$B$6:$B2229,Table1[[#This Row],[File Name]]), "")</f>
        <v/>
      </c>
      <c r="O1231" t="str">
        <f>IF(Table1[[#This Row],[Analyte]]=$W$25, Table1[[#This Row],[Area]]/SUMIFS($G$6:$G2229, $M$6:$M2229,Table1[[#This Row],[Inject ID]],$B$6:$B2229,Table1[[#This Row],[File Name]]), "")</f>
        <v/>
      </c>
      <c r="Q1231" t="str">
        <f>IF(Table1[[#This Row],[Nap/decane]]=$W$8, Table1[[#This Row],[Area]]/SUMIFS($G$6:$G2229, $M$6:$M2229,Table1[[#This Row],[Inject ID approx]],$B$6:$B2229,Table1[[#This Row],[File Name]]), "")</f>
        <v/>
      </c>
      <c r="R1231" t="str">
        <f>IF(OR(Table1[[#This Row],[Analyte]]="Phe", Table1[[#This Row],[Analyte]]= "Naphtol"),TRUE,"")</f>
        <v/>
      </c>
    </row>
    <row r="1232" spans="1:18" x14ac:dyDescent="0.2">
      <c r="A1232" t="str">
        <f>IFERROR(RIGHT(Table1[[#This Row],[File Name]],LEN(Table1[[#This Row],[File Name]])-FIND("-",Table1[[#This Row],[File Name]])),"")</f>
        <v>0.1</v>
      </c>
      <c r="B1232" t="str">
        <f>IF(LEFT(Table1[[#This Row],[Peak '#]],3)="TIC", SUBSTITUTE(SUBSTITUTE(Table1[[#This Row],[Peak '#]],".D\data.ms",""),"TIC:", ""),B1231)</f>
        <v xml:space="preserve"> 20250718_Nap-0.1</v>
      </c>
      <c r="J1232" t="str">
        <f>IFERROR(2*(D1233-Table1[[#This Row],[Ret Time]])/(Table1[[#This Row],[Width]]+F1233),"")</f>
        <v/>
      </c>
      <c r="K1232" t="str">
        <f>IF(ISNUMBER(Table1[[#This Row],[Ret Time]]), ROUND(Table1[[#This Row],[Ret Time]],1),"")</f>
        <v/>
      </c>
      <c r="L1232" t="str">
        <f>IFERROR(INDEX($W$8:$W$30,MATCH(K1232,$V$8:$V$30,0)),"")</f>
        <v/>
      </c>
      <c r="M1232" t="str">
        <f>IFERROR(INDEX($X$8:$X$30,MATCH(Table1[[#This Row],[Rounded RT]],$V$8:$V$30,0)),"")</f>
        <v/>
      </c>
      <c r="N1232" t="str">
        <f>IF(Table1[[#This Row],[Analyte]]=$W$8, Table1[[#This Row],[Area]]/SUMIFS($G$6:$G2230, $M$6:$M2230,Table1[[#This Row],[Inject ID]],$B$6:$B2230,Table1[[#This Row],[File Name]]), "")</f>
        <v/>
      </c>
      <c r="O1232" t="str">
        <f>IF(Table1[[#This Row],[Analyte]]=$W$25, Table1[[#This Row],[Area]]/SUMIFS($G$6:$G2230, $M$6:$M2230,Table1[[#This Row],[Inject ID]],$B$6:$B2230,Table1[[#This Row],[File Name]]), "")</f>
        <v/>
      </c>
      <c r="Q1232" t="str">
        <f>IF(Table1[[#This Row],[Nap/decane]]=$W$8, Table1[[#This Row],[Area]]/SUMIFS($G$6:$G2230, $M$6:$M2230,Table1[[#This Row],[Inject ID approx]],$B$6:$B2230,Table1[[#This Row],[File Name]]), "")</f>
        <v/>
      </c>
      <c r="R1232" t="str">
        <f>IF(OR(Table1[[#This Row],[Analyte]]="Phe", Table1[[#This Row],[Analyte]]= "Naphtol"),TRUE,"")</f>
        <v/>
      </c>
    </row>
    <row r="1233" spans="1:18" x14ac:dyDescent="0.2">
      <c r="A1233" t="str">
        <f>IFERROR(RIGHT(Table1[[#This Row],[File Name]],LEN(Table1[[#This Row],[File Name]])-FIND("-",Table1[[#This Row],[File Name]])),"")</f>
        <v>0.1</v>
      </c>
      <c r="B1233" t="str">
        <f>IF(LEFT(Table1[[#This Row],[Peak '#]],3)="TIC", SUBSTITUTE(SUBSTITUTE(Table1[[#This Row],[Peak '#]],".D\data.ms",""),"TIC:", ""),B1232)</f>
        <v xml:space="preserve"> 20250718_Nap-0.1</v>
      </c>
      <c r="J1233" t="str">
        <f>IFERROR(2*(D1234-Table1[[#This Row],[Ret Time]])/(Table1[[#This Row],[Width]]+F1234),"")</f>
        <v/>
      </c>
      <c r="K1233" t="str">
        <f>IF(ISNUMBER(Table1[[#This Row],[Ret Time]]), ROUND(Table1[[#This Row],[Ret Time]],1),"")</f>
        <v/>
      </c>
      <c r="L1233" t="str">
        <f>IFERROR(INDEX($W$8:$W$30,MATCH(K1233,$V$8:$V$30,0)),"")</f>
        <v/>
      </c>
      <c r="M1233" t="str">
        <f>IFERROR(INDEX($X$8:$X$30,MATCH(Table1[[#This Row],[Rounded RT]],$V$8:$V$30,0)),"")</f>
        <v/>
      </c>
      <c r="N1233" t="str">
        <f>IF(Table1[[#This Row],[Analyte]]=$W$8, Table1[[#This Row],[Area]]/SUMIFS($G$6:$G2231, $M$6:$M2231,Table1[[#This Row],[Inject ID]],$B$6:$B2231,Table1[[#This Row],[File Name]]), "")</f>
        <v/>
      </c>
      <c r="O1233" t="str">
        <f>IF(Table1[[#This Row],[Analyte]]=$W$25, Table1[[#This Row],[Area]]/SUMIFS($G$6:$G2231, $M$6:$M2231,Table1[[#This Row],[Inject ID]],$B$6:$B2231,Table1[[#This Row],[File Name]]), "")</f>
        <v/>
      </c>
      <c r="Q1233" t="str">
        <f>IF(Table1[[#This Row],[Nap/decane]]=$W$8, Table1[[#This Row],[Area]]/SUMIFS($G$6:$G2231, $M$6:$M2231,Table1[[#This Row],[Inject ID approx]],$B$6:$B2231,Table1[[#This Row],[File Name]]), "")</f>
        <v/>
      </c>
      <c r="R1233" t="str">
        <f>IF(OR(Table1[[#This Row],[Analyte]]="Phe", Table1[[#This Row],[Analyte]]= "Naphtol"),TRUE,"")</f>
        <v/>
      </c>
    </row>
    <row r="1234" spans="1:18" x14ac:dyDescent="0.2">
      <c r="A1234" t="str">
        <f>IFERROR(RIGHT(Table1[[#This Row],[File Name]],LEN(Table1[[#This Row],[File Name]])-FIND("-",Table1[[#This Row],[File Name]])),"")</f>
        <v>0.1</v>
      </c>
      <c r="B1234" t="str">
        <f>IF(LEFT(Table1[[#This Row],[Peak '#]],3)="TIC", SUBSTITUTE(SUBSTITUTE(Table1[[#This Row],[Peak '#]],".D\data.ms",""),"TIC:", ""),B1233)</f>
        <v xml:space="preserve"> 20250718_Nap-0.1</v>
      </c>
      <c r="J1234" t="str">
        <f>IFERROR(2*(D1235-Table1[[#This Row],[Ret Time]])/(Table1[[#This Row],[Width]]+F1235),"")</f>
        <v/>
      </c>
      <c r="K1234" t="str">
        <f>IF(ISNUMBER(Table1[[#This Row],[Ret Time]]), ROUND(Table1[[#This Row],[Ret Time]],1),"")</f>
        <v/>
      </c>
      <c r="L1234" t="str">
        <f>IFERROR(INDEX($W$8:$W$30,MATCH(K1234,$V$8:$V$30,0)),"")</f>
        <v/>
      </c>
      <c r="M1234" t="str">
        <f>IFERROR(INDEX($X$8:$X$30,MATCH(Table1[[#This Row],[Rounded RT]],$V$8:$V$30,0)),"")</f>
        <v/>
      </c>
      <c r="N1234" t="str">
        <f>IF(Table1[[#This Row],[Analyte]]=$W$8, Table1[[#This Row],[Area]]/SUMIFS($G$6:$G2232, $M$6:$M2232,Table1[[#This Row],[Inject ID]],$B$6:$B2232,Table1[[#This Row],[File Name]]), "")</f>
        <v/>
      </c>
      <c r="O1234" t="str">
        <f>IF(Table1[[#This Row],[Analyte]]=$W$25, Table1[[#This Row],[Area]]/SUMIFS($G$6:$G2232, $M$6:$M2232,Table1[[#This Row],[Inject ID]],$B$6:$B2232,Table1[[#This Row],[File Name]]), "")</f>
        <v/>
      </c>
      <c r="Q1234" t="str">
        <f>IF(Table1[[#This Row],[Nap/decane]]=$W$8, Table1[[#This Row],[Area]]/SUMIFS($G$6:$G2232, $M$6:$M2232,Table1[[#This Row],[Inject ID approx]],$B$6:$B2232,Table1[[#This Row],[File Name]]), "")</f>
        <v/>
      </c>
      <c r="R1234" t="str">
        <f>IF(OR(Table1[[#This Row],[Analyte]]="Phe", Table1[[#This Row],[Analyte]]= "Naphtol"),TRUE,"")</f>
        <v/>
      </c>
    </row>
    <row r="1235" spans="1:18" x14ac:dyDescent="0.2">
      <c r="A1235" t="str">
        <f>IFERROR(RIGHT(Table1[[#This Row],[File Name]],LEN(Table1[[#This Row],[File Name]])-FIND("-",Table1[[#This Row],[File Name]])),"")</f>
        <v>0.1</v>
      </c>
      <c r="B1235" t="str">
        <f>IF(LEFT(Table1[[#This Row],[Peak '#]],3)="TIC", SUBSTITUTE(SUBSTITUTE(Table1[[#This Row],[Peak '#]],".D\data.ms",""),"TIC:", ""),B1234)</f>
        <v xml:space="preserve"> 20250718_Nap-0.1</v>
      </c>
      <c r="J1235" t="str">
        <f>IFERROR(2*(D1236-Table1[[#This Row],[Ret Time]])/(Table1[[#This Row],[Width]]+F1236),"")</f>
        <v/>
      </c>
      <c r="K1235" t="str">
        <f>IF(ISNUMBER(Table1[[#This Row],[Ret Time]]), ROUND(Table1[[#This Row],[Ret Time]],1),"")</f>
        <v/>
      </c>
      <c r="L1235" t="str">
        <f>IFERROR(INDEX($W$8:$W$30,MATCH(K1235,$V$8:$V$30,0)),"")</f>
        <v/>
      </c>
      <c r="M1235" t="str">
        <f>IFERROR(INDEX($X$8:$X$30,MATCH(Table1[[#This Row],[Rounded RT]],$V$8:$V$30,0)),"")</f>
        <v/>
      </c>
      <c r="N1235" t="str">
        <f>IF(Table1[[#This Row],[Analyte]]=$W$8, Table1[[#This Row],[Area]]/SUMIFS($G$6:$G2233, $M$6:$M2233,Table1[[#This Row],[Inject ID]],$B$6:$B2233,Table1[[#This Row],[File Name]]), "")</f>
        <v/>
      </c>
      <c r="O1235" t="str">
        <f>IF(Table1[[#This Row],[Analyte]]=$W$25, Table1[[#This Row],[Area]]/SUMIFS($G$6:$G2233, $M$6:$M2233,Table1[[#This Row],[Inject ID]],$B$6:$B2233,Table1[[#This Row],[File Name]]), "")</f>
        <v/>
      </c>
      <c r="Q1235" t="str">
        <f>IF(Table1[[#This Row],[Nap/decane]]=$W$8, Table1[[#This Row],[Area]]/SUMIFS($G$6:$G2233, $M$6:$M2233,Table1[[#This Row],[Inject ID approx]],$B$6:$B2233,Table1[[#This Row],[File Name]]), "")</f>
        <v/>
      </c>
      <c r="R1235" t="str">
        <f>IF(OR(Table1[[#This Row],[Analyte]]="Phe", Table1[[#This Row],[Analyte]]= "Naphtol"),TRUE,"")</f>
        <v/>
      </c>
    </row>
    <row r="1236" spans="1:18" x14ac:dyDescent="0.2">
      <c r="A1236" t="str">
        <f>IFERROR(RIGHT(Table1[[#This Row],[File Name]],LEN(Table1[[#This Row],[File Name]])-FIND("-",Table1[[#This Row],[File Name]])),"")</f>
        <v>0.1</v>
      </c>
      <c r="B1236" t="str">
        <f>IF(LEFT(Table1[[#This Row],[Peak '#]],3)="TIC", SUBSTITUTE(SUBSTITUTE(Table1[[#This Row],[Peak '#]],".D\data.ms",""),"TIC:", ""),B1235)</f>
        <v xml:space="preserve"> 20250718_Nap-0.1</v>
      </c>
      <c r="J1236" t="str">
        <f>IFERROR(2*(D1237-Table1[[#This Row],[Ret Time]])/(Table1[[#This Row],[Width]]+F1237),"")</f>
        <v/>
      </c>
      <c r="K1236" t="str">
        <f>IF(ISNUMBER(Table1[[#This Row],[Ret Time]]), ROUND(Table1[[#This Row],[Ret Time]],1),"")</f>
        <v/>
      </c>
      <c r="L1236" t="str">
        <f>IFERROR(INDEX($W$8:$W$30,MATCH(K1236,$V$8:$V$30,0)),"")</f>
        <v/>
      </c>
      <c r="M1236" t="str">
        <f>IFERROR(INDEX($X$8:$X$30,MATCH(Table1[[#This Row],[Rounded RT]],$V$8:$V$30,0)),"")</f>
        <v/>
      </c>
      <c r="N1236" t="str">
        <f>IF(Table1[[#This Row],[Analyte]]=$W$8, Table1[[#This Row],[Area]]/SUMIFS($G$6:$G2234, $M$6:$M2234,Table1[[#This Row],[Inject ID]],$B$6:$B2234,Table1[[#This Row],[File Name]]), "")</f>
        <v/>
      </c>
      <c r="O1236" t="str">
        <f>IF(Table1[[#This Row],[Analyte]]=$W$25, Table1[[#This Row],[Area]]/SUMIFS($G$6:$G2234, $M$6:$M2234,Table1[[#This Row],[Inject ID]],$B$6:$B2234,Table1[[#This Row],[File Name]]), "")</f>
        <v/>
      </c>
      <c r="Q1236" t="str">
        <f>IF(Table1[[#This Row],[Nap/decane]]=$W$8, Table1[[#This Row],[Area]]/SUMIFS($G$6:$G2234, $M$6:$M2234,Table1[[#This Row],[Inject ID approx]],$B$6:$B2234,Table1[[#This Row],[File Name]]), "")</f>
        <v/>
      </c>
      <c r="R1236" t="str">
        <f>IF(OR(Table1[[#This Row],[Analyte]]="Phe", Table1[[#This Row],[Analyte]]= "Naphtol"),TRUE,"")</f>
        <v/>
      </c>
    </row>
    <row r="1237" spans="1:18" x14ac:dyDescent="0.2">
      <c r="A1237" t="str">
        <f>IFERROR(RIGHT(Table1[[#This Row],[File Name]],LEN(Table1[[#This Row],[File Name]])-FIND("-",Table1[[#This Row],[File Name]])),"")</f>
        <v>0.1</v>
      </c>
      <c r="B1237" t="str">
        <f>IF(LEFT(Table1[[#This Row],[Peak '#]],3)="TIC", SUBSTITUTE(SUBSTITUTE(Table1[[#This Row],[Peak '#]],".D\data.ms",""),"TIC:", ""),B1236)</f>
        <v xml:space="preserve"> 20250718_Nap-0.1</v>
      </c>
      <c r="J1237" t="str">
        <f>IFERROR(2*(D1238-Table1[[#This Row],[Ret Time]])/(Table1[[#This Row],[Width]]+F1238),"")</f>
        <v/>
      </c>
      <c r="K1237" t="str">
        <f>IF(ISNUMBER(Table1[[#This Row],[Ret Time]]), ROUND(Table1[[#This Row],[Ret Time]],1),"")</f>
        <v/>
      </c>
      <c r="L1237" t="str">
        <f>IFERROR(INDEX($W$8:$W$30,MATCH(K1237,$V$8:$V$30,0)),"")</f>
        <v/>
      </c>
      <c r="M1237" t="str">
        <f>IFERROR(INDEX($X$8:$X$30,MATCH(Table1[[#This Row],[Rounded RT]],$V$8:$V$30,0)),"")</f>
        <v/>
      </c>
      <c r="N1237" t="str">
        <f>IF(Table1[[#This Row],[Analyte]]=$W$8, Table1[[#This Row],[Area]]/SUMIFS($G$6:$G2235, $M$6:$M2235,Table1[[#This Row],[Inject ID]],$B$6:$B2235,Table1[[#This Row],[File Name]]), "")</f>
        <v/>
      </c>
      <c r="O1237" t="str">
        <f>IF(Table1[[#This Row],[Analyte]]=$W$25, Table1[[#This Row],[Area]]/SUMIFS($G$6:$G2235, $M$6:$M2235,Table1[[#This Row],[Inject ID]],$B$6:$B2235,Table1[[#This Row],[File Name]]), "")</f>
        <v/>
      </c>
      <c r="Q1237" t="str">
        <f>IF(Table1[[#This Row],[Nap/decane]]=$W$8, Table1[[#This Row],[Area]]/SUMIFS($G$6:$G2235, $M$6:$M2235,Table1[[#This Row],[Inject ID approx]],$B$6:$B2235,Table1[[#This Row],[File Name]]), "")</f>
        <v/>
      </c>
      <c r="R1237" t="str">
        <f>IF(OR(Table1[[#This Row],[Analyte]]="Phe", Table1[[#This Row],[Analyte]]= "Naphtol"),TRUE,"")</f>
        <v/>
      </c>
    </row>
    <row r="1238" spans="1:18" x14ac:dyDescent="0.2">
      <c r="A1238" t="str">
        <f>IFERROR(RIGHT(Table1[[#This Row],[File Name]],LEN(Table1[[#This Row],[File Name]])-FIND("-",Table1[[#This Row],[File Name]])),"")</f>
        <v>0.1</v>
      </c>
      <c r="B1238" t="str">
        <f>IF(LEFT(Table1[[#This Row],[Peak '#]],3)="TIC", SUBSTITUTE(SUBSTITUTE(Table1[[#This Row],[Peak '#]],".D\data.ms",""),"TIC:", ""),B1237)</f>
        <v xml:space="preserve"> 20250718_Nap-0.1</v>
      </c>
      <c r="J1238" t="str">
        <f>IFERROR(2*(D1239-Table1[[#This Row],[Ret Time]])/(Table1[[#This Row],[Width]]+F1239),"")</f>
        <v/>
      </c>
      <c r="K1238" t="str">
        <f>IF(ISNUMBER(Table1[[#This Row],[Ret Time]]), ROUND(Table1[[#This Row],[Ret Time]],1),"")</f>
        <v/>
      </c>
      <c r="L1238" t="str">
        <f>IFERROR(INDEX($W$8:$W$30,MATCH(K1238,$V$8:$V$30,0)),"")</f>
        <v/>
      </c>
      <c r="M1238" t="str">
        <f>IFERROR(INDEX($X$8:$X$30,MATCH(Table1[[#This Row],[Rounded RT]],$V$8:$V$30,0)),"")</f>
        <v/>
      </c>
      <c r="N1238" t="str">
        <f>IF(Table1[[#This Row],[Analyte]]=$W$8, Table1[[#This Row],[Area]]/SUMIFS($G$6:$G2236, $M$6:$M2236,Table1[[#This Row],[Inject ID]],$B$6:$B2236,Table1[[#This Row],[File Name]]), "")</f>
        <v/>
      </c>
      <c r="O1238" t="str">
        <f>IF(Table1[[#This Row],[Analyte]]=$W$25, Table1[[#This Row],[Area]]/SUMIFS($G$6:$G2236, $M$6:$M2236,Table1[[#This Row],[Inject ID]],$B$6:$B2236,Table1[[#This Row],[File Name]]), "")</f>
        <v/>
      </c>
      <c r="Q1238" t="str">
        <f>IF(Table1[[#This Row],[Nap/decane]]=$W$8, Table1[[#This Row],[Area]]/SUMIFS($G$6:$G2236, $M$6:$M2236,Table1[[#This Row],[Inject ID approx]],$B$6:$B2236,Table1[[#This Row],[File Name]]), "")</f>
        <v/>
      </c>
      <c r="R1238" t="str">
        <f>IF(OR(Table1[[#This Row],[Analyte]]="Phe", Table1[[#This Row],[Analyte]]= "Naphtol"),TRUE,"")</f>
        <v/>
      </c>
    </row>
    <row r="1239" spans="1:18" x14ac:dyDescent="0.2">
      <c r="A1239" t="str">
        <f>IFERROR(RIGHT(Table1[[#This Row],[File Name]],LEN(Table1[[#This Row],[File Name]])-FIND("-",Table1[[#This Row],[File Name]])),"")</f>
        <v>0.1</v>
      </c>
      <c r="B1239" t="str">
        <f>IF(LEFT(Table1[[#This Row],[Peak '#]],3)="TIC", SUBSTITUTE(SUBSTITUTE(Table1[[#This Row],[Peak '#]],".D\data.ms",""),"TIC:", ""),B1238)</f>
        <v xml:space="preserve"> 20250718_Nap-0.1</v>
      </c>
      <c r="J1239" t="str">
        <f>IFERROR(2*(D1240-Table1[[#This Row],[Ret Time]])/(Table1[[#This Row],[Width]]+F1240),"")</f>
        <v/>
      </c>
      <c r="K1239" t="str">
        <f>IF(ISNUMBER(Table1[[#This Row],[Ret Time]]), ROUND(Table1[[#This Row],[Ret Time]],1),"")</f>
        <v/>
      </c>
      <c r="L1239" t="str">
        <f>IFERROR(INDEX($W$8:$W$30,MATCH(K1239,$V$8:$V$30,0)),"")</f>
        <v/>
      </c>
      <c r="M1239" t="str">
        <f>IFERROR(INDEX($X$8:$X$30,MATCH(Table1[[#This Row],[Rounded RT]],$V$8:$V$30,0)),"")</f>
        <v/>
      </c>
      <c r="N1239" t="str">
        <f>IF(Table1[[#This Row],[Analyte]]=$W$8, Table1[[#This Row],[Area]]/SUMIFS($G$6:$G2237, $M$6:$M2237,Table1[[#This Row],[Inject ID]],$B$6:$B2237,Table1[[#This Row],[File Name]]), "")</f>
        <v/>
      </c>
      <c r="O1239" t="str">
        <f>IF(Table1[[#This Row],[Analyte]]=$W$25, Table1[[#This Row],[Area]]/SUMIFS($G$6:$G2237, $M$6:$M2237,Table1[[#This Row],[Inject ID]],$B$6:$B2237,Table1[[#This Row],[File Name]]), "")</f>
        <v/>
      </c>
      <c r="Q1239" t="str">
        <f>IF(Table1[[#This Row],[Nap/decane]]=$W$8, Table1[[#This Row],[Area]]/SUMIFS($G$6:$G2237, $M$6:$M2237,Table1[[#This Row],[Inject ID approx]],$B$6:$B2237,Table1[[#This Row],[File Name]]), "")</f>
        <v/>
      </c>
      <c r="R1239" t="str">
        <f>IF(OR(Table1[[#This Row],[Analyte]]="Phe", Table1[[#This Row],[Analyte]]= "Naphtol"),TRUE,"")</f>
        <v/>
      </c>
    </row>
    <row r="1240" spans="1:18" x14ac:dyDescent="0.2">
      <c r="A1240" t="str">
        <f>IFERROR(RIGHT(Table1[[#This Row],[File Name]],LEN(Table1[[#This Row],[File Name]])-FIND("-",Table1[[#This Row],[File Name]])),"")</f>
        <v>0.1</v>
      </c>
      <c r="B1240" t="str">
        <f>IF(LEFT(Table1[[#This Row],[Peak '#]],3)="TIC", SUBSTITUTE(SUBSTITUTE(Table1[[#This Row],[Peak '#]],".D\data.ms",""),"TIC:", ""),B1239)</f>
        <v xml:space="preserve"> 20250718_Nap-0.1</v>
      </c>
      <c r="J1240" t="str">
        <f>IFERROR(2*(D1241-Table1[[#This Row],[Ret Time]])/(Table1[[#This Row],[Width]]+F1241),"")</f>
        <v/>
      </c>
      <c r="K1240" t="str">
        <f>IF(ISNUMBER(Table1[[#This Row],[Ret Time]]), ROUND(Table1[[#This Row],[Ret Time]],1),"")</f>
        <v/>
      </c>
      <c r="L1240" t="str">
        <f>IFERROR(INDEX($W$8:$W$30,MATCH(K1240,$V$8:$V$30,0)),"")</f>
        <v/>
      </c>
      <c r="M1240" t="str">
        <f>IFERROR(INDEX($X$8:$X$30,MATCH(Table1[[#This Row],[Rounded RT]],$V$8:$V$30,0)),"")</f>
        <v/>
      </c>
      <c r="N1240" t="str">
        <f>IF(Table1[[#This Row],[Analyte]]=$W$8, Table1[[#This Row],[Area]]/SUMIFS($G$6:$G2238, $M$6:$M2238,Table1[[#This Row],[Inject ID]],$B$6:$B2238,Table1[[#This Row],[File Name]]), "")</f>
        <v/>
      </c>
      <c r="O1240" t="str">
        <f>IF(Table1[[#This Row],[Analyte]]=$W$25, Table1[[#This Row],[Area]]/SUMIFS($G$6:$G2238, $M$6:$M2238,Table1[[#This Row],[Inject ID]],$B$6:$B2238,Table1[[#This Row],[File Name]]), "")</f>
        <v/>
      </c>
      <c r="Q1240" t="str">
        <f>IF(Table1[[#This Row],[Nap/decane]]=$W$8, Table1[[#This Row],[Area]]/SUMIFS($G$6:$G2238, $M$6:$M2238,Table1[[#This Row],[Inject ID approx]],$B$6:$B2238,Table1[[#This Row],[File Name]]), "")</f>
        <v/>
      </c>
      <c r="R1240" t="str">
        <f>IF(OR(Table1[[#This Row],[Analyte]]="Phe", Table1[[#This Row],[Analyte]]= "Naphtol"),TRUE,"")</f>
        <v/>
      </c>
    </row>
    <row r="1241" spans="1:18" x14ac:dyDescent="0.2">
      <c r="A1241" t="str">
        <f>IFERROR(RIGHT(Table1[[#This Row],[File Name]],LEN(Table1[[#This Row],[File Name]])-FIND("-",Table1[[#This Row],[File Name]])),"")</f>
        <v>0.1</v>
      </c>
      <c r="B1241" t="str">
        <f>IF(LEFT(Table1[[#This Row],[Peak '#]],3)="TIC", SUBSTITUTE(SUBSTITUTE(Table1[[#This Row],[Peak '#]],".D\data.ms",""),"TIC:", ""),B1240)</f>
        <v xml:space="preserve"> 20250718_Nap-0.1</v>
      </c>
      <c r="J1241" t="str">
        <f>IFERROR(2*(D1242-Table1[[#This Row],[Ret Time]])/(Table1[[#This Row],[Width]]+F1242),"")</f>
        <v/>
      </c>
      <c r="K1241" t="str">
        <f>IF(ISNUMBER(Table1[[#This Row],[Ret Time]]), ROUND(Table1[[#This Row],[Ret Time]],1),"")</f>
        <v/>
      </c>
      <c r="L1241" t="str">
        <f>IFERROR(INDEX($W$8:$W$30,MATCH(K1241,$V$8:$V$30,0)),"")</f>
        <v/>
      </c>
      <c r="M1241" t="str">
        <f>IFERROR(INDEX($X$8:$X$30,MATCH(Table1[[#This Row],[Rounded RT]],$V$8:$V$30,0)),"")</f>
        <v/>
      </c>
      <c r="N1241" t="str">
        <f>IF(Table1[[#This Row],[Analyte]]=$W$8, Table1[[#This Row],[Area]]/SUMIFS($G$6:$G2239, $M$6:$M2239,Table1[[#This Row],[Inject ID]],$B$6:$B2239,Table1[[#This Row],[File Name]]), "")</f>
        <v/>
      </c>
      <c r="O1241" t="str">
        <f>IF(Table1[[#This Row],[Analyte]]=$W$25, Table1[[#This Row],[Area]]/SUMIFS($G$6:$G2239, $M$6:$M2239,Table1[[#This Row],[Inject ID]],$B$6:$B2239,Table1[[#This Row],[File Name]]), "")</f>
        <v/>
      </c>
      <c r="Q1241" t="str">
        <f>IF(Table1[[#This Row],[Nap/decane]]=$W$8, Table1[[#This Row],[Area]]/SUMIFS($G$6:$G2239, $M$6:$M2239,Table1[[#This Row],[Inject ID approx]],$B$6:$B2239,Table1[[#This Row],[File Name]]), "")</f>
        <v/>
      </c>
      <c r="R1241" t="str">
        <f>IF(OR(Table1[[#This Row],[Analyte]]="Phe", Table1[[#This Row],[Analyte]]= "Naphtol"),TRUE,"")</f>
        <v/>
      </c>
    </row>
    <row r="1242" spans="1:18" x14ac:dyDescent="0.2">
      <c r="A1242" t="str">
        <f>IFERROR(RIGHT(Table1[[#This Row],[File Name]],LEN(Table1[[#This Row],[File Name]])-FIND("-",Table1[[#This Row],[File Name]])),"")</f>
        <v>0.1</v>
      </c>
      <c r="B1242" t="str">
        <f>IF(LEFT(Table1[[#This Row],[Peak '#]],3)="TIC", SUBSTITUTE(SUBSTITUTE(Table1[[#This Row],[Peak '#]],".D\data.ms",""),"TIC:", ""),B1241)</f>
        <v xml:space="preserve"> 20250718_Nap-0.1</v>
      </c>
      <c r="J1242" t="str">
        <f>IFERROR(2*(D1243-Table1[[#This Row],[Ret Time]])/(Table1[[#This Row],[Width]]+F1243),"")</f>
        <v/>
      </c>
      <c r="K1242" t="str">
        <f>IF(ISNUMBER(Table1[[#This Row],[Ret Time]]), ROUND(Table1[[#This Row],[Ret Time]],1),"")</f>
        <v/>
      </c>
      <c r="L1242" t="str">
        <f>IFERROR(INDEX($W$8:$W$30,MATCH(K1242,$V$8:$V$30,0)),"")</f>
        <v/>
      </c>
      <c r="M1242" t="str">
        <f>IFERROR(INDEX($X$8:$X$30,MATCH(Table1[[#This Row],[Rounded RT]],$V$8:$V$30,0)),"")</f>
        <v/>
      </c>
      <c r="N1242" t="str">
        <f>IF(Table1[[#This Row],[Analyte]]=$W$8, Table1[[#This Row],[Area]]/SUMIFS($G$6:$G2240, $M$6:$M2240,Table1[[#This Row],[Inject ID]],$B$6:$B2240,Table1[[#This Row],[File Name]]), "")</f>
        <v/>
      </c>
      <c r="O1242" t="str">
        <f>IF(Table1[[#This Row],[Analyte]]=$W$25, Table1[[#This Row],[Area]]/SUMIFS($G$6:$G2240, $M$6:$M2240,Table1[[#This Row],[Inject ID]],$B$6:$B2240,Table1[[#This Row],[File Name]]), "")</f>
        <v/>
      </c>
      <c r="Q1242" t="str">
        <f>IF(Table1[[#This Row],[Nap/decane]]=$W$8, Table1[[#This Row],[Area]]/SUMIFS($G$6:$G2240, $M$6:$M2240,Table1[[#This Row],[Inject ID approx]],$B$6:$B2240,Table1[[#This Row],[File Name]]), "")</f>
        <v/>
      </c>
      <c r="R1242" t="str">
        <f>IF(OR(Table1[[#This Row],[Analyte]]="Phe", Table1[[#This Row],[Analyte]]= "Naphtol"),TRUE,"")</f>
        <v/>
      </c>
    </row>
    <row r="1243" spans="1:18" x14ac:dyDescent="0.2">
      <c r="A1243" t="str">
        <f>IFERROR(RIGHT(Table1[[#This Row],[File Name]],LEN(Table1[[#This Row],[File Name]])-FIND("-",Table1[[#This Row],[File Name]])),"")</f>
        <v>0.1</v>
      </c>
      <c r="B1243" t="str">
        <f>IF(LEFT(Table1[[#This Row],[Peak '#]],3)="TIC", SUBSTITUTE(SUBSTITUTE(Table1[[#This Row],[Peak '#]],".D\data.ms",""),"TIC:", ""),B1242)</f>
        <v xml:space="preserve"> 20250718_Nap-0.1</v>
      </c>
      <c r="J1243" t="str">
        <f>IFERROR(2*(D1244-Table1[[#This Row],[Ret Time]])/(Table1[[#This Row],[Width]]+F1244),"")</f>
        <v/>
      </c>
      <c r="K1243" t="str">
        <f>IF(ISNUMBER(Table1[[#This Row],[Ret Time]]), ROUND(Table1[[#This Row],[Ret Time]],1),"")</f>
        <v/>
      </c>
      <c r="L1243" t="str">
        <f>IFERROR(INDEX($W$8:$W$30,MATCH(K1243,$V$8:$V$30,0)),"")</f>
        <v/>
      </c>
      <c r="M1243" t="str">
        <f>IFERROR(INDEX($X$8:$X$30,MATCH(Table1[[#This Row],[Rounded RT]],$V$8:$V$30,0)),"")</f>
        <v/>
      </c>
      <c r="N1243" t="str">
        <f>IF(Table1[[#This Row],[Analyte]]=$W$8, Table1[[#This Row],[Area]]/SUMIFS($G$6:$G2241, $M$6:$M2241,Table1[[#This Row],[Inject ID]],$B$6:$B2241,Table1[[#This Row],[File Name]]), "")</f>
        <v/>
      </c>
      <c r="O1243" t="str">
        <f>IF(Table1[[#This Row],[Analyte]]=$W$25, Table1[[#This Row],[Area]]/SUMIFS($G$6:$G2241, $M$6:$M2241,Table1[[#This Row],[Inject ID]],$B$6:$B2241,Table1[[#This Row],[File Name]]), "")</f>
        <v/>
      </c>
      <c r="Q1243" t="str">
        <f>IF(Table1[[#This Row],[Nap/decane]]=$W$8, Table1[[#This Row],[Area]]/SUMIFS($G$6:$G2241, $M$6:$M2241,Table1[[#This Row],[Inject ID approx]],$B$6:$B2241,Table1[[#This Row],[File Name]]), "")</f>
        <v/>
      </c>
      <c r="R1243" t="str">
        <f>IF(OR(Table1[[#This Row],[Analyte]]="Phe", Table1[[#This Row],[Analyte]]= "Naphtol"),TRUE,"")</f>
        <v/>
      </c>
    </row>
    <row r="1244" spans="1:18" x14ac:dyDescent="0.2">
      <c r="A1244" t="str">
        <f>IFERROR(RIGHT(Table1[[#This Row],[File Name]],LEN(Table1[[#This Row],[File Name]])-FIND("-",Table1[[#This Row],[File Name]])),"")</f>
        <v>0.1</v>
      </c>
      <c r="B1244" t="str">
        <f>IF(LEFT(Table1[[#This Row],[Peak '#]],3)="TIC", SUBSTITUTE(SUBSTITUTE(Table1[[#This Row],[Peak '#]],".D\data.ms",""),"TIC:", ""),B1243)</f>
        <v xml:space="preserve"> 20250718_Nap-0.1</v>
      </c>
      <c r="J1244" t="str">
        <f>IFERROR(2*(D1245-Table1[[#This Row],[Ret Time]])/(Table1[[#This Row],[Width]]+F1245),"")</f>
        <v/>
      </c>
      <c r="K1244" t="str">
        <f>IF(ISNUMBER(Table1[[#This Row],[Ret Time]]), ROUND(Table1[[#This Row],[Ret Time]],1),"")</f>
        <v/>
      </c>
      <c r="L1244" t="str">
        <f>IFERROR(INDEX($W$8:$W$30,MATCH(K1244,$V$8:$V$30,0)),"")</f>
        <v/>
      </c>
      <c r="M1244" t="str">
        <f>IFERROR(INDEX($X$8:$X$30,MATCH(Table1[[#This Row],[Rounded RT]],$V$8:$V$30,0)),"")</f>
        <v/>
      </c>
      <c r="N1244" t="str">
        <f>IF(Table1[[#This Row],[Analyte]]=$W$8, Table1[[#This Row],[Area]]/SUMIFS($G$6:$G2242, $M$6:$M2242,Table1[[#This Row],[Inject ID]],$B$6:$B2242,Table1[[#This Row],[File Name]]), "")</f>
        <v/>
      </c>
      <c r="O1244" t="str">
        <f>IF(Table1[[#This Row],[Analyte]]=$W$25, Table1[[#This Row],[Area]]/SUMIFS($G$6:$G2242, $M$6:$M2242,Table1[[#This Row],[Inject ID]],$B$6:$B2242,Table1[[#This Row],[File Name]]), "")</f>
        <v/>
      </c>
      <c r="Q1244" t="str">
        <f>IF(Table1[[#This Row],[Nap/decane]]=$W$8, Table1[[#This Row],[Area]]/SUMIFS($G$6:$G2242, $M$6:$M2242,Table1[[#This Row],[Inject ID approx]],$B$6:$B2242,Table1[[#This Row],[File Name]]), "")</f>
        <v/>
      </c>
      <c r="R1244" t="str">
        <f>IF(OR(Table1[[#This Row],[Analyte]]="Phe", Table1[[#This Row],[Analyte]]= "Naphtol"),TRUE,"")</f>
        <v/>
      </c>
    </row>
    <row r="1245" spans="1:18" x14ac:dyDescent="0.2">
      <c r="A1245" t="str">
        <f>IFERROR(RIGHT(Table1[[#This Row],[File Name]],LEN(Table1[[#This Row],[File Name]])-FIND("-",Table1[[#This Row],[File Name]])),"")</f>
        <v>0.1</v>
      </c>
      <c r="B1245" t="str">
        <f>IF(LEFT(Table1[[#This Row],[Peak '#]],3)="TIC", SUBSTITUTE(SUBSTITUTE(Table1[[#This Row],[Peak '#]],".D\data.ms",""),"TIC:", ""),B1244)</f>
        <v xml:space="preserve"> 20250718_Nap-0.1</v>
      </c>
      <c r="J1245" t="str">
        <f>IFERROR(2*(D1246-Table1[[#This Row],[Ret Time]])/(Table1[[#This Row],[Width]]+F1246),"")</f>
        <v/>
      </c>
      <c r="K1245" t="str">
        <f>IF(ISNUMBER(Table1[[#This Row],[Ret Time]]), ROUND(Table1[[#This Row],[Ret Time]],1),"")</f>
        <v/>
      </c>
      <c r="L1245" t="str">
        <f>IFERROR(INDEX($W$8:$W$30,MATCH(K1245,$V$8:$V$30,0)),"")</f>
        <v/>
      </c>
      <c r="M1245" t="str">
        <f>IFERROR(INDEX($X$8:$X$30,MATCH(Table1[[#This Row],[Rounded RT]],$V$8:$V$30,0)),"")</f>
        <v/>
      </c>
      <c r="N1245" t="str">
        <f>IF(Table1[[#This Row],[Analyte]]=$W$8, Table1[[#This Row],[Area]]/SUMIFS($G$6:$G2243, $M$6:$M2243,Table1[[#This Row],[Inject ID]],$B$6:$B2243,Table1[[#This Row],[File Name]]), "")</f>
        <v/>
      </c>
      <c r="O1245" t="str">
        <f>IF(Table1[[#This Row],[Analyte]]=$W$25, Table1[[#This Row],[Area]]/SUMIFS($G$6:$G2243, $M$6:$M2243,Table1[[#This Row],[Inject ID]],$B$6:$B2243,Table1[[#This Row],[File Name]]), "")</f>
        <v/>
      </c>
      <c r="Q1245" t="str">
        <f>IF(Table1[[#This Row],[Nap/decane]]=$W$8, Table1[[#This Row],[Area]]/SUMIFS($G$6:$G2243, $M$6:$M2243,Table1[[#This Row],[Inject ID approx]],$B$6:$B2243,Table1[[#This Row],[File Name]]), "")</f>
        <v/>
      </c>
      <c r="R1245" t="str">
        <f>IF(OR(Table1[[#This Row],[Analyte]]="Phe", Table1[[#This Row],[Analyte]]= "Naphtol"),TRUE,"")</f>
        <v/>
      </c>
    </row>
    <row r="1246" spans="1:18" x14ac:dyDescent="0.2">
      <c r="A1246" t="str">
        <f>IFERROR(RIGHT(Table1[[#This Row],[File Name]],LEN(Table1[[#This Row],[File Name]])-FIND("-",Table1[[#This Row],[File Name]])),"")</f>
        <v>0.1</v>
      </c>
      <c r="B1246" t="str">
        <f>IF(LEFT(Table1[[#This Row],[Peak '#]],3)="TIC", SUBSTITUTE(SUBSTITUTE(Table1[[#This Row],[Peak '#]],".D\data.ms",""),"TIC:", ""),B1245)</f>
        <v xml:space="preserve"> 20250718_Nap-0.1</v>
      </c>
      <c r="J1246" t="str">
        <f>IFERROR(2*(D1247-Table1[[#This Row],[Ret Time]])/(Table1[[#This Row],[Width]]+F1247),"")</f>
        <v/>
      </c>
      <c r="K1246" t="str">
        <f>IF(ISNUMBER(Table1[[#This Row],[Ret Time]]), ROUND(Table1[[#This Row],[Ret Time]],1),"")</f>
        <v/>
      </c>
      <c r="L1246" t="str">
        <f>IFERROR(INDEX($W$8:$W$30,MATCH(K1246,$V$8:$V$30,0)),"")</f>
        <v/>
      </c>
      <c r="M1246" t="str">
        <f>IFERROR(INDEX($X$8:$X$30,MATCH(Table1[[#This Row],[Rounded RT]],$V$8:$V$30,0)),"")</f>
        <v/>
      </c>
      <c r="N1246" t="str">
        <f>IF(Table1[[#This Row],[Analyte]]=$W$8, Table1[[#This Row],[Area]]/SUMIFS($G$6:$G2244, $M$6:$M2244,Table1[[#This Row],[Inject ID]],$B$6:$B2244,Table1[[#This Row],[File Name]]), "")</f>
        <v/>
      </c>
      <c r="O1246" t="str">
        <f>IF(Table1[[#This Row],[Analyte]]=$W$25, Table1[[#This Row],[Area]]/SUMIFS($G$6:$G2244, $M$6:$M2244,Table1[[#This Row],[Inject ID]],$B$6:$B2244,Table1[[#This Row],[File Name]]), "")</f>
        <v/>
      </c>
      <c r="Q1246" t="str">
        <f>IF(Table1[[#This Row],[Nap/decane]]=$W$8, Table1[[#This Row],[Area]]/SUMIFS($G$6:$G2244, $M$6:$M2244,Table1[[#This Row],[Inject ID approx]],$B$6:$B2244,Table1[[#This Row],[File Name]]), "")</f>
        <v/>
      </c>
      <c r="R1246" t="str">
        <f>IF(OR(Table1[[#This Row],[Analyte]]="Phe", Table1[[#This Row],[Analyte]]= "Naphtol"),TRUE,"")</f>
        <v/>
      </c>
    </row>
    <row r="1247" spans="1:18" x14ac:dyDescent="0.2">
      <c r="A1247" t="str">
        <f>IFERROR(RIGHT(Table1[[#This Row],[File Name]],LEN(Table1[[#This Row],[File Name]])-FIND("-",Table1[[#This Row],[File Name]])),"")</f>
        <v>0.1</v>
      </c>
      <c r="B1247" t="str">
        <f>IF(LEFT(Table1[[#This Row],[Peak '#]],3)="TIC", SUBSTITUTE(SUBSTITUTE(Table1[[#This Row],[Peak '#]],".D\data.ms",""),"TIC:", ""),B1246)</f>
        <v xml:space="preserve"> 20250718_Nap-0.1</v>
      </c>
      <c r="J1247" t="str">
        <f>IFERROR(2*(D1248-Table1[[#This Row],[Ret Time]])/(Table1[[#This Row],[Width]]+F1248),"")</f>
        <v/>
      </c>
      <c r="K1247" t="str">
        <f>IF(ISNUMBER(Table1[[#This Row],[Ret Time]]), ROUND(Table1[[#This Row],[Ret Time]],1),"")</f>
        <v/>
      </c>
      <c r="L1247" t="str">
        <f>IFERROR(INDEX($W$8:$W$30,MATCH(K1247,$V$8:$V$30,0)),"")</f>
        <v/>
      </c>
      <c r="M1247" t="str">
        <f>IFERROR(INDEX($X$8:$X$30,MATCH(Table1[[#This Row],[Rounded RT]],$V$8:$V$30,0)),"")</f>
        <v/>
      </c>
      <c r="N1247" t="str">
        <f>IF(Table1[[#This Row],[Analyte]]=$W$8, Table1[[#This Row],[Area]]/SUMIFS($G$6:$G2245, $M$6:$M2245,Table1[[#This Row],[Inject ID]],$B$6:$B2245,Table1[[#This Row],[File Name]]), "")</f>
        <v/>
      </c>
      <c r="O1247" t="str">
        <f>IF(Table1[[#This Row],[Analyte]]=$W$25, Table1[[#This Row],[Area]]/SUMIFS($G$6:$G2245, $M$6:$M2245,Table1[[#This Row],[Inject ID]],$B$6:$B2245,Table1[[#This Row],[File Name]]), "")</f>
        <v/>
      </c>
      <c r="Q1247" t="str">
        <f>IF(Table1[[#This Row],[Nap/decane]]=$W$8, Table1[[#This Row],[Area]]/SUMIFS($G$6:$G2245, $M$6:$M2245,Table1[[#This Row],[Inject ID approx]],$B$6:$B2245,Table1[[#This Row],[File Name]]), "")</f>
        <v/>
      </c>
      <c r="R1247" t="str">
        <f>IF(OR(Table1[[#This Row],[Analyte]]="Phe", Table1[[#This Row],[Analyte]]= "Naphtol"),TRUE,"")</f>
        <v/>
      </c>
    </row>
    <row r="1248" spans="1:18" x14ac:dyDescent="0.2">
      <c r="A1248" t="str">
        <f>IFERROR(RIGHT(Table1[[#This Row],[File Name]],LEN(Table1[[#This Row],[File Name]])-FIND("-",Table1[[#This Row],[File Name]])),"")</f>
        <v>0.1</v>
      </c>
      <c r="B1248" t="str">
        <f>IF(LEFT(Table1[[#This Row],[Peak '#]],3)="TIC", SUBSTITUTE(SUBSTITUTE(Table1[[#This Row],[Peak '#]],".D\data.ms",""),"TIC:", ""),B1247)</f>
        <v xml:space="preserve"> 20250718_Nap-0.1</v>
      </c>
      <c r="J1248" t="str">
        <f>IFERROR(2*(D1249-Table1[[#This Row],[Ret Time]])/(Table1[[#This Row],[Width]]+F1249),"")</f>
        <v/>
      </c>
      <c r="K1248" t="str">
        <f>IF(ISNUMBER(Table1[[#This Row],[Ret Time]]), ROUND(Table1[[#This Row],[Ret Time]],1),"")</f>
        <v/>
      </c>
      <c r="L1248" t="str">
        <f>IFERROR(INDEX($W$8:$W$30,MATCH(K1248,$V$8:$V$30,0)),"")</f>
        <v/>
      </c>
      <c r="M1248" t="str">
        <f>IFERROR(INDEX($X$8:$X$30,MATCH(Table1[[#This Row],[Rounded RT]],$V$8:$V$30,0)),"")</f>
        <v/>
      </c>
      <c r="N1248" t="str">
        <f>IF(Table1[[#This Row],[Analyte]]=$W$8, Table1[[#This Row],[Area]]/SUMIFS($G$6:$G2246, $M$6:$M2246,Table1[[#This Row],[Inject ID]],$B$6:$B2246,Table1[[#This Row],[File Name]]), "")</f>
        <v/>
      </c>
      <c r="O1248" t="str">
        <f>IF(Table1[[#This Row],[Analyte]]=$W$25, Table1[[#This Row],[Area]]/SUMIFS($G$6:$G2246, $M$6:$M2246,Table1[[#This Row],[Inject ID]],$B$6:$B2246,Table1[[#This Row],[File Name]]), "")</f>
        <v/>
      </c>
      <c r="Q1248" t="str">
        <f>IF(Table1[[#This Row],[Nap/decane]]=$W$8, Table1[[#This Row],[Area]]/SUMIFS($G$6:$G2246, $M$6:$M2246,Table1[[#This Row],[Inject ID approx]],$B$6:$B2246,Table1[[#This Row],[File Name]]), "")</f>
        <v/>
      </c>
      <c r="R1248" t="str">
        <f>IF(OR(Table1[[#This Row],[Analyte]]="Phe", Table1[[#This Row],[Analyte]]= "Naphtol"),TRUE,"")</f>
        <v/>
      </c>
    </row>
    <row r="1249" spans="1:18" x14ac:dyDescent="0.2">
      <c r="A1249" t="str">
        <f>IFERROR(RIGHT(Table1[[#This Row],[File Name]],LEN(Table1[[#This Row],[File Name]])-FIND("-",Table1[[#This Row],[File Name]])),"")</f>
        <v>0.1</v>
      </c>
      <c r="B1249" t="str">
        <f>IF(LEFT(Table1[[#This Row],[Peak '#]],3)="TIC", SUBSTITUTE(SUBSTITUTE(Table1[[#This Row],[Peak '#]],".D\data.ms",""),"TIC:", ""),B1248)</f>
        <v xml:space="preserve"> 20250718_Nap-0.1</v>
      </c>
      <c r="J1249" t="str">
        <f>IFERROR(2*(D1250-Table1[[#This Row],[Ret Time]])/(Table1[[#This Row],[Width]]+F1250),"")</f>
        <v/>
      </c>
      <c r="K1249" t="str">
        <f>IF(ISNUMBER(Table1[[#This Row],[Ret Time]]), ROUND(Table1[[#This Row],[Ret Time]],1),"")</f>
        <v/>
      </c>
      <c r="L1249" t="str">
        <f>IFERROR(INDEX($W$8:$W$30,MATCH(K1249,$V$8:$V$30,0)),"")</f>
        <v/>
      </c>
      <c r="M1249" t="str">
        <f>IFERROR(INDEX($X$8:$X$30,MATCH(Table1[[#This Row],[Rounded RT]],$V$8:$V$30,0)),"")</f>
        <v/>
      </c>
      <c r="N1249" t="str">
        <f>IF(Table1[[#This Row],[Analyte]]=$W$8, Table1[[#This Row],[Area]]/SUMIFS($G$6:$G2247, $M$6:$M2247,Table1[[#This Row],[Inject ID]],$B$6:$B2247,Table1[[#This Row],[File Name]]), "")</f>
        <v/>
      </c>
      <c r="O1249" t="str">
        <f>IF(Table1[[#This Row],[Analyte]]=$W$25, Table1[[#This Row],[Area]]/SUMIFS($G$6:$G2247, $M$6:$M2247,Table1[[#This Row],[Inject ID]],$B$6:$B2247,Table1[[#This Row],[File Name]]), "")</f>
        <v/>
      </c>
      <c r="Q1249" t="str">
        <f>IF(Table1[[#This Row],[Nap/decane]]=$W$8, Table1[[#This Row],[Area]]/SUMIFS($G$6:$G2247, $M$6:$M2247,Table1[[#This Row],[Inject ID approx]],$B$6:$B2247,Table1[[#This Row],[File Name]]), "")</f>
        <v/>
      </c>
      <c r="R1249" t="str">
        <f>IF(OR(Table1[[#This Row],[Analyte]]="Phe", Table1[[#This Row],[Analyte]]= "Naphtol"),TRUE,"")</f>
        <v/>
      </c>
    </row>
    <row r="1250" spans="1:18" x14ac:dyDescent="0.2">
      <c r="A1250" t="str">
        <f>IFERROR(RIGHT(Table1[[#This Row],[File Name]],LEN(Table1[[#This Row],[File Name]])-FIND("-",Table1[[#This Row],[File Name]])),"")</f>
        <v>0.1</v>
      </c>
      <c r="B1250" t="str">
        <f>IF(LEFT(Table1[[#This Row],[Peak '#]],3)="TIC", SUBSTITUTE(SUBSTITUTE(Table1[[#This Row],[Peak '#]],".D\data.ms",""),"TIC:", ""),B1249)</f>
        <v xml:space="preserve"> 20250718_Nap-0.1</v>
      </c>
      <c r="J1250" t="str">
        <f>IFERROR(2*(D1251-Table1[[#This Row],[Ret Time]])/(Table1[[#This Row],[Width]]+F1251),"")</f>
        <v/>
      </c>
      <c r="K1250" t="str">
        <f>IF(ISNUMBER(Table1[[#This Row],[Ret Time]]), ROUND(Table1[[#This Row],[Ret Time]],1),"")</f>
        <v/>
      </c>
      <c r="L1250" t="str">
        <f>IFERROR(INDEX($W$8:$W$30,MATCH(K1250,$V$8:$V$30,0)),"")</f>
        <v/>
      </c>
      <c r="M1250" t="str">
        <f>IFERROR(INDEX($X$8:$X$30,MATCH(Table1[[#This Row],[Rounded RT]],$V$8:$V$30,0)),"")</f>
        <v/>
      </c>
      <c r="N1250" t="str">
        <f>IF(Table1[[#This Row],[Analyte]]=$W$8, Table1[[#This Row],[Area]]/SUMIFS($G$6:$G2248, $M$6:$M2248,Table1[[#This Row],[Inject ID]],$B$6:$B2248,Table1[[#This Row],[File Name]]), "")</f>
        <v/>
      </c>
      <c r="O1250" t="str">
        <f>IF(Table1[[#This Row],[Analyte]]=$W$25, Table1[[#This Row],[Area]]/SUMIFS($G$6:$G2248, $M$6:$M2248,Table1[[#This Row],[Inject ID]],$B$6:$B2248,Table1[[#This Row],[File Name]]), "")</f>
        <v/>
      </c>
      <c r="Q1250" t="str">
        <f>IF(Table1[[#This Row],[Nap/decane]]=$W$8, Table1[[#This Row],[Area]]/SUMIFS($G$6:$G2248, $M$6:$M2248,Table1[[#This Row],[Inject ID approx]],$B$6:$B2248,Table1[[#This Row],[File Name]]), "")</f>
        <v/>
      </c>
      <c r="R1250" t="str">
        <f>IF(OR(Table1[[#This Row],[Analyte]]="Phe", Table1[[#This Row],[Analyte]]= "Naphtol"),TRUE,"")</f>
        <v/>
      </c>
    </row>
    <row r="1251" spans="1:18" x14ac:dyDescent="0.2">
      <c r="A1251" t="str">
        <f>IFERROR(RIGHT(Table1[[#This Row],[File Name]],LEN(Table1[[#This Row],[File Name]])-FIND("-",Table1[[#This Row],[File Name]])),"")</f>
        <v>0.1</v>
      </c>
      <c r="B1251" t="str">
        <f>IF(LEFT(Table1[[#This Row],[Peak '#]],3)="TIC", SUBSTITUTE(SUBSTITUTE(Table1[[#This Row],[Peak '#]],".D\data.ms",""),"TIC:", ""),B1250)</f>
        <v xml:space="preserve"> 20250718_Nap-0.1</v>
      </c>
      <c r="J1251" t="str">
        <f>IFERROR(2*(D1252-Table1[[#This Row],[Ret Time]])/(Table1[[#This Row],[Width]]+F1252),"")</f>
        <v/>
      </c>
      <c r="K1251" t="str">
        <f>IF(ISNUMBER(Table1[[#This Row],[Ret Time]]), ROUND(Table1[[#This Row],[Ret Time]],1),"")</f>
        <v/>
      </c>
      <c r="L1251" t="str">
        <f>IFERROR(INDEX($W$8:$W$30,MATCH(K1251,$V$8:$V$30,0)),"")</f>
        <v/>
      </c>
      <c r="M1251" t="str">
        <f>IFERROR(INDEX($X$8:$X$30,MATCH(Table1[[#This Row],[Rounded RT]],$V$8:$V$30,0)),"")</f>
        <v/>
      </c>
      <c r="N1251" t="str">
        <f>IF(Table1[[#This Row],[Analyte]]=$W$8, Table1[[#This Row],[Area]]/SUMIFS($G$6:$G2249, $M$6:$M2249,Table1[[#This Row],[Inject ID]],$B$6:$B2249,Table1[[#This Row],[File Name]]), "")</f>
        <v/>
      </c>
      <c r="O1251" t="str">
        <f>IF(Table1[[#This Row],[Analyte]]=$W$25, Table1[[#This Row],[Area]]/SUMIFS($G$6:$G2249, $M$6:$M2249,Table1[[#This Row],[Inject ID]],$B$6:$B2249,Table1[[#This Row],[File Name]]), "")</f>
        <v/>
      </c>
      <c r="Q1251" t="str">
        <f>IF(Table1[[#This Row],[Nap/decane]]=$W$8, Table1[[#This Row],[Area]]/SUMIFS($G$6:$G2249, $M$6:$M2249,Table1[[#This Row],[Inject ID approx]],$B$6:$B2249,Table1[[#This Row],[File Name]]), "")</f>
        <v/>
      </c>
      <c r="R1251" t="str">
        <f>IF(OR(Table1[[#This Row],[Analyte]]="Phe", Table1[[#This Row],[Analyte]]= "Naphtol"),TRUE,"")</f>
        <v/>
      </c>
    </row>
    <row r="1252" spans="1:18" x14ac:dyDescent="0.2">
      <c r="A1252" t="str">
        <f>IFERROR(RIGHT(Table1[[#This Row],[File Name]],LEN(Table1[[#This Row],[File Name]])-FIND("-",Table1[[#This Row],[File Name]])),"")</f>
        <v>0.1</v>
      </c>
      <c r="B1252" t="str">
        <f>IF(LEFT(Table1[[#This Row],[Peak '#]],3)="TIC", SUBSTITUTE(SUBSTITUTE(Table1[[#This Row],[Peak '#]],".D\data.ms",""),"TIC:", ""),B1251)</f>
        <v xml:space="preserve"> 20250718_Nap-0.1</v>
      </c>
      <c r="J1252" t="str">
        <f>IFERROR(2*(D1253-Table1[[#This Row],[Ret Time]])/(Table1[[#This Row],[Width]]+F1253),"")</f>
        <v/>
      </c>
      <c r="K1252" t="str">
        <f>IF(ISNUMBER(Table1[[#This Row],[Ret Time]]), ROUND(Table1[[#This Row],[Ret Time]],1),"")</f>
        <v/>
      </c>
      <c r="L1252" t="str">
        <f>IFERROR(INDEX($W$8:$W$30,MATCH(K1252,$V$8:$V$30,0)),"")</f>
        <v/>
      </c>
      <c r="M1252" t="str">
        <f>IFERROR(INDEX($X$8:$X$30,MATCH(Table1[[#This Row],[Rounded RT]],$V$8:$V$30,0)),"")</f>
        <v/>
      </c>
      <c r="N1252" t="str">
        <f>IF(Table1[[#This Row],[Analyte]]=$W$8, Table1[[#This Row],[Area]]/SUMIFS($G$6:$G2250, $M$6:$M2250,Table1[[#This Row],[Inject ID]],$B$6:$B2250,Table1[[#This Row],[File Name]]), "")</f>
        <v/>
      </c>
      <c r="O1252" t="str">
        <f>IF(Table1[[#This Row],[Analyte]]=$W$25, Table1[[#This Row],[Area]]/SUMIFS($G$6:$G2250, $M$6:$M2250,Table1[[#This Row],[Inject ID]],$B$6:$B2250,Table1[[#This Row],[File Name]]), "")</f>
        <v/>
      </c>
      <c r="Q1252" t="str">
        <f>IF(Table1[[#This Row],[Nap/decane]]=$W$8, Table1[[#This Row],[Area]]/SUMIFS($G$6:$G2250, $M$6:$M2250,Table1[[#This Row],[Inject ID approx]],$B$6:$B2250,Table1[[#This Row],[File Name]]), "")</f>
        <v/>
      </c>
      <c r="R1252" t="str">
        <f>IF(OR(Table1[[#This Row],[Analyte]]="Phe", Table1[[#This Row],[Analyte]]= "Naphtol"),TRUE,"")</f>
        <v/>
      </c>
    </row>
    <row r="1253" spans="1:18" x14ac:dyDescent="0.2">
      <c r="A1253" t="str">
        <f>IFERROR(RIGHT(Table1[[#This Row],[File Name]],LEN(Table1[[#This Row],[File Name]])-FIND("-",Table1[[#This Row],[File Name]])),"")</f>
        <v>0.1</v>
      </c>
      <c r="B1253" t="str">
        <f>IF(LEFT(Table1[[#This Row],[Peak '#]],3)="TIC", SUBSTITUTE(SUBSTITUTE(Table1[[#This Row],[Peak '#]],".D\data.ms",""),"TIC:", ""),B1252)</f>
        <v xml:space="preserve"> 20250718_Nap-0.1</v>
      </c>
      <c r="J1253" t="str">
        <f>IFERROR(2*(D1254-Table1[[#This Row],[Ret Time]])/(Table1[[#This Row],[Width]]+F1254),"")</f>
        <v/>
      </c>
      <c r="K1253" t="str">
        <f>IF(ISNUMBER(Table1[[#This Row],[Ret Time]]), ROUND(Table1[[#This Row],[Ret Time]],1),"")</f>
        <v/>
      </c>
      <c r="L1253" t="str">
        <f>IFERROR(INDEX($W$8:$W$30,MATCH(K1253,$V$8:$V$30,0)),"")</f>
        <v/>
      </c>
      <c r="M1253" t="str">
        <f>IFERROR(INDEX($X$8:$X$30,MATCH(Table1[[#This Row],[Rounded RT]],$V$8:$V$30,0)),"")</f>
        <v/>
      </c>
      <c r="N1253" t="str">
        <f>IF(Table1[[#This Row],[Analyte]]=$W$8, Table1[[#This Row],[Area]]/SUMIFS($G$6:$G2251, $M$6:$M2251,Table1[[#This Row],[Inject ID]],$B$6:$B2251,Table1[[#This Row],[File Name]]), "")</f>
        <v/>
      </c>
      <c r="O1253" t="str">
        <f>IF(Table1[[#This Row],[Analyte]]=$W$25, Table1[[#This Row],[Area]]/SUMIFS($G$6:$G2251, $M$6:$M2251,Table1[[#This Row],[Inject ID]],$B$6:$B2251,Table1[[#This Row],[File Name]]), "")</f>
        <v/>
      </c>
      <c r="Q1253" t="str">
        <f>IF(Table1[[#This Row],[Nap/decane]]=$W$8, Table1[[#This Row],[Area]]/SUMIFS($G$6:$G2251, $M$6:$M2251,Table1[[#This Row],[Inject ID approx]],$B$6:$B2251,Table1[[#This Row],[File Name]]), "")</f>
        <v/>
      </c>
      <c r="R1253" t="str">
        <f>IF(OR(Table1[[#This Row],[Analyte]]="Phe", Table1[[#This Row],[Analyte]]= "Naphtol"),TRUE,"")</f>
        <v/>
      </c>
    </row>
    <row r="1254" spans="1:18" x14ac:dyDescent="0.2">
      <c r="A1254" t="str">
        <f>IFERROR(RIGHT(Table1[[#This Row],[File Name]],LEN(Table1[[#This Row],[File Name]])-FIND("-",Table1[[#This Row],[File Name]])),"")</f>
        <v>0.1</v>
      </c>
      <c r="B1254" t="str">
        <f>IF(LEFT(Table1[[#This Row],[Peak '#]],3)="TIC", SUBSTITUTE(SUBSTITUTE(Table1[[#This Row],[Peak '#]],".D\data.ms",""),"TIC:", ""),B1253)</f>
        <v xml:space="preserve"> 20250718_Nap-0.1</v>
      </c>
      <c r="J1254" t="str">
        <f>IFERROR(2*(D1255-Table1[[#This Row],[Ret Time]])/(Table1[[#This Row],[Width]]+F1255),"")</f>
        <v/>
      </c>
      <c r="K1254" t="str">
        <f>IF(ISNUMBER(Table1[[#This Row],[Ret Time]]), ROUND(Table1[[#This Row],[Ret Time]],1),"")</f>
        <v/>
      </c>
      <c r="L1254" t="str">
        <f>IFERROR(INDEX($W$8:$W$30,MATCH(K1254,$V$8:$V$30,0)),"")</f>
        <v/>
      </c>
      <c r="M1254" t="str">
        <f>IFERROR(INDEX($X$8:$X$30,MATCH(Table1[[#This Row],[Rounded RT]],$V$8:$V$30,0)),"")</f>
        <v/>
      </c>
      <c r="N1254" t="str">
        <f>IF(Table1[[#This Row],[Analyte]]=$W$8, Table1[[#This Row],[Area]]/SUMIFS($G$6:$G2252, $M$6:$M2252,Table1[[#This Row],[Inject ID]],$B$6:$B2252,Table1[[#This Row],[File Name]]), "")</f>
        <v/>
      </c>
      <c r="O1254" t="str">
        <f>IF(Table1[[#This Row],[Analyte]]=$W$25, Table1[[#This Row],[Area]]/SUMIFS($G$6:$G2252, $M$6:$M2252,Table1[[#This Row],[Inject ID]],$B$6:$B2252,Table1[[#This Row],[File Name]]), "")</f>
        <v/>
      </c>
      <c r="Q1254" t="str">
        <f>IF(Table1[[#This Row],[Nap/decane]]=$W$8, Table1[[#This Row],[Area]]/SUMIFS($G$6:$G2252, $M$6:$M2252,Table1[[#This Row],[Inject ID approx]],$B$6:$B2252,Table1[[#This Row],[File Name]]), "")</f>
        <v/>
      </c>
      <c r="R1254" t="str">
        <f>IF(OR(Table1[[#This Row],[Analyte]]="Phe", Table1[[#This Row],[Analyte]]= "Naphtol"),TRUE,"")</f>
        <v/>
      </c>
    </row>
    <row r="1255" spans="1:18" x14ac:dyDescent="0.2">
      <c r="A1255" t="str">
        <f>IFERROR(RIGHT(Table1[[#This Row],[File Name]],LEN(Table1[[#This Row],[File Name]])-FIND("-",Table1[[#This Row],[File Name]])),"")</f>
        <v>0.1</v>
      </c>
      <c r="B1255" t="str">
        <f>IF(LEFT(Table1[[#This Row],[Peak '#]],3)="TIC", SUBSTITUTE(SUBSTITUTE(Table1[[#This Row],[Peak '#]],".D\data.ms",""),"TIC:", ""),B1254)</f>
        <v xml:space="preserve"> 20250718_Nap-0.1</v>
      </c>
      <c r="J1255" t="str">
        <f>IFERROR(2*(D1256-Table1[[#This Row],[Ret Time]])/(Table1[[#This Row],[Width]]+F1256),"")</f>
        <v/>
      </c>
      <c r="K1255" t="str">
        <f>IF(ISNUMBER(Table1[[#This Row],[Ret Time]]), ROUND(Table1[[#This Row],[Ret Time]],1),"")</f>
        <v/>
      </c>
      <c r="L1255" t="str">
        <f>IFERROR(INDEX($W$8:$W$30,MATCH(K1255,$V$8:$V$30,0)),"")</f>
        <v/>
      </c>
      <c r="M1255" t="str">
        <f>IFERROR(INDEX($X$8:$X$30,MATCH(Table1[[#This Row],[Rounded RT]],$V$8:$V$30,0)),"")</f>
        <v/>
      </c>
      <c r="N1255" t="str">
        <f>IF(Table1[[#This Row],[Analyte]]=$W$8, Table1[[#This Row],[Area]]/SUMIFS($G$6:$G2253, $M$6:$M2253,Table1[[#This Row],[Inject ID]],$B$6:$B2253,Table1[[#This Row],[File Name]]), "")</f>
        <v/>
      </c>
      <c r="O1255" t="str">
        <f>IF(Table1[[#This Row],[Analyte]]=$W$25, Table1[[#This Row],[Area]]/SUMIFS($G$6:$G2253, $M$6:$M2253,Table1[[#This Row],[Inject ID]],$B$6:$B2253,Table1[[#This Row],[File Name]]), "")</f>
        <v/>
      </c>
      <c r="Q1255" t="str">
        <f>IF(Table1[[#This Row],[Nap/decane]]=$W$8, Table1[[#This Row],[Area]]/SUMIFS($G$6:$G2253, $M$6:$M2253,Table1[[#This Row],[Inject ID approx]],$B$6:$B2253,Table1[[#This Row],[File Name]]), "")</f>
        <v/>
      </c>
      <c r="R1255" t="str">
        <f>IF(OR(Table1[[#This Row],[Analyte]]="Phe", Table1[[#This Row],[Analyte]]= "Naphtol"),TRUE,"")</f>
        <v/>
      </c>
    </row>
    <row r="1256" spans="1:18" x14ac:dyDescent="0.2">
      <c r="A1256" t="str">
        <f>IFERROR(RIGHT(Table1[[#This Row],[File Name]],LEN(Table1[[#This Row],[File Name]])-FIND("-",Table1[[#This Row],[File Name]])),"")</f>
        <v>0.1</v>
      </c>
      <c r="B1256" t="str">
        <f>IF(LEFT(Table1[[#This Row],[Peak '#]],3)="TIC", SUBSTITUTE(SUBSTITUTE(Table1[[#This Row],[Peak '#]],".D\data.ms",""),"TIC:", ""),B1255)</f>
        <v xml:space="preserve"> 20250718_Nap-0.1</v>
      </c>
      <c r="J1256" t="str">
        <f>IFERROR(2*(D1257-Table1[[#This Row],[Ret Time]])/(Table1[[#This Row],[Width]]+F1257),"")</f>
        <v/>
      </c>
      <c r="K1256" t="str">
        <f>IF(ISNUMBER(Table1[[#This Row],[Ret Time]]), ROUND(Table1[[#This Row],[Ret Time]],1),"")</f>
        <v/>
      </c>
      <c r="L1256" t="str">
        <f>IFERROR(INDEX($W$8:$W$30,MATCH(K1256,$V$8:$V$30,0)),"")</f>
        <v/>
      </c>
      <c r="M1256" t="str">
        <f>IFERROR(INDEX($X$8:$X$30,MATCH(Table1[[#This Row],[Rounded RT]],$V$8:$V$30,0)),"")</f>
        <v/>
      </c>
      <c r="N1256" t="str">
        <f>IF(Table1[[#This Row],[Analyte]]=$W$8, Table1[[#This Row],[Area]]/SUMIFS($G$6:$G2254, $M$6:$M2254,Table1[[#This Row],[Inject ID]],$B$6:$B2254,Table1[[#This Row],[File Name]]), "")</f>
        <v/>
      </c>
      <c r="O1256" t="str">
        <f>IF(Table1[[#This Row],[Analyte]]=$W$25, Table1[[#This Row],[Area]]/SUMIFS($G$6:$G2254, $M$6:$M2254,Table1[[#This Row],[Inject ID]],$B$6:$B2254,Table1[[#This Row],[File Name]]), "")</f>
        <v/>
      </c>
      <c r="Q1256" t="str">
        <f>IF(Table1[[#This Row],[Nap/decane]]=$W$8, Table1[[#This Row],[Area]]/SUMIFS($G$6:$G2254, $M$6:$M2254,Table1[[#This Row],[Inject ID approx]],$B$6:$B2254,Table1[[#This Row],[File Name]]), "")</f>
        <v/>
      </c>
      <c r="R1256" t="str">
        <f>IF(OR(Table1[[#This Row],[Analyte]]="Phe", Table1[[#This Row],[Analyte]]= "Naphtol"),TRUE,"")</f>
        <v/>
      </c>
    </row>
    <row r="1257" spans="1:18" x14ac:dyDescent="0.2">
      <c r="A1257" t="str">
        <f>IFERROR(RIGHT(Table1[[#This Row],[File Name]],LEN(Table1[[#This Row],[File Name]])-FIND("-",Table1[[#This Row],[File Name]])),"")</f>
        <v>0.1</v>
      </c>
      <c r="B1257" t="str">
        <f>IF(LEFT(Table1[[#This Row],[Peak '#]],3)="TIC", SUBSTITUTE(SUBSTITUTE(Table1[[#This Row],[Peak '#]],".D\data.ms",""),"TIC:", ""),B1256)</f>
        <v xml:space="preserve"> 20250718_Nap-0.1</v>
      </c>
      <c r="J1257" t="str">
        <f>IFERROR(2*(D1258-Table1[[#This Row],[Ret Time]])/(Table1[[#This Row],[Width]]+F1258),"")</f>
        <v/>
      </c>
      <c r="K1257" t="str">
        <f>IF(ISNUMBER(Table1[[#This Row],[Ret Time]]), ROUND(Table1[[#This Row],[Ret Time]],1),"")</f>
        <v/>
      </c>
      <c r="L1257" t="str">
        <f>IFERROR(INDEX($W$8:$W$30,MATCH(K1257,$V$8:$V$30,0)),"")</f>
        <v/>
      </c>
      <c r="M1257" t="str">
        <f>IFERROR(INDEX($X$8:$X$30,MATCH(Table1[[#This Row],[Rounded RT]],$V$8:$V$30,0)),"")</f>
        <v/>
      </c>
      <c r="N1257" t="str">
        <f>IF(Table1[[#This Row],[Analyte]]=$W$8, Table1[[#This Row],[Area]]/SUMIFS($G$6:$G2255, $M$6:$M2255,Table1[[#This Row],[Inject ID]],$B$6:$B2255,Table1[[#This Row],[File Name]]), "")</f>
        <v/>
      </c>
      <c r="O1257" t="str">
        <f>IF(Table1[[#This Row],[Analyte]]=$W$25, Table1[[#This Row],[Area]]/SUMIFS($G$6:$G2255, $M$6:$M2255,Table1[[#This Row],[Inject ID]],$B$6:$B2255,Table1[[#This Row],[File Name]]), "")</f>
        <v/>
      </c>
      <c r="Q1257" t="str">
        <f>IF(Table1[[#This Row],[Nap/decane]]=$W$8, Table1[[#This Row],[Area]]/SUMIFS($G$6:$G2255, $M$6:$M2255,Table1[[#This Row],[Inject ID approx]],$B$6:$B2255,Table1[[#This Row],[File Name]]), "")</f>
        <v/>
      </c>
      <c r="R1257" t="str">
        <f>IF(OR(Table1[[#This Row],[Analyte]]="Phe", Table1[[#This Row],[Analyte]]= "Naphtol"),TRUE,"")</f>
        <v/>
      </c>
    </row>
    <row r="1258" spans="1:18" x14ac:dyDescent="0.2">
      <c r="A1258" t="str">
        <f>IFERROR(RIGHT(Table1[[#This Row],[File Name]],LEN(Table1[[#This Row],[File Name]])-FIND("-",Table1[[#This Row],[File Name]])),"")</f>
        <v>0.1</v>
      </c>
      <c r="B1258" t="str">
        <f>IF(LEFT(Table1[[#This Row],[Peak '#]],3)="TIC", SUBSTITUTE(SUBSTITUTE(Table1[[#This Row],[Peak '#]],".D\data.ms",""),"TIC:", ""),B1257)</f>
        <v xml:space="preserve"> 20250718_Nap-0.1</v>
      </c>
      <c r="J1258" t="str">
        <f>IFERROR(2*(D1259-Table1[[#This Row],[Ret Time]])/(Table1[[#This Row],[Width]]+F1259),"")</f>
        <v/>
      </c>
      <c r="K1258" t="str">
        <f>IF(ISNUMBER(Table1[[#This Row],[Ret Time]]), ROUND(Table1[[#This Row],[Ret Time]],1),"")</f>
        <v/>
      </c>
      <c r="L1258" t="str">
        <f>IFERROR(INDEX($W$8:$W$30,MATCH(K1258,$V$8:$V$30,0)),"")</f>
        <v/>
      </c>
      <c r="M1258" t="str">
        <f>IFERROR(INDEX($X$8:$X$30,MATCH(Table1[[#This Row],[Rounded RT]],$V$8:$V$30,0)),"")</f>
        <v/>
      </c>
      <c r="N1258" t="str">
        <f>IF(Table1[[#This Row],[Analyte]]=$W$8, Table1[[#This Row],[Area]]/SUMIFS($G$6:$G2256, $M$6:$M2256,Table1[[#This Row],[Inject ID]],$B$6:$B2256,Table1[[#This Row],[File Name]]), "")</f>
        <v/>
      </c>
      <c r="O1258" t="str">
        <f>IF(Table1[[#This Row],[Analyte]]=$W$25, Table1[[#This Row],[Area]]/SUMIFS($G$6:$G2256, $M$6:$M2256,Table1[[#This Row],[Inject ID]],$B$6:$B2256,Table1[[#This Row],[File Name]]), "")</f>
        <v/>
      </c>
      <c r="Q1258" t="str">
        <f>IF(Table1[[#This Row],[Nap/decane]]=$W$8, Table1[[#This Row],[Area]]/SUMIFS($G$6:$G2256, $M$6:$M2256,Table1[[#This Row],[Inject ID approx]],$B$6:$B2256,Table1[[#This Row],[File Name]]), "")</f>
        <v/>
      </c>
      <c r="R1258" t="str">
        <f>IF(OR(Table1[[#This Row],[Analyte]]="Phe", Table1[[#This Row],[Analyte]]= "Naphtol"),TRUE,"")</f>
        <v/>
      </c>
    </row>
    <row r="1259" spans="1:18" x14ac:dyDescent="0.2">
      <c r="A1259" t="str">
        <f>IFERROR(RIGHT(Table1[[#This Row],[File Name]],LEN(Table1[[#This Row],[File Name]])-FIND("-",Table1[[#This Row],[File Name]])),"")</f>
        <v>0.1</v>
      </c>
      <c r="B1259" t="str">
        <f>IF(LEFT(Table1[[#This Row],[Peak '#]],3)="TIC", SUBSTITUTE(SUBSTITUTE(Table1[[#This Row],[Peak '#]],".D\data.ms",""),"TIC:", ""),B1258)</f>
        <v xml:space="preserve"> 20250718_Nap-0.1</v>
      </c>
      <c r="J1259" t="str">
        <f>IFERROR(2*(D1260-Table1[[#This Row],[Ret Time]])/(Table1[[#This Row],[Width]]+F1260),"")</f>
        <v/>
      </c>
      <c r="K1259" t="str">
        <f>IF(ISNUMBER(Table1[[#This Row],[Ret Time]]), ROUND(Table1[[#This Row],[Ret Time]],1),"")</f>
        <v/>
      </c>
      <c r="L1259" t="str">
        <f>IFERROR(INDEX($W$8:$W$30,MATCH(K1259,$V$8:$V$30,0)),"")</f>
        <v/>
      </c>
      <c r="M1259" t="str">
        <f>IFERROR(INDEX($X$8:$X$30,MATCH(Table1[[#This Row],[Rounded RT]],$V$8:$V$30,0)),"")</f>
        <v/>
      </c>
      <c r="N1259" t="str">
        <f>IF(Table1[[#This Row],[Analyte]]=$W$8, Table1[[#This Row],[Area]]/SUMIFS($G$6:$G2257, $M$6:$M2257,Table1[[#This Row],[Inject ID]],$B$6:$B2257,Table1[[#This Row],[File Name]]), "")</f>
        <v/>
      </c>
      <c r="O1259" t="str">
        <f>IF(Table1[[#This Row],[Analyte]]=$W$25, Table1[[#This Row],[Area]]/SUMIFS($G$6:$G2257, $M$6:$M2257,Table1[[#This Row],[Inject ID]],$B$6:$B2257,Table1[[#This Row],[File Name]]), "")</f>
        <v/>
      </c>
      <c r="Q1259" t="str">
        <f>IF(Table1[[#This Row],[Nap/decane]]=$W$8, Table1[[#This Row],[Area]]/SUMIFS($G$6:$G2257, $M$6:$M2257,Table1[[#This Row],[Inject ID approx]],$B$6:$B2257,Table1[[#This Row],[File Name]]), "")</f>
        <v/>
      </c>
      <c r="R1259" t="str">
        <f>IF(OR(Table1[[#This Row],[Analyte]]="Phe", Table1[[#This Row],[Analyte]]= "Naphtol"),TRUE,"")</f>
        <v/>
      </c>
    </row>
    <row r="1260" spans="1:18" x14ac:dyDescent="0.2">
      <c r="A1260" t="str">
        <f>IFERROR(RIGHT(Table1[[#This Row],[File Name]],LEN(Table1[[#This Row],[File Name]])-FIND("-",Table1[[#This Row],[File Name]])),"")</f>
        <v>0.1</v>
      </c>
      <c r="B1260" t="str">
        <f>IF(LEFT(Table1[[#This Row],[Peak '#]],3)="TIC", SUBSTITUTE(SUBSTITUTE(Table1[[#This Row],[Peak '#]],".D\data.ms",""),"TIC:", ""),B1259)</f>
        <v xml:space="preserve"> 20250718_Nap-0.1</v>
      </c>
      <c r="J1260" t="str">
        <f>IFERROR(2*(D1261-Table1[[#This Row],[Ret Time]])/(Table1[[#This Row],[Width]]+F1261),"")</f>
        <v/>
      </c>
      <c r="K1260" t="str">
        <f>IF(ISNUMBER(Table1[[#This Row],[Ret Time]]), ROUND(Table1[[#This Row],[Ret Time]],1),"")</f>
        <v/>
      </c>
      <c r="L1260" t="str">
        <f>IFERROR(INDEX($W$8:$W$30,MATCH(K1260,$V$8:$V$30,0)),"")</f>
        <v/>
      </c>
      <c r="M1260" t="str">
        <f>IFERROR(INDEX($X$8:$X$30,MATCH(Table1[[#This Row],[Rounded RT]],$V$8:$V$30,0)),"")</f>
        <v/>
      </c>
      <c r="N1260" t="str">
        <f>IF(Table1[[#This Row],[Analyte]]=$W$8, Table1[[#This Row],[Area]]/SUMIFS($G$6:$G2258, $M$6:$M2258,Table1[[#This Row],[Inject ID]],$B$6:$B2258,Table1[[#This Row],[File Name]]), "")</f>
        <v/>
      </c>
      <c r="O1260" t="str">
        <f>IF(Table1[[#This Row],[Analyte]]=$W$25, Table1[[#This Row],[Area]]/SUMIFS($G$6:$G2258, $M$6:$M2258,Table1[[#This Row],[Inject ID]],$B$6:$B2258,Table1[[#This Row],[File Name]]), "")</f>
        <v/>
      </c>
      <c r="Q1260" t="str">
        <f>IF(Table1[[#This Row],[Nap/decane]]=$W$8, Table1[[#This Row],[Area]]/SUMIFS($G$6:$G2258, $M$6:$M2258,Table1[[#This Row],[Inject ID approx]],$B$6:$B2258,Table1[[#This Row],[File Name]]), "")</f>
        <v/>
      </c>
      <c r="R1260" t="str">
        <f>IF(OR(Table1[[#This Row],[Analyte]]="Phe", Table1[[#This Row],[Analyte]]= "Naphtol"),TRUE,"")</f>
        <v/>
      </c>
    </row>
    <row r="1261" spans="1:18" x14ac:dyDescent="0.2">
      <c r="A1261" t="str">
        <f>IFERROR(RIGHT(Table1[[#This Row],[File Name]],LEN(Table1[[#This Row],[File Name]])-FIND("-",Table1[[#This Row],[File Name]])),"")</f>
        <v>0.1</v>
      </c>
      <c r="B1261" t="str">
        <f>IF(LEFT(Table1[[#This Row],[Peak '#]],3)="TIC", SUBSTITUTE(SUBSTITUTE(Table1[[#This Row],[Peak '#]],".D\data.ms",""),"TIC:", ""),B1260)</f>
        <v xml:space="preserve"> 20250718_Nap-0.1</v>
      </c>
      <c r="J1261" t="str">
        <f>IFERROR(2*(D1262-Table1[[#This Row],[Ret Time]])/(Table1[[#This Row],[Width]]+F1262),"")</f>
        <v/>
      </c>
      <c r="K1261" t="str">
        <f>IF(ISNUMBER(Table1[[#This Row],[Ret Time]]), ROUND(Table1[[#This Row],[Ret Time]],1),"")</f>
        <v/>
      </c>
      <c r="L1261" t="str">
        <f>IFERROR(INDEX($W$8:$W$30,MATCH(K1261,$V$8:$V$30,0)),"")</f>
        <v/>
      </c>
      <c r="M1261" t="str">
        <f>IFERROR(INDEX($X$8:$X$30,MATCH(Table1[[#This Row],[Rounded RT]],$V$8:$V$30,0)),"")</f>
        <v/>
      </c>
      <c r="N1261" t="str">
        <f>IF(Table1[[#This Row],[Analyte]]=$W$8, Table1[[#This Row],[Area]]/SUMIFS($G$6:$G2259, $M$6:$M2259,Table1[[#This Row],[Inject ID]],$B$6:$B2259,Table1[[#This Row],[File Name]]), "")</f>
        <v/>
      </c>
      <c r="O1261" t="str">
        <f>IF(Table1[[#This Row],[Analyte]]=$W$25, Table1[[#This Row],[Area]]/SUMIFS($G$6:$G2259, $M$6:$M2259,Table1[[#This Row],[Inject ID]],$B$6:$B2259,Table1[[#This Row],[File Name]]), "")</f>
        <v/>
      </c>
      <c r="Q1261" t="str">
        <f>IF(Table1[[#This Row],[Nap/decane]]=$W$8, Table1[[#This Row],[Area]]/SUMIFS($G$6:$G2259, $M$6:$M2259,Table1[[#This Row],[Inject ID approx]],$B$6:$B2259,Table1[[#This Row],[File Name]]), "")</f>
        <v/>
      </c>
      <c r="R1261" t="str">
        <f>IF(OR(Table1[[#This Row],[Analyte]]="Phe", Table1[[#This Row],[Analyte]]= "Naphtol"),TRUE,"")</f>
        <v/>
      </c>
    </row>
    <row r="1262" spans="1:18" x14ac:dyDescent="0.2">
      <c r="A1262" t="str">
        <f>IFERROR(RIGHT(Table1[[#This Row],[File Name]],LEN(Table1[[#This Row],[File Name]])-FIND("-",Table1[[#This Row],[File Name]])),"")</f>
        <v>0.1</v>
      </c>
      <c r="B1262" t="str">
        <f>IF(LEFT(Table1[[#This Row],[Peak '#]],3)="TIC", SUBSTITUTE(SUBSTITUTE(Table1[[#This Row],[Peak '#]],".D\data.ms",""),"TIC:", ""),B1261)</f>
        <v xml:space="preserve"> 20250718_Nap-0.1</v>
      </c>
      <c r="J1262" t="str">
        <f>IFERROR(2*(D1263-Table1[[#This Row],[Ret Time]])/(Table1[[#This Row],[Width]]+F1263),"")</f>
        <v/>
      </c>
      <c r="K1262" t="str">
        <f>IF(ISNUMBER(Table1[[#This Row],[Ret Time]]), ROUND(Table1[[#This Row],[Ret Time]],1),"")</f>
        <v/>
      </c>
      <c r="L1262" t="str">
        <f>IFERROR(INDEX($W$8:$W$30,MATCH(K1262,$V$8:$V$30,0)),"")</f>
        <v/>
      </c>
      <c r="M1262" t="str">
        <f>IFERROR(INDEX($X$8:$X$30,MATCH(Table1[[#This Row],[Rounded RT]],$V$8:$V$30,0)),"")</f>
        <v/>
      </c>
      <c r="N1262" t="str">
        <f>IF(Table1[[#This Row],[Analyte]]=$W$8, Table1[[#This Row],[Area]]/SUMIFS($G$6:$G2260, $M$6:$M2260,Table1[[#This Row],[Inject ID]],$B$6:$B2260,Table1[[#This Row],[File Name]]), "")</f>
        <v/>
      </c>
      <c r="O1262" t="str">
        <f>IF(Table1[[#This Row],[Analyte]]=$W$25, Table1[[#This Row],[Area]]/SUMIFS($G$6:$G2260, $M$6:$M2260,Table1[[#This Row],[Inject ID]],$B$6:$B2260,Table1[[#This Row],[File Name]]), "")</f>
        <v/>
      </c>
      <c r="Q1262" t="str">
        <f>IF(Table1[[#This Row],[Nap/decane]]=$W$8, Table1[[#This Row],[Area]]/SUMIFS($G$6:$G2260, $M$6:$M2260,Table1[[#This Row],[Inject ID approx]],$B$6:$B2260,Table1[[#This Row],[File Name]]), "")</f>
        <v/>
      </c>
      <c r="R1262" t="str">
        <f>IF(OR(Table1[[#This Row],[Analyte]]="Phe", Table1[[#This Row],[Analyte]]= "Naphtol"),TRUE,"")</f>
        <v/>
      </c>
    </row>
    <row r="1263" spans="1:18" x14ac:dyDescent="0.2">
      <c r="A1263" t="str">
        <f>IFERROR(RIGHT(Table1[[#This Row],[File Name]],LEN(Table1[[#This Row],[File Name]])-FIND("-",Table1[[#This Row],[File Name]])),"")</f>
        <v>0.1</v>
      </c>
      <c r="B1263" t="str">
        <f>IF(LEFT(Table1[[#This Row],[Peak '#]],3)="TIC", SUBSTITUTE(SUBSTITUTE(Table1[[#This Row],[Peak '#]],".D\data.ms",""),"TIC:", ""),B1262)</f>
        <v xml:space="preserve"> 20250718_Nap-0.1</v>
      </c>
      <c r="J1263" t="str">
        <f>IFERROR(2*(D1264-Table1[[#This Row],[Ret Time]])/(Table1[[#This Row],[Width]]+F1264),"")</f>
        <v/>
      </c>
      <c r="K1263" t="str">
        <f>IF(ISNUMBER(Table1[[#This Row],[Ret Time]]), ROUND(Table1[[#This Row],[Ret Time]],1),"")</f>
        <v/>
      </c>
      <c r="L1263" t="str">
        <f>IFERROR(INDEX($W$8:$W$30,MATCH(K1263,$V$8:$V$30,0)),"")</f>
        <v/>
      </c>
      <c r="M1263" t="str">
        <f>IFERROR(INDEX($X$8:$X$30,MATCH(Table1[[#This Row],[Rounded RT]],$V$8:$V$30,0)),"")</f>
        <v/>
      </c>
      <c r="N1263" t="str">
        <f>IF(Table1[[#This Row],[Analyte]]=$W$8, Table1[[#This Row],[Area]]/SUMIFS($G$6:$G2261, $M$6:$M2261,Table1[[#This Row],[Inject ID]],$B$6:$B2261,Table1[[#This Row],[File Name]]), "")</f>
        <v/>
      </c>
      <c r="O1263" t="str">
        <f>IF(Table1[[#This Row],[Analyte]]=$W$25, Table1[[#This Row],[Area]]/SUMIFS($G$6:$G2261, $M$6:$M2261,Table1[[#This Row],[Inject ID]],$B$6:$B2261,Table1[[#This Row],[File Name]]), "")</f>
        <v/>
      </c>
      <c r="Q1263" t="str">
        <f>IF(Table1[[#This Row],[Nap/decane]]=$W$8, Table1[[#This Row],[Area]]/SUMIFS($G$6:$G2261, $M$6:$M2261,Table1[[#This Row],[Inject ID approx]],$B$6:$B2261,Table1[[#This Row],[File Name]]), "")</f>
        <v/>
      </c>
      <c r="R1263" t="str">
        <f>IF(OR(Table1[[#This Row],[Analyte]]="Phe", Table1[[#This Row],[Analyte]]= "Naphtol"),TRUE,"")</f>
        <v/>
      </c>
    </row>
    <row r="1264" spans="1:18" x14ac:dyDescent="0.2">
      <c r="A1264" t="str">
        <f>IFERROR(RIGHT(Table1[[#This Row],[File Name]],LEN(Table1[[#This Row],[File Name]])-FIND("-",Table1[[#This Row],[File Name]])),"")</f>
        <v>0.1</v>
      </c>
      <c r="B1264" t="str">
        <f>IF(LEFT(Table1[[#This Row],[Peak '#]],3)="TIC", SUBSTITUTE(SUBSTITUTE(Table1[[#This Row],[Peak '#]],".D\data.ms",""),"TIC:", ""),B1263)</f>
        <v xml:space="preserve"> 20250718_Nap-0.1</v>
      </c>
      <c r="J1264" t="str">
        <f>IFERROR(2*(D1265-Table1[[#This Row],[Ret Time]])/(Table1[[#This Row],[Width]]+F1265),"")</f>
        <v/>
      </c>
      <c r="K1264" t="str">
        <f>IF(ISNUMBER(Table1[[#This Row],[Ret Time]]), ROUND(Table1[[#This Row],[Ret Time]],1),"")</f>
        <v/>
      </c>
      <c r="L1264" t="str">
        <f>IFERROR(INDEX($W$8:$W$30,MATCH(K1264,$V$8:$V$30,0)),"")</f>
        <v/>
      </c>
      <c r="M1264" t="str">
        <f>IFERROR(INDEX($X$8:$X$30,MATCH(Table1[[#This Row],[Rounded RT]],$V$8:$V$30,0)),"")</f>
        <v/>
      </c>
      <c r="N1264" t="str">
        <f>IF(Table1[[#This Row],[Analyte]]=$W$8, Table1[[#This Row],[Area]]/SUMIFS($G$6:$G2262, $M$6:$M2262,Table1[[#This Row],[Inject ID]],$B$6:$B2262,Table1[[#This Row],[File Name]]), "")</f>
        <v/>
      </c>
      <c r="O1264" t="str">
        <f>IF(Table1[[#This Row],[Analyte]]=$W$25, Table1[[#This Row],[Area]]/SUMIFS($G$6:$G2262, $M$6:$M2262,Table1[[#This Row],[Inject ID]],$B$6:$B2262,Table1[[#This Row],[File Name]]), "")</f>
        <v/>
      </c>
      <c r="Q1264" t="str">
        <f>IF(Table1[[#This Row],[Nap/decane]]=$W$8, Table1[[#This Row],[Area]]/SUMIFS($G$6:$G2262, $M$6:$M2262,Table1[[#This Row],[Inject ID approx]],$B$6:$B2262,Table1[[#This Row],[File Name]]), "")</f>
        <v/>
      </c>
      <c r="R1264" t="str">
        <f>IF(OR(Table1[[#This Row],[Analyte]]="Phe", Table1[[#This Row],[Analyte]]= "Naphtol"),TRUE,"")</f>
        <v/>
      </c>
    </row>
  </sheetData>
  <mergeCells count="2">
    <mergeCell ref="V6:X6"/>
    <mergeCell ref="Y6:AA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04F-FE75-644F-9C15-FB91AD8EA4D3}">
  <dimension ref="A1:Z9"/>
  <sheetViews>
    <sheetView tabSelected="1" topLeftCell="G1" workbookViewId="0">
      <selection activeCell="N20" sqref="N20"/>
    </sheetView>
  </sheetViews>
  <sheetFormatPr baseColWidth="10" defaultRowHeight="16" x14ac:dyDescent="0.2"/>
  <cols>
    <col min="25" max="25" width="11.6640625" bestFit="1" customWidth="1"/>
    <col min="26" max="26" width="11" bestFit="1" customWidth="1"/>
  </cols>
  <sheetData>
    <row r="1" spans="1:26" x14ac:dyDescent="0.2">
      <c r="A1" t="str" cm="1">
        <f t="array" ref="A1:R1">Table1[#Headers]</f>
        <v>Sample</v>
      </c>
      <c r="B1" t="str">
        <v>File Name</v>
      </c>
      <c r="C1" t="str">
        <v>Peak #</v>
      </c>
      <c r="D1" t="str">
        <v>Ret Time</v>
      </c>
      <c r="E1" t="str">
        <v>Type</v>
      </c>
      <c r="F1" t="str">
        <v>Width</v>
      </c>
      <c r="G1" t="str">
        <v>Area</v>
      </c>
      <c r="H1" t="str">
        <v>Start Time</v>
      </c>
      <c r="I1" t="str">
        <v>End Time</v>
      </c>
      <c r="J1" t="str">
        <v>Res</v>
      </c>
      <c r="K1" t="str">
        <v>Rounded RT</v>
      </c>
      <c r="L1" t="str">
        <v>Analyte</v>
      </c>
      <c r="M1" t="str">
        <v>Inject ID</v>
      </c>
      <c r="N1" t="str">
        <v>Phe/decane</v>
      </c>
      <c r="O1" t="str">
        <v>Nap/decane</v>
      </c>
      <c r="P1" t="str">
        <v>Inject ID approx</v>
      </c>
      <c r="Q1" t="str">
        <v>Phe/decane approx</v>
      </c>
      <c r="R1" t="str">
        <v>Selecter Column</v>
      </c>
    </row>
    <row r="2" spans="1:26" x14ac:dyDescent="0.2">
      <c r="A2" t="str" cm="1">
        <f t="array" ref="A2:R9">_xlfn._xlws.FILTER(Table1[],Table1[Selecter Column]&lt;&gt;"")</f>
        <v>0.05</v>
      </c>
      <c r="B2" t="str">
        <v xml:space="preserve"> 20250718_Nap-0.05</v>
      </c>
      <c r="C2" t="str">
        <v>7</v>
      </c>
      <c r="D2">
        <v>6.0149999999999997</v>
      </c>
      <c r="E2" t="str">
        <v xml:space="preserve">BV  </v>
      </c>
      <c r="F2">
        <v>0.08</v>
      </c>
      <c r="G2">
        <v>49118653</v>
      </c>
      <c r="H2">
        <v>5.6710000000000003</v>
      </c>
      <c r="I2">
        <v>6.1189999999999998</v>
      </c>
      <c r="J2">
        <v>2.9999999999999991</v>
      </c>
      <c r="K2">
        <v>6</v>
      </c>
      <c r="L2" t="str">
        <v>Naphtol</v>
      </c>
      <c r="M2">
        <v>1</v>
      </c>
      <c r="N2" t="str">
        <v/>
      </c>
      <c r="O2">
        <v>0.49363437400651095</v>
      </c>
      <c r="P2">
        <v>0</v>
      </c>
      <c r="Q2" t="str">
        <v/>
      </c>
      <c r="R2" t="b">
        <v>1</v>
      </c>
      <c r="W2" s="2" t="s">
        <v>54</v>
      </c>
      <c r="X2" s="2"/>
      <c r="Y2" s="2" t="s">
        <v>55</v>
      </c>
      <c r="Z2" s="2"/>
    </row>
    <row r="3" spans="1:26" x14ac:dyDescent="0.2">
      <c r="A3" t="str">
        <v>0.05</v>
      </c>
      <c r="B3" t="str">
        <v xml:space="preserve"> 20250718_Nap-0.05</v>
      </c>
      <c r="C3" t="str">
        <v>10</v>
      </c>
      <c r="D3">
        <v>7.5839999999999996</v>
      </c>
      <c r="E3" t="str">
        <v xml:space="preserve">BB  </v>
      </c>
      <c r="F3">
        <v>0.14299999999999999</v>
      </c>
      <c r="G3">
        <v>68823500</v>
      </c>
      <c r="H3">
        <v>7.4089999999999998</v>
      </c>
      <c r="I3">
        <v>7.923</v>
      </c>
      <c r="J3">
        <v>10.801369863013699</v>
      </c>
      <c r="K3">
        <v>7.6</v>
      </c>
      <c r="L3" t="str">
        <v>Naphtol</v>
      </c>
      <c r="M3">
        <v>2</v>
      </c>
      <c r="N3" t="str">
        <v/>
      </c>
      <c r="O3">
        <v>0.48277887248231904</v>
      </c>
      <c r="P3">
        <v>0</v>
      </c>
      <c r="Q3" t="str">
        <v/>
      </c>
      <c r="R3" t="b">
        <v>1</v>
      </c>
      <c r="V3" t="s">
        <v>24</v>
      </c>
      <c r="W3" t="s">
        <v>52</v>
      </c>
      <c r="X3" t="s">
        <v>53</v>
      </c>
      <c r="Y3" t="s">
        <v>52</v>
      </c>
      <c r="Z3" t="s">
        <v>53</v>
      </c>
    </row>
    <row r="4" spans="1:26" x14ac:dyDescent="0.2">
      <c r="A4" t="str">
        <v>0.05</v>
      </c>
      <c r="B4" t="str">
        <v xml:space="preserve"> 20250718_Nap-0.05</v>
      </c>
      <c r="C4" t="str">
        <v>11</v>
      </c>
      <c r="D4">
        <v>9.1609999999999996</v>
      </c>
      <c r="E4" t="str">
        <v xml:space="preserve">BB  </v>
      </c>
      <c r="F4">
        <v>0.14899999999999999</v>
      </c>
      <c r="G4">
        <v>74754286</v>
      </c>
      <c r="H4">
        <v>9.06</v>
      </c>
      <c r="I4">
        <v>9.7159999999999993</v>
      </c>
      <c r="J4">
        <v>10.557046979865776</v>
      </c>
      <c r="K4">
        <v>9.1999999999999993</v>
      </c>
      <c r="L4" t="str">
        <v>Naphtol</v>
      </c>
      <c r="M4">
        <v>3</v>
      </c>
      <c r="N4" t="str">
        <v/>
      </c>
      <c r="O4">
        <v>0.67838894884182455</v>
      </c>
      <c r="P4">
        <v>0</v>
      </c>
      <c r="Q4" t="str">
        <v/>
      </c>
      <c r="R4" t="b">
        <v>1</v>
      </c>
      <c r="V4">
        <v>0.05</v>
      </c>
      <c r="W4" s="3">
        <f>AVERAGE(O2:O5)</f>
        <v>0.5595662865910711</v>
      </c>
      <c r="X4" s="3">
        <f>STDEV(O2:O5)</f>
        <v>9.1165051232007549E-2</v>
      </c>
      <c r="Y4" s="4">
        <f>AVERAGE(G2:G5)/10^6</f>
        <v>68.157668999999999</v>
      </c>
      <c r="Z4" s="5">
        <f>STDEV(G2:G5)/10^6</f>
        <v>13.479989748662373</v>
      </c>
    </row>
    <row r="5" spans="1:26" x14ac:dyDescent="0.2">
      <c r="A5" t="str">
        <v>0.05</v>
      </c>
      <c r="B5" t="str">
        <v xml:space="preserve"> 20250718_Nap-0.05</v>
      </c>
      <c r="C5" t="str">
        <v>12</v>
      </c>
      <c r="D5">
        <v>10.734</v>
      </c>
      <c r="E5" t="str">
        <v xml:space="preserve">BB  </v>
      </c>
      <c r="F5">
        <v>0.14899999999999999</v>
      </c>
      <c r="G5">
        <v>79934237</v>
      </c>
      <c r="H5">
        <v>10.624000000000001</v>
      </c>
      <c r="I5">
        <v>11.313000000000001</v>
      </c>
      <c r="J5">
        <v>-144.08053691275168</v>
      </c>
      <c r="K5">
        <v>10.7</v>
      </c>
      <c r="L5" t="str">
        <v>Naphtol</v>
      </c>
      <c r="M5">
        <v>4</v>
      </c>
      <c r="N5" t="str">
        <v/>
      </c>
      <c r="O5">
        <v>0.58346295103362977</v>
      </c>
      <c r="P5">
        <v>0</v>
      </c>
      <c r="Q5" t="str">
        <v/>
      </c>
      <c r="R5" t="b">
        <v>1</v>
      </c>
      <c r="V5">
        <v>0.1</v>
      </c>
      <c r="W5" s="3">
        <f>AVERAGE(O6:O9)</f>
        <v>0.6694517098553</v>
      </c>
      <c r="X5" s="3">
        <f>STDEV(O6:O9)</f>
        <v>6.7807848003051632E-2</v>
      </c>
      <c r="Y5" s="4">
        <f>AVERAGE(G6:G9)/10^6</f>
        <v>146.07661999999999</v>
      </c>
      <c r="Z5" s="5">
        <f>STDEV(G6:G9)/10^6</f>
        <v>11.885649843086494</v>
      </c>
    </row>
    <row r="6" spans="1:26" x14ac:dyDescent="0.2">
      <c r="A6" t="str">
        <v>0.1</v>
      </c>
      <c r="B6" t="str">
        <v xml:space="preserve"> 20250718_Nap-0.1</v>
      </c>
      <c r="C6" t="str">
        <v>7</v>
      </c>
      <c r="D6">
        <v>5.9989999999999997</v>
      </c>
      <c r="E6" t="str">
        <v xml:space="preserve">BV  </v>
      </c>
      <c r="F6">
        <v>7.1999999999999995E-2</v>
      </c>
      <c r="G6">
        <v>138925070</v>
      </c>
      <c r="H6">
        <v>5.9</v>
      </c>
      <c r="I6">
        <v>6.1189999999999998</v>
      </c>
      <c r="J6">
        <v>3.4827586206896548</v>
      </c>
      <c r="K6">
        <v>6</v>
      </c>
      <c r="L6" t="str">
        <v>Naphtol</v>
      </c>
      <c r="M6">
        <v>1</v>
      </c>
      <c r="N6" t="str">
        <v/>
      </c>
      <c r="O6">
        <v>0.73791372293196522</v>
      </c>
      <c r="P6">
        <v>0</v>
      </c>
      <c r="Q6" t="str">
        <v/>
      </c>
      <c r="R6" t="b">
        <v>1</v>
      </c>
    </row>
    <row r="7" spans="1:26" x14ac:dyDescent="0.2">
      <c r="A7" t="str">
        <v>0.1</v>
      </c>
      <c r="B7" t="str">
        <v xml:space="preserve"> 20250718_Nap-0.1</v>
      </c>
      <c r="C7" t="str">
        <v>10</v>
      </c>
      <c r="D7">
        <v>7.577</v>
      </c>
      <c r="E7" t="str">
        <v xml:space="preserve">BV  </v>
      </c>
      <c r="F7">
        <v>0.13800000000000001</v>
      </c>
      <c r="G7">
        <v>139240546</v>
      </c>
      <c r="H7">
        <v>7.4749999999999996</v>
      </c>
      <c r="I7">
        <v>7.923</v>
      </c>
      <c r="J7">
        <v>10.996515679442503</v>
      </c>
      <c r="K7">
        <v>7.6</v>
      </c>
      <c r="L7" t="str">
        <v>Naphtol</v>
      </c>
      <c r="M7">
        <v>2</v>
      </c>
      <c r="N7" t="str">
        <v/>
      </c>
      <c r="O7">
        <v>0.61636971683163733</v>
      </c>
      <c r="P7">
        <v>0</v>
      </c>
      <c r="Q7" t="str">
        <v/>
      </c>
      <c r="R7" t="b">
        <v>1</v>
      </c>
    </row>
    <row r="8" spans="1:26" x14ac:dyDescent="0.2">
      <c r="A8" t="str">
        <v>0.1</v>
      </c>
      <c r="B8" t="str">
        <v xml:space="preserve"> 20250718_Nap-0.1</v>
      </c>
      <c r="C8" t="str">
        <v>11</v>
      </c>
      <c r="D8">
        <v>9.1549999999999994</v>
      </c>
      <c r="E8" t="str">
        <v xml:space="preserve">BB  </v>
      </c>
      <c r="F8">
        <v>0.14899999999999999</v>
      </c>
      <c r="G8">
        <v>142390951</v>
      </c>
      <c r="H8">
        <v>8.9949999999999992</v>
      </c>
      <c r="I8">
        <v>9.8580000000000005</v>
      </c>
      <c r="J8">
        <v>10.865051903114187</v>
      </c>
      <c r="K8">
        <v>9.1999999999999993</v>
      </c>
      <c r="L8" t="str">
        <v>Naphtol</v>
      </c>
      <c r="M8">
        <v>3</v>
      </c>
      <c r="N8" t="str">
        <v/>
      </c>
      <c r="O8">
        <v>0.60621579527173064</v>
      </c>
      <c r="P8">
        <v>0</v>
      </c>
      <c r="Q8" t="str">
        <v/>
      </c>
      <c r="R8" t="b">
        <v>1</v>
      </c>
    </row>
    <row r="9" spans="1:26" x14ac:dyDescent="0.2">
      <c r="A9" t="str">
        <v>0.1</v>
      </c>
      <c r="B9" t="str">
        <v xml:space="preserve"> 20250718_Nap-0.1</v>
      </c>
      <c r="C9" t="str">
        <v>12</v>
      </c>
      <c r="D9">
        <v>10.725</v>
      </c>
      <c r="E9" t="str">
        <v xml:space="preserve">BB  </v>
      </c>
      <c r="F9">
        <v>0.14000000000000001</v>
      </c>
      <c r="G9">
        <v>163749913</v>
      </c>
      <c r="H9">
        <v>10.624000000000001</v>
      </c>
      <c r="I9">
        <v>11.411</v>
      </c>
      <c r="J9">
        <v>67.649202733485197</v>
      </c>
      <c r="K9">
        <v>10.7</v>
      </c>
      <c r="L9" t="str">
        <v>Naphtol</v>
      </c>
      <c r="M9">
        <v>4</v>
      </c>
      <c r="N9" t="str">
        <v/>
      </c>
      <c r="O9">
        <v>0.71730760438586672</v>
      </c>
      <c r="P9">
        <v>0</v>
      </c>
      <c r="Q9" t="str">
        <v/>
      </c>
      <c r="R9" t="b">
        <v>1</v>
      </c>
    </row>
  </sheetData>
  <mergeCells count="2"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 data</vt:lpstr>
      <vt:lpstr>Table</vt:lpstr>
      <vt:lpstr>Samples with phe</vt:lpstr>
      <vt:lpstr>'Raw data'!_20250718_kasper</vt:lpstr>
      <vt:lpstr>'Raw data'!_20250718_kasper_v3</vt:lpstr>
      <vt:lpstr>'Raw data'!_250718_naphtol_kasper</vt:lpstr>
      <vt:lpstr>'Raw data'!kasper250714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2025-06-02T04:58:18Z</dcterms:created>
  <dcterms:modified xsi:type="dcterms:W3CDTF">2025-07-22T04:37:40Z</dcterms:modified>
</cp:coreProperties>
</file>