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b55cc42e3ecb85e8/Documents/Training/"/>
    </mc:Choice>
  </mc:AlternateContent>
  <xr:revisionPtr revIDLastSave="290" documentId="8_{793DB6F5-2FE8-4EB3-8244-DF97233105FD}" xr6:coauthVersionLast="47" xr6:coauthVersionMax="47" xr10:uidLastSave="{7D476A5D-FCE3-4AA0-BDD1-DFB472DD56D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 r="I33" i="1"/>
  <c r="I26" i="1"/>
  <c r="I27" i="1"/>
  <c r="I28" i="1"/>
  <c r="I31" i="1"/>
  <c r="I25" i="1"/>
  <c r="I19" i="1"/>
  <c r="I20" i="1"/>
  <c r="I21" i="1"/>
  <c r="I22" i="1"/>
  <c r="I18" i="1"/>
  <c r="H32" i="1"/>
  <c r="H33" i="1"/>
  <c r="H31" i="1"/>
  <c r="H26" i="1"/>
  <c r="H27" i="1"/>
  <c r="H28" i="1"/>
  <c r="H25" i="1"/>
  <c r="H19" i="1"/>
  <c r="H20" i="1"/>
  <c r="H21" i="1"/>
  <c r="H22" i="1"/>
  <c r="H18" i="1"/>
  <c r="F32" i="1" l="1"/>
  <c r="F33" i="1"/>
  <c r="F31" i="1"/>
  <c r="F34" i="1" s="1"/>
  <c r="E32" i="1"/>
  <c r="E33" i="1"/>
  <c r="E31" i="1"/>
  <c r="E34" i="1" s="1"/>
  <c r="D32" i="1"/>
  <c r="G32" i="1" s="1"/>
  <c r="D33" i="1"/>
  <c r="G33" i="1" s="1"/>
  <c r="D31" i="1"/>
  <c r="F26" i="1"/>
  <c r="F27" i="1"/>
  <c r="F28" i="1"/>
  <c r="F25" i="1"/>
  <c r="F29" i="1" s="1"/>
  <c r="E26" i="1"/>
  <c r="E27" i="1"/>
  <c r="E28" i="1"/>
  <c r="E25" i="1"/>
  <c r="E29" i="1" s="1"/>
  <c r="D26" i="1"/>
  <c r="G26" i="1" s="1"/>
  <c r="D27" i="1"/>
  <c r="G27" i="1" s="1"/>
  <c r="D28" i="1"/>
  <c r="G28" i="1" s="1"/>
  <c r="D25" i="1"/>
  <c r="G25" i="1" s="1"/>
  <c r="G29" i="1" s="1"/>
  <c r="F23" i="1"/>
  <c r="E23" i="1"/>
  <c r="D23" i="1"/>
  <c r="F19" i="1"/>
  <c r="F20" i="1"/>
  <c r="F21" i="1"/>
  <c r="F22" i="1"/>
  <c r="F18" i="1"/>
  <c r="E19" i="1"/>
  <c r="E20" i="1"/>
  <c r="E21" i="1"/>
  <c r="E22" i="1"/>
  <c r="E18" i="1"/>
  <c r="D19" i="1"/>
  <c r="D20" i="1"/>
  <c r="G20" i="1" s="1"/>
  <c r="D21" i="1"/>
  <c r="D22" i="1"/>
  <c r="D18" i="1"/>
  <c r="G18" i="1" s="1"/>
  <c r="G19" i="1"/>
  <c r="G23" i="1" l="1"/>
  <c r="D34" i="1"/>
  <c r="D29" i="1"/>
  <c r="G31" i="1"/>
  <c r="G34" i="1" s="1"/>
  <c r="G22" i="1"/>
  <c r="G21" i="1"/>
</calcChain>
</file>

<file path=xl/sharedStrings.xml><?xml version="1.0" encoding="utf-8"?>
<sst xmlns="http://schemas.openxmlformats.org/spreadsheetml/2006/main" count="51" uniqueCount="20">
  <si>
    <t>Financial Estimates for Potential Projects (in $millions)</t>
  </si>
  <si>
    <t>Project Index</t>
  </si>
  <si>
    <t>Functional Area (FA)</t>
  </si>
  <si>
    <t>Partnership Percentage</t>
  </si>
  <si>
    <t>Capex Year 1</t>
  </si>
  <si>
    <t>FA1</t>
  </si>
  <si>
    <t>FA2</t>
  </si>
  <si>
    <t>FA3</t>
  </si>
  <si>
    <t>Capex Year 2</t>
  </si>
  <si>
    <t>Capex Year 3</t>
  </si>
  <si>
    <t>NPV</t>
  </si>
  <si>
    <t>Approved</t>
  </si>
  <si>
    <t>million</t>
  </si>
  <si>
    <t>Cost</t>
  </si>
  <si>
    <t>Discount rate:</t>
  </si>
  <si>
    <t>Annual Revenue:</t>
  </si>
  <si>
    <t>Total Expenditure:</t>
  </si>
  <si>
    <t>Yearly Cap:</t>
  </si>
  <si>
    <t>Total Expense:</t>
  </si>
  <si>
    <t>New 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</si>
</sst>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6" formatCode="&quot;$&quot;#,##0.00"/>
    <numFmt numFmtId="168" formatCode="&quot;$&quot;#,##0"/>
  </numFmts>
  <fonts count="7" x14ac:knownFonts="1">
    <font>
      <sz val="11"/>
      <color theme="1"/>
      <name val="Calibri"/>
      <family val="2"/>
      <scheme val="minor"/>
    </font>
    <font>
      <b/>
      <sz val="11"/>
      <color theme="1"/>
      <name val="Calibri"/>
      <family val="2"/>
      <scheme val="minor"/>
    </font>
    <font>
      <sz val="11"/>
      <color theme="8"/>
      <name val="Calibri"/>
      <family val="2"/>
      <scheme val="minor"/>
    </font>
    <font>
      <sz val="11"/>
      <color rgb="FF7030A0"/>
      <name val="Calibri"/>
      <family val="2"/>
      <scheme val="minor"/>
    </font>
    <font>
      <sz val="11"/>
      <color theme="5"/>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s>
  <cellStyleXfs count="1">
    <xf numFmtId="0" fontId="0" fillId="0" borderId="0"/>
  </cellStyleXfs>
  <cellXfs count="45">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1" xfId="0" applyBorder="1"/>
    <xf numFmtId="0" fontId="1" fillId="0" borderId="1" xfId="0" applyFont="1" applyFill="1" applyBorder="1" applyAlignment="1">
      <alignment horizontal="center"/>
    </xf>
    <xf numFmtId="0" fontId="2" fillId="0" borderId="6"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9" fontId="3" fillId="0" borderId="1" xfId="0" applyNumberFormat="1" applyFont="1" applyBorder="1" applyAlignment="1">
      <alignment horizontal="center"/>
    </xf>
    <xf numFmtId="9" fontId="3" fillId="0" borderId="4" xfId="0" applyNumberFormat="1" applyFont="1" applyBorder="1" applyAlignment="1">
      <alignment horizontal="center"/>
    </xf>
    <xf numFmtId="9" fontId="2" fillId="0" borderId="6" xfId="0" applyNumberFormat="1" applyFont="1" applyBorder="1" applyAlignment="1">
      <alignment horizontal="center"/>
    </xf>
    <xf numFmtId="9" fontId="2" fillId="0" borderId="1" xfId="0" applyNumberFormat="1" applyFont="1" applyBorder="1" applyAlignment="1">
      <alignment horizontal="center"/>
    </xf>
    <xf numFmtId="0" fontId="4" fillId="0" borderId="1" xfId="0" applyFont="1" applyBorder="1" applyAlignment="1">
      <alignment horizontal="center"/>
    </xf>
    <xf numFmtId="9" fontId="4" fillId="0" borderId="1" xfId="0" applyNumberFormat="1" applyFont="1" applyBorder="1" applyAlignment="1">
      <alignment horizontal="center"/>
    </xf>
    <xf numFmtId="8" fontId="0" fillId="0" borderId="0" xfId="0" applyNumberFormat="1"/>
    <xf numFmtId="0" fontId="1" fillId="0" borderId="1" xfId="0" applyFont="1" applyBorder="1" applyAlignment="1">
      <alignment horizontal="center"/>
    </xf>
    <xf numFmtId="1" fontId="0" fillId="0" borderId="0" xfId="0" applyNumberFormat="1"/>
    <xf numFmtId="0" fontId="1" fillId="0" borderId="1" xfId="0" applyFont="1" applyBorder="1" applyAlignment="1">
      <alignment horizontal="center"/>
    </xf>
    <xf numFmtId="166" fontId="0" fillId="0" borderId="1" xfId="0" applyNumberFormat="1" applyBorder="1"/>
    <xf numFmtId="168" fontId="0" fillId="0" borderId="1" xfId="0" applyNumberFormat="1" applyBorder="1"/>
    <xf numFmtId="9" fontId="0" fillId="0" borderId="1" xfId="0" applyNumberFormat="1" applyBorder="1"/>
    <xf numFmtId="0" fontId="0" fillId="0" borderId="0" xfId="0" applyBorder="1" applyAlignment="1">
      <alignment horizontal="center"/>
    </xf>
    <xf numFmtId="0" fontId="2" fillId="0" borderId="0" xfId="0" applyFont="1" applyBorder="1" applyAlignment="1">
      <alignment horizontal="center"/>
    </xf>
    <xf numFmtId="0" fontId="0" fillId="0" borderId="0" xfId="0" applyBorder="1"/>
    <xf numFmtId="0" fontId="4" fillId="0" borderId="0" xfId="0" applyFont="1" applyBorder="1" applyAlignment="1">
      <alignment horizontal="center"/>
    </xf>
    <xf numFmtId="166" fontId="4" fillId="0" borderId="1" xfId="0" applyNumberFormat="1" applyFont="1" applyBorder="1" applyAlignment="1">
      <alignment horizontal="center"/>
    </xf>
    <xf numFmtId="166" fontId="3" fillId="0" borderId="1" xfId="0" applyNumberFormat="1" applyFont="1" applyBorder="1" applyAlignment="1">
      <alignment horizontal="center"/>
    </xf>
    <xf numFmtId="168" fontId="2" fillId="0" borderId="1" xfId="0" applyNumberFormat="1" applyFont="1" applyBorder="1" applyAlignment="1">
      <alignment horizontal="center"/>
    </xf>
    <xf numFmtId="168" fontId="4" fillId="0" borderId="1" xfId="0" applyNumberFormat="1" applyFont="1" applyBorder="1" applyAlignment="1">
      <alignment horizontal="center"/>
    </xf>
    <xf numFmtId="168" fontId="3" fillId="0" borderId="1" xfId="0" applyNumberFormat="1" applyFont="1" applyBorder="1" applyAlignment="1">
      <alignment horizontal="center"/>
    </xf>
    <xf numFmtId="168" fontId="2" fillId="0" borderId="6" xfId="0" applyNumberFormat="1" applyFont="1" applyBorder="1" applyAlignment="1">
      <alignment horizontal="center"/>
    </xf>
    <xf numFmtId="166" fontId="0" fillId="0" borderId="0" xfId="0" applyNumberFormat="1"/>
    <xf numFmtId="168" fontId="5" fillId="0" borderId="0" xfId="0" applyNumberFormat="1" applyFont="1" applyBorder="1" applyAlignment="1">
      <alignment horizontal="center"/>
    </xf>
    <xf numFmtId="168" fontId="5" fillId="0" borderId="0" xfId="0" applyNumberFormat="1" applyFont="1" applyBorder="1"/>
    <xf numFmtId="168" fontId="5" fillId="0" borderId="1" xfId="0" applyNumberFormat="1" applyFont="1" applyBorder="1" applyAlignment="1">
      <alignment horizontal="center"/>
    </xf>
    <xf numFmtId="168" fontId="5" fillId="0" borderId="1" xfId="0" applyNumberFormat="1" applyFont="1" applyBorder="1"/>
    <xf numFmtId="0" fontId="5" fillId="0" borderId="0" xfId="0" applyFont="1"/>
    <xf numFmtId="166" fontId="5" fillId="0" borderId="0" xfId="0" applyNumberFormat="1" applyFont="1"/>
    <xf numFmtId="0" fontId="0" fillId="2" borderId="1" xfId="0" applyFill="1" applyBorder="1"/>
    <xf numFmtId="9" fontId="6"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581025</xdr:colOff>
      <xdr:row>24</xdr:row>
      <xdr:rowOff>95250</xdr:rowOff>
    </xdr:from>
    <xdr:to>
      <xdr:col>34</xdr:col>
      <xdr:colOff>542925</xdr:colOff>
      <xdr:row>51</xdr:row>
      <xdr:rowOff>128587</xdr:rowOff>
    </xdr:to>
    <xdr:sp macro="" textlink="">
      <xdr:nvSpPr>
        <xdr:cNvPr id="2" name="TextBox 1">
          <a:extLst>
            <a:ext uri="{FF2B5EF4-FFF2-40B4-BE49-F238E27FC236}">
              <a16:creationId xmlns:a16="http://schemas.microsoft.com/office/drawing/2014/main" id="{3F9C8253-3B57-A6D9-05E5-AF4EF8A822A1}"/>
            </a:ext>
          </a:extLst>
        </xdr:cNvPr>
        <xdr:cNvSpPr txBox="1"/>
      </xdr:nvSpPr>
      <xdr:spPr>
        <a:xfrm>
          <a:off x="14249400" y="4695825"/>
          <a:ext cx="10325100" cy="5186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Before the big meeting, Julie wants to be thoroughly prepared to answer all the questions she knows she will be asked by the CEO, the functional heads, and other interested parties. As a first step, she wants to develop an Excel spreadsheet model including the following information. Check off each item as you incorporate it into the model.</a:t>
          </a:r>
        </a:p>
        <a:p>
          <a:r>
            <a:rPr lang="en-US"/>
            <a:t>1 / 1 point</a:t>
          </a:r>
        </a:p>
        <a:p>
          <a:r>
            <a:rPr lang="en-US"/>
            <a:t>--The model should list the given financial information for all potential parties.</a:t>
          </a:r>
          <a:br>
            <a:rPr lang="en-US"/>
          </a:br>
          <a:endParaRPr lang="en-US"/>
        </a:p>
        <a:p>
          <a:r>
            <a:rPr lang="en-US"/>
            <a:t>--The model should associate with each proposed project a cell that is 1 if the project is approved, 0 if not approved. For now, you can insert 0 or 1s randomly. Try to manually find a solution of projects to assign where all conditions are satisfied. Later in the final project we will optimize this. </a:t>
          </a:r>
          <a:br>
            <a:rPr lang="en-US"/>
          </a:br>
          <a:endParaRPr lang="en-US"/>
        </a:p>
        <a:p>
          <a:r>
            <a:rPr lang="en-US"/>
            <a:t>--Each functional area wants as many of its projects to be approved as possible, but it certainly does not want to be shut out altogether. The model should indicate each of the following: the number of approved projects for each function area and whether each function area gets at least one approved project. The latter should be indicated by a 0/1 value: 0 if the function area is shut out, 1 if it gets at least one project approved. </a:t>
          </a:r>
          <a:br>
            <a:rPr lang="en-US"/>
          </a:br>
          <a:endParaRPr lang="en-US"/>
        </a:p>
        <a:p>
          <a:r>
            <a:rPr lang="en-US"/>
            <a:t>--The model should find the sum of capital expenditures for all approved projects, both by year and by the total over all three years. It should address Cordelia's concerns by indicating whether the total for all three years exceeds $10 billion and, for each year, whether that year's total expenditures exceed $4 billion. As in the previous direction, these should be indicated by 0/1 values. </a:t>
          </a:r>
        </a:p>
        <a:p>
          <a:r>
            <a:rPr lang="en-US"/>
            <a:t>--The model should find the sum of capital expenditures for all approved projects, by year, for each functional area.</a:t>
          </a:r>
          <a:br>
            <a:rPr lang="en-US"/>
          </a:br>
          <a:endParaRPr lang="en-US"/>
        </a:p>
        <a:p>
          <a:r>
            <a:rPr lang="en-US"/>
            <a:t>--Recognizing that the NPVs in the attached spreadsheet are probably optimistic estimates, the model should include another input, the possible percentage decrease in each original NPV. Then there should be a new NPV column that reflects this percentage decrease. </a:t>
          </a:r>
          <a:br>
            <a:rPr lang="en-US"/>
          </a:br>
          <a:endParaRPr lang="en-US"/>
        </a:p>
        <a:p>
          <a:r>
            <a:rPr lang="en-US"/>
            <a:t>--The model should list the ROI (Return on investment) for each project, defined as the NPV as a percentage of the total capital expenditure for the project. Each ROI should be based on the adjusted NPV from the previous direction. The ROI for any project is the same, regardless of whether Bluejay undertakes it at the 100% level or in a partnership.</a:t>
          </a:r>
          <a:br>
            <a:rPr lang="en-US"/>
          </a:br>
          <a:endParaRPr lang="en-US"/>
        </a:p>
        <a:p>
          <a:r>
            <a:rPr lang="en-US"/>
            <a:t>--The model should include a one-way data table in which the column input is the common percentage decrease in each NPV mentioned previously, varied from 0% to 30% in increments of 5%. The outputs in the data table should be the ROIs of undertaken projects: the average; the minimum; and the maximum. Of course, the results in this data table should update automatically if the 0/1 values in the second bullet are changed. </a:t>
          </a:r>
          <a:br>
            <a:rPr lang="en-US"/>
          </a:br>
          <a:endParaRPr lang="en-US"/>
        </a:p>
        <a:p>
          <a:r>
            <a:rPr lang="en-US"/>
            <a:t>--The model should be accompanied by a line chart of total capital expenditures for all approved projects by year and a separate such line chart for each functional area.</a:t>
          </a:r>
        </a:p>
        <a:p>
          <a:endParaRPr lang="en-US" sz="1100"/>
        </a:p>
      </xdr:txBody>
    </xdr:sp>
    <xdr:clientData/>
  </xdr:twoCellAnchor>
  <xdr:twoCellAnchor>
    <xdr:from>
      <xdr:col>17</xdr:col>
      <xdr:colOff>585787</xdr:colOff>
      <xdr:row>1</xdr:row>
      <xdr:rowOff>9525</xdr:rowOff>
    </xdr:from>
    <xdr:to>
      <xdr:col>34</xdr:col>
      <xdr:colOff>547687</xdr:colOff>
      <xdr:row>24</xdr:row>
      <xdr:rowOff>119062</xdr:rowOff>
    </xdr:to>
    <xdr:sp macro="" textlink="">
      <xdr:nvSpPr>
        <xdr:cNvPr id="3" name="TextBox 2">
          <a:extLst>
            <a:ext uri="{FF2B5EF4-FFF2-40B4-BE49-F238E27FC236}">
              <a16:creationId xmlns:a16="http://schemas.microsoft.com/office/drawing/2014/main" id="{F7541DD2-EF0D-C572-5190-DA0ABB770496}"/>
            </a:ext>
          </a:extLst>
        </xdr:cNvPr>
        <xdr:cNvSpPr txBox="1"/>
      </xdr:nvSpPr>
      <xdr:spPr>
        <a:xfrm>
          <a:off x="14254162" y="200025"/>
          <a:ext cx="10325100" cy="45196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Scenario</a:t>
          </a:r>
        </a:p>
        <a:p>
          <a:r>
            <a:rPr lang="en-US"/>
            <a:t>Bluejay Natural Gas is a large energy company based out of Baltimore, MD. The company offers a wide range of energy products and has annual revenues of approximately $50 billion. Because of the diverse nature of the company, its Manager for Project Development, Julie Kavoli, is under continual pressure to manage project proposals from the functional areas of the company. At any point in time, there might be dozens of projects at various stages requiring a wide variety of capital expenditures, promising widely varying future revenue streams, and containing varying degrees of risk. Julie has a difficult balancing act. The company's CEO, Cordelia Kareeni, is very concerned about keeping capital expenditures within a fixed budget and managing risk. The heads of the company's functional areas are less worried about budgets and risks; they are most concerned that their pet projects are approved. Julie also knows that many of the proposed projects, especially those requiring large capital expenditures, must be led by senior project managers with the appropriate experience and skills, and she is keenly aware that the company has only a limited supply of such managers. </a:t>
          </a:r>
          <a:br>
            <a:rPr lang="en-US"/>
          </a:br>
          <a:endParaRPr lang="en-US"/>
        </a:p>
        <a:p>
          <a:r>
            <a:rPr lang="en-US"/>
            <a:t>Julie is currently preparing to meet with all parties involved to discuss project proposals for the next three years. She has proposals from the various functional areas for projects they would like to undertake. Each of these is accompanied by a schedule of capital expenditures over the next three years and a financial analysis of the expected revenue streams. These lead to a net present value (NPV) for each proposal, using the company's discount rate of 12%.</a:t>
          </a:r>
          <a:br>
            <a:rPr lang="en-US"/>
          </a:br>
          <a:endParaRPr lang="en-US"/>
        </a:p>
        <a:p>
          <a:r>
            <a:rPr lang="en-US"/>
            <a:t>Several of the projects, if approved, must be undertaken in joint partnership with another company. For example, if project 3 is approved, Bluejay Natural Gas will take a 50% share in the project, and the other 50% will be shared by a partner.  In this case, Bluejay Natural Gas will only incur 50% of the expenditures and receive only 50% of the revenues.  </a:t>
          </a:r>
        </a:p>
        <a:p>
          <a:r>
            <a:rPr lang="en-US"/>
            <a:t>The table of financial estimates for potential projects (in millions of dollars) is contained in the attached Excel file.</a:t>
          </a:r>
        </a:p>
        <a:p>
          <a:br>
            <a:rPr lang="en-US" sz="1100"/>
          </a:br>
          <a:br>
            <a:rPr lang="en-US" sz="1100"/>
          </a:br>
          <a:r>
            <a:rPr lang="en-US"/>
            <a:t>Cordelia has stated in no uncertain terms that the total of capital expenditures for the approved projects can be no more than $10 billion and that no more than $4 billion should be spent in any single year. Unfortunately, the capital expenditures for the potential list of projects is well over $10 billion, so Julie knows that not all of these promising projects will be approved.</a:t>
          </a:r>
        </a:p>
        <a:p>
          <a:r>
            <a:rPr lang="en-US" b="1"/>
            <a:t>Note to user:</a:t>
          </a:r>
          <a:r>
            <a:rPr lang="en-US"/>
            <a:t> This project is cumulative and uses all of the skills of the course so far! Read the questions multiple time to understand what is being asked. Do your best to model the project. Upon completion, the a solution spreadsheet will be provided. If you are stuck on a particular part, that is ok. Review the solution and any prior modules if needed to understand the solution.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abSelected="1" topLeftCell="H1" zoomScaleNormal="100" workbookViewId="0">
      <selection activeCell="Q37" sqref="Q37"/>
    </sheetView>
  </sheetViews>
  <sheetFormatPr defaultRowHeight="15" x14ac:dyDescent="0.25"/>
  <cols>
    <col min="1" max="1" width="15.85546875" bestFit="1" customWidth="1"/>
    <col min="2" max="2" width="19.28515625" bestFit="1" customWidth="1"/>
    <col min="3" max="3" width="22.140625" bestFit="1" customWidth="1"/>
    <col min="4" max="6" width="12.5703125" bestFit="1" customWidth="1"/>
    <col min="7" max="7" width="9.140625" bestFit="1" customWidth="1"/>
    <col min="12" max="12" width="17.5703125" bestFit="1" customWidth="1"/>
    <col min="13" max="13" width="10.140625" bestFit="1" customWidth="1"/>
  </cols>
  <sheetData>
    <row r="1" spans="1:14" x14ac:dyDescent="0.25">
      <c r="A1" s="22" t="s">
        <v>0</v>
      </c>
      <c r="B1" s="22"/>
      <c r="C1" s="22"/>
      <c r="D1" s="22"/>
      <c r="E1" s="22"/>
      <c r="F1" s="22"/>
      <c r="G1" s="22"/>
    </row>
    <row r="2" spans="1:14" x14ac:dyDescent="0.25">
      <c r="A2" s="20" t="s">
        <v>1</v>
      </c>
      <c r="B2" s="20" t="s">
        <v>2</v>
      </c>
      <c r="C2" s="20" t="s">
        <v>3</v>
      </c>
      <c r="D2" s="20" t="s">
        <v>4</v>
      </c>
      <c r="E2" s="20" t="s">
        <v>8</v>
      </c>
      <c r="F2" s="20" t="s">
        <v>9</v>
      </c>
      <c r="G2" s="20" t="s">
        <v>10</v>
      </c>
      <c r="L2" s="7" t="s">
        <v>15</v>
      </c>
      <c r="M2" s="24">
        <v>50000</v>
      </c>
      <c r="N2" t="s">
        <v>12</v>
      </c>
    </row>
    <row r="3" spans="1:14" x14ac:dyDescent="0.25">
      <c r="A3" s="1">
        <v>1</v>
      </c>
      <c r="B3" s="10" t="s">
        <v>5</v>
      </c>
      <c r="C3" s="16">
        <v>1</v>
      </c>
      <c r="D3" s="32">
        <v>250</v>
      </c>
      <c r="E3" s="32">
        <v>100</v>
      </c>
      <c r="F3" s="32">
        <v>100</v>
      </c>
      <c r="G3" s="32">
        <v>60</v>
      </c>
      <c r="J3" s="19"/>
      <c r="L3" s="7" t="s">
        <v>16</v>
      </c>
      <c r="M3" s="24">
        <v>10000</v>
      </c>
      <c r="N3" t="s">
        <v>12</v>
      </c>
    </row>
    <row r="4" spans="1:14" x14ac:dyDescent="0.25">
      <c r="A4" s="1">
        <v>2</v>
      </c>
      <c r="B4" s="10" t="s">
        <v>5</v>
      </c>
      <c r="C4" s="16">
        <v>0.33</v>
      </c>
      <c r="D4" s="32">
        <v>500</v>
      </c>
      <c r="E4" s="32">
        <v>300</v>
      </c>
      <c r="F4" s="32">
        <v>300</v>
      </c>
      <c r="G4" s="32">
        <v>180</v>
      </c>
      <c r="L4" s="7" t="s">
        <v>17</v>
      </c>
      <c r="M4" s="24">
        <v>4000</v>
      </c>
    </row>
    <row r="5" spans="1:14" x14ac:dyDescent="0.25">
      <c r="A5" s="1">
        <v>3</v>
      </c>
      <c r="B5" s="10" t="s">
        <v>5</v>
      </c>
      <c r="C5" s="16">
        <v>0.5</v>
      </c>
      <c r="D5" s="32">
        <v>100</v>
      </c>
      <c r="E5" s="32">
        <v>200</v>
      </c>
      <c r="F5" s="32">
        <v>400</v>
      </c>
      <c r="G5" s="32">
        <v>80</v>
      </c>
      <c r="L5" s="7" t="s">
        <v>14</v>
      </c>
      <c r="M5" s="25">
        <v>0.12</v>
      </c>
    </row>
    <row r="6" spans="1:14" x14ac:dyDescent="0.25">
      <c r="A6" s="1">
        <v>4</v>
      </c>
      <c r="B6" s="10" t="s">
        <v>5</v>
      </c>
      <c r="C6" s="16">
        <v>1</v>
      </c>
      <c r="D6" s="32">
        <v>750</v>
      </c>
      <c r="E6" s="32">
        <v>500</v>
      </c>
      <c r="F6" s="32">
        <v>300</v>
      </c>
      <c r="G6" s="32">
        <v>310</v>
      </c>
    </row>
    <row r="7" spans="1:14" x14ac:dyDescent="0.25">
      <c r="A7" s="1">
        <v>5</v>
      </c>
      <c r="B7" s="10" t="s">
        <v>5</v>
      </c>
      <c r="C7" s="16">
        <v>0.75</v>
      </c>
      <c r="D7" s="32">
        <v>200</v>
      </c>
      <c r="E7" s="32">
        <v>400</v>
      </c>
      <c r="F7" s="32">
        <v>800</v>
      </c>
      <c r="G7" s="32">
        <v>220</v>
      </c>
    </row>
    <row r="8" spans="1:14" x14ac:dyDescent="0.25">
      <c r="A8" s="1">
        <v>6</v>
      </c>
      <c r="B8" s="17" t="s">
        <v>6</v>
      </c>
      <c r="C8" s="18">
        <v>0.5</v>
      </c>
      <c r="D8" s="33">
        <v>1000</v>
      </c>
      <c r="E8" s="33">
        <v>300</v>
      </c>
      <c r="F8" s="33">
        <v>300</v>
      </c>
      <c r="G8" s="33">
        <v>180</v>
      </c>
    </row>
    <row r="9" spans="1:14" x14ac:dyDescent="0.25">
      <c r="A9" s="1">
        <v>7</v>
      </c>
      <c r="B9" s="17" t="s">
        <v>6</v>
      </c>
      <c r="C9" s="18">
        <v>1</v>
      </c>
      <c r="D9" s="33">
        <v>750</v>
      </c>
      <c r="E9" s="33">
        <v>750</v>
      </c>
      <c r="F9" s="33">
        <v>300</v>
      </c>
      <c r="G9" s="33">
        <v>410</v>
      </c>
    </row>
    <row r="10" spans="1:14" x14ac:dyDescent="0.25">
      <c r="A10" s="1">
        <v>8</v>
      </c>
      <c r="B10" s="17" t="s">
        <v>6</v>
      </c>
      <c r="C10" s="18">
        <v>1</v>
      </c>
      <c r="D10" s="33">
        <v>800</v>
      </c>
      <c r="E10" s="33">
        <v>700</v>
      </c>
      <c r="F10" s="33">
        <v>600</v>
      </c>
      <c r="G10" s="33">
        <v>280</v>
      </c>
    </row>
    <row r="11" spans="1:14" x14ac:dyDescent="0.25">
      <c r="A11" s="1">
        <v>9</v>
      </c>
      <c r="B11" s="17" t="s">
        <v>6</v>
      </c>
      <c r="C11" s="18">
        <v>0.67</v>
      </c>
      <c r="D11" s="33">
        <v>400</v>
      </c>
      <c r="E11" s="33">
        <v>600</v>
      </c>
      <c r="F11" s="33">
        <v>800</v>
      </c>
      <c r="G11" s="33">
        <v>380</v>
      </c>
    </row>
    <row r="12" spans="1:14" x14ac:dyDescent="0.25">
      <c r="A12" s="1">
        <v>10</v>
      </c>
      <c r="B12" s="11" t="s">
        <v>7</v>
      </c>
      <c r="C12" s="13">
        <v>1</v>
      </c>
      <c r="D12" s="34">
        <v>100</v>
      </c>
      <c r="E12" s="34">
        <v>200</v>
      </c>
      <c r="F12" s="34">
        <v>400</v>
      </c>
      <c r="G12" s="34">
        <v>100</v>
      </c>
    </row>
    <row r="13" spans="1:14" x14ac:dyDescent="0.25">
      <c r="A13" s="1">
        <v>11</v>
      </c>
      <c r="B13" s="11" t="s">
        <v>7</v>
      </c>
      <c r="C13" s="13">
        <v>0.5</v>
      </c>
      <c r="D13" s="34">
        <v>700</v>
      </c>
      <c r="E13" s="34">
        <v>500</v>
      </c>
      <c r="F13" s="34">
        <v>300</v>
      </c>
      <c r="G13" s="34">
        <v>260</v>
      </c>
    </row>
    <row r="14" spans="1:14" x14ac:dyDescent="0.25">
      <c r="A14" s="1">
        <v>12</v>
      </c>
      <c r="B14" s="11" t="s">
        <v>7</v>
      </c>
      <c r="C14" s="13">
        <v>1</v>
      </c>
      <c r="D14" s="34">
        <v>1500</v>
      </c>
      <c r="E14" s="34">
        <v>400</v>
      </c>
      <c r="F14" s="34">
        <v>400</v>
      </c>
      <c r="G14" s="34">
        <v>340</v>
      </c>
    </row>
    <row r="16" spans="1:14" ht="15.75" thickBot="1" x14ac:dyDescent="0.3"/>
    <row r="17" spans="1:10" ht="15.75" thickBot="1" x14ac:dyDescent="0.3">
      <c r="A17" s="5" t="s">
        <v>1</v>
      </c>
      <c r="B17" s="6" t="s">
        <v>2</v>
      </c>
      <c r="C17" s="6" t="s">
        <v>3</v>
      </c>
      <c r="D17" s="6" t="s">
        <v>4</v>
      </c>
      <c r="E17" s="6" t="s">
        <v>8</v>
      </c>
      <c r="F17" s="6" t="s">
        <v>9</v>
      </c>
      <c r="G17" s="8" t="s">
        <v>13</v>
      </c>
      <c r="H17" s="20" t="s">
        <v>10</v>
      </c>
      <c r="I17" s="20" t="s">
        <v>19</v>
      </c>
      <c r="J17" s="8" t="s">
        <v>11</v>
      </c>
    </row>
    <row r="18" spans="1:10" ht="15.75" thickTop="1" x14ac:dyDescent="0.25">
      <c r="A18" s="4">
        <v>1</v>
      </c>
      <c r="B18" s="9" t="s">
        <v>5</v>
      </c>
      <c r="C18" s="15">
        <v>1</v>
      </c>
      <c r="D18" s="35">
        <f>C18*D3</f>
        <v>250</v>
      </c>
      <c r="E18" s="35">
        <f>C18*E3</f>
        <v>100</v>
      </c>
      <c r="F18" s="35">
        <f>F3*C18</f>
        <v>100</v>
      </c>
      <c r="G18" s="24">
        <f>SUM(D18:F18)</f>
        <v>450</v>
      </c>
      <c r="H18" s="39">
        <f>G3</f>
        <v>60</v>
      </c>
      <c r="I18" s="39">
        <f>H18*(1-$M$5)</f>
        <v>52.8</v>
      </c>
      <c r="J18" s="43">
        <v>1</v>
      </c>
    </row>
    <row r="19" spans="1:10" x14ac:dyDescent="0.25">
      <c r="A19" s="2">
        <v>2</v>
      </c>
      <c r="B19" s="10" t="s">
        <v>5</v>
      </c>
      <c r="C19" s="16">
        <v>0.33</v>
      </c>
      <c r="D19" s="35">
        <f t="shared" ref="D19:D22" si="0">C19*D4</f>
        <v>165</v>
      </c>
      <c r="E19" s="35">
        <f t="shared" ref="E19:E22" si="1">C19*E4</f>
        <v>99</v>
      </c>
      <c r="F19" s="35">
        <f t="shared" ref="F19:F22" si="2">F4*C19</f>
        <v>99</v>
      </c>
      <c r="G19" s="24">
        <f t="shared" ref="G19:G33" si="3">SUM(D19:F19)</f>
        <v>363</v>
      </c>
      <c r="H19" s="39">
        <f t="shared" ref="H19:H22" si="4">G4</f>
        <v>180</v>
      </c>
      <c r="I19" s="39">
        <f t="shared" ref="I19:I22" si="5">H19*(1-$M$5)</f>
        <v>158.4</v>
      </c>
      <c r="J19" s="43">
        <v>1</v>
      </c>
    </row>
    <row r="20" spans="1:10" x14ac:dyDescent="0.25">
      <c r="A20" s="2">
        <v>3</v>
      </c>
      <c r="B20" s="10" t="s">
        <v>5</v>
      </c>
      <c r="C20" s="16">
        <v>0.5</v>
      </c>
      <c r="D20" s="35">
        <f t="shared" si="0"/>
        <v>50</v>
      </c>
      <c r="E20" s="35">
        <f t="shared" si="1"/>
        <v>100</v>
      </c>
      <c r="F20" s="35">
        <f t="shared" si="2"/>
        <v>200</v>
      </c>
      <c r="G20" s="24">
        <f t="shared" si="3"/>
        <v>350</v>
      </c>
      <c r="H20" s="39">
        <f t="shared" si="4"/>
        <v>80</v>
      </c>
      <c r="I20" s="39">
        <f t="shared" si="5"/>
        <v>70.400000000000006</v>
      </c>
      <c r="J20" s="43">
        <v>1</v>
      </c>
    </row>
    <row r="21" spans="1:10" x14ac:dyDescent="0.25">
      <c r="A21" s="2">
        <v>4</v>
      </c>
      <c r="B21" s="10" t="s">
        <v>5</v>
      </c>
      <c r="C21" s="16">
        <v>1</v>
      </c>
      <c r="D21" s="35">
        <f t="shared" si="0"/>
        <v>750</v>
      </c>
      <c r="E21" s="35">
        <f t="shared" si="1"/>
        <v>500</v>
      </c>
      <c r="F21" s="35">
        <f t="shared" si="2"/>
        <v>300</v>
      </c>
      <c r="G21" s="24">
        <f t="shared" si="3"/>
        <v>1550</v>
      </c>
      <c r="H21" s="39">
        <f t="shared" si="4"/>
        <v>310</v>
      </c>
      <c r="I21" s="39">
        <f t="shared" si="5"/>
        <v>272.8</v>
      </c>
      <c r="J21" s="43">
        <v>1</v>
      </c>
    </row>
    <row r="22" spans="1:10" x14ac:dyDescent="0.25">
      <c r="A22" s="2">
        <v>5</v>
      </c>
      <c r="B22" s="10" t="s">
        <v>5</v>
      </c>
      <c r="C22" s="16">
        <v>0.75</v>
      </c>
      <c r="D22" s="35">
        <f t="shared" si="0"/>
        <v>150</v>
      </c>
      <c r="E22" s="35">
        <f t="shared" si="1"/>
        <v>300</v>
      </c>
      <c r="F22" s="35">
        <f t="shared" si="2"/>
        <v>600</v>
      </c>
      <c r="G22" s="24">
        <f t="shared" si="3"/>
        <v>1050</v>
      </c>
      <c r="H22" s="39">
        <f t="shared" si="4"/>
        <v>220</v>
      </c>
      <c r="I22" s="39">
        <f t="shared" si="5"/>
        <v>193.6</v>
      </c>
      <c r="J22" s="43">
        <v>1</v>
      </c>
    </row>
    <row r="23" spans="1:10" x14ac:dyDescent="0.25">
      <c r="A23" s="26"/>
      <c r="B23" s="27"/>
      <c r="C23" s="44" t="s">
        <v>18</v>
      </c>
      <c r="D23" s="39">
        <f>SUM(D18:D22)</f>
        <v>1365</v>
      </c>
      <c r="E23" s="39">
        <f>SUM(E18:E22)</f>
        <v>1099</v>
      </c>
      <c r="F23" s="39">
        <f>SUM(F18:F22)</f>
        <v>1299</v>
      </c>
      <c r="G23" s="40">
        <f t="shared" si="3"/>
        <v>3763</v>
      </c>
      <c r="H23" s="40"/>
      <c r="I23" s="38"/>
      <c r="J23" s="28"/>
    </row>
    <row r="24" spans="1:10" x14ac:dyDescent="0.25">
      <c r="G24" s="21"/>
      <c r="H24" s="41"/>
      <c r="I24" s="41"/>
    </row>
    <row r="25" spans="1:10" x14ac:dyDescent="0.25">
      <c r="A25" s="2">
        <v>6</v>
      </c>
      <c r="B25" s="17" t="s">
        <v>6</v>
      </c>
      <c r="C25" s="18">
        <v>0.5</v>
      </c>
      <c r="D25" s="30">
        <f>D8*C25</f>
        <v>500</v>
      </c>
      <c r="E25" s="30">
        <f>E3*C25</f>
        <v>50</v>
      </c>
      <c r="F25" s="30">
        <f>F8*C25</f>
        <v>150</v>
      </c>
      <c r="G25" s="23">
        <f t="shared" si="3"/>
        <v>700</v>
      </c>
      <c r="H25" s="39">
        <f>G8</f>
        <v>180</v>
      </c>
      <c r="I25" s="39">
        <f>H25*(1-$M$5)</f>
        <v>158.4</v>
      </c>
      <c r="J25" s="43">
        <v>1</v>
      </c>
    </row>
    <row r="26" spans="1:10" x14ac:dyDescent="0.25">
      <c r="A26" s="2">
        <v>7</v>
      </c>
      <c r="B26" s="17" t="s">
        <v>6</v>
      </c>
      <c r="C26" s="18">
        <v>1</v>
      </c>
      <c r="D26" s="30">
        <f t="shared" ref="D26:D28" si="6">D9*C26</f>
        <v>750</v>
      </c>
      <c r="E26" s="30">
        <f t="shared" ref="E26:E28" si="7">E4*C26</f>
        <v>300</v>
      </c>
      <c r="F26" s="30">
        <f t="shared" ref="F26:F28" si="8">F9*C26</f>
        <v>300</v>
      </c>
      <c r="G26" s="23">
        <f t="shared" si="3"/>
        <v>1350</v>
      </c>
      <c r="H26" s="39">
        <f t="shared" ref="H26:H28" si="9">G9</f>
        <v>410</v>
      </c>
      <c r="I26" s="39">
        <f t="shared" ref="I26:I28" si="10">H26*(1-$M$5)</f>
        <v>360.8</v>
      </c>
      <c r="J26" s="43">
        <v>1</v>
      </c>
    </row>
    <row r="27" spans="1:10" x14ac:dyDescent="0.25">
      <c r="A27" s="2">
        <v>8</v>
      </c>
      <c r="B27" s="17" t="s">
        <v>6</v>
      </c>
      <c r="C27" s="18">
        <v>1</v>
      </c>
      <c r="D27" s="30">
        <f t="shared" si="6"/>
        <v>800</v>
      </c>
      <c r="E27" s="30">
        <f t="shared" si="7"/>
        <v>200</v>
      </c>
      <c r="F27" s="30">
        <f t="shared" si="8"/>
        <v>600</v>
      </c>
      <c r="G27" s="23">
        <f t="shared" si="3"/>
        <v>1600</v>
      </c>
      <c r="H27" s="39">
        <f t="shared" si="9"/>
        <v>280</v>
      </c>
      <c r="I27" s="39">
        <f t="shared" si="10"/>
        <v>246.4</v>
      </c>
      <c r="J27" s="43">
        <v>1</v>
      </c>
    </row>
    <row r="28" spans="1:10" x14ac:dyDescent="0.25">
      <c r="A28" s="2">
        <v>9</v>
      </c>
      <c r="B28" s="17" t="s">
        <v>6</v>
      </c>
      <c r="C28" s="18">
        <v>0.67</v>
      </c>
      <c r="D28" s="30">
        <f t="shared" si="6"/>
        <v>268</v>
      </c>
      <c r="E28" s="30">
        <f t="shared" si="7"/>
        <v>335</v>
      </c>
      <c r="F28" s="30">
        <f t="shared" si="8"/>
        <v>536</v>
      </c>
      <c r="G28" s="23">
        <f t="shared" si="3"/>
        <v>1139</v>
      </c>
      <c r="H28" s="39">
        <f t="shared" si="9"/>
        <v>380</v>
      </c>
      <c r="I28" s="39">
        <f t="shared" si="10"/>
        <v>334.4</v>
      </c>
      <c r="J28" s="43">
        <v>1</v>
      </c>
    </row>
    <row r="29" spans="1:10" x14ac:dyDescent="0.25">
      <c r="A29" s="26"/>
      <c r="B29" s="29"/>
      <c r="C29" s="44" t="s">
        <v>18</v>
      </c>
      <c r="D29" s="39">
        <f>SUM(D25:D28)</f>
        <v>2318</v>
      </c>
      <c r="E29" s="39">
        <f>SUM(E25:E28)</f>
        <v>885</v>
      </c>
      <c r="F29" s="39">
        <f>SUM(F25:F28)</f>
        <v>1586</v>
      </c>
      <c r="G29" s="39">
        <f>SUM(G25:G28)</f>
        <v>4789</v>
      </c>
      <c r="H29" s="39"/>
      <c r="I29" s="37"/>
      <c r="J29" s="28"/>
    </row>
    <row r="30" spans="1:10" x14ac:dyDescent="0.25">
      <c r="D30" s="36"/>
      <c r="E30" s="36"/>
      <c r="F30" s="36"/>
      <c r="G30" s="36"/>
      <c r="H30" s="42"/>
      <c r="I30" s="42"/>
      <c r="J30" s="28"/>
    </row>
    <row r="31" spans="1:10" x14ac:dyDescent="0.25">
      <c r="A31" s="2">
        <v>10</v>
      </c>
      <c r="B31" s="11" t="s">
        <v>7</v>
      </c>
      <c r="C31" s="13">
        <v>1</v>
      </c>
      <c r="D31" s="31">
        <f>D12*C31</f>
        <v>100</v>
      </c>
      <c r="E31" s="31">
        <f>E12*C31</f>
        <v>200</v>
      </c>
      <c r="F31" s="31">
        <f>F12*C31</f>
        <v>400</v>
      </c>
      <c r="G31" s="23">
        <f t="shared" si="3"/>
        <v>700</v>
      </c>
      <c r="H31" s="39">
        <f>G12</f>
        <v>100</v>
      </c>
      <c r="I31" s="39">
        <f>H31*(1-$M$5)</f>
        <v>88</v>
      </c>
      <c r="J31" s="43">
        <v>1</v>
      </c>
    </row>
    <row r="32" spans="1:10" x14ac:dyDescent="0.25">
      <c r="A32" s="2">
        <v>11</v>
      </c>
      <c r="B32" s="11" t="s">
        <v>7</v>
      </c>
      <c r="C32" s="13">
        <v>0.5</v>
      </c>
      <c r="D32" s="31">
        <f t="shared" ref="D32:D33" si="11">D13*C32</f>
        <v>350</v>
      </c>
      <c r="E32" s="31">
        <f t="shared" ref="E32:E33" si="12">E13*C32</f>
        <v>250</v>
      </c>
      <c r="F32" s="31">
        <f t="shared" ref="F32:F33" si="13">F13*C32</f>
        <v>150</v>
      </c>
      <c r="G32" s="23">
        <f t="shared" si="3"/>
        <v>750</v>
      </c>
      <c r="H32" s="39">
        <f t="shared" ref="H32:H33" si="14">G13</f>
        <v>260</v>
      </c>
      <c r="I32" s="39">
        <f t="shared" ref="I32:I33" si="15">H32*(1-$M$5)</f>
        <v>228.8</v>
      </c>
      <c r="J32" s="43">
        <v>1</v>
      </c>
    </row>
    <row r="33" spans="1:10" ht="15.75" thickBot="1" x14ac:dyDescent="0.3">
      <c r="A33" s="3">
        <v>12</v>
      </c>
      <c r="B33" s="12" t="s">
        <v>7</v>
      </c>
      <c r="C33" s="14">
        <v>1</v>
      </c>
      <c r="D33" s="31">
        <f t="shared" si="11"/>
        <v>1500</v>
      </c>
      <c r="E33" s="31">
        <f t="shared" si="12"/>
        <v>400</v>
      </c>
      <c r="F33" s="31">
        <f t="shared" si="13"/>
        <v>400</v>
      </c>
      <c r="G33" s="23">
        <f t="shared" si="3"/>
        <v>2300</v>
      </c>
      <c r="H33" s="39">
        <f t="shared" si="14"/>
        <v>340</v>
      </c>
      <c r="I33" s="39">
        <f t="shared" si="15"/>
        <v>299.2</v>
      </c>
      <c r="J33" s="43">
        <v>1</v>
      </c>
    </row>
    <row r="34" spans="1:10" x14ac:dyDescent="0.25">
      <c r="C34" s="44" t="s">
        <v>18</v>
      </c>
      <c r="D34" s="39">
        <f>SUM(D31:D33)</f>
        <v>1950</v>
      </c>
      <c r="E34" s="39">
        <f t="shared" ref="E34:G34" si="16">SUM(E31:E33)</f>
        <v>850</v>
      </c>
      <c r="F34" s="39">
        <f t="shared" si="16"/>
        <v>950</v>
      </c>
      <c r="G34" s="39">
        <f t="shared" si="16"/>
        <v>3750</v>
      </c>
      <c r="H34" s="39"/>
      <c r="I34" s="37"/>
    </row>
  </sheetData>
  <mergeCells count="1">
    <mergeCell ref="A1:G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Cutrone, Joseph</dc:creator>
  <cp:lastModifiedBy>D D</cp:lastModifiedBy>
  <dcterms:created xsi:type="dcterms:W3CDTF">2022-03-03T17:30:05Z</dcterms:created>
  <dcterms:modified xsi:type="dcterms:W3CDTF">2023-12-06T18:10:09Z</dcterms:modified>
</cp:coreProperties>
</file>