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45970" yWindow="-110" windowWidth="30940" windowHeight="16900" activeTab="3"/>
  </bookViews>
  <sheets>
    <sheet name="版本说明" sheetId="7" r:id="rId1"/>
    <sheet name="LC01" sheetId="5" r:id="rId2"/>
    <sheet name="LC01_PB&amp;ASI" sheetId="8" r:id="rId3"/>
    <sheet name="LC02" sheetId="10" r:id="rId4"/>
    <sheet name="族对应的Catalog" sheetId="14" r:id="rId5"/>
    <sheet name="LC02_PB&amp;ASI" sheetId="11" r:id="rId6"/>
    <sheet name="设备功速表" sheetId="6" r:id="rId7"/>
    <sheet name="命名规则" sheetId="12" r:id="rId8"/>
    <sheet name="电机驱动" sheetId="13" r:id="rId9"/>
  </sheets>
  <definedNames>
    <definedName name="_xlnm._FilterDatabase" localSheetId="1" hidden="1">'LC01'!$A$1:$AH$111</definedName>
    <definedName name="_xlnm._FilterDatabase" localSheetId="3" hidden="1">'LC02'!$A$1:$AH$111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0" l="1"/>
  <c r="J3" i="10"/>
  <c r="J4" i="10"/>
  <c r="J5" i="10"/>
  <c r="J6" i="10"/>
  <c r="J7" i="10"/>
  <c r="J8" i="10"/>
  <c r="J9" i="10"/>
  <c r="J10" i="10"/>
  <c r="J104" i="10"/>
  <c r="J96" i="10"/>
  <c r="J99" i="10"/>
  <c r="J111" i="10"/>
  <c r="J107" i="10"/>
  <c r="J106" i="10"/>
  <c r="J105" i="10"/>
  <c r="J103" i="10"/>
  <c r="J102" i="10"/>
  <c r="J101" i="10"/>
  <c r="J100" i="10"/>
  <c r="J97" i="10"/>
  <c r="J109" i="10"/>
  <c r="J110" i="10"/>
  <c r="J98" i="10"/>
  <c r="J108" i="10"/>
  <c r="J95" i="10"/>
  <c r="J86" i="10"/>
  <c r="J93" i="10"/>
  <c r="J89" i="10"/>
  <c r="J94" i="10"/>
  <c r="J92" i="10"/>
  <c r="J91" i="10"/>
  <c r="J90" i="10"/>
  <c r="J88" i="10"/>
  <c r="J87" i="10"/>
  <c r="J73" i="10"/>
  <c r="J57" i="10"/>
  <c r="J84" i="10"/>
  <c r="J68" i="10"/>
  <c r="J76" i="10"/>
  <c r="J62" i="10"/>
  <c r="J85" i="10"/>
  <c r="J82" i="10"/>
  <c r="J81" i="10"/>
  <c r="J80" i="10"/>
  <c r="J79" i="10"/>
  <c r="J78" i="10"/>
  <c r="J77" i="10"/>
  <c r="J74" i="10"/>
  <c r="J72" i="10"/>
  <c r="J71" i="10"/>
  <c r="J70" i="10"/>
  <c r="J69" i="10"/>
  <c r="J66" i="10"/>
  <c r="J65" i="10"/>
  <c r="J64" i="10"/>
  <c r="J63" i="10"/>
  <c r="J60" i="10"/>
  <c r="J56" i="10"/>
  <c r="J83" i="10"/>
  <c r="J67" i="10"/>
  <c r="J59" i="10"/>
  <c r="J75" i="10"/>
  <c r="J61" i="10"/>
  <c r="J52" i="10"/>
  <c r="J43" i="10"/>
  <c r="J25" i="10"/>
  <c r="J40" i="10"/>
  <c r="J28" i="10"/>
  <c r="J48" i="10"/>
  <c r="J33" i="10"/>
  <c r="J55" i="10"/>
  <c r="J54" i="10"/>
  <c r="J53" i="10"/>
  <c r="J51" i="10"/>
  <c r="J50" i="10"/>
  <c r="J49" i="10"/>
  <c r="J46" i="10"/>
  <c r="J45" i="10"/>
  <c r="J44" i="10"/>
  <c r="J42" i="10"/>
  <c r="J41" i="10"/>
  <c r="J38" i="10"/>
  <c r="J37" i="10"/>
  <c r="J36" i="10"/>
  <c r="J35" i="10"/>
  <c r="J34" i="10"/>
  <c r="J31" i="10"/>
  <c r="J30" i="10"/>
  <c r="J29" i="10"/>
  <c r="J26" i="10"/>
  <c r="J24" i="10"/>
  <c r="J39" i="10"/>
  <c r="J27" i="10"/>
  <c r="J47" i="10"/>
  <c r="J32" i="10"/>
  <c r="J23" i="10"/>
  <c r="J18" i="10"/>
  <c r="J22" i="10"/>
  <c r="J20" i="10"/>
  <c r="J19" i="10"/>
  <c r="J21" i="10"/>
  <c r="J13" i="10"/>
  <c r="J16" i="10"/>
  <c r="J15" i="10"/>
  <c r="J14" i="10"/>
  <c r="J12" i="10"/>
  <c r="J11" i="10"/>
  <c r="J17" i="10"/>
  <c r="J110" i="5"/>
  <c r="J104" i="5"/>
  <c r="J106" i="5"/>
  <c r="J111" i="5"/>
  <c r="J109" i="5"/>
  <c r="J105" i="5"/>
  <c r="J103" i="5"/>
  <c r="J108" i="5"/>
  <c r="J102" i="5"/>
  <c r="J98" i="5"/>
  <c r="J97" i="5"/>
  <c r="J96" i="5"/>
  <c r="J95" i="5"/>
  <c r="J94" i="5"/>
  <c r="J100" i="5"/>
  <c r="J101" i="5"/>
  <c r="J99" i="5"/>
  <c r="J92" i="5"/>
  <c r="J68" i="5"/>
  <c r="J84" i="5"/>
  <c r="J80" i="5"/>
  <c r="J88" i="5"/>
  <c r="J93" i="5"/>
  <c r="J91" i="5"/>
  <c r="J90" i="5"/>
  <c r="J89" i="5"/>
  <c r="J86" i="5"/>
  <c r="J85" i="5"/>
  <c r="J81" i="5"/>
  <c r="J78" i="5"/>
  <c r="J77" i="5"/>
  <c r="J76" i="5"/>
  <c r="J75" i="5"/>
  <c r="J74" i="5"/>
  <c r="J73" i="5"/>
  <c r="J70" i="5"/>
  <c r="J69" i="5"/>
  <c r="J67" i="5"/>
  <c r="J66" i="5"/>
  <c r="J63" i="5"/>
  <c r="J82" i="5"/>
  <c r="J79" i="5"/>
  <c r="J64" i="5"/>
  <c r="J87" i="5"/>
  <c r="J71" i="5"/>
  <c r="J58" i="5"/>
  <c r="J37" i="5"/>
  <c r="J49" i="5"/>
  <c r="J61" i="5"/>
  <c r="J45" i="5"/>
  <c r="J62" i="5"/>
  <c r="J59" i="5"/>
  <c r="J57" i="5"/>
  <c r="J56" i="5"/>
  <c r="J55" i="5"/>
  <c r="J54" i="5"/>
  <c r="J53" i="5"/>
  <c r="J52" i="5"/>
  <c r="J50" i="5"/>
  <c r="J48" i="5"/>
  <c r="J47" i="5"/>
  <c r="J46" i="5"/>
  <c r="J43" i="5"/>
  <c r="J42" i="5"/>
  <c r="J39" i="5"/>
  <c r="J38" i="5"/>
  <c r="J36" i="5"/>
  <c r="J35" i="5"/>
  <c r="J32" i="5"/>
  <c r="J51" i="5"/>
  <c r="J40" i="5"/>
  <c r="J33" i="5"/>
  <c r="J60" i="5"/>
  <c r="J44" i="5"/>
  <c r="J31" i="5"/>
  <c r="J19" i="5"/>
  <c r="J30" i="5"/>
  <c r="J29" i="5"/>
  <c r="J28" i="5"/>
  <c r="J27" i="5"/>
  <c r="J26" i="5"/>
  <c r="J25" i="5"/>
  <c r="J24" i="5"/>
  <c r="J23" i="5"/>
  <c r="J22" i="5"/>
  <c r="J21" i="5"/>
  <c r="J20" i="5"/>
  <c r="J14" i="5"/>
  <c r="J3" i="5"/>
  <c r="J11" i="5"/>
  <c r="J10" i="5"/>
  <c r="J6" i="5"/>
  <c r="J17" i="5"/>
  <c r="J16" i="5"/>
  <c r="J15" i="5"/>
  <c r="J13" i="5"/>
  <c r="J12" i="5"/>
  <c r="J9" i="5"/>
  <c r="J8" i="5"/>
  <c r="J7" i="5"/>
  <c r="J5" i="5"/>
  <c r="J4" i="5"/>
  <c r="J2" i="5"/>
  <c r="J18" i="5"/>
  <c r="C14" i="8" l="1"/>
  <c r="D14" i="8"/>
  <c r="D30" i="13"/>
  <c r="E30" i="13" s="1"/>
  <c r="H21" i="5"/>
  <c r="H29" i="5"/>
  <c r="D44" i="13"/>
  <c r="D43" i="13"/>
  <c r="D42" i="13"/>
  <c r="D41" i="13"/>
  <c r="D40" i="13"/>
  <c r="D39" i="13"/>
  <c r="D37" i="13"/>
  <c r="D38" i="13"/>
  <c r="D36" i="13"/>
  <c r="D32" i="13"/>
  <c r="D35" i="13"/>
  <c r="D34" i="13"/>
  <c r="D33" i="13"/>
  <c r="D31" i="13"/>
  <c r="E15" i="13"/>
  <c r="E2" i="13"/>
  <c r="H74" i="5"/>
  <c r="D14" i="11"/>
  <c r="C14" i="11"/>
  <c r="H59" i="10"/>
  <c r="H21" i="10"/>
  <c r="H109" i="10"/>
  <c r="H110" i="10"/>
  <c r="H108" i="10"/>
  <c r="H17" i="10"/>
  <c r="H3" i="10"/>
  <c r="H108" i="5"/>
  <c r="H51" i="5"/>
  <c r="H3" i="5"/>
  <c r="H18" i="5"/>
  <c r="H111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0" i="10"/>
  <c r="H19" i="10"/>
  <c r="H18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2" i="10"/>
  <c r="H104" i="5"/>
  <c r="H105" i="5"/>
  <c r="H106" i="5"/>
  <c r="H107" i="5"/>
  <c r="H109" i="5"/>
  <c r="H110" i="5"/>
  <c r="H111" i="5"/>
  <c r="H103" i="5"/>
  <c r="H95" i="5"/>
  <c r="H96" i="5"/>
  <c r="H97" i="5"/>
  <c r="H98" i="5"/>
  <c r="H102" i="5"/>
  <c r="H94" i="5"/>
  <c r="H20" i="5"/>
  <c r="H22" i="5"/>
  <c r="H23" i="5"/>
  <c r="H24" i="5"/>
  <c r="H25" i="5"/>
  <c r="H26" i="5"/>
  <c r="H27" i="5"/>
  <c r="H28" i="5"/>
  <c r="H30" i="5"/>
  <c r="H31" i="5"/>
  <c r="H19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H64" i="5"/>
  <c r="H65" i="5"/>
  <c r="H66" i="5"/>
  <c r="H67" i="5"/>
  <c r="H68" i="5"/>
  <c r="H69" i="5"/>
  <c r="H70" i="5"/>
  <c r="H71" i="5"/>
  <c r="H72" i="5"/>
  <c r="H73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32" i="5"/>
  <c r="H33" i="5"/>
  <c r="H34" i="5"/>
  <c r="H35" i="5"/>
  <c r="H36" i="5"/>
  <c r="H63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2" i="5"/>
  <c r="H53" i="5"/>
  <c r="H54" i="5"/>
  <c r="H55" i="5"/>
  <c r="H56" i="5"/>
  <c r="H57" i="5"/>
  <c r="H58" i="5"/>
  <c r="H59" i="5"/>
  <c r="H60" i="5"/>
  <c r="H61" i="5"/>
  <c r="H62" i="5"/>
  <c r="H37" i="5"/>
  <c r="E39" i="13" l="1"/>
</calcChain>
</file>

<file path=xl/sharedStrings.xml><?xml version="1.0" encoding="utf-8"?>
<sst xmlns="http://schemas.openxmlformats.org/spreadsheetml/2006/main" count="1777" uniqueCount="575">
  <si>
    <t>设备编号</t>
  </si>
  <si>
    <t>PLC代号</t>
  </si>
  <si>
    <t>线路代号</t>
  </si>
  <si>
    <t>设备代号</t>
  </si>
  <si>
    <t>族</t>
  </si>
  <si>
    <t>实际长度</t>
  </si>
  <si>
    <t>标高</t>
  </si>
  <si>
    <t>出入口高差</t>
  </si>
  <si>
    <t>转弯半径</t>
  </si>
  <si>
    <t>前部机身长度</t>
  </si>
  <si>
    <t>后部机身长度</t>
  </si>
  <si>
    <t>分流</t>
  </si>
  <si>
    <t>汇流</t>
  </si>
  <si>
    <t>角度</t>
  </si>
  <si>
    <t>驱动位置</t>
  </si>
  <si>
    <t>LC01</t>
  </si>
  <si>
    <t>TIL01</t>
  </si>
  <si>
    <t>TI</t>
  </si>
  <si>
    <t>斜角托盘输送机</t>
  </si>
  <si>
    <t>否</t>
  </si>
  <si>
    <t>是</t>
  </si>
  <si>
    <t>LC01.TTL01.TC12</t>
  </si>
  <si>
    <t>TTL01</t>
  </si>
  <si>
    <t>TC</t>
  </si>
  <si>
    <t>直线托盘输送机</t>
  </si>
  <si>
    <t>LC01.BTL01.BC28</t>
  </si>
  <si>
    <t>BTL01</t>
  </si>
  <si>
    <t>BC</t>
  </si>
  <si>
    <t>平面皮带机(短机)</t>
  </si>
  <si>
    <t>LC01.BTL01.BC30</t>
  </si>
  <si>
    <t>高速皮带机(CP-降坡)</t>
  </si>
  <si>
    <t>LC01.TTL01.TC10</t>
  </si>
  <si>
    <t>LC02.TOL01.TI10</t>
  </si>
  <si>
    <t>LC02</t>
  </si>
  <si>
    <t>TOL01</t>
  </si>
  <si>
    <t>LC02.TTL02.TV22</t>
  </si>
  <si>
    <t>TTL02</t>
  </si>
  <si>
    <t>TV</t>
  </si>
  <si>
    <t>30°转弯托盘输送机</t>
  </si>
  <si>
    <t>MG</t>
  </si>
  <si>
    <t>LC01.TTL01.TC08</t>
  </si>
  <si>
    <t>LC01.TTL01.TC06</t>
  </si>
  <si>
    <t>LC02.TTL02.TC30</t>
  </si>
  <si>
    <t>LC02.TTL02.TC28</t>
  </si>
  <si>
    <t>LC02.TTL02.TC26</t>
  </si>
  <si>
    <t>LC02.TTL02.TC24</t>
  </si>
  <si>
    <t>LC02.TOL01.TC12</t>
  </si>
  <si>
    <t>TE</t>
  </si>
  <si>
    <t>LC02.TOL01.TV04</t>
  </si>
  <si>
    <t>DV</t>
  </si>
  <si>
    <t>LC02.TTL02.TE12</t>
  </si>
  <si>
    <t>LC02.TTL02.DV10</t>
  </si>
  <si>
    <t>LC02.TTL02.TC14</t>
  </si>
  <si>
    <t>LC02.TOL01.TC02</t>
  </si>
  <si>
    <t>LC01.TTL01.TC04</t>
  </si>
  <si>
    <t>LC01.TTL01.TC02</t>
  </si>
  <si>
    <t>LC02.TOL01.TE54</t>
  </si>
  <si>
    <t>LC01.TIL02.TC08</t>
  </si>
  <si>
    <t>TIL02</t>
  </si>
  <si>
    <t>LC01.TIL02.TI06</t>
  </si>
  <si>
    <t>90°转弯托盘输送机</t>
  </si>
  <si>
    <t>LC02.TOL01.TV42</t>
  </si>
  <si>
    <t>LC02.TOL01.TC50</t>
  </si>
  <si>
    <t>LC02.TOL01.TC56</t>
  </si>
  <si>
    <t>LC02.TOL01.DV52</t>
  </si>
  <si>
    <t>LC01.TIL02.TC10</t>
  </si>
  <si>
    <t>LC01.TIL02.MG04</t>
  </si>
  <si>
    <t>LC01.TIL02.TV14</t>
  </si>
  <si>
    <t>LC01.TIL02.TC26</t>
  </si>
  <si>
    <t>LC01.TIL02.TC34</t>
  </si>
  <si>
    <t>LC01.TIL02.TI38</t>
  </si>
  <si>
    <t>LC01.TUL01.TC16</t>
  </si>
  <si>
    <t>TUL01</t>
  </si>
  <si>
    <t>LC01.TUL01.TV14</t>
  </si>
  <si>
    <t>LC01.TUL01.TC06</t>
  </si>
  <si>
    <t>LC01.TUL01.TC12</t>
  </si>
  <si>
    <t>LC01.TUL01.TV04</t>
  </si>
  <si>
    <t>LC01.TUL01.TC02</t>
  </si>
  <si>
    <t>LC01.TIL02.TE24</t>
  </si>
  <si>
    <t>LC02.TOL02.TC08</t>
  </si>
  <si>
    <t>TOL02</t>
  </si>
  <si>
    <t>LC02.TOL02.TC14</t>
  </si>
  <si>
    <t>LC02.TOL02.DV10</t>
  </si>
  <si>
    <t>LC01.TIL02.TI44</t>
  </si>
  <si>
    <t>LC01.TIL02.TC48</t>
  </si>
  <si>
    <t>LC01.TIL02.MG42</t>
  </si>
  <si>
    <t>LC01.TIL02.TC50</t>
  </si>
  <si>
    <t>LC01.TIL02.TE54</t>
  </si>
  <si>
    <t>LC01.TIL02.TC56</t>
  </si>
  <si>
    <t>LC01.TIL02.DV52</t>
  </si>
  <si>
    <t>LC02.TOL02.TI24</t>
  </si>
  <si>
    <t>LC02.TOL02.TC20</t>
  </si>
  <si>
    <t>LC02.TOL02.TC28</t>
  </si>
  <si>
    <t>LC02.TOL02.MG22</t>
  </si>
  <si>
    <t>LC02.TOL02.TV36</t>
  </si>
  <si>
    <t>LC02.TTL02.TV04</t>
  </si>
  <si>
    <t>LC01.TIL02.TV64</t>
  </si>
  <si>
    <t>LC02.TTL02.TC18</t>
  </si>
  <si>
    <t>LC01.TIL02.TC40</t>
  </si>
  <si>
    <t>LC02.TOL01.TC14</t>
  </si>
  <si>
    <t>LC02.TOL01.TC06</t>
  </si>
  <si>
    <t>LC01.BTL01.BV08</t>
  </si>
  <si>
    <t>BV</t>
  </si>
  <si>
    <t>90°转弯皮带机</t>
  </si>
  <si>
    <t>LC02.TOL01.TC58</t>
  </si>
  <si>
    <t>LC02.TOL02.TC48</t>
  </si>
  <si>
    <t>LC02.TTL02.TC16</t>
  </si>
  <si>
    <t>LC02.TOL01.TV64</t>
  </si>
  <si>
    <t>LC01.TIL02.TI46</t>
  </si>
  <si>
    <t>LC02.TOL02.TC46</t>
  </si>
  <si>
    <t>LC02.TOL02.TC62</t>
  </si>
  <si>
    <t>LC02.TOL01.TE20</t>
  </si>
  <si>
    <t>LC02.TOL01.TC22</t>
  </si>
  <si>
    <t>LC02.TOL01.TI34</t>
  </si>
  <si>
    <t>LC02.TOL01.TC36</t>
  </si>
  <si>
    <t>LC02.TML01.TV02</t>
  </si>
  <si>
    <t>TML01</t>
  </si>
  <si>
    <t>LC02.TML01.TC08</t>
  </si>
  <si>
    <t>LC02.TML01.TC06</t>
  </si>
  <si>
    <t>LC02.TML01.TC04</t>
  </si>
  <si>
    <t>LC02.TML01.TV10</t>
  </si>
  <si>
    <t>LC02.TTL02.TC20</t>
  </si>
  <si>
    <t>LC02.TOL02.TC16</t>
  </si>
  <si>
    <t>LC02.TOL01.TC30</t>
  </si>
  <si>
    <t>LC02.TOL01.TC24</t>
  </si>
  <si>
    <t>LC02.TOL01.TC26</t>
  </si>
  <si>
    <t>LC02.TOL01.TC28</t>
  </si>
  <si>
    <t>LC02.TOL02.TC56</t>
  </si>
  <si>
    <t>LC02.TOL02.TC54</t>
  </si>
  <si>
    <t>LC02.TOL02.TC50</t>
  </si>
  <si>
    <t>LC02.BTL02.BC20</t>
  </si>
  <si>
    <t>BTL02</t>
  </si>
  <si>
    <t>LC02.BTL02.BC24</t>
  </si>
  <si>
    <t>LC02.BTL02.BC26</t>
  </si>
  <si>
    <t>LC02.BTL02.SC22</t>
  </si>
  <si>
    <t>SC</t>
  </si>
  <si>
    <t xml:space="preserve">包裹六面扫描仪(五面扫) </t>
  </si>
  <si>
    <t>LC02.BTL02.BC18</t>
  </si>
  <si>
    <t>LC01.THL01.TV24</t>
  </si>
  <si>
    <t>THL01</t>
  </si>
  <si>
    <t>60°转弯托盘输送机</t>
  </si>
  <si>
    <t>LC01.THL01.TC14</t>
  </si>
  <si>
    <t>LC01.THL01.TC12</t>
  </si>
  <si>
    <t>LC01.THL01.TC10</t>
  </si>
  <si>
    <t>LC01.THL01.TC08</t>
  </si>
  <si>
    <t>LC01.TIL02.TC18</t>
  </si>
  <si>
    <t>直线托盘输送机(倾斜)</t>
  </si>
  <si>
    <t>18.00°</t>
  </si>
  <si>
    <t>LC01.THL01.TV02</t>
  </si>
  <si>
    <t>LC02.TOL01.TC38</t>
  </si>
  <si>
    <t>LC02.TOL01.TC48</t>
  </si>
  <si>
    <t>LC02.TOL01.TC60</t>
  </si>
  <si>
    <t>TR</t>
  </si>
  <si>
    <t>90°侧向输送机</t>
  </si>
  <si>
    <t>LC02.TOL02.CH06</t>
  </si>
  <si>
    <t>CH</t>
  </si>
  <si>
    <t>直滑槽</t>
  </si>
  <si>
    <t>LC01.TIL02.TC68</t>
  </si>
  <si>
    <t>LC02.TTL02.TC08</t>
  </si>
  <si>
    <t>LC02.TOL02.TC18</t>
  </si>
  <si>
    <t>LC01.TIL02.TC20</t>
  </si>
  <si>
    <t>LC02.TOL01.TC68</t>
  </si>
  <si>
    <t>7.10°</t>
  </si>
  <si>
    <t>LC02.TOL01.TC70</t>
  </si>
  <si>
    <t>LC02.TOL01.TC72</t>
  </si>
  <si>
    <t>LC01.TIL02.TC58</t>
  </si>
  <si>
    <t>-18.00°</t>
  </si>
  <si>
    <t>LC01.TIL02.TC60</t>
  </si>
  <si>
    <t>LC02.TOL02.TC30</t>
  </si>
  <si>
    <t>-14.31°</t>
  </si>
  <si>
    <t>LC02.TOL02.TC32</t>
  </si>
  <si>
    <t>LC02.TOL02.TC40</t>
  </si>
  <si>
    <t>LC01.TUL01.CH10</t>
  </si>
  <si>
    <t>LC02.TOL01.DV18</t>
  </si>
  <si>
    <t>LC02.TOL01.MG32</t>
  </si>
  <si>
    <t>LC01.TIL02.MG36</t>
  </si>
  <si>
    <t>LC01.TIL02.DV22</t>
  </si>
  <si>
    <t>LC02.BTL02.BC28</t>
  </si>
  <si>
    <t>LC02.TOL02.TC52</t>
  </si>
  <si>
    <t>LC02.TOL01.TC46</t>
  </si>
  <si>
    <t>LC02.TOL01.TC16</t>
  </si>
  <si>
    <t>LC01.TIL02.TC30</t>
  </si>
  <si>
    <t>LC01.TIL02.TC28</t>
  </si>
  <si>
    <t>LC01.BTL01.SC24</t>
  </si>
  <si>
    <t>LC01.BTL01.BC22</t>
  </si>
  <si>
    <t>LC01.BTL01.BC26</t>
  </si>
  <si>
    <t>LC02.TSL01.TV20</t>
  </si>
  <si>
    <t>TSL01</t>
  </si>
  <si>
    <t>LC02.TSL01.TC12</t>
  </si>
  <si>
    <t>LC02.TSL01.TC04</t>
  </si>
  <si>
    <t>LC01.TIL02.TC32</t>
  </si>
  <si>
    <t>LC01.THL01.TC16</t>
  </si>
  <si>
    <t>LC01.THL01.TC22</t>
  </si>
  <si>
    <t>LC02.TOL02.TC02</t>
  </si>
  <si>
    <t>LC02.TOL02.TE44</t>
  </si>
  <si>
    <t>LC02.TSL01.TV02</t>
  </si>
  <si>
    <t>LC02.TSL01.TC06</t>
  </si>
  <si>
    <t>LC02.TSL01.TC10</t>
  </si>
  <si>
    <t>LC02.TSL01.TC14</t>
  </si>
  <si>
    <t>LC02.TSL01.TC18</t>
  </si>
  <si>
    <t>LC02.TOL02.TI60</t>
  </si>
  <si>
    <t>LC02.TOL02.DV42</t>
  </si>
  <si>
    <t>LC02.TOL02.MG58</t>
  </si>
  <si>
    <t>LC01.BTL01.BC20</t>
  </si>
  <si>
    <t>LC01.BTL01.BV18</t>
  </si>
  <si>
    <t>30°转弯皮带机</t>
  </si>
  <si>
    <t>LC01.BTL01.BV16</t>
  </si>
  <si>
    <t>LC01.BTL01.BC06</t>
  </si>
  <si>
    <t>平面皮带机(单驱动)</t>
  </si>
  <si>
    <t>LC01.THL01.TC18</t>
  </si>
  <si>
    <t>LC01.BTL01.BC02</t>
  </si>
  <si>
    <t>LC01.BTL01.BC04</t>
  </si>
  <si>
    <t>高速皮带机(CP-爬坡)</t>
  </si>
  <si>
    <t>LC01.BTL01.BC14</t>
  </si>
  <si>
    <t>LC01.BTL01.BC12</t>
  </si>
  <si>
    <t>LC02.BTL02.BC02</t>
  </si>
  <si>
    <t>LC02.BTL02.BC10</t>
  </si>
  <si>
    <t>LC02.BTL02.BV06</t>
  </si>
  <si>
    <t>LC02.BTL02.BC08</t>
  </si>
  <si>
    <t>LC01.TUL01.TT08</t>
  </si>
  <si>
    <t>TT</t>
  </si>
  <si>
    <t>半静态卸载机</t>
  </si>
  <si>
    <t>LC02.TOL02.TT04</t>
  </si>
  <si>
    <t>动态卸载机</t>
  </si>
  <si>
    <t>LC01.BTL01.BC10</t>
  </si>
  <si>
    <t>LC02.BTL02.BV16</t>
  </si>
  <si>
    <t>60°转弯皮带机</t>
  </si>
  <si>
    <t>LC02.BTL02.BV14</t>
  </si>
  <si>
    <t>LC02.BTL02.BC12</t>
  </si>
  <si>
    <t>LC02.BTL02.BC04</t>
  </si>
  <si>
    <t>LC02.TOL01.MG08</t>
  </si>
  <si>
    <t>LC02.TOL02.TE12</t>
  </si>
  <si>
    <t>LC02.TOL02.TC26</t>
  </si>
  <si>
    <t>No</t>
    <phoneticPr fontId="1" type="noConversion"/>
  </si>
  <si>
    <t>1983 / 500</t>
  </si>
  <si>
    <t>500 / 1241.6</t>
    <phoneticPr fontId="1" type="noConversion"/>
  </si>
  <si>
    <t>1241.6/ 1983</t>
    <phoneticPr fontId="1" type="noConversion"/>
  </si>
  <si>
    <t>1506/1704</t>
    <phoneticPr fontId="1" type="noConversion"/>
  </si>
  <si>
    <t>1704/1454</t>
    <phoneticPr fontId="1" type="noConversion"/>
  </si>
  <si>
    <t>1454/1254</t>
    <phoneticPr fontId="1" type="noConversion"/>
  </si>
  <si>
    <t>500/1241.6</t>
    <phoneticPr fontId="1" type="noConversion"/>
  </si>
  <si>
    <t>1241.6/1983</t>
    <phoneticPr fontId="1" type="noConversion"/>
  </si>
  <si>
    <t>1983 /1241.6</t>
    <phoneticPr fontId="1" type="noConversion"/>
  </si>
  <si>
    <t>1241.6 /500</t>
    <phoneticPr fontId="1" type="noConversion"/>
  </si>
  <si>
    <t>设备序号</t>
    <phoneticPr fontId="1" type="noConversion"/>
  </si>
  <si>
    <t>速度m/s</t>
    <phoneticPr fontId="1" type="noConversion"/>
  </si>
  <si>
    <t>电机功率kw</t>
    <phoneticPr fontId="1" type="noConversion"/>
  </si>
  <si>
    <t>长mm(固定端)</t>
    <phoneticPr fontId="1" type="noConversion"/>
  </si>
  <si>
    <t>有效宽度mm</t>
    <phoneticPr fontId="1" type="noConversion"/>
  </si>
  <si>
    <t>1)</t>
    <phoneticPr fontId="1" type="noConversion"/>
  </si>
  <si>
    <t>BC</t>
    <phoneticPr fontId="1" type="noConversion"/>
  </si>
  <si>
    <r>
      <t xml:space="preserve">Belt Conveyor
</t>
    </r>
    <r>
      <rPr>
        <sz val="11"/>
        <color theme="1"/>
        <rFont val="宋体"/>
        <family val="3"/>
        <charset val="134"/>
      </rPr>
      <t>皮带输送机</t>
    </r>
  </si>
  <si>
    <t>2)</t>
  </si>
  <si>
    <t>BV</t>
    <phoneticPr fontId="1" type="noConversion"/>
  </si>
  <si>
    <r>
      <t xml:space="preserve">Belt Curve
</t>
    </r>
    <r>
      <rPr>
        <sz val="11"/>
        <color theme="1"/>
        <rFont val="宋体"/>
        <family val="3"/>
        <charset val="134"/>
      </rPr>
      <t>皮带转弯机</t>
    </r>
  </si>
  <si>
    <t>3)</t>
  </si>
  <si>
    <t>TC</t>
    <phoneticPr fontId="1" type="noConversion"/>
  </si>
  <si>
    <t>4)</t>
  </si>
  <si>
    <t>TV</t>
    <phoneticPr fontId="1" type="noConversion"/>
  </si>
  <si>
    <t>5)</t>
  </si>
  <si>
    <t>TI</t>
    <phoneticPr fontId="1" type="noConversion"/>
  </si>
  <si>
    <r>
      <t xml:space="preserve">Tray Import Conveyor
</t>
    </r>
    <r>
      <rPr>
        <sz val="11"/>
        <color theme="1"/>
        <rFont val="宋体"/>
        <family val="3"/>
        <charset val="134"/>
      </rPr>
      <t>托盘导入输送机</t>
    </r>
  </si>
  <si>
    <t>6)</t>
  </si>
  <si>
    <t>MG</t>
    <phoneticPr fontId="1" type="noConversion"/>
  </si>
  <si>
    <t>7)</t>
  </si>
  <si>
    <t>TE</t>
    <phoneticPr fontId="1" type="noConversion"/>
  </si>
  <si>
    <r>
      <t xml:space="preserve">Tray Export Conveyor
</t>
    </r>
    <r>
      <rPr>
        <sz val="11"/>
        <color theme="1"/>
        <rFont val="宋体"/>
        <family val="3"/>
        <charset val="134"/>
      </rPr>
      <t>托盘导出输送机</t>
    </r>
  </si>
  <si>
    <t>8)</t>
  </si>
  <si>
    <t>DV</t>
    <phoneticPr fontId="1" type="noConversion"/>
  </si>
  <si>
    <t>9)</t>
  </si>
  <si>
    <t>TR</t>
    <phoneticPr fontId="1" type="noConversion"/>
  </si>
  <si>
    <r>
      <t xml:space="preserve">Tray Rectangle Conveyor
</t>
    </r>
    <r>
      <rPr>
        <sz val="11"/>
        <color theme="1"/>
        <rFont val="宋体"/>
        <family val="3"/>
        <charset val="134"/>
      </rPr>
      <t>托盘直角输送机</t>
    </r>
  </si>
  <si>
    <t>10)</t>
  </si>
  <si>
    <t>TT</t>
    <phoneticPr fontId="1" type="noConversion"/>
  </si>
  <si>
    <t>11)</t>
  </si>
  <si>
    <t>TS</t>
    <phoneticPr fontId="1" type="noConversion"/>
  </si>
  <si>
    <r>
      <t xml:space="preserve">Tray Stacker Conveyor
</t>
    </r>
    <r>
      <rPr>
        <sz val="11"/>
        <color theme="1"/>
        <rFont val="宋体"/>
        <family val="3"/>
        <charset val="134"/>
      </rPr>
      <t>托盘堆垛输送机</t>
    </r>
  </si>
  <si>
    <t>12)</t>
  </si>
  <si>
    <t>SC</t>
    <phoneticPr fontId="1" type="noConversion"/>
  </si>
  <si>
    <t>Scanner
扫描门</t>
    <phoneticPr fontId="1" type="noConversion"/>
  </si>
  <si>
    <t>13)</t>
  </si>
  <si>
    <t>CH</t>
    <phoneticPr fontId="1" type="noConversion"/>
  </si>
  <si>
    <t>Chute
滑槽</t>
    <phoneticPr fontId="1" type="noConversion"/>
  </si>
  <si>
    <t>序号</t>
    <phoneticPr fontId="1" type="noConversion"/>
  </si>
  <si>
    <t>设备代号</t>
    <phoneticPr fontId="1" type="noConversion"/>
  </si>
  <si>
    <t>设备描述</t>
    <phoneticPr fontId="1" type="noConversion"/>
  </si>
  <si>
    <t>设备功率</t>
    <phoneticPr fontId="1" type="noConversion"/>
  </si>
  <si>
    <t>备注</t>
    <phoneticPr fontId="1" type="noConversion"/>
  </si>
  <si>
    <t>速度</t>
    <phoneticPr fontId="1" type="noConversion"/>
  </si>
  <si>
    <r>
      <t>90°Tray Curve Conveyor
90°</t>
    </r>
    <r>
      <rPr>
        <sz val="11"/>
        <color theme="1"/>
        <rFont val="宋体"/>
        <family val="3"/>
        <charset val="134"/>
      </rPr>
      <t>托盘转弯输送机</t>
    </r>
    <phoneticPr fontId="1" type="noConversion"/>
  </si>
  <si>
    <r>
      <t xml:space="preserve">Tray Conveyor L≤3600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</si>
  <si>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r>
      <t xml:space="preserve">30°Tray Curve Conveyor
</t>
    </r>
    <r>
      <rPr>
        <sz val="11"/>
        <color theme="1"/>
        <rFont val="宋体"/>
        <family val="3"/>
        <charset val="134"/>
      </rPr>
      <t>托盘转弯输送机</t>
    </r>
    <phoneticPr fontId="1" type="noConversion"/>
  </si>
  <si>
    <t>14)</t>
  </si>
  <si>
    <t>15)</t>
  </si>
  <si>
    <t>16)</t>
  </si>
  <si>
    <t>抱闸</t>
    <phoneticPr fontId="1" type="noConversion"/>
  </si>
  <si>
    <t>制动电阻</t>
    <phoneticPr fontId="1" type="noConversion"/>
  </si>
  <si>
    <t>有</t>
    <phoneticPr fontId="1" type="noConversion"/>
  </si>
  <si>
    <r>
      <t>Static Tray Tilter Conveyor
静态</t>
    </r>
    <r>
      <rPr>
        <sz val="11"/>
        <color theme="1"/>
        <rFont val="宋体"/>
        <family val="3"/>
        <charset val="134"/>
      </rPr>
      <t>托盘翻盘输送机</t>
    </r>
    <phoneticPr fontId="1" type="noConversion"/>
  </si>
  <si>
    <t>Dynamic Tray Tilter Conveyor
动态托盘翻盘输送机</t>
    <phoneticPr fontId="1" type="noConversion"/>
  </si>
  <si>
    <r>
      <t xml:space="preserve">Tray Conveyor L＞3600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</si>
  <si>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t>17)</t>
  </si>
  <si>
    <t>18)</t>
  </si>
  <si>
    <t>高速</t>
    <phoneticPr fontId="1" type="noConversion"/>
  </si>
  <si>
    <t>标准</t>
    <phoneticPr fontId="1" type="noConversion"/>
  </si>
  <si>
    <r>
      <t xml:space="preserve">Tray Merge Conveyor 1.0
</t>
    </r>
    <r>
      <rPr>
        <sz val="11"/>
        <color theme="1"/>
        <rFont val="宋体"/>
        <family val="3"/>
        <charset val="134"/>
      </rPr>
      <t>托盘汇流输送机</t>
    </r>
    <phoneticPr fontId="1" type="noConversion"/>
  </si>
  <si>
    <r>
      <t xml:space="preserve">Tray Merge Conveyor 2.0
</t>
    </r>
    <r>
      <rPr>
        <sz val="11"/>
        <color theme="1"/>
        <rFont val="宋体"/>
        <family val="3"/>
        <charset val="134"/>
      </rPr>
      <t>托盘汇流输送机</t>
    </r>
    <phoneticPr fontId="1" type="noConversion"/>
  </si>
  <si>
    <r>
      <t xml:space="preserve">Tray Divert Conveyor 1.0
</t>
    </r>
    <r>
      <rPr>
        <sz val="11"/>
        <color theme="1"/>
        <rFont val="宋体"/>
        <family val="3"/>
        <charset val="134"/>
      </rPr>
      <t>托盘分流输送机</t>
    </r>
    <phoneticPr fontId="1" type="noConversion"/>
  </si>
  <si>
    <r>
      <t xml:space="preserve">Tray Divert Conveyor 2.0
</t>
    </r>
    <r>
      <rPr>
        <sz val="11"/>
        <color theme="1"/>
        <rFont val="宋体"/>
        <family val="3"/>
        <charset val="134"/>
      </rPr>
      <t>托盘分流输送机</t>
    </r>
    <phoneticPr fontId="1" type="noConversion"/>
  </si>
  <si>
    <t>19)</t>
  </si>
  <si>
    <t>20)</t>
  </si>
  <si>
    <t>30°侧向输送机51 V2.0
30°侧向导出弹出器51 V2.0</t>
    <phoneticPr fontId="1" type="noConversion"/>
  </si>
  <si>
    <t>30°侧向输送机51 V1.0
30°侧向导出弹出器51 V1.0</t>
    <phoneticPr fontId="1" type="noConversion"/>
  </si>
  <si>
    <t>30°侧向输送机54 V2.0
30°侧向导出弹出器54 V2.0</t>
    <phoneticPr fontId="1" type="noConversion"/>
  </si>
  <si>
    <t>LC02.TSL01.TS08</t>
    <phoneticPr fontId="1" type="noConversion"/>
  </si>
  <si>
    <t>托盘堆垛机</t>
    <phoneticPr fontId="1" type="noConversion"/>
  </si>
  <si>
    <t>LC02.TSL01.TS16</t>
    <phoneticPr fontId="1" type="noConversion"/>
  </si>
  <si>
    <t>Tray Conveyor(MES)
托盘输送机</t>
    <phoneticPr fontId="1" type="noConversion"/>
  </si>
  <si>
    <t>Tray Conveyor(TMS)
托盘输送机</t>
    <phoneticPr fontId="1" type="noConversion"/>
  </si>
  <si>
    <t>21)</t>
  </si>
  <si>
    <t>22)</t>
  </si>
  <si>
    <t>23)</t>
  </si>
  <si>
    <t>24)</t>
  </si>
  <si>
    <r>
      <t xml:space="preserve">Tray Conveyor L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</si>
  <si>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r>
      <t xml:space="preserve">Tray Conveyor
</t>
    </r>
    <r>
      <rPr>
        <sz val="11"/>
        <color theme="1"/>
        <rFont val="宋体"/>
        <family val="3"/>
        <charset val="134"/>
      </rPr>
      <t>托盘输送机</t>
    </r>
    <phoneticPr fontId="1" type="noConversion"/>
  </si>
  <si>
    <t>No.</t>
  </si>
  <si>
    <t>Change Item</t>
  </si>
  <si>
    <t>Date</t>
  </si>
  <si>
    <t>Name</t>
  </si>
  <si>
    <t>Version</t>
  </si>
  <si>
    <t>Based On</t>
  </si>
  <si>
    <t>Mechanical Layout</t>
  </si>
  <si>
    <t>Draft</t>
  </si>
  <si>
    <t>ICS测试环-ICS_V1.12_明细表.xlsx</t>
    <phoneticPr fontId="1" type="noConversion"/>
  </si>
  <si>
    <t>ICS测试环_PLC Layout_V0.2 update2.dwg</t>
    <phoneticPr fontId="1" type="noConversion"/>
  </si>
  <si>
    <t>Change speed</t>
    <phoneticPr fontId="1" type="noConversion"/>
  </si>
  <si>
    <t>ICS测试环-ICS_V1.12_明细表.xlsx</t>
    <phoneticPr fontId="1" type="noConversion"/>
  </si>
  <si>
    <t>ASI总线</t>
    <phoneticPr fontId="1" type="noConversion"/>
  </si>
  <si>
    <t>PB顺序</t>
    <phoneticPr fontId="1" type="noConversion"/>
  </si>
  <si>
    <t>ASI顺序</t>
    <phoneticPr fontId="1" type="noConversion"/>
  </si>
  <si>
    <t>ASI地址</t>
    <phoneticPr fontId="1" type="noConversion"/>
  </si>
  <si>
    <t>电气配置</t>
    <phoneticPr fontId="1" type="noConversion"/>
  </si>
  <si>
    <t>终端电阻</t>
    <phoneticPr fontId="1" type="noConversion"/>
  </si>
  <si>
    <t>PB总线</t>
    <phoneticPr fontId="1" type="noConversion"/>
  </si>
  <si>
    <t>急停区域</t>
    <phoneticPr fontId="1" type="noConversion"/>
  </si>
  <si>
    <t>额定功率/kw</t>
    <phoneticPr fontId="1" type="noConversion"/>
  </si>
  <si>
    <t>设备数量/台</t>
    <phoneticPr fontId="1" type="noConversion"/>
  </si>
  <si>
    <t>PLC 名称</t>
    <phoneticPr fontId="1" type="noConversion"/>
  </si>
  <si>
    <t>PB总线</t>
    <phoneticPr fontId="1" type="noConversion"/>
  </si>
  <si>
    <t>ASI总线</t>
    <phoneticPr fontId="1" type="noConversion"/>
  </si>
  <si>
    <t>PB总线长度/m</t>
    <phoneticPr fontId="1" type="noConversion"/>
  </si>
  <si>
    <t>ASI箱名称</t>
    <phoneticPr fontId="1" type="noConversion"/>
  </si>
  <si>
    <t>ASI母线长度/m</t>
    <phoneticPr fontId="1" type="noConversion"/>
  </si>
  <si>
    <t>ASI从站线长度/m</t>
    <phoneticPr fontId="1" type="noConversion"/>
  </si>
  <si>
    <t>ASI总线长度/m</t>
    <phoneticPr fontId="1" type="noConversion"/>
  </si>
  <si>
    <t>LC01</t>
    <phoneticPr fontId="1" type="noConversion"/>
  </si>
  <si>
    <t>动力总线1</t>
    <phoneticPr fontId="1" type="noConversion"/>
  </si>
  <si>
    <t>动力总线2</t>
  </si>
  <si>
    <t>动力总线3</t>
  </si>
  <si>
    <t>动力总线4</t>
  </si>
  <si>
    <t>LC01.AD001</t>
    <phoneticPr fontId="1" type="noConversion"/>
  </si>
  <si>
    <t>ASI总线1</t>
    <phoneticPr fontId="1" type="noConversion"/>
  </si>
  <si>
    <t>LC01.BTL01.AM30</t>
    <phoneticPr fontId="1" type="noConversion"/>
  </si>
  <si>
    <t>AM</t>
    <phoneticPr fontId="1" type="noConversion"/>
  </si>
  <si>
    <t>现场IO模块</t>
    <phoneticPr fontId="1" type="noConversion"/>
  </si>
  <si>
    <t>LC01.TTL01.AM10</t>
    <phoneticPr fontId="1" type="noConversion"/>
  </si>
  <si>
    <t>LC01.TTL01.PB10</t>
    <phoneticPr fontId="1" type="noConversion"/>
  </si>
  <si>
    <t>PB</t>
    <phoneticPr fontId="1" type="noConversion"/>
  </si>
  <si>
    <t>现场控制按钮盒</t>
    <phoneticPr fontId="1" type="noConversion"/>
  </si>
  <si>
    <t>LC01.BTL01.PB02</t>
    <phoneticPr fontId="1" type="noConversion"/>
  </si>
  <si>
    <t>ASI总线2</t>
    <phoneticPr fontId="1" type="noConversion"/>
  </si>
  <si>
    <t>ASI总线3</t>
    <phoneticPr fontId="1" type="noConversion"/>
  </si>
  <si>
    <t>LC01.AD002</t>
    <phoneticPr fontId="1" type="noConversion"/>
  </si>
  <si>
    <t>动力总线5</t>
    <phoneticPr fontId="1" type="noConversion"/>
  </si>
  <si>
    <t>动力总线6</t>
    <phoneticPr fontId="1" type="noConversion"/>
  </si>
  <si>
    <t>ASI总线4</t>
    <phoneticPr fontId="1" type="noConversion"/>
  </si>
  <si>
    <t>动力总线7</t>
    <phoneticPr fontId="1" type="noConversion"/>
  </si>
  <si>
    <t>动力总线8</t>
    <phoneticPr fontId="1" type="noConversion"/>
  </si>
  <si>
    <t>TTL01</t>
    <phoneticPr fontId="1" type="noConversion"/>
  </si>
  <si>
    <t>LC01.TIL02.TC02</t>
    <phoneticPr fontId="1" type="noConversion"/>
  </si>
  <si>
    <t>TIL01</t>
    <phoneticPr fontId="1" type="noConversion"/>
  </si>
  <si>
    <t>动力总线9</t>
  </si>
  <si>
    <t>动力总线10</t>
  </si>
  <si>
    <t>动力总线11</t>
  </si>
  <si>
    <t>动力总线12</t>
  </si>
  <si>
    <t>PLC分区</t>
    <phoneticPr fontId="1" type="noConversion"/>
  </si>
  <si>
    <t>ASI总线5</t>
    <phoneticPr fontId="1" type="noConversion"/>
  </si>
  <si>
    <t>LC01.AD003</t>
    <phoneticPr fontId="1" type="noConversion"/>
  </si>
  <si>
    <t>LC01.TIL01.TC10</t>
    <phoneticPr fontId="1" type="noConversion"/>
  </si>
  <si>
    <t>LC01.TIL01.TC02</t>
    <phoneticPr fontId="1" type="noConversion"/>
  </si>
  <si>
    <t>LC01.TIL01.MG04</t>
    <phoneticPr fontId="1" type="noConversion"/>
  </si>
  <si>
    <t>LC01.TIL01.TI06</t>
    <phoneticPr fontId="1" type="noConversion"/>
  </si>
  <si>
    <t>LC01.TIL01.TC08</t>
    <phoneticPr fontId="1" type="noConversion"/>
  </si>
  <si>
    <t>LC01.TIL01.TV14</t>
    <phoneticPr fontId="1" type="noConversion"/>
  </si>
  <si>
    <t>LC01.TIL01.TC18</t>
    <phoneticPr fontId="1" type="noConversion"/>
  </si>
  <si>
    <t>LC01.TIL01.TC20</t>
    <phoneticPr fontId="1" type="noConversion"/>
  </si>
  <si>
    <t>LC01.TIL01.MG22</t>
    <phoneticPr fontId="1" type="noConversion"/>
  </si>
  <si>
    <t>LC01.TIL01.TI24</t>
    <phoneticPr fontId="1" type="noConversion"/>
  </si>
  <si>
    <t>LC01.TIL01.TC26</t>
    <phoneticPr fontId="1" type="noConversion"/>
  </si>
  <si>
    <t>LC01.TIL01.TC28</t>
    <phoneticPr fontId="1" type="noConversion"/>
  </si>
  <si>
    <t>LC01.TIL01.DV30</t>
    <phoneticPr fontId="1" type="noConversion"/>
  </si>
  <si>
    <t>LC01.TIL01.TE32</t>
    <phoneticPr fontId="1" type="noConversion"/>
  </si>
  <si>
    <t>LC01.TIL01.TC34</t>
    <phoneticPr fontId="1" type="noConversion"/>
  </si>
  <si>
    <t>LC01.TIL01.TC36</t>
    <phoneticPr fontId="1" type="noConversion"/>
  </si>
  <si>
    <t>LC01.TIL01.TC38</t>
    <phoneticPr fontId="1" type="noConversion"/>
  </si>
  <si>
    <t>LC01.TIL01.TR40</t>
    <phoneticPr fontId="1" type="noConversion"/>
  </si>
  <si>
    <t>LC01.TIL01.TC42</t>
    <phoneticPr fontId="1" type="noConversion"/>
  </si>
  <si>
    <t>LC01.TIL01.TC44</t>
    <phoneticPr fontId="1" type="noConversion"/>
  </si>
  <si>
    <t>LC01.TIL01.TC46</t>
    <phoneticPr fontId="1" type="noConversion"/>
  </si>
  <si>
    <t>LC01.TIL01.TC48</t>
    <phoneticPr fontId="1" type="noConversion"/>
  </si>
  <si>
    <t>LC01.TIL01.TC50</t>
    <phoneticPr fontId="1" type="noConversion"/>
  </si>
  <si>
    <t>LC01.TIL01.TC52</t>
    <phoneticPr fontId="1" type="noConversion"/>
  </si>
  <si>
    <t>LC01.TIL01.TC54</t>
    <phoneticPr fontId="1" type="noConversion"/>
  </si>
  <si>
    <t>LC01.TIL01.TV58</t>
    <phoneticPr fontId="1" type="noConversion"/>
  </si>
  <si>
    <t>LC01.TIL01.TC62</t>
    <phoneticPr fontId="1" type="noConversion"/>
  </si>
  <si>
    <t>LC01.TIL01.DV64</t>
    <phoneticPr fontId="1" type="noConversion"/>
  </si>
  <si>
    <t>LC01.TIL01.TE66</t>
    <phoneticPr fontId="1" type="noConversion"/>
  </si>
  <si>
    <t>LC01.TIL01.TC68</t>
    <phoneticPr fontId="1" type="noConversion"/>
  </si>
  <si>
    <t>TIL02</t>
    <phoneticPr fontId="1" type="noConversion"/>
  </si>
  <si>
    <t>Total</t>
    <phoneticPr fontId="1" type="noConversion"/>
  </si>
  <si>
    <t>LC01.TTL01.LB10</t>
    <phoneticPr fontId="1" type="noConversion"/>
  </si>
  <si>
    <t>LB</t>
    <phoneticPr fontId="1" type="noConversion"/>
  </si>
  <si>
    <t>现场指示灯</t>
    <phoneticPr fontId="1" type="noConversion"/>
  </si>
  <si>
    <t>LC01.TIL01.PB42</t>
    <phoneticPr fontId="1" type="noConversion"/>
  </si>
  <si>
    <t>LC01.TUL01.LB10</t>
    <phoneticPr fontId="1" type="noConversion"/>
  </si>
  <si>
    <t>LC02.BTL02.PB02</t>
    <phoneticPr fontId="1" type="noConversion"/>
  </si>
  <si>
    <t>BTL02</t>
    <phoneticPr fontId="1" type="noConversion"/>
  </si>
  <si>
    <t>LC02</t>
    <phoneticPr fontId="1" type="noConversion"/>
  </si>
  <si>
    <t>LC02.BTL02.AM28</t>
    <phoneticPr fontId="1" type="noConversion"/>
  </si>
  <si>
    <t>动力总线5</t>
  </si>
  <si>
    <t>动力总线6</t>
  </si>
  <si>
    <t>动力总线7</t>
  </si>
  <si>
    <t>动力总线8</t>
  </si>
  <si>
    <t>LC02.AD001</t>
    <phoneticPr fontId="1" type="noConversion"/>
  </si>
  <si>
    <t>ASI总线2</t>
  </si>
  <si>
    <t>ASI总线3</t>
  </si>
  <si>
    <t>ASI总线4</t>
  </si>
  <si>
    <t>ASI总线5</t>
  </si>
  <si>
    <t>ASI总线6</t>
  </si>
  <si>
    <t>LC02.AD002</t>
  </si>
  <si>
    <t>LC02.AD003</t>
  </si>
  <si>
    <t>LC02.TTL02.PB28</t>
    <phoneticPr fontId="1" type="noConversion"/>
  </si>
  <si>
    <t>LC02.TTL02.AM28</t>
    <phoneticPr fontId="1" type="noConversion"/>
  </si>
  <si>
    <t>TTL02</t>
    <phoneticPr fontId="1" type="noConversion"/>
  </si>
  <si>
    <t>LC02.TTL02.LB28</t>
    <phoneticPr fontId="1" type="noConversion"/>
  </si>
  <si>
    <t>LC02.TML01.PB06</t>
    <phoneticPr fontId="1" type="noConversion"/>
  </si>
  <si>
    <t>LC02.TOL02.LB06</t>
    <phoneticPr fontId="1" type="noConversion"/>
  </si>
  <si>
    <t>见右侧</t>
    <phoneticPr fontId="1" type="noConversion"/>
  </si>
  <si>
    <t>命名规则-A代表字母,N代表数字</t>
    <phoneticPr fontId="1" type="noConversion"/>
  </si>
  <si>
    <t>LC</t>
    <phoneticPr fontId="1" type="noConversion"/>
  </si>
  <si>
    <r>
      <t xml:space="preserve">Local Control Cabinet
</t>
    </r>
    <r>
      <rPr>
        <sz val="11"/>
        <color theme="1"/>
        <rFont val="宋体"/>
        <family val="3"/>
        <charset val="134"/>
      </rPr>
      <t>本地控制柜</t>
    </r>
  </si>
  <si>
    <t>BTL</t>
    <phoneticPr fontId="1" type="noConversion"/>
  </si>
  <si>
    <r>
      <t xml:space="preserve">Belt Top-load Line
</t>
    </r>
    <r>
      <rPr>
        <sz val="11"/>
        <color theme="1"/>
        <rFont val="宋体"/>
        <family val="3"/>
        <charset val="134"/>
      </rPr>
      <t>皮带装载线</t>
    </r>
  </si>
  <si>
    <t>THL</t>
    <phoneticPr fontId="1" type="noConversion"/>
  </si>
  <si>
    <r>
      <t xml:space="preserve">Tray High-speed Line
</t>
    </r>
    <r>
      <rPr>
        <sz val="11"/>
        <color theme="1"/>
        <rFont val="宋体"/>
        <family val="3"/>
        <charset val="134"/>
      </rPr>
      <t>托盘高速线</t>
    </r>
  </si>
  <si>
    <t>TIL</t>
    <phoneticPr fontId="1" type="noConversion"/>
  </si>
  <si>
    <r>
      <t xml:space="preserve">Tray Inside-loop Line
</t>
    </r>
    <r>
      <rPr>
        <sz val="11"/>
        <color theme="1"/>
        <rFont val="宋体"/>
        <family val="3"/>
        <charset val="134"/>
      </rPr>
      <t>托盘内环线</t>
    </r>
  </si>
  <si>
    <t>TML</t>
    <phoneticPr fontId="1" type="noConversion"/>
  </si>
  <si>
    <r>
      <t xml:space="preserve">Tray Maintenance Line
</t>
    </r>
    <r>
      <rPr>
        <sz val="11"/>
        <color theme="1"/>
        <rFont val="宋体"/>
        <family val="3"/>
        <charset val="134"/>
      </rPr>
      <t>托盘维护线</t>
    </r>
  </si>
  <si>
    <t>TOL</t>
    <phoneticPr fontId="1" type="noConversion"/>
  </si>
  <si>
    <r>
      <t xml:space="preserve">Tray Outside-loop Line
</t>
    </r>
    <r>
      <rPr>
        <sz val="11"/>
        <color theme="1"/>
        <rFont val="宋体"/>
        <family val="3"/>
        <charset val="134"/>
      </rPr>
      <t>托盘外环线</t>
    </r>
  </si>
  <si>
    <t>TSL</t>
    <phoneticPr fontId="1" type="noConversion"/>
  </si>
  <si>
    <r>
      <t xml:space="preserve">Tray Stacker Line
</t>
    </r>
    <r>
      <rPr>
        <sz val="11"/>
        <color theme="1"/>
        <rFont val="宋体"/>
        <family val="3"/>
        <charset val="134"/>
      </rPr>
      <t>托盘堆垛线</t>
    </r>
  </si>
  <si>
    <t>TTL</t>
    <phoneticPr fontId="1" type="noConversion"/>
  </si>
  <si>
    <r>
      <t xml:space="preserve">Tray Top-load Line
</t>
    </r>
    <r>
      <rPr>
        <sz val="11"/>
        <color theme="1"/>
        <rFont val="宋体"/>
        <family val="3"/>
        <charset val="134"/>
      </rPr>
      <t>托盘装载线</t>
    </r>
  </si>
  <si>
    <t>TUL</t>
    <phoneticPr fontId="1" type="noConversion"/>
  </si>
  <si>
    <r>
      <t xml:space="preserve">Tray Unload Line
</t>
    </r>
    <r>
      <rPr>
        <sz val="11"/>
        <color theme="1"/>
        <rFont val="宋体"/>
        <family val="3"/>
        <charset val="134"/>
      </rPr>
      <t>托盘卸载线</t>
    </r>
  </si>
  <si>
    <r>
      <t xml:space="preserve">Tray Conveyor
</t>
    </r>
    <r>
      <rPr>
        <sz val="11"/>
        <color theme="1"/>
        <rFont val="宋体"/>
        <family val="3"/>
        <charset val="134"/>
      </rPr>
      <t>托盘输送机</t>
    </r>
  </si>
  <si>
    <r>
      <t xml:space="preserve">Tray Curve Conveyor
</t>
    </r>
    <r>
      <rPr>
        <sz val="11"/>
        <color theme="1"/>
        <rFont val="宋体"/>
        <family val="3"/>
        <charset val="134"/>
      </rPr>
      <t>托盘转弯输送机</t>
    </r>
  </si>
  <si>
    <r>
      <t xml:space="preserve">Tray Merge Conveyor
</t>
    </r>
    <r>
      <rPr>
        <sz val="11"/>
        <color theme="1"/>
        <rFont val="宋体"/>
        <family val="3"/>
        <charset val="134"/>
      </rPr>
      <t>托盘汇流输送机</t>
    </r>
  </si>
  <si>
    <r>
      <t xml:space="preserve">Tray Divert Conveyor
</t>
    </r>
    <r>
      <rPr>
        <sz val="11"/>
        <color theme="1"/>
        <rFont val="宋体"/>
        <family val="3"/>
        <charset val="134"/>
      </rPr>
      <t>托盘分流输送机</t>
    </r>
  </si>
  <si>
    <r>
      <t xml:space="preserve">Tray Tilter Conveyor
</t>
    </r>
    <r>
      <rPr>
        <sz val="11"/>
        <color theme="1"/>
        <rFont val="宋体"/>
        <family val="3"/>
        <charset val="134"/>
      </rPr>
      <t>托盘翻盘输送机</t>
    </r>
  </si>
  <si>
    <t>14)</t>
    <phoneticPr fontId="1" type="noConversion"/>
  </si>
  <si>
    <t>AS-I Module
ASI模块</t>
    <phoneticPr fontId="1" type="noConversion"/>
  </si>
  <si>
    <t>Push Button
控制按钮盒</t>
    <phoneticPr fontId="1" type="noConversion"/>
  </si>
  <si>
    <t>Light Beacon
塔灯</t>
    <phoneticPr fontId="1" type="noConversion"/>
  </si>
  <si>
    <r>
      <t>AANN.AAANN.AANN
=PLC</t>
    </r>
    <r>
      <rPr>
        <b/>
        <sz val="11"/>
        <color theme="1"/>
        <rFont val="等线"/>
        <family val="3"/>
        <charset val="134"/>
      </rPr>
      <t>代号</t>
    </r>
    <r>
      <rPr>
        <b/>
        <sz val="11"/>
        <color theme="1"/>
        <rFont val="Arial"/>
        <family val="2"/>
      </rPr>
      <t>.</t>
    </r>
    <r>
      <rPr>
        <b/>
        <sz val="11"/>
        <color theme="1"/>
        <rFont val="等线"/>
        <family val="3"/>
        <charset val="134"/>
      </rPr>
      <t>线路代号</t>
    </r>
    <r>
      <rPr>
        <b/>
        <sz val="11"/>
        <color theme="1"/>
        <rFont val="Arial"/>
        <family val="2"/>
      </rPr>
      <t>.</t>
    </r>
    <r>
      <rPr>
        <b/>
        <sz val="11"/>
        <color theme="1"/>
        <rFont val="等线"/>
        <family val="3"/>
        <charset val="134"/>
      </rPr>
      <t>设备序号</t>
    </r>
    <phoneticPr fontId="1" type="noConversion"/>
  </si>
  <si>
    <t>V0.1</t>
    <phoneticPr fontId="1" type="noConversion"/>
  </si>
  <si>
    <t>V0.2</t>
    <phoneticPr fontId="1" type="noConversion"/>
  </si>
  <si>
    <t>V0.3</t>
    <phoneticPr fontId="1" type="noConversion"/>
  </si>
  <si>
    <t>WB</t>
    <phoneticPr fontId="1" type="noConversion"/>
  </si>
  <si>
    <t>其他</t>
    <phoneticPr fontId="1" type="noConversion"/>
  </si>
  <si>
    <t>LC01.TIL02.TC27</t>
  </si>
  <si>
    <t>Unit_Nr</t>
  </si>
  <si>
    <t>V0.4</t>
    <phoneticPr fontId="1" type="noConversion"/>
  </si>
  <si>
    <t>PLC ID</t>
    <phoneticPr fontId="1" type="noConversion"/>
  </si>
  <si>
    <t>1.1kw</t>
    <phoneticPr fontId="1" type="noConversion"/>
  </si>
  <si>
    <t>2.2kw</t>
    <phoneticPr fontId="1" type="noConversion"/>
  </si>
  <si>
    <t>类型</t>
    <phoneticPr fontId="1" type="noConversion"/>
  </si>
  <si>
    <t>PLC名称</t>
    <phoneticPr fontId="1" type="noConversion"/>
  </si>
  <si>
    <t>功率</t>
    <phoneticPr fontId="1" type="noConversion"/>
  </si>
  <si>
    <t>数量</t>
    <phoneticPr fontId="1" type="noConversion"/>
  </si>
  <si>
    <t>3kw</t>
    <phoneticPr fontId="1" type="noConversion"/>
  </si>
  <si>
    <t>4kw</t>
    <phoneticPr fontId="1" type="noConversion"/>
  </si>
  <si>
    <t>TI/TE</t>
    <phoneticPr fontId="1" type="noConversion"/>
  </si>
  <si>
    <t xml:space="preserve">TC </t>
    <phoneticPr fontId="1" type="noConversion"/>
  </si>
  <si>
    <t>0.75kw</t>
    <phoneticPr fontId="1" type="noConversion"/>
  </si>
  <si>
    <t>2x0.75kw</t>
    <phoneticPr fontId="1" type="noConversion"/>
  </si>
  <si>
    <t>30°TV</t>
    <phoneticPr fontId="1" type="noConversion"/>
  </si>
  <si>
    <t>60°TV</t>
    <phoneticPr fontId="1" type="noConversion"/>
  </si>
  <si>
    <t>90°TV</t>
    <phoneticPr fontId="1" type="noConversion"/>
  </si>
  <si>
    <t>3x0.75kw</t>
    <phoneticPr fontId="1" type="noConversion"/>
  </si>
  <si>
    <t>3.8kw</t>
    <phoneticPr fontId="1" type="noConversion"/>
  </si>
  <si>
    <t>1.5kw</t>
    <phoneticPr fontId="1" type="noConversion"/>
  </si>
  <si>
    <t>2.0kw</t>
    <phoneticPr fontId="1" type="noConversion"/>
  </si>
  <si>
    <t>2.5kw</t>
    <phoneticPr fontId="1" type="noConversion"/>
  </si>
  <si>
    <t>DV/MG V1.0</t>
    <phoneticPr fontId="1" type="noConversion"/>
  </si>
  <si>
    <t>DV/MG V2.0</t>
    <phoneticPr fontId="1" type="noConversion"/>
  </si>
  <si>
    <t>TC(with br)</t>
    <phoneticPr fontId="1" type="noConversion"/>
  </si>
  <si>
    <t>增加PLC编号和Unit-Nr
增加电机驱动统计</t>
    <phoneticPr fontId="1" type="noConversion"/>
  </si>
  <si>
    <t>8kw</t>
    <phoneticPr fontId="1" type="noConversion"/>
  </si>
  <si>
    <t>TT(Sta.)</t>
    <phoneticPr fontId="1" type="noConversion"/>
  </si>
  <si>
    <t>TT(Dyn.)</t>
    <phoneticPr fontId="1" type="noConversion"/>
  </si>
  <si>
    <t>合计</t>
    <phoneticPr fontId="1" type="noConversion"/>
  </si>
  <si>
    <t>2.2kw</t>
  </si>
  <si>
    <t xml:space="preserve">TC </t>
  </si>
  <si>
    <t>3kw</t>
  </si>
  <si>
    <t>4kw</t>
  </si>
  <si>
    <t>LC01.THL01.TC20</t>
    <phoneticPr fontId="1" type="noConversion"/>
  </si>
  <si>
    <t>LC01.THL01.TC21</t>
    <phoneticPr fontId="1" type="noConversion"/>
  </si>
  <si>
    <t>LC01.THL01.TC07</t>
    <phoneticPr fontId="1" type="noConversion"/>
  </si>
  <si>
    <t>V0.5</t>
  </si>
  <si>
    <t>LC01.THL01.TC06</t>
    <phoneticPr fontId="1" type="noConversion"/>
  </si>
  <si>
    <t>TC(带抱闸)</t>
    <phoneticPr fontId="1" type="noConversion"/>
  </si>
  <si>
    <t>TT(静态)</t>
    <phoneticPr fontId="1" type="noConversion"/>
  </si>
  <si>
    <t>TC,TI/TE</t>
    <phoneticPr fontId="1" type="noConversion"/>
  </si>
  <si>
    <t>注：</t>
    <phoneticPr fontId="1" type="noConversion"/>
  </si>
  <si>
    <t>1、</t>
    <phoneticPr fontId="1" type="noConversion"/>
  </si>
  <si>
    <t>2、</t>
    <phoneticPr fontId="1" type="noConversion"/>
  </si>
  <si>
    <t>3、</t>
    <phoneticPr fontId="1" type="noConversion"/>
  </si>
  <si>
    <t>所有托盘输送机都带制动电阻。</t>
    <phoneticPr fontId="1" type="noConversion"/>
  </si>
  <si>
    <t>ICS测试环_PLC Layout_V0.4.dwg</t>
    <phoneticPr fontId="1" type="noConversion"/>
  </si>
  <si>
    <t>ICS测试环_PLC Layout_V0.3.dwg</t>
    <phoneticPr fontId="1" type="noConversion"/>
  </si>
  <si>
    <t>增加高速段LC01.THL01.TC07和LC01.THL01.TC21
并更改了相应的Unit_NR/长度/速度/功率，见红色字</t>
    <phoneticPr fontId="1" type="noConversion"/>
  </si>
  <si>
    <t>表中红色数量为托盘输送机驱动数量，绿色数字为单机数量；</t>
    <phoneticPr fontId="1" type="noConversion"/>
  </si>
  <si>
    <t>表中转弯机驱动数量都是按照1台计算，若每台电机都配驱动，则60°转弯驱动数量需乘以2，90°转弯驱动数量需乘以3；</t>
    <phoneticPr fontId="1" type="noConversion"/>
  </si>
  <si>
    <t>更新电机驱动表</t>
    <phoneticPr fontId="1" type="noConversion"/>
  </si>
  <si>
    <t>ICS测试环_PLC Layout_V0.5.dwg</t>
    <phoneticPr fontId="1" type="noConversion"/>
  </si>
  <si>
    <t>X.Start</t>
  </si>
  <si>
    <t>Y.Start</t>
  </si>
  <si>
    <t>X.End</t>
  </si>
  <si>
    <t>Y.End</t>
  </si>
  <si>
    <t>Z.Start</t>
  </si>
  <si>
    <t>Z.End</t>
  </si>
  <si>
    <t>Angle</t>
  </si>
  <si>
    <t>族</t>
    <phoneticPr fontId="1" type="noConversion"/>
  </si>
  <si>
    <t>Catalog</t>
    <phoneticPr fontId="1" type="noConversion"/>
  </si>
  <si>
    <t>BELT_STRAIGHT</t>
    <phoneticPr fontId="1" type="noConversion"/>
  </si>
  <si>
    <t>无</t>
    <phoneticPr fontId="1" type="noConversion"/>
  </si>
  <si>
    <t>BELT_STRAIGHT</t>
    <phoneticPr fontId="1" type="noConversion"/>
  </si>
  <si>
    <t>BELT_TURN</t>
    <phoneticPr fontId="1" type="noConversion"/>
  </si>
  <si>
    <t>BELT_TURN</t>
    <phoneticPr fontId="1" type="noConversion"/>
  </si>
  <si>
    <t>ATR_360</t>
    <phoneticPr fontId="1" type="noConversion"/>
  </si>
  <si>
    <t>现场IO模块</t>
    <phoneticPr fontId="1" type="noConversion"/>
  </si>
  <si>
    <t>TRAY_TURN</t>
    <phoneticPr fontId="1" type="noConversion"/>
  </si>
  <si>
    <t>TRAY_STRAIGHT</t>
    <phoneticPr fontId="1" type="noConversion"/>
  </si>
  <si>
    <t>30°侧向输送机54 V2.0
30°侧向导出弹出器54 V2.0</t>
    <phoneticPr fontId="1" type="noConversion"/>
  </si>
  <si>
    <t>无</t>
    <phoneticPr fontId="1" type="noConversion"/>
  </si>
  <si>
    <t>TRAY_DIVERT</t>
    <phoneticPr fontId="1" type="noConversion"/>
  </si>
  <si>
    <t>TRAY_TURN</t>
    <phoneticPr fontId="1" type="noConversion"/>
  </si>
  <si>
    <t>30°侧向输送机51 V2.0
30°侧向导出弹出器51 V2.0</t>
    <phoneticPr fontId="1" type="noConversion"/>
  </si>
  <si>
    <t>30°侧向输送机51 V1.0
30°侧向导出弹出器51 V1.0</t>
    <phoneticPr fontId="1" type="noConversion"/>
  </si>
  <si>
    <t>现场指示灯</t>
    <phoneticPr fontId="1" type="noConversion"/>
  </si>
  <si>
    <t>TRAY_TURN</t>
    <phoneticPr fontId="1" type="noConversion"/>
  </si>
  <si>
    <t>SmartTilter</t>
    <phoneticPr fontId="1" type="noConversion"/>
  </si>
  <si>
    <t>CHUTE</t>
    <phoneticPr fontId="1" type="noConversion"/>
  </si>
  <si>
    <t>TRAY_TILTER_PLUS</t>
    <phoneticPr fontId="1" type="noConversion"/>
  </si>
  <si>
    <t>托盘堆垛机</t>
    <phoneticPr fontId="1" type="noConversion"/>
  </si>
  <si>
    <t>SIMPLE_STACKER</t>
    <phoneticPr fontId="1" type="noConversion"/>
  </si>
  <si>
    <t>Catalog</t>
    <phoneticPr fontId="1" type="noConversion"/>
  </si>
  <si>
    <t>Merge</t>
    <phoneticPr fontId="1" type="noConversion"/>
  </si>
  <si>
    <t>Merge</t>
    <phoneticPr fontId="1" type="noConversion"/>
  </si>
  <si>
    <t>Z.Start</t>
    <phoneticPr fontId="1" type="noConversion"/>
  </si>
  <si>
    <t>Z.End</t>
    <phoneticPr fontId="1" type="noConversion"/>
  </si>
  <si>
    <t>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</si>
</sst>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_);[Red]\(0\)"/>
  </numFmts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1"/>
      <name val="Arial"/>
      <family val="2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left" vertical="center" wrapText="1"/>
    </xf>
    <xf numFmtId="176" fontId="0" fillId="4" borderId="4" xfId="0" applyNumberFormat="1" applyFont="1" applyFill="1" applyBorder="1" applyAlignment="1">
      <alignment horizontal="center" vertical="center"/>
    </xf>
    <xf numFmtId="0" fontId="0" fillId="4" borderId="3" xfId="0" applyFont="1" applyFill="1" applyBorder="1"/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4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4" xfId="0" applyFont="1" applyFill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176" fontId="0" fillId="0" borderId="2" xfId="0" applyNumberFormat="1" applyFont="1" applyBorder="1" applyAlignment="1">
      <alignment horizontal="center" vertical="center"/>
    </xf>
    <xf numFmtId="0" fontId="0" fillId="0" borderId="1" xfId="0" applyFont="1" applyBorder="1"/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/>
    <xf numFmtId="0" fontId="4" fillId="5" borderId="6" xfId="0" applyFont="1" applyFill="1" applyBorder="1"/>
    <xf numFmtId="0" fontId="0" fillId="0" borderId="3" xfId="0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/>
    <xf numFmtId="176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2" fillId="13" borderId="1" xfId="3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76" fontId="6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6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0" fillId="6" borderId="1" xfId="0" applyFill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Fill="1" applyBorder="1" applyAlignment="1">
      <alignment horizontal="center" vertical="center"/>
    </xf>
    <xf numFmtId="0" fontId="0" fillId="0" borderId="10" xfId="0" applyNumberFormat="1" applyBorder="1"/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12" borderId="2" xfId="2" applyFont="1" applyBorder="1" applyAlignment="1">
      <alignment horizontal="center"/>
    </xf>
    <xf numFmtId="0" fontId="9" fillId="12" borderId="8" xfId="2" applyFont="1" applyBorder="1" applyAlignment="1">
      <alignment horizontal="center"/>
    </xf>
    <xf numFmtId="0" fontId="9" fillId="12" borderId="7" xfId="2" applyFont="1" applyBorder="1" applyAlignment="1">
      <alignment horizontal="center"/>
    </xf>
    <xf numFmtId="0" fontId="12" fillId="0" borderId="2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horizontal="left" vertical="center"/>
    </xf>
    <xf numFmtId="0" fontId="12" fillId="0" borderId="7" xfId="1" applyFont="1" applyFill="1" applyBorder="1" applyAlignment="1">
      <alignment horizontal="left" vertical="center"/>
    </xf>
    <xf numFmtId="0" fontId="2" fillId="13" borderId="2" xfId="3" applyFont="1" applyBorder="1" applyAlignment="1">
      <alignment horizontal="center" vertical="center" wrapText="1"/>
    </xf>
    <xf numFmtId="0" fontId="2" fillId="13" borderId="7" xfId="3" applyFont="1" applyBorder="1" applyAlignment="1">
      <alignment horizontal="center" vertical="center" wrapText="1"/>
    </xf>
    <xf numFmtId="0" fontId="2" fillId="13" borderId="2" xfId="3" applyFont="1" applyBorder="1" applyAlignment="1">
      <alignment horizontal="center" vertical="center"/>
    </xf>
    <xf numFmtId="0" fontId="2" fillId="13" borderId="7" xfId="3" applyFont="1" applyBorder="1" applyAlignment="1">
      <alignment horizontal="center" vertical="center"/>
    </xf>
    <xf numFmtId="0" fontId="2" fillId="13" borderId="2" xfId="3" applyFont="1" applyBorder="1" applyAlignment="1">
      <alignment horizontal="center"/>
    </xf>
    <xf numFmtId="0" fontId="2" fillId="13" borderId="7" xfId="3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9" xfId="0" applyNumberFormat="1" applyBorder="1"/>
    <xf numFmtId="0" fontId="0" fillId="0" borderId="3" xfId="0" applyNumberFormat="1" applyBorder="1"/>
  </cellXfs>
  <cellStyles count="4">
    <cellStyle name="20% - 着色 2" xfId="1" builtinId="34"/>
    <cellStyle name="60% - 着色 5" xfId="2" builtinId="48"/>
    <cellStyle name="60% - 着色 6" xfId="3" builtinId="52"/>
    <cellStyle name="常规" xfId="0" builtinId="0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0_);[Red]\(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0_);[Red]\(0.0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20CDF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0</xdr:row>
      <xdr:rowOff>171450</xdr:rowOff>
    </xdr:from>
    <xdr:to>
      <xdr:col>18</xdr:col>
      <xdr:colOff>388620</xdr:colOff>
      <xdr:row>11</xdr:row>
      <xdr:rowOff>246928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2D03B2F-1488-4199-8B90-BBFF1A631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2710" y="171450"/>
          <a:ext cx="7772400" cy="37406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表2" displayName="表2" ref="A1:F25" totalsRowShown="0" headerRowDxfId="7" tableBorderDxfId="6">
  <autoFilter ref="A1:F25"/>
  <tableColumns count="6">
    <tableColumn id="1" name="序号" dataDxfId="5"/>
    <tableColumn id="2" name="设备代号" dataDxfId="4"/>
    <tableColumn id="3" name="设备描述" dataDxfId="3"/>
    <tableColumn id="4" name="设备功率" dataDxfId="2"/>
    <tableColumn id="5" name="速度" dataDxfId="1"/>
    <tableColumn id="6" name="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0" sqref="F10"/>
    </sheetView>
  </sheetViews>
  <sheetFormatPr defaultRowHeight="14"/>
  <cols>
    <col min="2" max="2" width="44.1640625" bestFit="1" customWidth="1"/>
    <col min="3" max="3" width="9.33203125" bestFit="1" customWidth="1"/>
    <col min="6" max="6" width="28" bestFit="1" customWidth="1"/>
    <col min="7" max="7" width="36.08203125" customWidth="1"/>
  </cols>
  <sheetData>
    <row r="1" spans="1:7">
      <c r="A1" s="39" t="s">
        <v>325</v>
      </c>
      <c r="B1" s="40" t="s">
        <v>326</v>
      </c>
      <c r="C1" s="40" t="s">
        <v>327</v>
      </c>
      <c r="D1" s="39" t="s">
        <v>328</v>
      </c>
      <c r="E1" s="39" t="s">
        <v>329</v>
      </c>
      <c r="F1" s="39" t="s">
        <v>330</v>
      </c>
      <c r="G1" s="39" t="s">
        <v>331</v>
      </c>
    </row>
    <row r="2" spans="1:7">
      <c r="A2" s="37">
        <v>1</v>
      </c>
      <c r="B2" s="37" t="s">
        <v>332</v>
      </c>
      <c r="C2" s="38">
        <v>44652</v>
      </c>
      <c r="D2" s="37" t="s">
        <v>480</v>
      </c>
      <c r="E2" s="37" t="s">
        <v>477</v>
      </c>
      <c r="F2" s="6" t="s">
        <v>333</v>
      </c>
      <c r="G2" s="37" t="s">
        <v>334</v>
      </c>
    </row>
    <row r="3" spans="1:7">
      <c r="A3" s="37">
        <v>2</v>
      </c>
      <c r="B3" s="37" t="s">
        <v>335</v>
      </c>
      <c r="C3" s="38">
        <v>44657</v>
      </c>
      <c r="D3" s="37" t="s">
        <v>480</v>
      </c>
      <c r="E3" s="37" t="s">
        <v>478</v>
      </c>
      <c r="F3" s="6" t="s">
        <v>336</v>
      </c>
      <c r="G3" s="37" t="s">
        <v>334</v>
      </c>
    </row>
    <row r="4" spans="1:7">
      <c r="A4" s="37">
        <v>3</v>
      </c>
      <c r="B4" s="37" t="s">
        <v>385</v>
      </c>
      <c r="C4" s="38">
        <v>44658</v>
      </c>
      <c r="D4" s="37" t="s">
        <v>480</v>
      </c>
      <c r="E4" s="37" t="s">
        <v>479</v>
      </c>
      <c r="F4" s="6" t="s">
        <v>333</v>
      </c>
      <c r="G4" s="37" t="s">
        <v>532</v>
      </c>
    </row>
    <row r="5" spans="1:7" ht="28">
      <c r="A5" s="37">
        <v>4</v>
      </c>
      <c r="B5" s="37" t="s">
        <v>509</v>
      </c>
      <c r="C5" s="38">
        <v>44662</v>
      </c>
      <c r="D5" s="37" t="s">
        <v>480</v>
      </c>
      <c r="E5" s="37" t="s">
        <v>484</v>
      </c>
      <c r="F5" s="6" t="s">
        <v>333</v>
      </c>
      <c r="G5" s="37" t="s">
        <v>531</v>
      </c>
    </row>
    <row r="6" spans="1:7" ht="28">
      <c r="A6" s="111">
        <v>5</v>
      </c>
      <c r="B6" s="95" t="s">
        <v>533</v>
      </c>
      <c r="C6" s="112">
        <v>44665</v>
      </c>
      <c r="D6" s="109" t="s">
        <v>480</v>
      </c>
      <c r="E6" s="109" t="s">
        <v>521</v>
      </c>
      <c r="F6" s="114" t="s">
        <v>333</v>
      </c>
      <c r="G6" s="109" t="s">
        <v>537</v>
      </c>
    </row>
    <row r="7" spans="1:7">
      <c r="A7" s="111"/>
      <c r="B7" s="79" t="s">
        <v>536</v>
      </c>
      <c r="C7" s="113"/>
      <c r="D7" s="110"/>
      <c r="E7" s="110"/>
      <c r="F7" s="115"/>
      <c r="G7" s="110"/>
    </row>
  </sheetData>
  <mergeCells count="6">
    <mergeCell ref="G6:G7"/>
    <mergeCell ref="A6:A7"/>
    <mergeCell ref="C6:C7"/>
    <mergeCell ref="D6:D7"/>
    <mergeCell ref="E6:E7"/>
    <mergeCell ref="F6:F7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11"/>
  <sheetViews>
    <sheetView zoomScaleNormal="100" workbookViewId="0">
      <pane ySplit="1" topLeftCell="A2" activePane="bottomLeft" state="frozenSplit"/>
      <selection pane="bottomLeft" activeCell="AN29" sqref="AN29"/>
    </sheetView>
  </sheetViews>
  <sheetFormatPr defaultColWidth="9" defaultRowHeight="14"/>
  <cols>
    <col min="1" max="1" width="8.83203125" style="58" hidden="1" customWidth="1"/>
    <col min="2" max="2" width="10" style="58" hidden="1" customWidth="1"/>
    <col min="3" max="3" width="11.83203125" style="58" hidden="1" customWidth="1"/>
    <col min="4" max="4" width="16.9140625" style="58" customWidth="1"/>
    <col min="5" max="5" width="13.4140625" style="58" hidden="1" customWidth="1"/>
    <col min="6" max="7" width="9" style="58" hidden="1" customWidth="1"/>
    <col min="8" max="8" width="8.4140625" style="60" hidden="1" customWidth="1"/>
    <col min="9" max="10" width="23" style="58" customWidth="1"/>
    <col min="11" max="11" width="13" style="58" hidden="1" customWidth="1"/>
    <col min="12" max="12" width="9" style="58" hidden="1" customWidth="1"/>
    <col min="13" max="14" width="11.83203125" style="58" hidden="1" customWidth="1"/>
    <col min="15" max="15" width="11" style="58" hidden="1" customWidth="1"/>
    <col min="16" max="16" width="9" style="58" hidden="1" customWidth="1"/>
    <col min="17" max="18" width="13" style="58" hidden="1" customWidth="1"/>
    <col min="19" max="20" width="5.1640625" style="58" hidden="1" customWidth="1"/>
    <col min="21" max="21" width="10.83203125" style="58" hidden="1" customWidth="1"/>
    <col min="22" max="22" width="7.58203125" style="58" hidden="1" customWidth="1"/>
    <col min="23" max="24" width="9" style="58" hidden="1" customWidth="1"/>
    <col min="25" max="25" width="7.33203125" style="58" hidden="1" customWidth="1"/>
    <col min="26" max="26" width="9" style="58" hidden="1" customWidth="1"/>
    <col min="27" max="27" width="9.9140625" style="58" hidden="1" customWidth="1"/>
    <col min="28" max="28" width="9.08203125" style="58" hidden="1" customWidth="1"/>
    <col min="29" max="29" width="9" style="58" hidden="1" customWidth="1"/>
    <col min="30" max="30" width="7.1640625" style="58" hidden="1" customWidth="1"/>
    <col min="31" max="34" width="9" style="58" hidden="1" customWidth="1"/>
    <col min="35" max="36" width="13" style="58" customWidth="1"/>
    <col min="37" max="40" width="9" style="58"/>
    <col min="41" max="41" width="9" style="58" customWidth="1"/>
    <col min="42" max="16384" width="9" style="58"/>
  </cols>
  <sheetData>
    <row r="1" spans="1:41">
      <c r="A1" s="48" t="s">
        <v>233</v>
      </c>
      <c r="B1" s="48" t="s">
        <v>485</v>
      </c>
      <c r="C1" s="48" t="s">
        <v>483</v>
      </c>
      <c r="D1" s="48" t="s">
        <v>0</v>
      </c>
      <c r="E1" s="48" t="s">
        <v>1</v>
      </c>
      <c r="F1" s="48" t="s">
        <v>2</v>
      </c>
      <c r="G1" s="48" t="s">
        <v>3</v>
      </c>
      <c r="H1" s="49" t="s">
        <v>244</v>
      </c>
      <c r="I1" s="48" t="s">
        <v>4</v>
      </c>
      <c r="J1" s="48" t="s">
        <v>569</v>
      </c>
      <c r="K1" s="48" t="s">
        <v>247</v>
      </c>
      <c r="L1" s="48" t="s">
        <v>5</v>
      </c>
      <c r="M1" s="48" t="s">
        <v>248</v>
      </c>
      <c r="N1" s="48" t="s">
        <v>6</v>
      </c>
      <c r="O1" s="48" t="s">
        <v>7</v>
      </c>
      <c r="P1" s="48" t="s">
        <v>8</v>
      </c>
      <c r="Q1" s="48" t="s">
        <v>9</v>
      </c>
      <c r="R1" s="48" t="s">
        <v>10</v>
      </c>
      <c r="S1" s="48" t="s">
        <v>11</v>
      </c>
      <c r="T1" s="48" t="s">
        <v>12</v>
      </c>
      <c r="U1" s="50" t="s">
        <v>246</v>
      </c>
      <c r="V1" s="48" t="s">
        <v>13</v>
      </c>
      <c r="W1" s="48" t="s">
        <v>14</v>
      </c>
      <c r="X1" s="50" t="s">
        <v>245</v>
      </c>
      <c r="Y1" s="51" t="s">
        <v>295</v>
      </c>
      <c r="Z1" s="51" t="s">
        <v>296</v>
      </c>
      <c r="AA1" s="51" t="s">
        <v>343</v>
      </c>
      <c r="AB1" s="51" t="s">
        <v>338</v>
      </c>
      <c r="AC1" s="51" t="s">
        <v>337</v>
      </c>
      <c r="AD1" s="51" t="s">
        <v>339</v>
      </c>
      <c r="AE1" s="51" t="s">
        <v>340</v>
      </c>
      <c r="AF1" s="51" t="s">
        <v>341</v>
      </c>
      <c r="AG1" s="51" t="s">
        <v>342</v>
      </c>
      <c r="AH1" s="51" t="s">
        <v>287</v>
      </c>
      <c r="AI1" s="5" t="s">
        <v>538</v>
      </c>
      <c r="AJ1" s="5" t="s">
        <v>539</v>
      </c>
      <c r="AK1" s="5" t="s">
        <v>540</v>
      </c>
      <c r="AL1" s="5" t="s">
        <v>541</v>
      </c>
      <c r="AM1" s="5" t="s">
        <v>542</v>
      </c>
      <c r="AN1" s="5" t="s">
        <v>543</v>
      </c>
      <c r="AO1" s="5" t="s">
        <v>544</v>
      </c>
    </row>
    <row r="2" spans="1:41" s="59" customFormat="1">
      <c r="A2" s="52">
        <v>1</v>
      </c>
      <c r="B2" s="52">
        <v>101</v>
      </c>
      <c r="C2" s="83">
        <v>88</v>
      </c>
      <c r="D2" s="52" t="s">
        <v>210</v>
      </c>
      <c r="E2" s="52" t="s">
        <v>15</v>
      </c>
      <c r="F2" s="52" t="s">
        <v>26</v>
      </c>
      <c r="G2" s="52" t="s">
        <v>27</v>
      </c>
      <c r="H2" s="52" t="str">
        <f t="shared" ref="H2:H33" si="0">RIGHT(D2,2)</f>
        <v>02</v>
      </c>
      <c r="I2" s="52" t="s">
        <v>208</v>
      </c>
      <c r="J2" s="52" t="str">
        <f>VLOOKUP(I2,族对应的Catalog!$A$2:$B$26,2,FALSE)</f>
        <v>BELT_STRAIGHT</v>
      </c>
      <c r="K2" s="52">
        <v>11365</v>
      </c>
      <c r="L2" s="52"/>
      <c r="M2" s="52">
        <v>1000</v>
      </c>
      <c r="N2" s="52">
        <v>1506</v>
      </c>
      <c r="O2" s="52"/>
      <c r="P2" s="52">
        <v>0</v>
      </c>
      <c r="Q2" s="52"/>
      <c r="R2" s="52"/>
      <c r="S2" s="52"/>
      <c r="T2" s="52"/>
      <c r="U2" s="80">
        <v>3</v>
      </c>
      <c r="V2" s="52"/>
      <c r="W2" s="52"/>
      <c r="X2" s="77">
        <v>0.6</v>
      </c>
      <c r="Y2" s="52"/>
      <c r="Z2" s="52"/>
      <c r="AA2" s="78" t="s">
        <v>481</v>
      </c>
      <c r="AB2" s="78"/>
      <c r="AC2" s="78" t="s">
        <v>481</v>
      </c>
      <c r="AD2" s="78"/>
      <c r="AE2" s="78"/>
      <c r="AF2" s="52"/>
      <c r="AG2" s="52"/>
      <c r="AH2" s="52"/>
      <c r="AI2" s="97">
        <v>67830</v>
      </c>
      <c r="AJ2" s="97">
        <v>5198.5</v>
      </c>
      <c r="AK2" s="97">
        <v>56565</v>
      </c>
      <c r="AL2" s="97">
        <v>5197</v>
      </c>
      <c r="AM2" s="97">
        <v>1506</v>
      </c>
      <c r="AN2" s="97">
        <v>1506</v>
      </c>
      <c r="AO2" s="97"/>
    </row>
    <row r="3" spans="1:41" s="59" customFormat="1">
      <c r="A3" s="52">
        <v>2</v>
      </c>
      <c r="B3" s="52"/>
      <c r="C3" s="52"/>
      <c r="D3" s="52" t="s">
        <v>369</v>
      </c>
      <c r="E3" s="52" t="s">
        <v>15</v>
      </c>
      <c r="F3" s="52" t="s">
        <v>26</v>
      </c>
      <c r="G3" s="52" t="s">
        <v>367</v>
      </c>
      <c r="H3" s="52" t="str">
        <f t="shared" si="0"/>
        <v>02</v>
      </c>
      <c r="I3" s="52" t="s">
        <v>368</v>
      </c>
      <c r="J3" s="52" t="str">
        <f>VLOOKUP(I3,族对应的Catalog!$A$2:$B$26,2,FALSE)</f>
        <v>无</v>
      </c>
      <c r="K3" s="52"/>
      <c r="L3" s="52"/>
      <c r="M3" s="52"/>
      <c r="N3" s="52"/>
      <c r="O3" s="52"/>
      <c r="P3" s="52"/>
      <c r="Q3" s="52"/>
      <c r="R3" s="52"/>
      <c r="S3" s="52"/>
      <c r="T3" s="52"/>
      <c r="U3" s="80">
        <v>0</v>
      </c>
      <c r="V3" s="52"/>
      <c r="W3" s="52"/>
      <c r="X3" s="77">
        <v>0</v>
      </c>
      <c r="Y3" s="52"/>
      <c r="Z3" s="52"/>
      <c r="AA3" s="78" t="s">
        <v>481</v>
      </c>
      <c r="AB3" s="78"/>
      <c r="AC3" s="78" t="s">
        <v>481</v>
      </c>
      <c r="AD3" s="78"/>
      <c r="AE3" s="78"/>
      <c r="AF3" s="52"/>
      <c r="AG3" s="52"/>
      <c r="AH3" s="52"/>
    </row>
    <row r="4" spans="1:41" s="59" customFormat="1">
      <c r="A4" s="52">
        <v>3</v>
      </c>
      <c r="B4" s="52">
        <v>101</v>
      </c>
      <c r="C4" s="83">
        <v>89</v>
      </c>
      <c r="D4" s="52" t="s">
        <v>211</v>
      </c>
      <c r="E4" s="52" t="s">
        <v>15</v>
      </c>
      <c r="F4" s="52" t="s">
        <v>26</v>
      </c>
      <c r="G4" s="52" t="s">
        <v>27</v>
      </c>
      <c r="H4" s="52" t="str">
        <f t="shared" si="0"/>
        <v>04</v>
      </c>
      <c r="I4" s="52" t="s">
        <v>212</v>
      </c>
      <c r="J4" s="52" t="str">
        <f>VLOOKUP(I4,族对应的Catalog!$A$2:$B$26,2,FALSE)</f>
        <v>BELT_STRAIGHT</v>
      </c>
      <c r="K4" s="52">
        <v>10000</v>
      </c>
      <c r="L4" s="52"/>
      <c r="M4" s="52">
        <v>1000</v>
      </c>
      <c r="N4" s="52" t="s">
        <v>237</v>
      </c>
      <c r="O4" s="52">
        <v>198</v>
      </c>
      <c r="P4" s="52">
        <v>0</v>
      </c>
      <c r="Q4" s="52"/>
      <c r="R4" s="52"/>
      <c r="S4" s="52"/>
      <c r="T4" s="52"/>
      <c r="U4" s="80">
        <v>3</v>
      </c>
      <c r="V4" s="52"/>
      <c r="W4" s="52"/>
      <c r="X4" s="77">
        <v>1</v>
      </c>
      <c r="Y4" s="52" t="s">
        <v>297</v>
      </c>
      <c r="Z4" s="52"/>
      <c r="AA4" s="78" t="s">
        <v>481</v>
      </c>
      <c r="AB4" s="78"/>
      <c r="AC4" s="78" t="s">
        <v>481</v>
      </c>
      <c r="AD4" s="78"/>
      <c r="AE4" s="78"/>
      <c r="AF4" s="52"/>
      <c r="AG4" s="52"/>
      <c r="AH4" s="52"/>
      <c r="AI4" s="107">
        <v>56510</v>
      </c>
      <c r="AJ4" s="107">
        <v>5197</v>
      </c>
      <c r="AK4" s="107">
        <v>46566</v>
      </c>
      <c r="AL4" s="107">
        <v>5197</v>
      </c>
      <c r="AM4" s="107">
        <v>1506</v>
      </c>
      <c r="AN4" s="107">
        <v>1704</v>
      </c>
      <c r="AO4" s="107"/>
    </row>
    <row r="5" spans="1:41" s="59" customFormat="1">
      <c r="A5" s="52">
        <v>4</v>
      </c>
      <c r="B5" s="52">
        <v>101</v>
      </c>
      <c r="C5" s="83">
        <v>90</v>
      </c>
      <c r="D5" s="52" t="s">
        <v>207</v>
      </c>
      <c r="E5" s="52" t="s">
        <v>15</v>
      </c>
      <c r="F5" s="52" t="s">
        <v>26</v>
      </c>
      <c r="G5" s="52" t="s">
        <v>27</v>
      </c>
      <c r="H5" s="52" t="str">
        <f t="shared" si="0"/>
        <v>06</v>
      </c>
      <c r="I5" s="52" t="s">
        <v>208</v>
      </c>
      <c r="J5" s="52" t="str">
        <f>VLOOKUP(I5,族对应的Catalog!$A$2:$B$26,2,FALSE)</f>
        <v>BELT_STRAIGHT</v>
      </c>
      <c r="K5" s="52">
        <v>10000</v>
      </c>
      <c r="L5" s="52"/>
      <c r="M5" s="52">
        <v>1000</v>
      </c>
      <c r="N5" s="52">
        <v>1704</v>
      </c>
      <c r="O5" s="52"/>
      <c r="P5" s="52">
        <v>0</v>
      </c>
      <c r="Q5" s="52"/>
      <c r="R5" s="52"/>
      <c r="S5" s="52"/>
      <c r="T5" s="52"/>
      <c r="U5" s="80">
        <v>4</v>
      </c>
      <c r="V5" s="52"/>
      <c r="W5" s="52"/>
      <c r="X5" s="77">
        <v>1.5</v>
      </c>
      <c r="Y5" s="52"/>
      <c r="Z5" s="52"/>
      <c r="AA5" s="78" t="s">
        <v>481</v>
      </c>
      <c r="AB5" s="78"/>
      <c r="AC5" s="78" t="s">
        <v>481</v>
      </c>
      <c r="AD5" s="78"/>
      <c r="AE5" s="78"/>
      <c r="AF5" s="52"/>
      <c r="AG5" s="52"/>
      <c r="AH5" s="52"/>
      <c r="AI5" s="107">
        <v>46522</v>
      </c>
      <c r="AJ5" s="107">
        <v>5197</v>
      </c>
      <c r="AK5" s="107">
        <v>36622</v>
      </c>
      <c r="AL5" s="107">
        <v>5197</v>
      </c>
      <c r="AM5" s="107">
        <v>1704</v>
      </c>
      <c r="AN5" s="107">
        <v>1704</v>
      </c>
      <c r="AO5" s="107"/>
    </row>
    <row r="6" spans="1:41" s="59" customFormat="1">
      <c r="A6" s="52">
        <v>5</v>
      </c>
      <c r="B6" s="52">
        <v>101</v>
      </c>
      <c r="C6" s="83">
        <v>91</v>
      </c>
      <c r="D6" s="52" t="s">
        <v>101</v>
      </c>
      <c r="E6" s="52" t="s">
        <v>15</v>
      </c>
      <c r="F6" s="52" t="s">
        <v>26</v>
      </c>
      <c r="G6" s="52" t="s">
        <v>102</v>
      </c>
      <c r="H6" s="52" t="str">
        <f t="shared" si="0"/>
        <v>08</v>
      </c>
      <c r="I6" s="52" t="s">
        <v>103</v>
      </c>
      <c r="J6" s="52" t="str">
        <f>VLOOKUP(I6,族对应的Catalog!$A$2:$B$26,2,FALSE)</f>
        <v>BELT_TURN</v>
      </c>
      <c r="K6" s="52">
        <v>0</v>
      </c>
      <c r="L6" s="52"/>
      <c r="M6" s="52">
        <v>1000</v>
      </c>
      <c r="N6" s="52">
        <v>1701</v>
      </c>
      <c r="O6" s="52"/>
      <c r="P6" s="52">
        <v>1700</v>
      </c>
      <c r="Q6" s="52"/>
      <c r="R6" s="52"/>
      <c r="S6" s="52"/>
      <c r="T6" s="52"/>
      <c r="U6" s="80">
        <v>1.5</v>
      </c>
      <c r="V6" s="52"/>
      <c r="W6" s="52"/>
      <c r="X6" s="77">
        <v>1.4</v>
      </c>
      <c r="Y6" s="52"/>
      <c r="Z6" s="52"/>
      <c r="AA6" s="78" t="s">
        <v>481</v>
      </c>
      <c r="AB6" s="78"/>
      <c r="AC6" s="78" t="s">
        <v>481</v>
      </c>
      <c r="AD6" s="78"/>
      <c r="AE6" s="78"/>
      <c r="AF6" s="52"/>
      <c r="AG6" s="52"/>
      <c r="AH6" s="52"/>
      <c r="AI6" s="5">
        <v>36595.5</v>
      </c>
      <c r="AJ6" s="5">
        <v>5187</v>
      </c>
      <c r="AK6" s="5">
        <v>34878</v>
      </c>
      <c r="AL6" s="5">
        <v>3465.5</v>
      </c>
      <c r="AM6" s="107">
        <v>1704</v>
      </c>
      <c r="AN6" s="107">
        <v>1704</v>
      </c>
      <c r="AO6" s="107">
        <v>90</v>
      </c>
    </row>
    <row r="7" spans="1:41" s="59" customFormat="1">
      <c r="A7" s="52">
        <v>6</v>
      </c>
      <c r="B7" s="52">
        <v>101</v>
      </c>
      <c r="C7" s="83">
        <v>92</v>
      </c>
      <c r="D7" s="52" t="s">
        <v>224</v>
      </c>
      <c r="E7" s="52" t="s">
        <v>15</v>
      </c>
      <c r="F7" s="52" t="s">
        <v>26</v>
      </c>
      <c r="G7" s="52" t="s">
        <v>27</v>
      </c>
      <c r="H7" s="52" t="str">
        <f t="shared" si="0"/>
        <v>10</v>
      </c>
      <c r="I7" s="52" t="s">
        <v>208</v>
      </c>
      <c r="J7" s="52" t="str">
        <f>VLOOKUP(I7,族对应的Catalog!$A$2:$B$26,2,FALSE)</f>
        <v>BELT_STRAIGHT</v>
      </c>
      <c r="K7" s="52">
        <v>10600</v>
      </c>
      <c r="L7" s="52"/>
      <c r="M7" s="52">
        <v>1000</v>
      </c>
      <c r="N7" s="52">
        <v>1704</v>
      </c>
      <c r="O7" s="52"/>
      <c r="P7" s="52">
        <v>0</v>
      </c>
      <c r="Q7" s="52"/>
      <c r="R7" s="52"/>
      <c r="S7" s="52"/>
      <c r="T7" s="52"/>
      <c r="U7" s="80">
        <v>4</v>
      </c>
      <c r="V7" s="52"/>
      <c r="W7" s="52"/>
      <c r="X7" s="77">
        <v>1.5</v>
      </c>
      <c r="Y7" s="52"/>
      <c r="Z7" s="52"/>
      <c r="AA7" s="78" t="s">
        <v>481</v>
      </c>
      <c r="AB7" s="78"/>
      <c r="AC7" s="78" t="s">
        <v>481</v>
      </c>
      <c r="AD7" s="78"/>
      <c r="AE7" s="78"/>
      <c r="AF7" s="52"/>
      <c r="AG7" s="52"/>
      <c r="AH7" s="52"/>
      <c r="AI7" s="107">
        <v>34836</v>
      </c>
      <c r="AJ7" s="107">
        <v>3423</v>
      </c>
      <c r="AK7" s="107">
        <v>34836</v>
      </c>
      <c r="AL7" s="107">
        <v>-7077</v>
      </c>
      <c r="AM7" s="107">
        <v>1704</v>
      </c>
      <c r="AN7" s="107">
        <v>1704</v>
      </c>
      <c r="AO7" s="107"/>
    </row>
    <row r="8" spans="1:41" s="59" customFormat="1">
      <c r="A8" s="52">
        <v>7</v>
      </c>
      <c r="B8" s="52">
        <v>101</v>
      </c>
      <c r="C8" s="83">
        <v>93</v>
      </c>
      <c r="D8" s="52" t="s">
        <v>214</v>
      </c>
      <c r="E8" s="52" t="s">
        <v>15</v>
      </c>
      <c r="F8" s="52" t="s">
        <v>26</v>
      </c>
      <c r="G8" s="52" t="s">
        <v>27</v>
      </c>
      <c r="H8" s="52" t="str">
        <f t="shared" si="0"/>
        <v>12</v>
      </c>
      <c r="I8" s="52" t="s">
        <v>208</v>
      </c>
      <c r="J8" s="52" t="str">
        <f>VLOOKUP(I8,族对应的Catalog!$A$2:$B$26,2,FALSE)</f>
        <v>BELT_STRAIGHT</v>
      </c>
      <c r="K8" s="52">
        <v>6541</v>
      </c>
      <c r="L8" s="52"/>
      <c r="M8" s="52">
        <v>1000</v>
      </c>
      <c r="N8" s="52">
        <v>1704</v>
      </c>
      <c r="O8" s="52"/>
      <c r="P8" s="52">
        <v>0</v>
      </c>
      <c r="Q8" s="52"/>
      <c r="R8" s="52"/>
      <c r="S8" s="52"/>
      <c r="T8" s="52"/>
      <c r="U8" s="80">
        <v>3</v>
      </c>
      <c r="V8" s="52"/>
      <c r="W8" s="52"/>
      <c r="X8" s="77">
        <v>1.5</v>
      </c>
      <c r="Y8" s="52"/>
      <c r="Z8" s="52"/>
      <c r="AA8" s="78" t="s">
        <v>481</v>
      </c>
      <c r="AB8" s="78"/>
      <c r="AC8" s="78" t="s">
        <v>481</v>
      </c>
      <c r="AD8" s="78"/>
      <c r="AE8" s="78"/>
      <c r="AF8" s="52"/>
      <c r="AG8" s="52"/>
      <c r="AH8" s="52"/>
      <c r="AI8" s="107">
        <v>34830</v>
      </c>
      <c r="AJ8" s="107">
        <v>-7105</v>
      </c>
      <c r="AK8" s="107">
        <v>34830</v>
      </c>
      <c r="AL8" s="107">
        <v>-13546</v>
      </c>
      <c r="AM8" s="107">
        <v>1704</v>
      </c>
      <c r="AN8" s="107">
        <v>1704</v>
      </c>
      <c r="AO8" s="107"/>
    </row>
    <row r="9" spans="1:41" s="59" customFormat="1">
      <c r="A9" s="52">
        <v>8</v>
      </c>
      <c r="B9" s="52">
        <v>101</v>
      </c>
      <c r="C9" s="83">
        <v>94</v>
      </c>
      <c r="D9" s="52" t="s">
        <v>213</v>
      </c>
      <c r="E9" s="52" t="s">
        <v>15</v>
      </c>
      <c r="F9" s="52" t="s">
        <v>26</v>
      </c>
      <c r="G9" s="52" t="s">
        <v>27</v>
      </c>
      <c r="H9" s="52" t="str">
        <f t="shared" si="0"/>
        <v>14</v>
      </c>
      <c r="I9" s="52" t="s">
        <v>30</v>
      </c>
      <c r="J9" s="52" t="str">
        <f>VLOOKUP(I9,族对应的Catalog!$A$2:$B$26,2,FALSE)</f>
        <v>BELT_STRAIGHT</v>
      </c>
      <c r="K9" s="52">
        <v>9074</v>
      </c>
      <c r="L9" s="52"/>
      <c r="M9" s="52">
        <v>1000</v>
      </c>
      <c r="N9" s="52" t="s">
        <v>238</v>
      </c>
      <c r="O9" s="52">
        <v>250</v>
      </c>
      <c r="P9" s="52">
        <v>0</v>
      </c>
      <c r="Q9" s="52"/>
      <c r="R9" s="52"/>
      <c r="S9" s="52"/>
      <c r="T9" s="52"/>
      <c r="U9" s="80">
        <v>4</v>
      </c>
      <c r="V9" s="52"/>
      <c r="W9" s="52"/>
      <c r="X9" s="77">
        <v>1.5</v>
      </c>
      <c r="Y9" s="52" t="s">
        <v>297</v>
      </c>
      <c r="Z9" s="52"/>
      <c r="AA9" s="78" t="s">
        <v>481</v>
      </c>
      <c r="AB9" s="78"/>
      <c r="AC9" s="78" t="s">
        <v>481</v>
      </c>
      <c r="AD9" s="78"/>
      <c r="AE9" s="78"/>
      <c r="AF9" s="52"/>
      <c r="AG9" s="52"/>
      <c r="AH9" s="52"/>
      <c r="AI9" s="107">
        <v>34830</v>
      </c>
      <c r="AJ9" s="107">
        <v>-13598.5</v>
      </c>
      <c r="AK9" s="107">
        <v>34830</v>
      </c>
      <c r="AL9" s="107">
        <v>-22619</v>
      </c>
      <c r="AM9" s="107">
        <v>1704</v>
      </c>
      <c r="AN9" s="107">
        <v>1451</v>
      </c>
      <c r="AO9" s="107"/>
    </row>
    <row r="10" spans="1:41" s="59" customFormat="1">
      <c r="A10" s="52">
        <v>9</v>
      </c>
      <c r="B10" s="52">
        <v>101</v>
      </c>
      <c r="C10" s="83">
        <v>95</v>
      </c>
      <c r="D10" s="52" t="s">
        <v>206</v>
      </c>
      <c r="E10" s="52" t="s">
        <v>15</v>
      </c>
      <c r="F10" s="52" t="s">
        <v>26</v>
      </c>
      <c r="G10" s="52" t="s">
        <v>102</v>
      </c>
      <c r="H10" s="52" t="str">
        <f t="shared" si="0"/>
        <v>16</v>
      </c>
      <c r="I10" s="52" t="s">
        <v>103</v>
      </c>
      <c r="J10" s="52" t="str">
        <f>VLOOKUP(I10,族对应的Catalog!$A$2:$B$26,2,FALSE)</f>
        <v>BELT_TURN</v>
      </c>
      <c r="K10" s="52">
        <v>0</v>
      </c>
      <c r="L10" s="52"/>
      <c r="M10" s="52">
        <v>1000</v>
      </c>
      <c r="N10" s="52">
        <v>1451</v>
      </c>
      <c r="O10" s="52"/>
      <c r="P10" s="52">
        <v>1700</v>
      </c>
      <c r="Q10" s="52"/>
      <c r="R10" s="52"/>
      <c r="S10" s="52"/>
      <c r="T10" s="52"/>
      <c r="U10" s="80">
        <v>1.5</v>
      </c>
      <c r="V10" s="52"/>
      <c r="W10" s="52"/>
      <c r="X10" s="77">
        <v>1.4</v>
      </c>
      <c r="Y10" s="52"/>
      <c r="Z10" s="52"/>
      <c r="AA10" s="78" t="s">
        <v>481</v>
      </c>
      <c r="AB10" s="78"/>
      <c r="AC10" s="78" t="s">
        <v>481</v>
      </c>
      <c r="AD10" s="78"/>
      <c r="AE10" s="78"/>
      <c r="AF10" s="52"/>
      <c r="AG10" s="52"/>
      <c r="AH10" s="52"/>
      <c r="AI10" s="5">
        <v>34829.5</v>
      </c>
      <c r="AJ10" s="5">
        <v>-22645.5</v>
      </c>
      <c r="AK10" s="5">
        <v>36550</v>
      </c>
      <c r="AL10" s="5">
        <v>-24370</v>
      </c>
      <c r="AM10" s="107">
        <v>1451</v>
      </c>
      <c r="AN10" s="107">
        <v>1451</v>
      </c>
      <c r="AO10" s="107">
        <v>90</v>
      </c>
    </row>
    <row r="11" spans="1:41" s="59" customFormat="1">
      <c r="A11" s="52">
        <v>10</v>
      </c>
      <c r="B11" s="52">
        <v>101</v>
      </c>
      <c r="C11" s="83">
        <v>96</v>
      </c>
      <c r="D11" s="52" t="s">
        <v>204</v>
      </c>
      <c r="E11" s="52" t="s">
        <v>15</v>
      </c>
      <c r="F11" s="52" t="s">
        <v>26</v>
      </c>
      <c r="G11" s="52" t="s">
        <v>102</v>
      </c>
      <c r="H11" s="52" t="str">
        <f t="shared" si="0"/>
        <v>18</v>
      </c>
      <c r="I11" s="52" t="s">
        <v>205</v>
      </c>
      <c r="J11" s="52" t="str">
        <f>VLOOKUP(I11,族对应的Catalog!$A$2:$B$26,2,FALSE)</f>
        <v>BELT_TURN</v>
      </c>
      <c r="K11" s="52">
        <v>0</v>
      </c>
      <c r="L11" s="52"/>
      <c r="M11" s="52">
        <v>1000</v>
      </c>
      <c r="N11" s="52">
        <v>1451</v>
      </c>
      <c r="O11" s="52"/>
      <c r="P11" s="52">
        <v>1700</v>
      </c>
      <c r="Q11" s="52"/>
      <c r="R11" s="52"/>
      <c r="S11" s="52"/>
      <c r="T11" s="52"/>
      <c r="U11" s="80">
        <v>0.75</v>
      </c>
      <c r="V11" s="52"/>
      <c r="W11" s="52"/>
      <c r="X11" s="77">
        <v>1.4</v>
      </c>
      <c r="Y11" s="52"/>
      <c r="Z11" s="52"/>
      <c r="AA11" s="78" t="s">
        <v>481</v>
      </c>
      <c r="AB11" s="78"/>
      <c r="AC11" s="78" t="s">
        <v>481</v>
      </c>
      <c r="AD11" s="78"/>
      <c r="AE11" s="78"/>
      <c r="AF11" s="52"/>
      <c r="AG11" s="52"/>
      <c r="AH11" s="52"/>
      <c r="AI11" s="5">
        <v>36550</v>
      </c>
      <c r="AJ11" s="5">
        <v>-24370</v>
      </c>
      <c r="AK11" s="5">
        <v>37455.5</v>
      </c>
      <c r="AL11" s="5">
        <v>-24092</v>
      </c>
      <c r="AM11" s="107">
        <v>1451</v>
      </c>
      <c r="AN11" s="107">
        <v>1451</v>
      </c>
      <c r="AO11" s="107">
        <v>30</v>
      </c>
    </row>
    <row r="12" spans="1:41" s="59" customFormat="1" ht="13.5" customHeight="1">
      <c r="A12" s="52">
        <v>11</v>
      </c>
      <c r="B12" s="52">
        <v>101</v>
      </c>
      <c r="C12" s="83">
        <v>97</v>
      </c>
      <c r="D12" s="52" t="s">
        <v>203</v>
      </c>
      <c r="E12" s="52" t="s">
        <v>15</v>
      </c>
      <c r="F12" s="52" t="s">
        <v>26</v>
      </c>
      <c r="G12" s="52" t="s">
        <v>27</v>
      </c>
      <c r="H12" s="52" t="str">
        <f t="shared" si="0"/>
        <v>20</v>
      </c>
      <c r="I12" s="52" t="s">
        <v>28</v>
      </c>
      <c r="J12" s="52" t="str">
        <f>VLOOKUP(I12,族对应的Catalog!$A$2:$B$26,2,FALSE)</f>
        <v>BELT_STRAIGHT</v>
      </c>
      <c r="K12" s="52">
        <v>1212</v>
      </c>
      <c r="L12" s="52"/>
      <c r="M12" s="52">
        <v>1000</v>
      </c>
      <c r="N12" s="52">
        <v>1454</v>
      </c>
      <c r="O12" s="52"/>
      <c r="P12" s="52">
        <v>0</v>
      </c>
      <c r="Q12" s="52"/>
      <c r="R12" s="52"/>
      <c r="S12" s="52"/>
      <c r="T12" s="52"/>
      <c r="U12" s="80">
        <v>0.75</v>
      </c>
      <c r="V12" s="52"/>
      <c r="W12" s="52"/>
      <c r="X12" s="77">
        <v>1.5</v>
      </c>
      <c r="Y12" s="52"/>
      <c r="Z12" s="52"/>
      <c r="AA12" s="78">
        <v>3</v>
      </c>
      <c r="AB12" s="78"/>
      <c r="AC12" s="78" t="s">
        <v>481</v>
      </c>
      <c r="AD12" s="78"/>
      <c r="AE12" s="78"/>
      <c r="AF12" s="52"/>
      <c r="AG12" s="52"/>
      <c r="AH12" s="52"/>
      <c r="AI12" s="107">
        <v>37494.5</v>
      </c>
      <c r="AJ12" s="107">
        <v>-24025.5</v>
      </c>
      <c r="AK12" s="107">
        <v>38457.5</v>
      </c>
      <c r="AL12" s="107">
        <v>-23469.5</v>
      </c>
      <c r="AM12" s="107">
        <v>1451</v>
      </c>
      <c r="AN12" s="107">
        <v>1451</v>
      </c>
      <c r="AO12" s="107"/>
    </row>
    <row r="13" spans="1:41" s="59" customFormat="1">
      <c r="A13" s="52">
        <v>12</v>
      </c>
      <c r="B13" s="52">
        <v>101</v>
      </c>
      <c r="C13" s="83">
        <v>98</v>
      </c>
      <c r="D13" s="52" t="s">
        <v>184</v>
      </c>
      <c r="E13" s="52" t="s">
        <v>15</v>
      </c>
      <c r="F13" s="52" t="s">
        <v>26</v>
      </c>
      <c r="G13" s="52" t="s">
        <v>27</v>
      </c>
      <c r="H13" s="52" t="str">
        <f t="shared" si="0"/>
        <v>22</v>
      </c>
      <c r="I13" s="52" t="s">
        <v>28</v>
      </c>
      <c r="J13" s="52" t="str">
        <f>VLOOKUP(I13,族对应的Catalog!$A$2:$B$26,2,FALSE)</f>
        <v>BELT_STRAIGHT</v>
      </c>
      <c r="K13" s="52">
        <v>1200</v>
      </c>
      <c r="L13" s="52"/>
      <c r="M13" s="52">
        <v>1000</v>
      </c>
      <c r="N13" s="52">
        <v>1454</v>
      </c>
      <c r="O13" s="52"/>
      <c r="P13" s="52">
        <v>0</v>
      </c>
      <c r="Q13" s="52"/>
      <c r="R13" s="52"/>
      <c r="S13" s="52"/>
      <c r="T13" s="52"/>
      <c r="U13" s="80">
        <v>0.75</v>
      </c>
      <c r="V13" s="52"/>
      <c r="W13" s="52"/>
      <c r="X13" s="77">
        <v>1.5</v>
      </c>
      <c r="Y13" s="52"/>
      <c r="Z13" s="52"/>
      <c r="AA13" s="78">
        <v>3</v>
      </c>
      <c r="AB13" s="78"/>
      <c r="AC13" s="78" t="s">
        <v>481</v>
      </c>
      <c r="AD13" s="78"/>
      <c r="AE13" s="78"/>
      <c r="AF13" s="52"/>
      <c r="AG13" s="52"/>
      <c r="AH13" s="52"/>
      <c r="AI13" s="107">
        <v>38544.5</v>
      </c>
      <c r="AJ13" s="107">
        <v>-23419.5</v>
      </c>
      <c r="AK13" s="107">
        <v>39496.5</v>
      </c>
      <c r="AL13" s="107">
        <v>-22869.5</v>
      </c>
      <c r="AM13" s="107">
        <v>1451</v>
      </c>
      <c r="AN13" s="107">
        <v>1451</v>
      </c>
      <c r="AO13" s="107"/>
    </row>
    <row r="14" spans="1:41" s="59" customFormat="1">
      <c r="A14" s="52">
        <v>13</v>
      </c>
      <c r="B14" s="52"/>
      <c r="C14" s="52"/>
      <c r="D14" s="52" t="s">
        <v>183</v>
      </c>
      <c r="E14" s="52" t="s">
        <v>15</v>
      </c>
      <c r="F14" s="52" t="s">
        <v>26</v>
      </c>
      <c r="G14" s="52" t="s">
        <v>135</v>
      </c>
      <c r="H14" s="52" t="str">
        <f t="shared" si="0"/>
        <v>24</v>
      </c>
      <c r="I14" s="52" t="s">
        <v>136</v>
      </c>
      <c r="J14" s="52" t="str">
        <f>VLOOKUP(I14,族对应的Catalog!$A$2:$B$26,2,FALSE)</f>
        <v>ATR_360</v>
      </c>
      <c r="K14" s="52">
        <v>0</v>
      </c>
      <c r="L14" s="52"/>
      <c r="M14" s="52">
        <v>0</v>
      </c>
      <c r="N14" s="52"/>
      <c r="O14" s="52"/>
      <c r="P14" s="52">
        <v>0</v>
      </c>
      <c r="Q14" s="52"/>
      <c r="R14" s="52"/>
      <c r="S14" s="52"/>
      <c r="T14" s="52"/>
      <c r="U14" s="80">
        <v>0.5</v>
      </c>
      <c r="V14" s="52"/>
      <c r="W14" s="52"/>
      <c r="X14" s="77">
        <v>0</v>
      </c>
      <c r="Y14" s="52"/>
      <c r="Z14" s="52"/>
      <c r="AA14" s="78">
        <v>3</v>
      </c>
      <c r="AB14" s="78"/>
      <c r="AC14" s="78" t="s">
        <v>481</v>
      </c>
      <c r="AD14" s="78"/>
      <c r="AE14" s="78"/>
      <c r="AF14" s="52"/>
      <c r="AG14" s="52"/>
      <c r="AH14" s="52"/>
      <c r="AI14" s="5"/>
      <c r="AJ14" s="5"/>
      <c r="AK14" s="5"/>
      <c r="AL14" s="5"/>
      <c r="AM14" s="97"/>
      <c r="AN14" s="97"/>
      <c r="AO14" s="97"/>
    </row>
    <row r="15" spans="1:41" s="59" customFormat="1">
      <c r="A15" s="52">
        <v>14</v>
      </c>
      <c r="B15" s="52">
        <v>101</v>
      </c>
      <c r="C15" s="83">
        <v>99</v>
      </c>
      <c r="D15" s="52" t="s">
        <v>185</v>
      </c>
      <c r="E15" s="52" t="s">
        <v>15</v>
      </c>
      <c r="F15" s="52" t="s">
        <v>26</v>
      </c>
      <c r="G15" s="52" t="s">
        <v>27</v>
      </c>
      <c r="H15" s="52" t="str">
        <f t="shared" si="0"/>
        <v>26</v>
      </c>
      <c r="I15" s="52" t="s">
        <v>28</v>
      </c>
      <c r="J15" s="52" t="str">
        <f>VLOOKUP(I15,族对应的Catalog!$A$2:$B$26,2,FALSE)</f>
        <v>BELT_STRAIGHT</v>
      </c>
      <c r="K15" s="52">
        <v>3600</v>
      </c>
      <c r="L15" s="52"/>
      <c r="M15" s="52">
        <v>1000</v>
      </c>
      <c r="N15" s="52">
        <v>1454</v>
      </c>
      <c r="O15" s="52"/>
      <c r="P15" s="52">
        <v>0</v>
      </c>
      <c r="Q15" s="52"/>
      <c r="R15" s="52"/>
      <c r="S15" s="52"/>
      <c r="T15" s="52"/>
      <c r="U15" s="80">
        <v>1.5</v>
      </c>
      <c r="V15" s="52"/>
      <c r="W15" s="52"/>
      <c r="X15" s="77">
        <v>1.5</v>
      </c>
      <c r="Y15" s="52"/>
      <c r="Z15" s="52"/>
      <c r="AA15" s="78">
        <v>3</v>
      </c>
      <c r="AB15" s="78"/>
      <c r="AC15" s="78" t="s">
        <v>481</v>
      </c>
      <c r="AD15" s="78"/>
      <c r="AE15" s="78"/>
      <c r="AF15" s="52"/>
      <c r="AG15" s="52"/>
      <c r="AH15" s="52"/>
      <c r="AI15" s="107">
        <v>39583.5</v>
      </c>
      <c r="AJ15" s="107">
        <v>-22819.5</v>
      </c>
      <c r="AK15" s="107">
        <v>42614.5</v>
      </c>
      <c r="AL15" s="107">
        <v>-21069.5</v>
      </c>
      <c r="AM15" s="107">
        <v>1451</v>
      </c>
      <c r="AN15" s="107">
        <v>1451</v>
      </c>
      <c r="AO15" s="107"/>
    </row>
    <row r="16" spans="1:41" s="59" customFormat="1">
      <c r="A16" s="52">
        <v>15</v>
      </c>
      <c r="B16" s="52">
        <v>101</v>
      </c>
      <c r="C16" s="83">
        <v>100</v>
      </c>
      <c r="D16" s="52" t="s">
        <v>25</v>
      </c>
      <c r="E16" s="52" t="s">
        <v>15</v>
      </c>
      <c r="F16" s="52" t="s">
        <v>26</v>
      </c>
      <c r="G16" s="52" t="s">
        <v>27</v>
      </c>
      <c r="H16" s="52" t="str">
        <f t="shared" si="0"/>
        <v>28</v>
      </c>
      <c r="I16" s="52" t="s">
        <v>28</v>
      </c>
      <c r="J16" s="52" t="str">
        <f>VLOOKUP(I16,族对应的Catalog!$A$2:$B$26,2,FALSE)</f>
        <v>BELT_STRAIGHT</v>
      </c>
      <c r="K16" s="52">
        <v>1200</v>
      </c>
      <c r="L16" s="52"/>
      <c r="M16" s="52">
        <v>1000</v>
      </c>
      <c r="N16" s="52">
        <v>1454</v>
      </c>
      <c r="O16" s="52"/>
      <c r="P16" s="52">
        <v>0</v>
      </c>
      <c r="Q16" s="52"/>
      <c r="R16" s="52"/>
      <c r="S16" s="52"/>
      <c r="T16" s="52"/>
      <c r="U16" s="80">
        <v>0.75</v>
      </c>
      <c r="V16" s="52"/>
      <c r="W16" s="52"/>
      <c r="X16" s="77">
        <v>1.5</v>
      </c>
      <c r="Y16" s="52"/>
      <c r="Z16" s="52"/>
      <c r="AA16" s="78">
        <v>3</v>
      </c>
      <c r="AB16" s="78"/>
      <c r="AC16" s="78" t="s">
        <v>481</v>
      </c>
      <c r="AD16" s="78"/>
      <c r="AE16" s="78"/>
      <c r="AF16" s="52"/>
      <c r="AG16" s="52"/>
      <c r="AH16" s="52"/>
      <c r="AI16" s="107">
        <v>42687.5</v>
      </c>
      <c r="AJ16" s="107">
        <v>-20996.5</v>
      </c>
      <c r="AK16" s="107">
        <v>43640.5</v>
      </c>
      <c r="AL16" s="107">
        <v>-20446.5</v>
      </c>
      <c r="AM16" s="107">
        <v>1451</v>
      </c>
      <c r="AN16" s="107">
        <v>1451</v>
      </c>
      <c r="AO16" s="107"/>
    </row>
    <row r="17" spans="1:41" s="59" customFormat="1">
      <c r="A17" s="52">
        <v>16</v>
      </c>
      <c r="B17" s="52">
        <v>101</v>
      </c>
      <c r="C17" s="83">
        <v>101</v>
      </c>
      <c r="D17" s="52" t="s">
        <v>29</v>
      </c>
      <c r="E17" s="52" t="s">
        <v>15</v>
      </c>
      <c r="F17" s="52" t="s">
        <v>26</v>
      </c>
      <c r="G17" s="52" t="s">
        <v>27</v>
      </c>
      <c r="H17" s="52" t="str">
        <f t="shared" si="0"/>
        <v>30</v>
      </c>
      <c r="I17" s="52" t="s">
        <v>30</v>
      </c>
      <c r="J17" s="52" t="str">
        <f>VLOOKUP(I17,族对应的Catalog!$A$2:$B$26,2,FALSE)</f>
        <v>BELT_STRAIGHT</v>
      </c>
      <c r="K17" s="52">
        <v>1200</v>
      </c>
      <c r="L17" s="52"/>
      <c r="M17" s="52">
        <v>1000</v>
      </c>
      <c r="N17" s="52" t="s">
        <v>239</v>
      </c>
      <c r="O17" s="52">
        <v>200</v>
      </c>
      <c r="P17" s="52">
        <v>0</v>
      </c>
      <c r="Q17" s="52"/>
      <c r="R17" s="52"/>
      <c r="S17" s="52"/>
      <c r="T17" s="52"/>
      <c r="U17" s="80">
        <v>0.75</v>
      </c>
      <c r="V17" s="52"/>
      <c r="W17" s="52"/>
      <c r="X17" s="77">
        <v>1.5</v>
      </c>
      <c r="Y17" s="52"/>
      <c r="Z17" s="52"/>
      <c r="AA17" s="78">
        <v>3</v>
      </c>
      <c r="AB17" s="78"/>
      <c r="AC17" s="78" t="s">
        <v>481</v>
      </c>
      <c r="AD17" s="78"/>
      <c r="AE17" s="78"/>
      <c r="AF17" s="52"/>
      <c r="AG17" s="52"/>
      <c r="AH17" s="52"/>
      <c r="AI17" s="107">
        <v>43684</v>
      </c>
      <c r="AJ17" s="107">
        <v>-20422</v>
      </c>
      <c r="AK17" s="107">
        <v>44714</v>
      </c>
      <c r="AL17" s="107">
        <v>-19827</v>
      </c>
      <c r="AM17" s="107">
        <v>1451</v>
      </c>
      <c r="AN17" s="107">
        <v>1252</v>
      </c>
      <c r="AO17" s="107"/>
    </row>
    <row r="18" spans="1:41" s="59" customFormat="1">
      <c r="A18" s="52">
        <v>17</v>
      </c>
      <c r="B18" s="52"/>
      <c r="C18" s="52"/>
      <c r="D18" s="52" t="s">
        <v>362</v>
      </c>
      <c r="E18" s="52" t="s">
        <v>15</v>
      </c>
      <c r="F18" s="52" t="s">
        <v>26</v>
      </c>
      <c r="G18" s="52" t="s">
        <v>363</v>
      </c>
      <c r="H18" s="52" t="str">
        <f t="shared" si="0"/>
        <v>30</v>
      </c>
      <c r="I18" s="52" t="s">
        <v>364</v>
      </c>
      <c r="J18" s="52" t="str">
        <f>VLOOKUP(I18,族对应的Catalog!$A$2:$B$26,2,FALSE)</f>
        <v>无</v>
      </c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80">
        <v>0</v>
      </c>
      <c r="V18" s="52"/>
      <c r="W18" s="52"/>
      <c r="X18" s="77">
        <v>0</v>
      </c>
      <c r="Y18" s="52"/>
      <c r="Z18" s="52"/>
      <c r="AA18" s="78"/>
      <c r="AB18" s="78"/>
      <c r="AC18" s="78" t="s">
        <v>481</v>
      </c>
      <c r="AD18" s="78"/>
      <c r="AE18" s="78"/>
      <c r="AF18" s="52"/>
      <c r="AG18" s="52"/>
      <c r="AH18" s="52"/>
      <c r="AI18" s="72"/>
      <c r="AJ18" s="72"/>
      <c r="AK18" s="72"/>
      <c r="AL18" s="72"/>
      <c r="AM18" s="97"/>
      <c r="AN18" s="97"/>
      <c r="AO18" s="97"/>
    </row>
    <row r="19" spans="1:41" s="59" customFormat="1">
      <c r="A19" s="52">
        <v>18</v>
      </c>
      <c r="B19" s="52">
        <v>101</v>
      </c>
      <c r="C19" s="52">
        <v>51</v>
      </c>
      <c r="D19" s="52" t="s">
        <v>148</v>
      </c>
      <c r="E19" s="52" t="s">
        <v>15</v>
      </c>
      <c r="F19" s="52" t="s">
        <v>139</v>
      </c>
      <c r="G19" s="52" t="s">
        <v>37</v>
      </c>
      <c r="H19" s="52" t="str">
        <f t="shared" si="0"/>
        <v>02</v>
      </c>
      <c r="I19" s="52" t="s">
        <v>140</v>
      </c>
      <c r="J19" s="52" t="str">
        <f>VLOOKUP(I19,族对应的Catalog!$A$2:$B$26,2,FALSE)</f>
        <v>TRAY_TURN</v>
      </c>
      <c r="K19" s="52">
        <v>0</v>
      </c>
      <c r="L19" s="52"/>
      <c r="M19" s="52">
        <v>1000</v>
      </c>
      <c r="N19" s="52">
        <v>500</v>
      </c>
      <c r="O19" s="52"/>
      <c r="P19" s="52">
        <v>2250</v>
      </c>
      <c r="Q19" s="52"/>
      <c r="R19" s="52"/>
      <c r="S19" s="52"/>
      <c r="T19" s="52"/>
      <c r="U19" s="77">
        <v>1.5</v>
      </c>
      <c r="V19" s="52"/>
      <c r="W19" s="52"/>
      <c r="X19" s="77">
        <v>1.9</v>
      </c>
      <c r="Y19" s="52"/>
      <c r="Z19" s="52"/>
      <c r="AA19" s="87">
        <v>5</v>
      </c>
      <c r="AB19" s="52"/>
      <c r="AC19" s="88">
        <v>3</v>
      </c>
      <c r="AD19" s="52"/>
      <c r="AE19" s="87">
        <v>1</v>
      </c>
      <c r="AF19" s="52"/>
      <c r="AG19" s="52"/>
      <c r="AH19" s="52"/>
      <c r="AI19" s="5">
        <v>79789</v>
      </c>
      <c r="AJ19" s="5">
        <v>-7594</v>
      </c>
      <c r="AK19" s="5">
        <v>81740.5</v>
      </c>
      <c r="AL19" s="5">
        <v>-8717</v>
      </c>
      <c r="AM19" s="107">
        <v>500</v>
      </c>
      <c r="AN19" s="107">
        <v>500</v>
      </c>
      <c r="AO19" s="107">
        <v>60</v>
      </c>
    </row>
    <row r="20" spans="1:41" s="86" customFormat="1">
      <c r="A20" s="83">
        <v>19</v>
      </c>
      <c r="B20" s="83">
        <v>101</v>
      </c>
      <c r="C20" s="83">
        <v>52</v>
      </c>
      <c r="D20" s="83" t="s">
        <v>522</v>
      </c>
      <c r="E20" s="83" t="s">
        <v>15</v>
      </c>
      <c r="F20" s="83" t="s">
        <v>139</v>
      </c>
      <c r="G20" s="83" t="s">
        <v>23</v>
      </c>
      <c r="H20" s="83" t="str">
        <f t="shared" si="0"/>
        <v>06</v>
      </c>
      <c r="I20" s="83" t="s">
        <v>24</v>
      </c>
      <c r="J20" s="52" t="str">
        <f>VLOOKUP(I20,族对应的Catalog!$A$2:$B$26,2,FALSE)</f>
        <v>TRAY_STRAIGHT</v>
      </c>
      <c r="K20" s="83">
        <v>1600</v>
      </c>
      <c r="L20" s="52"/>
      <c r="M20" s="83">
        <v>850</v>
      </c>
      <c r="N20" s="52">
        <v>500</v>
      </c>
      <c r="O20" s="52"/>
      <c r="P20" s="52">
        <v>0</v>
      </c>
      <c r="Q20" s="52"/>
      <c r="R20" s="52"/>
      <c r="S20" s="52"/>
      <c r="T20" s="52"/>
      <c r="U20" s="85">
        <v>1.1000000000000001</v>
      </c>
      <c r="V20" s="52"/>
      <c r="W20" s="52"/>
      <c r="X20" s="85">
        <v>2</v>
      </c>
      <c r="Y20" s="83"/>
      <c r="Z20" s="83"/>
      <c r="AA20" s="87">
        <v>5</v>
      </c>
      <c r="AB20" s="83"/>
      <c r="AC20" s="88">
        <v>3</v>
      </c>
      <c r="AD20" s="83"/>
      <c r="AE20" s="87">
        <v>2</v>
      </c>
      <c r="AF20" s="83"/>
      <c r="AG20" s="83"/>
      <c r="AH20" s="83"/>
      <c r="AI20" s="107">
        <v>79710</v>
      </c>
      <c r="AJ20" s="107">
        <v>-7593</v>
      </c>
      <c r="AK20" s="107">
        <v>77310</v>
      </c>
      <c r="AL20" s="107">
        <v>-7593</v>
      </c>
      <c r="AM20" s="107">
        <v>500</v>
      </c>
      <c r="AN20" s="107">
        <v>500</v>
      </c>
      <c r="AO20" s="107"/>
    </row>
    <row r="21" spans="1:41" s="86" customFormat="1">
      <c r="A21" s="84">
        <v>20</v>
      </c>
      <c r="B21" s="84">
        <v>101</v>
      </c>
      <c r="C21" s="84">
        <v>53</v>
      </c>
      <c r="D21" s="83" t="s">
        <v>520</v>
      </c>
      <c r="E21" s="83" t="s">
        <v>15</v>
      </c>
      <c r="F21" s="83" t="s">
        <v>139</v>
      </c>
      <c r="G21" s="83" t="s">
        <v>23</v>
      </c>
      <c r="H21" s="83" t="str">
        <f t="shared" si="0"/>
        <v>07</v>
      </c>
      <c r="I21" s="83" t="s">
        <v>24</v>
      </c>
      <c r="J21" s="52" t="str">
        <f>VLOOKUP(I21,族对应的Catalog!$A$2:$B$26,2,FALSE)</f>
        <v>TRAY_STRAIGHT</v>
      </c>
      <c r="K21" s="83">
        <v>2000</v>
      </c>
      <c r="L21" s="52"/>
      <c r="M21" s="83">
        <v>850</v>
      </c>
      <c r="N21" s="52"/>
      <c r="O21" s="52"/>
      <c r="P21" s="52"/>
      <c r="Q21" s="52"/>
      <c r="R21" s="52"/>
      <c r="S21" s="52"/>
      <c r="T21" s="52"/>
      <c r="U21" s="85">
        <v>2.2000000000000002</v>
      </c>
      <c r="V21" s="52"/>
      <c r="W21" s="52"/>
      <c r="X21" s="85">
        <v>3</v>
      </c>
      <c r="Y21" s="84"/>
      <c r="Z21" s="84"/>
      <c r="AA21" s="87">
        <v>5</v>
      </c>
      <c r="AB21" s="84"/>
      <c r="AC21" s="88">
        <v>3</v>
      </c>
      <c r="AD21" s="84"/>
      <c r="AE21" s="87">
        <v>3</v>
      </c>
      <c r="AF21" s="84"/>
      <c r="AG21" s="84"/>
      <c r="AH21" s="84"/>
      <c r="AI21" s="108">
        <v>77310</v>
      </c>
      <c r="AJ21" s="108">
        <v>-7593</v>
      </c>
      <c r="AK21" s="108">
        <v>75310</v>
      </c>
      <c r="AL21" s="108">
        <v>-7593</v>
      </c>
      <c r="AM21" s="108">
        <v>500</v>
      </c>
      <c r="AN21" s="108">
        <v>500</v>
      </c>
      <c r="AO21" s="97"/>
    </row>
    <row r="22" spans="1:41" s="86" customFormat="1">
      <c r="A22" s="83">
        <v>21</v>
      </c>
      <c r="B22" s="83">
        <v>101</v>
      </c>
      <c r="C22" s="83">
        <v>54</v>
      </c>
      <c r="D22" s="83" t="s">
        <v>144</v>
      </c>
      <c r="E22" s="83" t="s">
        <v>15</v>
      </c>
      <c r="F22" s="83" t="s">
        <v>139</v>
      </c>
      <c r="G22" s="83" t="s">
        <v>23</v>
      </c>
      <c r="H22" s="83" t="str">
        <f t="shared" si="0"/>
        <v>08</v>
      </c>
      <c r="I22" s="83" t="s">
        <v>24</v>
      </c>
      <c r="J22" s="52" t="str">
        <f>VLOOKUP(I22,族对应的Catalog!$A$2:$B$26,2,FALSE)</f>
        <v>TRAY_STRAIGHT</v>
      </c>
      <c r="K22" s="83">
        <v>2400</v>
      </c>
      <c r="L22" s="52"/>
      <c r="M22" s="83">
        <v>850</v>
      </c>
      <c r="N22" s="52">
        <v>500</v>
      </c>
      <c r="O22" s="52"/>
      <c r="P22" s="52">
        <v>0</v>
      </c>
      <c r="Q22" s="52"/>
      <c r="R22" s="52"/>
      <c r="S22" s="52"/>
      <c r="T22" s="52"/>
      <c r="U22" s="85">
        <v>2.2000000000000002</v>
      </c>
      <c r="V22" s="52"/>
      <c r="W22" s="52"/>
      <c r="X22" s="85">
        <v>4.5</v>
      </c>
      <c r="Y22" s="83"/>
      <c r="Z22" s="83"/>
      <c r="AA22" s="87">
        <v>5</v>
      </c>
      <c r="AB22" s="83"/>
      <c r="AC22" s="88">
        <v>3</v>
      </c>
      <c r="AD22" s="83"/>
      <c r="AE22" s="87">
        <v>4</v>
      </c>
      <c r="AF22" s="83"/>
      <c r="AG22" s="83"/>
      <c r="AH22" s="83"/>
      <c r="AI22" s="107">
        <v>75310</v>
      </c>
      <c r="AJ22" s="107">
        <v>-7593</v>
      </c>
      <c r="AK22" s="107">
        <v>73710</v>
      </c>
      <c r="AL22" s="108">
        <v>-7593</v>
      </c>
      <c r="AM22" s="107">
        <v>500</v>
      </c>
      <c r="AN22" s="107">
        <v>500</v>
      </c>
      <c r="AO22" s="107"/>
    </row>
    <row r="23" spans="1:41" s="59" customFormat="1">
      <c r="A23" s="52">
        <v>22</v>
      </c>
      <c r="B23" s="52">
        <v>101</v>
      </c>
      <c r="C23" s="83">
        <v>55</v>
      </c>
      <c r="D23" s="52" t="s">
        <v>143</v>
      </c>
      <c r="E23" s="52" t="s">
        <v>15</v>
      </c>
      <c r="F23" s="52" t="s">
        <v>139</v>
      </c>
      <c r="G23" s="52" t="s">
        <v>23</v>
      </c>
      <c r="H23" s="52" t="str">
        <f t="shared" si="0"/>
        <v>10</v>
      </c>
      <c r="I23" s="52" t="s">
        <v>24</v>
      </c>
      <c r="J23" s="52" t="str">
        <f>VLOOKUP(I23,族对应的Catalog!$A$2:$B$26,2,FALSE)</f>
        <v>TRAY_STRAIGHT</v>
      </c>
      <c r="K23" s="52">
        <v>6000</v>
      </c>
      <c r="L23" s="52"/>
      <c r="M23" s="52">
        <v>850</v>
      </c>
      <c r="N23" s="52">
        <v>500</v>
      </c>
      <c r="O23" s="52"/>
      <c r="P23" s="52">
        <v>0</v>
      </c>
      <c r="Q23" s="52"/>
      <c r="R23" s="52"/>
      <c r="S23" s="52"/>
      <c r="T23" s="52"/>
      <c r="U23" s="76">
        <v>3</v>
      </c>
      <c r="V23" s="52"/>
      <c r="W23" s="52"/>
      <c r="X23" s="76">
        <v>6</v>
      </c>
      <c r="Y23" s="52"/>
      <c r="Z23" s="52"/>
      <c r="AA23" s="87">
        <v>5</v>
      </c>
      <c r="AB23" s="52"/>
      <c r="AC23" s="88">
        <v>3</v>
      </c>
      <c r="AD23" s="52"/>
      <c r="AE23" s="87">
        <v>5</v>
      </c>
      <c r="AF23" s="52"/>
      <c r="AG23" s="52"/>
      <c r="AH23" s="52"/>
      <c r="AI23" s="107">
        <v>73710</v>
      </c>
      <c r="AJ23" s="107">
        <v>-7593</v>
      </c>
      <c r="AK23" s="107">
        <v>67710</v>
      </c>
      <c r="AL23" s="107">
        <v>-7593</v>
      </c>
      <c r="AM23" s="107">
        <v>500</v>
      </c>
      <c r="AN23" s="107">
        <v>500</v>
      </c>
      <c r="AO23" s="107"/>
    </row>
    <row r="24" spans="1:41" s="59" customFormat="1">
      <c r="A24" s="52">
        <v>23</v>
      </c>
      <c r="B24" s="52">
        <v>101</v>
      </c>
      <c r="C24" s="83">
        <v>56</v>
      </c>
      <c r="D24" s="52" t="s">
        <v>142</v>
      </c>
      <c r="E24" s="52" t="s">
        <v>15</v>
      </c>
      <c r="F24" s="52" t="s">
        <v>139</v>
      </c>
      <c r="G24" s="52" t="s">
        <v>256</v>
      </c>
      <c r="H24" s="52" t="str">
        <f t="shared" si="0"/>
        <v>12</v>
      </c>
      <c r="I24" s="52" t="s">
        <v>24</v>
      </c>
      <c r="J24" s="52" t="str">
        <f>VLOOKUP(I24,族对应的Catalog!$A$2:$B$26,2,FALSE)</f>
        <v>TRAY_STRAIGHT</v>
      </c>
      <c r="K24" s="52">
        <v>6000</v>
      </c>
      <c r="L24" s="52"/>
      <c r="M24" s="52">
        <v>850</v>
      </c>
      <c r="N24" s="52">
        <v>500</v>
      </c>
      <c r="O24" s="52"/>
      <c r="P24" s="52">
        <v>0</v>
      </c>
      <c r="Q24" s="52"/>
      <c r="R24" s="52"/>
      <c r="S24" s="52"/>
      <c r="T24" s="52"/>
      <c r="U24" s="77">
        <v>4</v>
      </c>
      <c r="V24" s="52"/>
      <c r="W24" s="52"/>
      <c r="X24" s="76">
        <v>7</v>
      </c>
      <c r="Y24" s="52"/>
      <c r="Z24" s="52"/>
      <c r="AA24" s="87">
        <v>5</v>
      </c>
      <c r="AB24" s="52"/>
      <c r="AC24" s="88">
        <v>3</v>
      </c>
      <c r="AD24" s="52"/>
      <c r="AE24" s="87">
        <v>6</v>
      </c>
      <c r="AF24" s="52"/>
      <c r="AG24" s="52"/>
      <c r="AH24" s="52"/>
      <c r="AI24" s="107">
        <v>67710</v>
      </c>
      <c r="AJ24" s="107">
        <v>-7593</v>
      </c>
      <c r="AK24" s="107">
        <v>61710</v>
      </c>
      <c r="AL24" s="107">
        <v>-7593</v>
      </c>
      <c r="AM24" s="107">
        <v>500</v>
      </c>
      <c r="AN24" s="107">
        <v>500</v>
      </c>
      <c r="AO24" s="107"/>
    </row>
    <row r="25" spans="1:41" s="59" customFormat="1">
      <c r="A25" s="52">
        <v>24</v>
      </c>
      <c r="B25" s="52">
        <v>101</v>
      </c>
      <c r="C25" s="83">
        <v>57</v>
      </c>
      <c r="D25" s="52" t="s">
        <v>141</v>
      </c>
      <c r="E25" s="52" t="s">
        <v>15</v>
      </c>
      <c r="F25" s="52" t="s">
        <v>139</v>
      </c>
      <c r="G25" s="52" t="s">
        <v>23</v>
      </c>
      <c r="H25" s="52" t="str">
        <f t="shared" si="0"/>
        <v>14</v>
      </c>
      <c r="I25" s="52" t="s">
        <v>24</v>
      </c>
      <c r="J25" s="52" t="str">
        <f>VLOOKUP(I25,族对应的Catalog!$A$2:$B$26,2,FALSE)</f>
        <v>TRAY_STRAIGHT</v>
      </c>
      <c r="K25" s="52">
        <v>6000</v>
      </c>
      <c r="L25" s="52"/>
      <c r="M25" s="52">
        <v>850</v>
      </c>
      <c r="N25" s="52">
        <v>500</v>
      </c>
      <c r="O25" s="52"/>
      <c r="P25" s="52">
        <v>0</v>
      </c>
      <c r="Q25" s="52"/>
      <c r="R25" s="52"/>
      <c r="S25" s="52"/>
      <c r="T25" s="52"/>
      <c r="U25" s="77">
        <v>4</v>
      </c>
      <c r="V25" s="52"/>
      <c r="W25" s="52"/>
      <c r="X25" s="76">
        <v>7</v>
      </c>
      <c r="Y25" s="52"/>
      <c r="Z25" s="52"/>
      <c r="AA25" s="87">
        <v>6</v>
      </c>
      <c r="AB25" s="52"/>
      <c r="AC25" s="88">
        <v>3</v>
      </c>
      <c r="AD25" s="52"/>
      <c r="AE25" s="87">
        <v>7</v>
      </c>
      <c r="AF25" s="52"/>
      <c r="AG25" s="52"/>
      <c r="AH25" s="52"/>
      <c r="AI25" s="107">
        <v>61710</v>
      </c>
      <c r="AJ25" s="107">
        <v>-7593</v>
      </c>
      <c r="AK25" s="107">
        <v>55710</v>
      </c>
      <c r="AL25" s="107">
        <v>-7593</v>
      </c>
      <c r="AM25" s="107">
        <v>500</v>
      </c>
      <c r="AN25" s="107">
        <v>500</v>
      </c>
      <c r="AO25" s="107"/>
    </row>
    <row r="26" spans="1:41" s="59" customFormat="1">
      <c r="A26" s="52">
        <v>25</v>
      </c>
      <c r="B26" s="52">
        <v>101</v>
      </c>
      <c r="C26" s="83">
        <v>58</v>
      </c>
      <c r="D26" s="52" t="s">
        <v>191</v>
      </c>
      <c r="E26" s="52" t="s">
        <v>15</v>
      </c>
      <c r="F26" s="52" t="s">
        <v>139</v>
      </c>
      <c r="G26" s="52" t="s">
        <v>23</v>
      </c>
      <c r="H26" s="52" t="str">
        <f t="shared" si="0"/>
        <v>16</v>
      </c>
      <c r="I26" s="52" t="s">
        <v>24</v>
      </c>
      <c r="J26" s="52" t="str">
        <f>VLOOKUP(I26,族对应的Catalog!$A$2:$B$26,2,FALSE)</f>
        <v>TRAY_STRAIGHT</v>
      </c>
      <c r="K26" s="52">
        <v>6000</v>
      </c>
      <c r="L26" s="52"/>
      <c r="M26" s="52">
        <v>850</v>
      </c>
      <c r="N26" s="52">
        <v>500</v>
      </c>
      <c r="O26" s="52"/>
      <c r="P26" s="52">
        <v>0</v>
      </c>
      <c r="Q26" s="52"/>
      <c r="R26" s="52"/>
      <c r="S26" s="52"/>
      <c r="T26" s="52"/>
      <c r="U26" s="76">
        <v>3</v>
      </c>
      <c r="V26" s="52"/>
      <c r="W26" s="52"/>
      <c r="X26" s="76">
        <v>7</v>
      </c>
      <c r="Y26" s="52"/>
      <c r="Z26" s="52"/>
      <c r="AA26" s="87">
        <v>6</v>
      </c>
      <c r="AB26" s="52"/>
      <c r="AC26" s="88">
        <v>3</v>
      </c>
      <c r="AD26" s="52"/>
      <c r="AE26" s="87">
        <v>8</v>
      </c>
      <c r="AF26" s="52"/>
      <c r="AG26" s="52"/>
      <c r="AH26" s="52"/>
      <c r="AI26" s="107">
        <v>55710</v>
      </c>
      <c r="AJ26" s="107">
        <v>-7593</v>
      </c>
      <c r="AK26" s="107">
        <v>49710</v>
      </c>
      <c r="AL26" s="107">
        <v>-7593</v>
      </c>
      <c r="AM26" s="107">
        <v>500</v>
      </c>
      <c r="AN26" s="107">
        <v>500</v>
      </c>
      <c r="AO26" s="107"/>
    </row>
    <row r="27" spans="1:41" s="59" customFormat="1">
      <c r="A27" s="52">
        <v>26</v>
      </c>
      <c r="B27" s="52">
        <v>101</v>
      </c>
      <c r="C27" s="83">
        <v>59</v>
      </c>
      <c r="D27" s="52" t="s">
        <v>209</v>
      </c>
      <c r="E27" s="52" t="s">
        <v>15</v>
      </c>
      <c r="F27" s="52" t="s">
        <v>139</v>
      </c>
      <c r="G27" s="52" t="s">
        <v>23</v>
      </c>
      <c r="H27" s="52" t="str">
        <f t="shared" si="0"/>
        <v>18</v>
      </c>
      <c r="I27" s="52" t="s">
        <v>24</v>
      </c>
      <c r="J27" s="52" t="str">
        <f>VLOOKUP(I27,族对应的Catalog!$A$2:$B$26,2,FALSE)</f>
        <v>TRAY_STRAIGHT</v>
      </c>
      <c r="K27" s="52">
        <v>3600</v>
      </c>
      <c r="L27" s="52"/>
      <c r="M27" s="52">
        <v>850</v>
      </c>
      <c r="N27" s="52">
        <v>500</v>
      </c>
      <c r="O27" s="52"/>
      <c r="P27" s="52">
        <v>0</v>
      </c>
      <c r="Q27" s="52"/>
      <c r="R27" s="52"/>
      <c r="S27" s="52"/>
      <c r="T27" s="52"/>
      <c r="U27" s="76">
        <v>3</v>
      </c>
      <c r="V27" s="52"/>
      <c r="W27" s="52"/>
      <c r="X27" s="76">
        <v>6</v>
      </c>
      <c r="Y27" s="52"/>
      <c r="Z27" s="52"/>
      <c r="AA27" s="87">
        <v>6</v>
      </c>
      <c r="AB27" s="52"/>
      <c r="AC27" s="88">
        <v>3</v>
      </c>
      <c r="AD27" s="52"/>
      <c r="AE27" s="87">
        <v>9</v>
      </c>
      <c r="AF27" s="52"/>
      <c r="AG27" s="52"/>
      <c r="AH27" s="52"/>
      <c r="AI27" s="107">
        <v>49710</v>
      </c>
      <c r="AJ27" s="107">
        <v>-7593</v>
      </c>
      <c r="AK27" s="107">
        <v>46110</v>
      </c>
      <c r="AL27" s="107">
        <v>-7593</v>
      </c>
      <c r="AM27" s="107">
        <v>500</v>
      </c>
      <c r="AN27" s="107">
        <v>500</v>
      </c>
      <c r="AO27" s="107"/>
    </row>
    <row r="28" spans="1:41" s="86" customFormat="1">
      <c r="A28" s="83">
        <v>27</v>
      </c>
      <c r="B28" s="83">
        <v>101</v>
      </c>
      <c r="C28" s="83">
        <v>60</v>
      </c>
      <c r="D28" s="83" t="s">
        <v>518</v>
      </c>
      <c r="E28" s="83" t="s">
        <v>15</v>
      </c>
      <c r="F28" s="83" t="s">
        <v>139</v>
      </c>
      <c r="G28" s="83" t="s">
        <v>23</v>
      </c>
      <c r="H28" s="83" t="str">
        <f t="shared" si="0"/>
        <v>20</v>
      </c>
      <c r="I28" s="83" t="s">
        <v>24</v>
      </c>
      <c r="J28" s="52" t="str">
        <f>VLOOKUP(I28,族对应的Catalog!$A$2:$B$26,2,FALSE)</f>
        <v>TRAY_STRAIGHT</v>
      </c>
      <c r="K28" s="83">
        <v>2000</v>
      </c>
      <c r="L28" s="52"/>
      <c r="M28" s="83">
        <v>850</v>
      </c>
      <c r="N28" s="52">
        <v>500</v>
      </c>
      <c r="O28" s="52"/>
      <c r="P28" s="52">
        <v>0</v>
      </c>
      <c r="Q28" s="52"/>
      <c r="R28" s="52"/>
      <c r="S28" s="52"/>
      <c r="T28" s="52"/>
      <c r="U28" s="85">
        <v>2.2000000000000002</v>
      </c>
      <c r="V28" s="52"/>
      <c r="W28" s="52"/>
      <c r="X28" s="85">
        <v>4.5</v>
      </c>
      <c r="Y28" s="83"/>
      <c r="Z28" s="83"/>
      <c r="AA28" s="87">
        <v>6</v>
      </c>
      <c r="AB28" s="83"/>
      <c r="AC28" s="88">
        <v>3</v>
      </c>
      <c r="AD28" s="83"/>
      <c r="AE28" s="87">
        <v>10</v>
      </c>
      <c r="AF28" s="83"/>
      <c r="AG28" s="83"/>
      <c r="AH28" s="83"/>
      <c r="AI28" s="107">
        <v>46050</v>
      </c>
      <c r="AJ28" s="107">
        <v>-7593</v>
      </c>
      <c r="AK28" s="107">
        <v>44450</v>
      </c>
      <c r="AL28" s="107">
        <v>-7593</v>
      </c>
      <c r="AM28" s="107">
        <v>500</v>
      </c>
      <c r="AN28" s="107">
        <v>500</v>
      </c>
      <c r="AO28" s="107"/>
    </row>
    <row r="29" spans="1:41" s="86" customFormat="1">
      <c r="A29" s="84">
        <v>28</v>
      </c>
      <c r="B29" s="84">
        <v>101</v>
      </c>
      <c r="C29" s="84">
        <v>61</v>
      </c>
      <c r="D29" s="83" t="s">
        <v>519</v>
      </c>
      <c r="E29" s="83" t="s">
        <v>15</v>
      </c>
      <c r="F29" s="83" t="s">
        <v>139</v>
      </c>
      <c r="G29" s="83" t="s">
        <v>23</v>
      </c>
      <c r="H29" s="83" t="str">
        <f t="shared" si="0"/>
        <v>21</v>
      </c>
      <c r="I29" s="83" t="s">
        <v>24</v>
      </c>
      <c r="J29" s="52" t="str">
        <f>VLOOKUP(I29,族对应的Catalog!$A$2:$B$26,2,FALSE)</f>
        <v>TRAY_STRAIGHT</v>
      </c>
      <c r="K29" s="83">
        <v>1600</v>
      </c>
      <c r="L29" s="83">
        <v>850</v>
      </c>
      <c r="M29" s="83">
        <v>850</v>
      </c>
      <c r="N29" s="85">
        <v>3</v>
      </c>
      <c r="O29" s="52"/>
      <c r="P29" s="52"/>
      <c r="Q29" s="52"/>
      <c r="R29" s="52"/>
      <c r="S29" s="52"/>
      <c r="T29" s="52"/>
      <c r="U29" s="85">
        <v>2.2000000000000002</v>
      </c>
      <c r="V29" s="52"/>
      <c r="W29" s="52"/>
      <c r="X29" s="85">
        <v>3</v>
      </c>
      <c r="Y29" s="84"/>
      <c r="Z29" s="84"/>
      <c r="AA29" s="87">
        <v>6</v>
      </c>
      <c r="AB29" s="84"/>
      <c r="AC29" s="88">
        <v>3</v>
      </c>
      <c r="AD29" s="84"/>
      <c r="AE29" s="87">
        <v>11</v>
      </c>
      <c r="AF29" s="84"/>
      <c r="AG29" s="84"/>
      <c r="AH29" s="84"/>
      <c r="AI29" s="107">
        <v>44390</v>
      </c>
      <c r="AJ29" s="108">
        <v>-7593</v>
      </c>
      <c r="AK29" s="97">
        <v>42790</v>
      </c>
      <c r="AL29" s="108">
        <v>-7593</v>
      </c>
      <c r="AM29" s="108">
        <v>500</v>
      </c>
      <c r="AN29" s="108">
        <v>500</v>
      </c>
      <c r="AO29" s="97"/>
    </row>
    <row r="30" spans="1:41" s="86" customFormat="1">
      <c r="A30" s="83">
        <v>29</v>
      </c>
      <c r="B30" s="83">
        <v>101</v>
      </c>
      <c r="C30" s="83">
        <v>62</v>
      </c>
      <c r="D30" s="83" t="s">
        <v>192</v>
      </c>
      <c r="E30" s="83" t="s">
        <v>15</v>
      </c>
      <c r="F30" s="83" t="s">
        <v>139</v>
      </c>
      <c r="G30" s="83" t="s">
        <v>23</v>
      </c>
      <c r="H30" s="83" t="str">
        <f t="shared" si="0"/>
        <v>22</v>
      </c>
      <c r="I30" s="83" t="s">
        <v>24</v>
      </c>
      <c r="J30" s="52" t="str">
        <f>VLOOKUP(I30,族对应的Catalog!$A$2:$B$26,2,FALSE)</f>
        <v>TRAY_STRAIGHT</v>
      </c>
      <c r="K30" s="83">
        <v>1600</v>
      </c>
      <c r="L30" s="52"/>
      <c r="M30" s="83">
        <v>850</v>
      </c>
      <c r="N30" s="52">
        <v>500</v>
      </c>
      <c r="O30" s="52"/>
      <c r="P30" s="52">
        <v>0</v>
      </c>
      <c r="Q30" s="52"/>
      <c r="R30" s="52"/>
      <c r="S30" s="52"/>
      <c r="T30" s="52"/>
      <c r="U30" s="85">
        <v>1.1000000000000001</v>
      </c>
      <c r="V30" s="52"/>
      <c r="W30" s="52"/>
      <c r="X30" s="85">
        <v>2</v>
      </c>
      <c r="Y30" s="83"/>
      <c r="Z30" s="83"/>
      <c r="AA30" s="87">
        <v>6</v>
      </c>
      <c r="AB30" s="83"/>
      <c r="AC30" s="88">
        <v>3</v>
      </c>
      <c r="AD30" s="83"/>
      <c r="AE30" s="87">
        <v>12</v>
      </c>
      <c r="AF30" s="83"/>
      <c r="AG30" s="83"/>
      <c r="AH30" s="83"/>
      <c r="AI30" s="108">
        <v>42790</v>
      </c>
      <c r="AJ30" s="108">
        <v>-7593</v>
      </c>
      <c r="AK30" s="107">
        <v>40790</v>
      </c>
      <c r="AL30" s="107">
        <v>-7593</v>
      </c>
      <c r="AM30" s="107">
        <v>500</v>
      </c>
      <c r="AN30" s="107">
        <v>500</v>
      </c>
      <c r="AO30" s="107"/>
    </row>
    <row r="31" spans="1:41" s="59" customFormat="1">
      <c r="A31" s="52">
        <v>30</v>
      </c>
      <c r="B31" s="52">
        <v>101</v>
      </c>
      <c r="C31" s="83">
        <v>63</v>
      </c>
      <c r="D31" s="52" t="s">
        <v>138</v>
      </c>
      <c r="E31" s="52" t="s">
        <v>15</v>
      </c>
      <c r="F31" s="52" t="s">
        <v>139</v>
      </c>
      <c r="G31" s="52" t="s">
        <v>37</v>
      </c>
      <c r="H31" s="52" t="str">
        <f t="shared" si="0"/>
        <v>24</v>
      </c>
      <c r="I31" s="52" t="s">
        <v>140</v>
      </c>
      <c r="J31" s="52" t="str">
        <f>VLOOKUP(I31,族对应的Catalog!$A$2:$B$26,2,FALSE)</f>
        <v>TRAY_TURN</v>
      </c>
      <c r="K31" s="52">
        <v>0</v>
      </c>
      <c r="L31" s="52"/>
      <c r="M31" s="52">
        <v>1000</v>
      </c>
      <c r="N31" s="52">
        <v>500</v>
      </c>
      <c r="O31" s="52"/>
      <c r="P31" s="52">
        <v>2250</v>
      </c>
      <c r="Q31" s="52"/>
      <c r="R31" s="52"/>
      <c r="S31" s="52"/>
      <c r="T31" s="52"/>
      <c r="U31" s="77">
        <v>1.5</v>
      </c>
      <c r="V31" s="52"/>
      <c r="W31" s="52"/>
      <c r="X31" s="77">
        <v>1.9</v>
      </c>
      <c r="Y31" s="52"/>
      <c r="Z31" s="52"/>
      <c r="AA31" s="87">
        <v>6</v>
      </c>
      <c r="AB31" s="52"/>
      <c r="AC31" s="88">
        <v>3</v>
      </c>
      <c r="AD31" s="52"/>
      <c r="AE31" s="87">
        <v>13</v>
      </c>
      <c r="AF31" s="52"/>
      <c r="AG31" s="52"/>
      <c r="AH31" s="52"/>
      <c r="AI31" s="5">
        <v>40747</v>
      </c>
      <c r="AJ31" s="5">
        <v>-7594.5</v>
      </c>
      <c r="AK31" s="5">
        <v>38793.5</v>
      </c>
      <c r="AL31" s="5">
        <v>-8708.5</v>
      </c>
      <c r="AM31" s="107">
        <v>500</v>
      </c>
      <c r="AN31" s="107">
        <v>500</v>
      </c>
      <c r="AO31" s="107">
        <v>60</v>
      </c>
    </row>
    <row r="32" spans="1:41" s="59" customFormat="1">
      <c r="A32" s="52">
        <v>31</v>
      </c>
      <c r="B32" s="52">
        <v>101</v>
      </c>
      <c r="C32" s="52">
        <v>25</v>
      </c>
      <c r="D32" s="52" t="s">
        <v>389</v>
      </c>
      <c r="E32" s="52" t="s">
        <v>15</v>
      </c>
      <c r="F32" s="52" t="s">
        <v>380</v>
      </c>
      <c r="G32" s="52" t="s">
        <v>23</v>
      </c>
      <c r="H32" s="52" t="str">
        <f t="shared" si="0"/>
        <v>02</v>
      </c>
      <c r="I32" s="52" t="s">
        <v>24</v>
      </c>
      <c r="J32" s="52" t="str">
        <f>VLOOKUP(I32,族对应的Catalog!$A$2:$B$26,2,FALSE)</f>
        <v>TRAY_STRAIGHT</v>
      </c>
      <c r="K32" s="52">
        <v>2400</v>
      </c>
      <c r="L32" s="52"/>
      <c r="M32" s="52">
        <v>850</v>
      </c>
      <c r="N32" s="52">
        <v>500</v>
      </c>
      <c r="O32" s="52"/>
      <c r="P32" s="52">
        <v>0</v>
      </c>
      <c r="Q32" s="52"/>
      <c r="R32" s="52"/>
      <c r="S32" s="52"/>
      <c r="T32" s="52"/>
      <c r="U32" s="77">
        <v>1.1000000000000001</v>
      </c>
      <c r="V32" s="52"/>
      <c r="W32" s="52"/>
      <c r="X32" s="77">
        <v>2</v>
      </c>
      <c r="Y32" s="52"/>
      <c r="Z32" s="52"/>
      <c r="AA32" s="52">
        <v>2</v>
      </c>
      <c r="AB32" s="52"/>
      <c r="AC32" s="78">
        <v>1</v>
      </c>
      <c r="AD32" s="52"/>
      <c r="AE32" s="52">
        <v>1</v>
      </c>
      <c r="AF32" s="52"/>
      <c r="AG32" s="52"/>
      <c r="AH32" s="52"/>
      <c r="AI32" s="107">
        <v>37665</v>
      </c>
      <c r="AJ32" s="107">
        <v>-6063</v>
      </c>
      <c r="AK32" s="107">
        <v>37665</v>
      </c>
      <c r="AL32" s="107">
        <v>-8463</v>
      </c>
      <c r="AM32" s="107">
        <v>500</v>
      </c>
      <c r="AN32" s="107">
        <v>500</v>
      </c>
      <c r="AO32" s="52"/>
    </row>
    <row r="33" spans="1:41" s="59" customFormat="1" ht="28">
      <c r="A33" s="52">
        <v>32</v>
      </c>
      <c r="B33" s="52">
        <v>101</v>
      </c>
      <c r="C33" s="52">
        <v>26</v>
      </c>
      <c r="D33" s="52" t="s">
        <v>390</v>
      </c>
      <c r="E33" s="52" t="s">
        <v>15</v>
      </c>
      <c r="F33" s="52" t="s">
        <v>380</v>
      </c>
      <c r="G33" s="52" t="s">
        <v>39</v>
      </c>
      <c r="H33" s="52" t="str">
        <f t="shared" si="0"/>
        <v>04</v>
      </c>
      <c r="I33" s="79" t="s">
        <v>313</v>
      </c>
      <c r="J33" s="52" t="str">
        <f>VLOOKUP(I33,族对应的Catalog!$A$2:$B$26,2,FALSE)</f>
        <v>无</v>
      </c>
      <c r="K33" s="52">
        <v>0</v>
      </c>
      <c r="L33" s="52"/>
      <c r="M33" s="52">
        <v>0</v>
      </c>
      <c r="N33" s="52">
        <v>500</v>
      </c>
      <c r="O33" s="52"/>
      <c r="P33" s="52">
        <v>0</v>
      </c>
      <c r="Q33" s="52"/>
      <c r="R33" s="52"/>
      <c r="S33" s="52"/>
      <c r="T33" s="52"/>
      <c r="U33" s="77">
        <v>2</v>
      </c>
      <c r="V33" s="52"/>
      <c r="W33" s="52"/>
      <c r="X33" s="77">
        <v>2</v>
      </c>
      <c r="Y33" s="52"/>
      <c r="Z33" s="52"/>
      <c r="AA33" s="52">
        <v>2</v>
      </c>
      <c r="AB33" s="52"/>
      <c r="AC33" s="78">
        <v>1</v>
      </c>
      <c r="AD33" s="52"/>
      <c r="AE33" s="52">
        <v>2</v>
      </c>
      <c r="AF33" s="52"/>
      <c r="AG33" s="52"/>
      <c r="AH33" s="52"/>
      <c r="AI33" s="72"/>
      <c r="AJ33" s="72"/>
      <c r="AK33" s="72"/>
      <c r="AL33" s="72"/>
      <c r="AM33" s="97"/>
      <c r="AN33" s="97"/>
      <c r="AO33" s="97"/>
    </row>
    <row r="34" spans="1:41" s="59" customFormat="1">
      <c r="A34" s="52">
        <v>33</v>
      </c>
      <c r="B34" s="52">
        <v>101</v>
      </c>
      <c r="C34" s="83">
        <v>64</v>
      </c>
      <c r="D34" s="52" t="s">
        <v>391</v>
      </c>
      <c r="E34" s="52" t="s">
        <v>15</v>
      </c>
      <c r="F34" s="52" t="s">
        <v>380</v>
      </c>
      <c r="G34" s="52" t="s">
        <v>17</v>
      </c>
      <c r="H34" s="52" t="str">
        <f t="shared" ref="H34:H65" si="1">RIGHT(D34,2)</f>
        <v>06</v>
      </c>
      <c r="I34" s="52" t="s">
        <v>18</v>
      </c>
      <c r="J34" s="97" t="s">
        <v>570</v>
      </c>
      <c r="K34" s="52">
        <v>1000</v>
      </c>
      <c r="L34" s="52"/>
      <c r="M34" s="52">
        <v>1000</v>
      </c>
      <c r="N34" s="52">
        <v>500</v>
      </c>
      <c r="O34" s="52"/>
      <c r="P34" s="52">
        <v>0</v>
      </c>
      <c r="Q34" s="52"/>
      <c r="R34" s="52"/>
      <c r="S34" s="52" t="s">
        <v>19</v>
      </c>
      <c r="T34" s="52" t="s">
        <v>20</v>
      </c>
      <c r="U34" s="77">
        <v>1.1000000000000001</v>
      </c>
      <c r="V34" s="52"/>
      <c r="W34" s="52"/>
      <c r="X34" s="77">
        <v>2</v>
      </c>
      <c r="Y34" s="52"/>
      <c r="Z34" s="52"/>
      <c r="AA34" s="52">
        <v>2</v>
      </c>
      <c r="AB34" s="52"/>
      <c r="AC34" s="78">
        <v>1</v>
      </c>
      <c r="AD34" s="52"/>
      <c r="AE34" s="52">
        <v>3</v>
      </c>
      <c r="AF34" s="52"/>
      <c r="AG34" s="52"/>
      <c r="AH34" s="52"/>
      <c r="AI34" s="72"/>
      <c r="AJ34" s="72"/>
      <c r="AK34" s="72"/>
      <c r="AL34" s="72"/>
      <c r="AM34" s="97"/>
      <c r="AN34" s="97"/>
      <c r="AO34" s="97"/>
    </row>
    <row r="35" spans="1:41" s="59" customFormat="1">
      <c r="A35" s="52">
        <v>34</v>
      </c>
      <c r="B35" s="52">
        <v>101</v>
      </c>
      <c r="C35" s="52">
        <v>27</v>
      </c>
      <c r="D35" s="52" t="s">
        <v>392</v>
      </c>
      <c r="E35" s="52" t="s">
        <v>15</v>
      </c>
      <c r="F35" s="52" t="s">
        <v>380</v>
      </c>
      <c r="G35" s="52" t="s">
        <v>23</v>
      </c>
      <c r="H35" s="52" t="str">
        <f t="shared" si="1"/>
        <v>08</v>
      </c>
      <c r="I35" s="52" t="s">
        <v>24</v>
      </c>
      <c r="J35" s="52" t="str">
        <f>VLOOKUP(I35,族对应的Catalog!$A$2:$B$26,2,FALSE)</f>
        <v>TRAY_STRAIGHT</v>
      </c>
      <c r="K35" s="52">
        <v>3600</v>
      </c>
      <c r="L35" s="52"/>
      <c r="M35" s="52">
        <v>850</v>
      </c>
      <c r="N35" s="52">
        <v>500</v>
      </c>
      <c r="O35" s="52"/>
      <c r="P35" s="52">
        <v>0</v>
      </c>
      <c r="Q35" s="52"/>
      <c r="R35" s="52"/>
      <c r="S35" s="52"/>
      <c r="T35" s="52"/>
      <c r="U35" s="77">
        <v>1.1000000000000001</v>
      </c>
      <c r="V35" s="52"/>
      <c r="W35" s="52"/>
      <c r="X35" s="77">
        <v>2</v>
      </c>
      <c r="Y35" s="52"/>
      <c r="Z35" s="52"/>
      <c r="AA35" s="52">
        <v>2</v>
      </c>
      <c r="AB35" s="52"/>
      <c r="AC35" s="78">
        <v>1</v>
      </c>
      <c r="AD35" s="52"/>
      <c r="AE35" s="52">
        <v>4</v>
      </c>
      <c r="AF35" s="52"/>
      <c r="AG35" s="52"/>
      <c r="AH35" s="52"/>
      <c r="AI35" s="107">
        <v>37665</v>
      </c>
      <c r="AJ35" s="107">
        <v>-8463</v>
      </c>
      <c r="AK35" s="107">
        <v>37665</v>
      </c>
      <c r="AL35" s="107">
        <v>-12063</v>
      </c>
      <c r="AM35" s="107">
        <v>500</v>
      </c>
      <c r="AN35" s="107">
        <v>500</v>
      </c>
      <c r="AO35" s="52"/>
    </row>
    <row r="36" spans="1:41" s="59" customFormat="1">
      <c r="A36" s="52">
        <v>35</v>
      </c>
      <c r="B36" s="52">
        <v>101</v>
      </c>
      <c r="C36" s="52">
        <v>28</v>
      </c>
      <c r="D36" s="52" t="s">
        <v>388</v>
      </c>
      <c r="E36" s="52" t="s">
        <v>15</v>
      </c>
      <c r="F36" s="52" t="s">
        <v>380</v>
      </c>
      <c r="G36" s="52" t="s">
        <v>23</v>
      </c>
      <c r="H36" s="52" t="str">
        <f t="shared" si="1"/>
        <v>10</v>
      </c>
      <c r="I36" s="52" t="s">
        <v>24</v>
      </c>
      <c r="J36" s="52" t="str">
        <f>VLOOKUP(I36,族对应的Catalog!$A$2:$B$26,2,FALSE)</f>
        <v>TRAY_STRAIGHT</v>
      </c>
      <c r="K36" s="52">
        <v>1600</v>
      </c>
      <c r="L36" s="52"/>
      <c r="M36" s="52">
        <v>850</v>
      </c>
      <c r="N36" s="52">
        <v>500</v>
      </c>
      <c r="O36" s="52"/>
      <c r="P36" s="52">
        <v>0</v>
      </c>
      <c r="Q36" s="52"/>
      <c r="R36" s="52"/>
      <c r="S36" s="52"/>
      <c r="T36" s="52"/>
      <c r="U36" s="77">
        <v>1.1000000000000001</v>
      </c>
      <c r="V36" s="52"/>
      <c r="W36" s="52"/>
      <c r="X36" s="77">
        <v>2</v>
      </c>
      <c r="Y36" s="52"/>
      <c r="Z36" s="52"/>
      <c r="AA36" s="52">
        <v>2</v>
      </c>
      <c r="AB36" s="52"/>
      <c r="AC36" s="78">
        <v>1</v>
      </c>
      <c r="AD36" s="52"/>
      <c r="AE36" s="52">
        <v>5</v>
      </c>
      <c r="AF36" s="52"/>
      <c r="AG36" s="52"/>
      <c r="AH36" s="52"/>
      <c r="AI36" s="107">
        <v>37665</v>
      </c>
      <c r="AJ36" s="107">
        <v>-12063</v>
      </c>
      <c r="AK36" s="107">
        <v>37665</v>
      </c>
      <c r="AL36" s="107">
        <v>-13663</v>
      </c>
      <c r="AM36" s="107">
        <v>500</v>
      </c>
      <c r="AN36" s="107">
        <v>500</v>
      </c>
      <c r="AO36" s="52"/>
    </row>
    <row r="37" spans="1:41" s="59" customFormat="1">
      <c r="A37" s="52">
        <v>36</v>
      </c>
      <c r="B37" s="52">
        <v>101</v>
      </c>
      <c r="C37" s="52">
        <v>29</v>
      </c>
      <c r="D37" s="52" t="s">
        <v>393</v>
      </c>
      <c r="E37" s="52" t="s">
        <v>15</v>
      </c>
      <c r="F37" s="52" t="s">
        <v>16</v>
      </c>
      <c r="G37" s="52" t="s">
        <v>37</v>
      </c>
      <c r="H37" s="52" t="str">
        <f t="shared" si="1"/>
        <v>14</v>
      </c>
      <c r="I37" s="52" t="s">
        <v>60</v>
      </c>
      <c r="J37" s="52" t="str">
        <f>VLOOKUP(I37,族对应的Catalog!$A$2:$B$26,2,FALSE)</f>
        <v>TRAY_TURN</v>
      </c>
      <c r="K37" s="52">
        <v>0</v>
      </c>
      <c r="L37" s="52"/>
      <c r="M37" s="52">
        <v>1000</v>
      </c>
      <c r="N37" s="52">
        <v>500</v>
      </c>
      <c r="O37" s="52"/>
      <c r="P37" s="52">
        <v>2250</v>
      </c>
      <c r="Q37" s="52">
        <v>1000</v>
      </c>
      <c r="R37" s="52">
        <v>1200</v>
      </c>
      <c r="S37" s="52"/>
      <c r="T37" s="52"/>
      <c r="U37" s="77">
        <v>2.25</v>
      </c>
      <c r="V37" s="52"/>
      <c r="W37" s="52"/>
      <c r="X37" s="77">
        <v>1.9</v>
      </c>
      <c r="Y37" s="52"/>
      <c r="Z37" s="52"/>
      <c r="AA37" s="52">
        <v>2</v>
      </c>
      <c r="AB37" s="52"/>
      <c r="AC37" s="78">
        <v>1</v>
      </c>
      <c r="AD37" s="52"/>
      <c r="AE37" s="52">
        <v>6</v>
      </c>
      <c r="AF37" s="52"/>
      <c r="AG37" s="52"/>
      <c r="AH37" s="52"/>
      <c r="AI37" s="5">
        <v>40912</v>
      </c>
      <c r="AJ37" s="5">
        <v>-17194</v>
      </c>
      <c r="AK37" s="5">
        <v>37662</v>
      </c>
      <c r="AL37" s="5">
        <v>-13744</v>
      </c>
      <c r="AM37" s="107">
        <v>500</v>
      </c>
      <c r="AN37" s="107">
        <v>500</v>
      </c>
      <c r="AO37" s="107">
        <v>90</v>
      </c>
    </row>
    <row r="38" spans="1:41" s="59" customFormat="1">
      <c r="A38" s="52">
        <v>37</v>
      </c>
      <c r="B38" s="52">
        <v>101</v>
      </c>
      <c r="C38" s="52">
        <v>30</v>
      </c>
      <c r="D38" s="52" t="s">
        <v>394</v>
      </c>
      <c r="E38" s="52" t="s">
        <v>15</v>
      </c>
      <c r="F38" s="52" t="s">
        <v>16</v>
      </c>
      <c r="G38" s="52" t="s">
        <v>23</v>
      </c>
      <c r="H38" s="52" t="str">
        <f t="shared" si="1"/>
        <v>18</v>
      </c>
      <c r="I38" s="52" t="s">
        <v>24</v>
      </c>
      <c r="J38" s="52" t="str">
        <f>VLOOKUP(I38,族对应的Catalog!$A$2:$B$26,2,FALSE)</f>
        <v>TRAY_STRAIGHT</v>
      </c>
      <c r="K38" s="52">
        <v>3600</v>
      </c>
      <c r="L38" s="52"/>
      <c r="M38" s="52">
        <v>850</v>
      </c>
      <c r="N38" s="52">
        <v>500</v>
      </c>
      <c r="O38" s="52"/>
      <c r="P38" s="52">
        <v>0</v>
      </c>
      <c r="Q38" s="52"/>
      <c r="R38" s="52"/>
      <c r="S38" s="52"/>
      <c r="T38" s="52"/>
      <c r="U38" s="77">
        <v>1.1000000000000001</v>
      </c>
      <c r="V38" s="52"/>
      <c r="W38" s="52"/>
      <c r="X38" s="77">
        <v>2</v>
      </c>
      <c r="Y38" s="52"/>
      <c r="Z38" s="52"/>
      <c r="AA38" s="52">
        <v>2</v>
      </c>
      <c r="AB38" s="52"/>
      <c r="AC38" s="78">
        <v>1</v>
      </c>
      <c r="AD38" s="52"/>
      <c r="AE38" s="52">
        <v>7</v>
      </c>
      <c r="AF38" s="52"/>
      <c r="AG38" s="52"/>
      <c r="AH38" s="52"/>
      <c r="AI38" s="107">
        <v>40972</v>
      </c>
      <c r="AJ38" s="107">
        <v>-17184</v>
      </c>
      <c r="AK38" s="107">
        <v>44572</v>
      </c>
      <c r="AL38" s="107">
        <v>-17184</v>
      </c>
      <c r="AM38" s="107">
        <v>500</v>
      </c>
      <c r="AN38" s="107">
        <v>500</v>
      </c>
      <c r="AO38" s="107"/>
    </row>
    <row r="39" spans="1:41" s="59" customFormat="1">
      <c r="A39" s="52">
        <v>38</v>
      </c>
      <c r="B39" s="52">
        <v>101</v>
      </c>
      <c r="C39" s="52">
        <v>31</v>
      </c>
      <c r="D39" s="52" t="s">
        <v>395</v>
      </c>
      <c r="E39" s="52" t="s">
        <v>15</v>
      </c>
      <c r="F39" s="52" t="s">
        <v>16</v>
      </c>
      <c r="G39" s="52" t="s">
        <v>23</v>
      </c>
      <c r="H39" s="52" t="str">
        <f t="shared" si="1"/>
        <v>20</v>
      </c>
      <c r="I39" s="52" t="s">
        <v>24</v>
      </c>
      <c r="J39" s="52" t="str">
        <f>VLOOKUP(I39,族对应的Catalog!$A$2:$B$26,2,FALSE)</f>
        <v>TRAY_STRAIGHT</v>
      </c>
      <c r="K39" s="52">
        <v>2000</v>
      </c>
      <c r="L39" s="52"/>
      <c r="M39" s="52">
        <v>850</v>
      </c>
      <c r="N39" s="52">
        <v>500</v>
      </c>
      <c r="O39" s="52"/>
      <c r="P39" s="52">
        <v>0</v>
      </c>
      <c r="Q39" s="52"/>
      <c r="R39" s="52"/>
      <c r="S39" s="52"/>
      <c r="T39" s="52"/>
      <c r="U39" s="77">
        <v>1.1000000000000001</v>
      </c>
      <c r="V39" s="52"/>
      <c r="W39" s="52"/>
      <c r="X39" s="77">
        <v>2</v>
      </c>
      <c r="Y39" s="52"/>
      <c r="Z39" s="52"/>
      <c r="AA39" s="52">
        <v>2</v>
      </c>
      <c r="AB39" s="52"/>
      <c r="AC39" s="78">
        <v>1</v>
      </c>
      <c r="AD39" s="52"/>
      <c r="AE39" s="52">
        <v>8</v>
      </c>
      <c r="AF39" s="52"/>
      <c r="AG39" s="52"/>
      <c r="AH39" s="52"/>
      <c r="AI39" s="107">
        <v>44572</v>
      </c>
      <c r="AJ39" s="107">
        <v>-17184</v>
      </c>
      <c r="AK39" s="107">
        <v>46572</v>
      </c>
      <c r="AL39" s="107">
        <v>-17184</v>
      </c>
      <c r="AM39" s="107">
        <v>500</v>
      </c>
      <c r="AN39" s="107">
        <v>500</v>
      </c>
      <c r="AO39" s="107"/>
    </row>
    <row r="40" spans="1:41" s="59" customFormat="1" ht="28">
      <c r="A40" s="52">
        <v>39</v>
      </c>
      <c r="B40" s="52">
        <v>101</v>
      </c>
      <c r="C40" s="52">
        <v>33</v>
      </c>
      <c r="D40" s="52" t="s">
        <v>396</v>
      </c>
      <c r="E40" s="52" t="s">
        <v>15</v>
      </c>
      <c r="F40" s="52" t="s">
        <v>16</v>
      </c>
      <c r="G40" s="52" t="s">
        <v>39</v>
      </c>
      <c r="H40" s="52" t="str">
        <f t="shared" si="1"/>
        <v>22</v>
      </c>
      <c r="I40" s="79" t="s">
        <v>311</v>
      </c>
      <c r="J40" s="52" t="str">
        <f>VLOOKUP(I40,族对应的Catalog!$A$2:$B$26,2,FALSE)</f>
        <v>无</v>
      </c>
      <c r="K40" s="52">
        <v>0</v>
      </c>
      <c r="L40" s="52"/>
      <c r="M40" s="52">
        <v>0</v>
      </c>
      <c r="N40" s="52">
        <v>500</v>
      </c>
      <c r="O40" s="52"/>
      <c r="P40" s="52">
        <v>0</v>
      </c>
      <c r="Q40" s="52"/>
      <c r="R40" s="52"/>
      <c r="S40" s="52"/>
      <c r="T40" s="52"/>
      <c r="U40" s="77">
        <v>2</v>
      </c>
      <c r="V40" s="52"/>
      <c r="W40" s="52"/>
      <c r="X40" s="77">
        <v>2</v>
      </c>
      <c r="Y40" s="52"/>
      <c r="Z40" s="52"/>
      <c r="AA40" s="52">
        <v>2</v>
      </c>
      <c r="AB40" s="52"/>
      <c r="AC40" s="78">
        <v>1</v>
      </c>
      <c r="AD40" s="52"/>
      <c r="AE40" s="52">
        <v>9</v>
      </c>
      <c r="AF40" s="52"/>
      <c r="AG40" s="52"/>
      <c r="AH40" s="52"/>
      <c r="AI40" s="97"/>
      <c r="AJ40" s="97"/>
      <c r="AK40" s="97"/>
      <c r="AL40" s="97"/>
      <c r="AM40" s="97"/>
      <c r="AN40" s="97"/>
      <c r="AO40" s="97"/>
    </row>
    <row r="41" spans="1:41" s="59" customFormat="1">
      <c r="A41" s="52">
        <v>40</v>
      </c>
      <c r="B41" s="52">
        <v>101</v>
      </c>
      <c r="C41" s="83">
        <v>80</v>
      </c>
      <c r="D41" s="52" t="s">
        <v>397</v>
      </c>
      <c r="E41" s="52" t="s">
        <v>15</v>
      </c>
      <c r="F41" s="52" t="s">
        <v>16</v>
      </c>
      <c r="G41" s="52" t="s">
        <v>17</v>
      </c>
      <c r="H41" s="52" t="str">
        <f t="shared" si="1"/>
        <v>24</v>
      </c>
      <c r="I41" s="52" t="s">
        <v>18</v>
      </c>
      <c r="J41" s="97" t="s">
        <v>571</v>
      </c>
      <c r="K41" s="52">
        <v>1000</v>
      </c>
      <c r="L41" s="52"/>
      <c r="M41" s="52">
        <v>1000</v>
      </c>
      <c r="N41" s="52">
        <v>500</v>
      </c>
      <c r="O41" s="52"/>
      <c r="P41" s="52">
        <v>0</v>
      </c>
      <c r="Q41" s="52"/>
      <c r="R41" s="52"/>
      <c r="S41" s="52" t="s">
        <v>19</v>
      </c>
      <c r="T41" s="52" t="s">
        <v>20</v>
      </c>
      <c r="U41" s="77">
        <v>1.1000000000000001</v>
      </c>
      <c r="V41" s="52"/>
      <c r="W41" s="52"/>
      <c r="X41" s="77">
        <v>2</v>
      </c>
      <c r="Y41" s="52"/>
      <c r="Z41" s="52"/>
      <c r="AA41" s="52">
        <v>2</v>
      </c>
      <c r="AB41" s="52"/>
      <c r="AC41" s="78">
        <v>1</v>
      </c>
      <c r="AD41" s="52"/>
      <c r="AE41" s="52">
        <v>10</v>
      </c>
      <c r="AF41" s="52"/>
      <c r="AG41" s="52"/>
      <c r="AH41" s="52"/>
      <c r="AI41" s="97"/>
      <c r="AJ41" s="97"/>
      <c r="AK41" s="97"/>
      <c r="AL41" s="97"/>
      <c r="AM41" s="97"/>
      <c r="AN41" s="97"/>
      <c r="AO41" s="97"/>
    </row>
    <row r="42" spans="1:41" s="59" customFormat="1">
      <c r="A42" s="52">
        <v>41</v>
      </c>
      <c r="B42" s="52">
        <v>101</v>
      </c>
      <c r="C42" s="52">
        <v>32</v>
      </c>
      <c r="D42" s="52" t="s">
        <v>398</v>
      </c>
      <c r="E42" s="52" t="s">
        <v>15</v>
      </c>
      <c r="F42" s="52" t="s">
        <v>16</v>
      </c>
      <c r="G42" s="52" t="s">
        <v>23</v>
      </c>
      <c r="H42" s="52" t="str">
        <f t="shared" si="1"/>
        <v>26</v>
      </c>
      <c r="I42" s="52" t="s">
        <v>24</v>
      </c>
      <c r="J42" s="52" t="str">
        <f>VLOOKUP(I42,族对应的Catalog!$A$2:$B$26,2,FALSE)</f>
        <v>TRAY_STRAIGHT</v>
      </c>
      <c r="K42" s="52">
        <v>3600</v>
      </c>
      <c r="L42" s="52"/>
      <c r="M42" s="52">
        <v>850</v>
      </c>
      <c r="N42" s="52">
        <v>500</v>
      </c>
      <c r="O42" s="52"/>
      <c r="P42" s="52">
        <v>0</v>
      </c>
      <c r="Q42" s="52"/>
      <c r="R42" s="52"/>
      <c r="S42" s="52"/>
      <c r="T42" s="52"/>
      <c r="U42" s="77">
        <v>1.1000000000000001</v>
      </c>
      <c r="V42" s="52"/>
      <c r="W42" s="52"/>
      <c r="X42" s="77">
        <v>2</v>
      </c>
      <c r="Y42" s="52"/>
      <c r="Z42" s="52"/>
      <c r="AA42" s="52">
        <v>2</v>
      </c>
      <c r="AB42" s="52"/>
      <c r="AC42" s="78">
        <v>1</v>
      </c>
      <c r="AD42" s="52"/>
      <c r="AE42" s="52">
        <v>11</v>
      </c>
      <c r="AF42" s="52"/>
      <c r="AG42" s="52"/>
      <c r="AH42" s="52"/>
      <c r="AI42" s="97">
        <v>46572</v>
      </c>
      <c r="AJ42" s="97">
        <v>-17184</v>
      </c>
      <c r="AK42" s="97">
        <v>50172</v>
      </c>
      <c r="AL42" s="97">
        <v>-17184</v>
      </c>
      <c r="AM42" s="97">
        <v>500</v>
      </c>
      <c r="AN42" s="97">
        <v>500</v>
      </c>
      <c r="AO42" s="97"/>
    </row>
    <row r="43" spans="1:41" s="59" customFormat="1">
      <c r="A43" s="52">
        <v>42</v>
      </c>
      <c r="B43" s="52">
        <v>101</v>
      </c>
      <c r="C43" s="52">
        <v>34</v>
      </c>
      <c r="D43" s="52" t="s">
        <v>399</v>
      </c>
      <c r="E43" s="52" t="s">
        <v>15</v>
      </c>
      <c r="F43" s="52" t="s">
        <v>16</v>
      </c>
      <c r="G43" s="52" t="s">
        <v>23</v>
      </c>
      <c r="H43" s="52" t="str">
        <f t="shared" si="1"/>
        <v>28</v>
      </c>
      <c r="I43" s="52" t="s">
        <v>24</v>
      </c>
      <c r="J43" s="52" t="str">
        <f>VLOOKUP(I43,族对应的Catalog!$A$2:$B$26,2,FALSE)</f>
        <v>TRAY_STRAIGHT</v>
      </c>
      <c r="K43" s="52">
        <v>1600</v>
      </c>
      <c r="L43" s="52"/>
      <c r="M43" s="52">
        <v>850</v>
      </c>
      <c r="N43" s="52">
        <v>500</v>
      </c>
      <c r="O43" s="52"/>
      <c r="P43" s="52">
        <v>0</v>
      </c>
      <c r="Q43" s="52"/>
      <c r="R43" s="52"/>
      <c r="S43" s="52"/>
      <c r="T43" s="52"/>
      <c r="U43" s="77">
        <v>1.1000000000000001</v>
      </c>
      <c r="V43" s="52"/>
      <c r="W43" s="52"/>
      <c r="X43" s="77">
        <v>2</v>
      </c>
      <c r="Y43" s="52"/>
      <c r="Z43" s="52"/>
      <c r="AA43" s="52">
        <v>3</v>
      </c>
      <c r="AB43" s="52"/>
      <c r="AC43" s="78">
        <v>2</v>
      </c>
      <c r="AD43" s="52"/>
      <c r="AE43" s="52">
        <v>1</v>
      </c>
      <c r="AF43" s="52"/>
      <c r="AG43" s="52"/>
      <c r="AH43" s="52"/>
      <c r="AI43" s="97">
        <v>50172</v>
      </c>
      <c r="AJ43" s="97">
        <v>-17184</v>
      </c>
      <c r="AK43" s="97">
        <v>51772</v>
      </c>
      <c r="AL43" s="97">
        <v>-17184</v>
      </c>
      <c r="AM43" s="97">
        <v>500</v>
      </c>
      <c r="AN43" s="97">
        <v>500</v>
      </c>
      <c r="AO43" s="97"/>
    </row>
    <row r="44" spans="1:41" s="59" customFormat="1" ht="28">
      <c r="A44" s="52">
        <v>43</v>
      </c>
      <c r="B44" s="52">
        <v>101</v>
      </c>
      <c r="C44" s="52">
        <v>35</v>
      </c>
      <c r="D44" s="52" t="s">
        <v>400</v>
      </c>
      <c r="E44" s="52" t="s">
        <v>15</v>
      </c>
      <c r="F44" s="52" t="s">
        <v>16</v>
      </c>
      <c r="G44" s="52" t="s">
        <v>49</v>
      </c>
      <c r="H44" s="52" t="str">
        <f t="shared" si="1"/>
        <v>30</v>
      </c>
      <c r="I44" s="79" t="s">
        <v>311</v>
      </c>
      <c r="J44" s="52" t="str">
        <f>VLOOKUP(I44,族对应的Catalog!$A$2:$B$26,2,FALSE)</f>
        <v>无</v>
      </c>
      <c r="K44" s="52">
        <v>0</v>
      </c>
      <c r="L44" s="52"/>
      <c r="M44" s="52">
        <v>0</v>
      </c>
      <c r="N44" s="52">
        <v>500</v>
      </c>
      <c r="O44" s="52"/>
      <c r="P44" s="52">
        <v>0</v>
      </c>
      <c r="Q44" s="52"/>
      <c r="R44" s="52"/>
      <c r="S44" s="52"/>
      <c r="T44" s="52"/>
      <c r="U44" s="77">
        <v>2</v>
      </c>
      <c r="V44" s="52"/>
      <c r="W44" s="52"/>
      <c r="X44" s="77">
        <v>2</v>
      </c>
      <c r="Y44" s="52"/>
      <c r="Z44" s="52"/>
      <c r="AA44" s="52">
        <v>3</v>
      </c>
      <c r="AB44" s="52"/>
      <c r="AC44" s="78">
        <v>2</v>
      </c>
      <c r="AD44" s="52"/>
      <c r="AE44" s="52">
        <v>2</v>
      </c>
      <c r="AF44" s="52"/>
      <c r="AG44" s="52"/>
      <c r="AH44" s="52"/>
      <c r="AI44" s="97"/>
      <c r="AJ44" s="97"/>
      <c r="AK44" s="97"/>
      <c r="AL44" s="97"/>
      <c r="AM44" s="97"/>
      <c r="AN44" s="97"/>
      <c r="AO44" s="97"/>
    </row>
    <row r="45" spans="1:41" s="59" customFormat="1">
      <c r="A45" s="52">
        <v>44</v>
      </c>
      <c r="B45" s="52">
        <v>101</v>
      </c>
      <c r="C45" s="83">
        <v>81</v>
      </c>
      <c r="D45" s="52" t="s">
        <v>401</v>
      </c>
      <c r="E45" s="52" t="s">
        <v>15</v>
      </c>
      <c r="F45" s="52" t="s">
        <v>16</v>
      </c>
      <c r="G45" s="52" t="s">
        <v>47</v>
      </c>
      <c r="H45" s="52" t="str">
        <f t="shared" si="1"/>
        <v>32</v>
      </c>
      <c r="I45" s="52" t="s">
        <v>18</v>
      </c>
      <c r="J45" s="52" t="str">
        <f>VLOOKUP(I45,族对应的Catalog!$A$2:$B$26,2,FALSE)</f>
        <v>TRAY_DIVERT</v>
      </c>
      <c r="K45" s="52">
        <v>1000</v>
      </c>
      <c r="L45" s="52"/>
      <c r="M45" s="52">
        <v>1000</v>
      </c>
      <c r="N45" s="52">
        <v>500</v>
      </c>
      <c r="O45" s="52"/>
      <c r="P45" s="52">
        <v>0</v>
      </c>
      <c r="Q45" s="52"/>
      <c r="R45" s="52"/>
      <c r="S45" s="52" t="s">
        <v>20</v>
      </c>
      <c r="T45" s="52" t="s">
        <v>19</v>
      </c>
      <c r="U45" s="77">
        <v>1.1000000000000001</v>
      </c>
      <c r="V45" s="77"/>
      <c r="W45" s="52"/>
      <c r="X45" s="77">
        <v>2</v>
      </c>
      <c r="Y45" s="52"/>
      <c r="Z45" s="52"/>
      <c r="AA45" s="52">
        <v>3</v>
      </c>
      <c r="AB45" s="52"/>
      <c r="AC45" s="78">
        <v>2</v>
      </c>
      <c r="AD45" s="52"/>
      <c r="AE45" s="52">
        <v>3</v>
      </c>
      <c r="AF45" s="52"/>
      <c r="AG45" s="52"/>
      <c r="AH45" s="52"/>
      <c r="AI45" s="97"/>
      <c r="AJ45" s="97"/>
      <c r="AK45" s="97"/>
      <c r="AL45" s="97"/>
      <c r="AM45" s="97"/>
      <c r="AN45" s="97"/>
      <c r="AO45" s="97"/>
    </row>
    <row r="46" spans="1:41" s="59" customFormat="1">
      <c r="A46" s="52">
        <v>45</v>
      </c>
      <c r="B46" s="52">
        <v>101</v>
      </c>
      <c r="C46" s="52">
        <v>36</v>
      </c>
      <c r="D46" s="52" t="s">
        <v>402</v>
      </c>
      <c r="E46" s="52" t="s">
        <v>15</v>
      </c>
      <c r="F46" s="52" t="s">
        <v>16</v>
      </c>
      <c r="G46" s="52" t="s">
        <v>23</v>
      </c>
      <c r="H46" s="52" t="str">
        <f t="shared" si="1"/>
        <v>34</v>
      </c>
      <c r="I46" s="52" t="s">
        <v>24</v>
      </c>
      <c r="J46" s="52" t="str">
        <f>VLOOKUP(I46,族对应的Catalog!$A$2:$B$26,2,FALSE)</f>
        <v>TRAY_STRAIGHT</v>
      </c>
      <c r="K46" s="52">
        <v>3600</v>
      </c>
      <c r="L46" s="52"/>
      <c r="M46" s="52">
        <v>850</v>
      </c>
      <c r="N46" s="52">
        <v>500</v>
      </c>
      <c r="O46" s="52"/>
      <c r="P46" s="52">
        <v>0</v>
      </c>
      <c r="Q46" s="52"/>
      <c r="R46" s="52"/>
      <c r="S46" s="52"/>
      <c r="T46" s="52"/>
      <c r="U46" s="77">
        <v>1.1000000000000001</v>
      </c>
      <c r="V46" s="52"/>
      <c r="W46" s="52"/>
      <c r="X46" s="77">
        <v>2</v>
      </c>
      <c r="Y46" s="52"/>
      <c r="Z46" s="52"/>
      <c r="AA46" s="52">
        <v>3</v>
      </c>
      <c r="AB46" s="52"/>
      <c r="AC46" s="78">
        <v>2</v>
      </c>
      <c r="AD46" s="52"/>
      <c r="AE46" s="52">
        <v>4</v>
      </c>
      <c r="AF46" s="52"/>
      <c r="AG46" s="52"/>
      <c r="AH46" s="52"/>
      <c r="AI46" s="107">
        <v>51772</v>
      </c>
      <c r="AJ46" s="107">
        <v>-17184</v>
      </c>
      <c r="AK46" s="107">
        <v>55372</v>
      </c>
      <c r="AL46" s="107">
        <v>-17184</v>
      </c>
      <c r="AM46" s="107">
        <v>500</v>
      </c>
      <c r="AN46" s="107">
        <v>500</v>
      </c>
      <c r="AO46" s="97"/>
    </row>
    <row r="47" spans="1:41" s="59" customFormat="1">
      <c r="A47" s="52">
        <v>46</v>
      </c>
      <c r="B47" s="52">
        <v>101</v>
      </c>
      <c r="C47" s="52">
        <v>37</v>
      </c>
      <c r="D47" s="52" t="s">
        <v>403</v>
      </c>
      <c r="E47" s="52" t="s">
        <v>15</v>
      </c>
      <c r="F47" s="52" t="s">
        <v>16</v>
      </c>
      <c r="G47" s="52" t="s">
        <v>23</v>
      </c>
      <c r="H47" s="52" t="str">
        <f t="shared" si="1"/>
        <v>36</v>
      </c>
      <c r="I47" s="52" t="s">
        <v>24</v>
      </c>
      <c r="J47" s="52" t="str">
        <f>VLOOKUP(I47,族对应的Catalog!$A$2:$B$26,2,FALSE)</f>
        <v>TRAY_STRAIGHT</v>
      </c>
      <c r="K47" s="52">
        <v>1600</v>
      </c>
      <c r="L47" s="52"/>
      <c r="M47" s="52">
        <v>850</v>
      </c>
      <c r="N47" s="52">
        <v>500</v>
      </c>
      <c r="O47" s="52"/>
      <c r="P47" s="52">
        <v>0</v>
      </c>
      <c r="Q47" s="52"/>
      <c r="R47" s="52"/>
      <c r="S47" s="52"/>
      <c r="T47" s="52"/>
      <c r="U47" s="77">
        <v>1.1000000000000001</v>
      </c>
      <c r="V47" s="52"/>
      <c r="W47" s="52"/>
      <c r="X47" s="77">
        <v>2</v>
      </c>
      <c r="Y47" s="52"/>
      <c r="Z47" s="52"/>
      <c r="AA47" s="52">
        <v>3</v>
      </c>
      <c r="AB47" s="52"/>
      <c r="AC47" s="78">
        <v>2</v>
      </c>
      <c r="AD47" s="52"/>
      <c r="AE47" s="52">
        <v>5</v>
      </c>
      <c r="AF47" s="52"/>
      <c r="AG47" s="52"/>
      <c r="AH47" s="52"/>
      <c r="AI47" s="107">
        <v>55372</v>
      </c>
      <c r="AJ47" s="107">
        <v>-17184</v>
      </c>
      <c r="AK47" s="107">
        <v>56972</v>
      </c>
      <c r="AL47" s="107">
        <v>-17184</v>
      </c>
      <c r="AM47" s="107">
        <v>500</v>
      </c>
      <c r="AN47" s="107">
        <v>500</v>
      </c>
      <c r="AO47" s="97"/>
    </row>
    <row r="48" spans="1:41" s="59" customFormat="1">
      <c r="A48" s="52">
        <v>47</v>
      </c>
      <c r="B48" s="52">
        <v>101</v>
      </c>
      <c r="C48" s="52">
        <v>38</v>
      </c>
      <c r="D48" s="52" t="s">
        <v>404</v>
      </c>
      <c r="E48" s="52" t="s">
        <v>15</v>
      </c>
      <c r="F48" s="52" t="s">
        <v>16</v>
      </c>
      <c r="G48" s="52" t="s">
        <v>23</v>
      </c>
      <c r="H48" s="52" t="str">
        <f t="shared" si="1"/>
        <v>38</v>
      </c>
      <c r="I48" s="52" t="s">
        <v>24</v>
      </c>
      <c r="J48" s="52" t="str">
        <f>VLOOKUP(I48,族对应的Catalog!$A$2:$B$26,2,FALSE)</f>
        <v>TRAY_STRAIGHT</v>
      </c>
      <c r="K48" s="52">
        <v>1600</v>
      </c>
      <c r="L48" s="52"/>
      <c r="M48" s="52">
        <v>850</v>
      </c>
      <c r="N48" s="52">
        <v>500</v>
      </c>
      <c r="O48" s="52"/>
      <c r="P48" s="52">
        <v>0</v>
      </c>
      <c r="Q48" s="52"/>
      <c r="R48" s="52"/>
      <c r="S48" s="52"/>
      <c r="T48" s="52"/>
      <c r="U48" s="77">
        <v>1.1000000000000001</v>
      </c>
      <c r="V48" s="52"/>
      <c r="W48" s="52"/>
      <c r="X48" s="77">
        <v>2</v>
      </c>
      <c r="Y48" s="52"/>
      <c r="Z48" s="52"/>
      <c r="AA48" s="52">
        <v>3</v>
      </c>
      <c r="AB48" s="52"/>
      <c r="AC48" s="78">
        <v>2</v>
      </c>
      <c r="AD48" s="52"/>
      <c r="AE48" s="52">
        <v>6</v>
      </c>
      <c r="AF48" s="52"/>
      <c r="AG48" s="52"/>
      <c r="AH48" s="52"/>
      <c r="AI48" s="107">
        <v>56972</v>
      </c>
      <c r="AJ48" s="107">
        <v>-17184</v>
      </c>
      <c r="AK48" s="107">
        <v>58572</v>
      </c>
      <c r="AL48" s="107">
        <v>-17184</v>
      </c>
      <c r="AM48" s="107">
        <v>500</v>
      </c>
      <c r="AN48" s="107">
        <v>500</v>
      </c>
      <c r="AO48" s="97"/>
    </row>
    <row r="49" spans="1:41" s="59" customFormat="1">
      <c r="A49" s="52">
        <v>48</v>
      </c>
      <c r="B49" s="52">
        <v>101</v>
      </c>
      <c r="C49" s="52">
        <v>39</v>
      </c>
      <c r="D49" s="52" t="s">
        <v>405</v>
      </c>
      <c r="E49" s="52" t="s">
        <v>15</v>
      </c>
      <c r="F49" s="52" t="s">
        <v>16</v>
      </c>
      <c r="G49" s="52" t="s">
        <v>152</v>
      </c>
      <c r="H49" s="52" t="str">
        <f t="shared" si="1"/>
        <v>40</v>
      </c>
      <c r="I49" s="52" t="s">
        <v>153</v>
      </c>
      <c r="J49" s="52" t="str">
        <f>VLOOKUP(I49,族对应的Catalog!$A$2:$B$26,2,FALSE)</f>
        <v>无</v>
      </c>
      <c r="K49" s="52">
        <v>0</v>
      </c>
      <c r="L49" s="52"/>
      <c r="M49" s="52">
        <v>0</v>
      </c>
      <c r="N49" s="52">
        <v>500</v>
      </c>
      <c r="O49" s="52"/>
      <c r="P49" s="52">
        <v>0</v>
      </c>
      <c r="Q49" s="52"/>
      <c r="R49" s="52"/>
      <c r="S49" s="52"/>
      <c r="T49" s="52"/>
      <c r="U49" s="77">
        <v>1.5</v>
      </c>
      <c r="V49" s="52"/>
      <c r="W49" s="52"/>
      <c r="X49" s="77">
        <v>0</v>
      </c>
      <c r="Y49" s="52"/>
      <c r="Z49" s="52"/>
      <c r="AA49" s="52">
        <v>3</v>
      </c>
      <c r="AB49" s="52"/>
      <c r="AC49" s="78">
        <v>2</v>
      </c>
      <c r="AD49" s="52"/>
      <c r="AE49" s="52">
        <v>7</v>
      </c>
      <c r="AF49" s="52"/>
      <c r="AG49" s="52"/>
      <c r="AH49" s="52"/>
      <c r="AI49" s="97"/>
      <c r="AJ49" s="97"/>
      <c r="AK49" s="97"/>
      <c r="AL49" s="97"/>
      <c r="AM49" s="97"/>
      <c r="AN49" s="97"/>
      <c r="AO49" s="97"/>
    </row>
    <row r="50" spans="1:41" s="59" customFormat="1">
      <c r="A50" s="52">
        <v>49</v>
      </c>
      <c r="B50" s="52">
        <v>101</v>
      </c>
      <c r="C50" s="83">
        <v>87</v>
      </c>
      <c r="D50" s="52" t="s">
        <v>406</v>
      </c>
      <c r="E50" s="52" t="s">
        <v>15</v>
      </c>
      <c r="F50" s="52" t="s">
        <v>16</v>
      </c>
      <c r="G50" s="52" t="s">
        <v>23</v>
      </c>
      <c r="H50" s="52" t="str">
        <f t="shared" si="1"/>
        <v>42</v>
      </c>
      <c r="I50" s="52" t="s">
        <v>24</v>
      </c>
      <c r="J50" s="52" t="str">
        <f>VLOOKUP(I50,族对应的Catalog!$A$2:$B$26,2,FALSE)</f>
        <v>TRAY_STRAIGHT</v>
      </c>
      <c r="K50" s="52">
        <v>1600</v>
      </c>
      <c r="L50" s="52"/>
      <c r="M50" s="52">
        <v>1152</v>
      </c>
      <c r="N50" s="52">
        <v>500</v>
      </c>
      <c r="O50" s="52"/>
      <c r="P50" s="52">
        <v>0</v>
      </c>
      <c r="Q50" s="52"/>
      <c r="R50" s="52"/>
      <c r="S50" s="52"/>
      <c r="T50" s="52"/>
      <c r="U50" s="77">
        <v>1.1000000000000001</v>
      </c>
      <c r="V50" s="52"/>
      <c r="W50" s="52"/>
      <c r="X50" s="77">
        <v>1.25</v>
      </c>
      <c r="Y50" s="52"/>
      <c r="Z50" s="52"/>
      <c r="AA50" s="52">
        <v>3</v>
      </c>
      <c r="AB50" s="52"/>
      <c r="AC50" s="78">
        <v>2</v>
      </c>
      <c r="AD50" s="52"/>
      <c r="AE50" s="52">
        <v>8</v>
      </c>
      <c r="AF50" s="52"/>
      <c r="AG50" s="52"/>
      <c r="AH50" s="52"/>
      <c r="AI50" s="107">
        <v>59690</v>
      </c>
      <c r="AJ50" s="107">
        <v>-15062</v>
      </c>
      <c r="AK50" s="107">
        <v>59690</v>
      </c>
      <c r="AL50" s="107">
        <v>-16662</v>
      </c>
      <c r="AM50" s="107">
        <v>500</v>
      </c>
      <c r="AN50" s="107">
        <v>500</v>
      </c>
      <c r="AO50" s="97"/>
    </row>
    <row r="51" spans="1:41" s="59" customFormat="1">
      <c r="A51" s="52">
        <v>50</v>
      </c>
      <c r="B51" s="52"/>
      <c r="C51" s="52"/>
      <c r="D51" s="52" t="s">
        <v>423</v>
      </c>
      <c r="E51" s="52" t="s">
        <v>15</v>
      </c>
      <c r="F51" s="52" t="s">
        <v>16</v>
      </c>
      <c r="G51" s="52" t="s">
        <v>367</v>
      </c>
      <c r="H51" s="52" t="str">
        <f t="shared" si="1"/>
        <v>42</v>
      </c>
      <c r="I51" s="52" t="s">
        <v>368</v>
      </c>
      <c r="J51" s="52" t="str">
        <f>VLOOKUP(I51,族对应的Catalog!$A$2:$B$26,2,FALSE)</f>
        <v>无</v>
      </c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77">
        <v>0</v>
      </c>
      <c r="V51" s="52"/>
      <c r="W51" s="52"/>
      <c r="X51" s="77">
        <v>0</v>
      </c>
      <c r="Y51" s="52"/>
      <c r="Z51" s="52"/>
      <c r="AA51" s="52"/>
      <c r="AB51" s="52"/>
      <c r="AC51" s="78">
        <v>2</v>
      </c>
      <c r="AD51" s="52"/>
      <c r="AE51" s="52">
        <v>9</v>
      </c>
      <c r="AF51" s="52"/>
      <c r="AG51" s="52"/>
      <c r="AH51" s="52"/>
      <c r="AI51" s="97"/>
      <c r="AJ51" s="97"/>
      <c r="AK51" s="97"/>
      <c r="AL51" s="97"/>
      <c r="AM51" s="97"/>
      <c r="AN51" s="97"/>
      <c r="AO51" s="97"/>
    </row>
    <row r="52" spans="1:41" s="59" customFormat="1">
      <c r="A52" s="52">
        <v>51</v>
      </c>
      <c r="B52" s="52">
        <v>101</v>
      </c>
      <c r="C52" s="52">
        <v>40</v>
      </c>
      <c r="D52" s="52" t="s">
        <v>407</v>
      </c>
      <c r="E52" s="52" t="s">
        <v>15</v>
      </c>
      <c r="F52" s="52" t="s">
        <v>16</v>
      </c>
      <c r="G52" s="52" t="s">
        <v>23</v>
      </c>
      <c r="H52" s="52" t="str">
        <f t="shared" si="1"/>
        <v>44</v>
      </c>
      <c r="I52" s="52" t="s">
        <v>24</v>
      </c>
      <c r="J52" s="52" t="str">
        <f>VLOOKUP(I52,族对应的Catalog!$A$2:$B$26,2,FALSE)</f>
        <v>TRAY_STRAIGHT</v>
      </c>
      <c r="K52" s="52">
        <v>2400</v>
      </c>
      <c r="L52" s="52"/>
      <c r="M52" s="52">
        <v>850</v>
      </c>
      <c r="N52" s="52">
        <v>500</v>
      </c>
      <c r="O52" s="52"/>
      <c r="P52" s="52">
        <v>0</v>
      </c>
      <c r="Q52" s="52"/>
      <c r="R52" s="52"/>
      <c r="S52" s="52"/>
      <c r="T52" s="52"/>
      <c r="U52" s="77">
        <v>1.1000000000000001</v>
      </c>
      <c r="V52" s="52"/>
      <c r="W52" s="52"/>
      <c r="X52" s="77">
        <v>1.25</v>
      </c>
      <c r="Y52" s="52"/>
      <c r="Z52" s="52"/>
      <c r="AA52" s="52">
        <v>3</v>
      </c>
      <c r="AB52" s="52"/>
      <c r="AC52" s="78">
        <v>2</v>
      </c>
      <c r="AD52" s="52"/>
      <c r="AE52" s="52">
        <v>10</v>
      </c>
      <c r="AF52" s="52"/>
      <c r="AG52" s="52"/>
      <c r="AH52" s="52"/>
      <c r="AI52" s="107">
        <v>58572</v>
      </c>
      <c r="AJ52" s="107">
        <v>-17184</v>
      </c>
      <c r="AK52" s="107">
        <v>60972</v>
      </c>
      <c r="AL52" s="107">
        <v>-17184</v>
      </c>
      <c r="AM52" s="107">
        <v>500</v>
      </c>
      <c r="AN52" s="107">
        <v>500</v>
      </c>
      <c r="AO52" s="107"/>
    </row>
    <row r="53" spans="1:41" s="59" customFormat="1">
      <c r="A53" s="52">
        <v>52</v>
      </c>
      <c r="B53" s="52">
        <v>101</v>
      </c>
      <c r="C53" s="52">
        <v>41</v>
      </c>
      <c r="D53" s="52" t="s">
        <v>408</v>
      </c>
      <c r="E53" s="52" t="s">
        <v>15</v>
      </c>
      <c r="F53" s="52" t="s">
        <v>16</v>
      </c>
      <c r="G53" s="52" t="s">
        <v>23</v>
      </c>
      <c r="H53" s="52" t="str">
        <f t="shared" si="1"/>
        <v>46</v>
      </c>
      <c r="I53" s="52" t="s">
        <v>24</v>
      </c>
      <c r="J53" s="52" t="str">
        <f>VLOOKUP(I53,族对应的Catalog!$A$2:$B$26,2,FALSE)</f>
        <v>TRAY_STRAIGHT</v>
      </c>
      <c r="K53" s="52">
        <v>6000</v>
      </c>
      <c r="L53" s="52"/>
      <c r="M53" s="52">
        <v>850</v>
      </c>
      <c r="N53" s="52">
        <v>500</v>
      </c>
      <c r="O53" s="52"/>
      <c r="P53" s="52">
        <v>0</v>
      </c>
      <c r="Q53" s="52"/>
      <c r="R53" s="52"/>
      <c r="S53" s="52"/>
      <c r="T53" s="52"/>
      <c r="U53" s="77">
        <v>2.2000000000000002</v>
      </c>
      <c r="V53" s="52"/>
      <c r="W53" s="52"/>
      <c r="X53" s="77">
        <v>2</v>
      </c>
      <c r="Y53" s="52"/>
      <c r="Z53" s="52"/>
      <c r="AA53" s="52">
        <v>3</v>
      </c>
      <c r="AB53" s="52"/>
      <c r="AC53" s="78">
        <v>2</v>
      </c>
      <c r="AD53" s="52"/>
      <c r="AE53" s="52">
        <v>11</v>
      </c>
      <c r="AF53" s="52"/>
      <c r="AG53" s="52"/>
      <c r="AH53" s="52"/>
      <c r="AI53" s="107">
        <v>60972</v>
      </c>
      <c r="AJ53" s="107">
        <v>-17184</v>
      </c>
      <c r="AK53" s="107">
        <v>66972</v>
      </c>
      <c r="AL53" s="107">
        <v>-17184</v>
      </c>
      <c r="AM53" s="107">
        <v>500</v>
      </c>
      <c r="AN53" s="107">
        <v>500</v>
      </c>
      <c r="AO53" s="107"/>
    </row>
    <row r="54" spans="1:41" s="59" customFormat="1">
      <c r="A54" s="52">
        <v>53</v>
      </c>
      <c r="B54" s="52">
        <v>101</v>
      </c>
      <c r="C54" s="52">
        <v>42</v>
      </c>
      <c r="D54" s="52" t="s">
        <v>409</v>
      </c>
      <c r="E54" s="52" t="s">
        <v>15</v>
      </c>
      <c r="F54" s="52" t="s">
        <v>16</v>
      </c>
      <c r="G54" s="52" t="s">
        <v>23</v>
      </c>
      <c r="H54" s="52" t="str">
        <f t="shared" si="1"/>
        <v>48</v>
      </c>
      <c r="I54" s="52" t="s">
        <v>24</v>
      </c>
      <c r="J54" s="52" t="str">
        <f>VLOOKUP(I54,族对应的Catalog!$A$2:$B$26,2,FALSE)</f>
        <v>TRAY_STRAIGHT</v>
      </c>
      <c r="K54" s="52">
        <v>6000</v>
      </c>
      <c r="L54" s="52"/>
      <c r="M54" s="52">
        <v>850</v>
      </c>
      <c r="N54" s="52">
        <v>500</v>
      </c>
      <c r="O54" s="52"/>
      <c r="P54" s="52">
        <v>0</v>
      </c>
      <c r="Q54" s="52"/>
      <c r="R54" s="52"/>
      <c r="S54" s="52"/>
      <c r="T54" s="52"/>
      <c r="U54" s="77">
        <v>2.2000000000000002</v>
      </c>
      <c r="V54" s="77"/>
      <c r="W54" s="77"/>
      <c r="X54" s="77">
        <v>2</v>
      </c>
      <c r="Y54" s="52"/>
      <c r="Z54" s="52"/>
      <c r="AA54" s="52">
        <v>4</v>
      </c>
      <c r="AB54" s="52"/>
      <c r="AC54" s="78">
        <v>2</v>
      </c>
      <c r="AD54" s="52"/>
      <c r="AE54" s="52">
        <v>12</v>
      </c>
      <c r="AF54" s="52"/>
      <c r="AG54" s="52"/>
      <c r="AH54" s="52"/>
      <c r="AI54" s="107">
        <v>67012</v>
      </c>
      <c r="AJ54" s="107">
        <v>-17184</v>
      </c>
      <c r="AK54" s="107">
        <v>73012</v>
      </c>
      <c r="AL54" s="107">
        <v>-17184</v>
      </c>
      <c r="AM54" s="107">
        <v>500</v>
      </c>
      <c r="AN54" s="107">
        <v>500</v>
      </c>
      <c r="AO54" s="107"/>
    </row>
    <row r="55" spans="1:41" s="59" customFormat="1">
      <c r="A55" s="52">
        <v>54</v>
      </c>
      <c r="B55" s="52">
        <v>101</v>
      </c>
      <c r="C55" s="52">
        <v>43</v>
      </c>
      <c r="D55" s="52" t="s">
        <v>410</v>
      </c>
      <c r="E55" s="52" t="s">
        <v>15</v>
      </c>
      <c r="F55" s="52" t="s">
        <v>16</v>
      </c>
      <c r="G55" s="52" t="s">
        <v>23</v>
      </c>
      <c r="H55" s="52" t="str">
        <f t="shared" si="1"/>
        <v>50</v>
      </c>
      <c r="I55" s="52" t="s">
        <v>24</v>
      </c>
      <c r="J55" s="52" t="str">
        <f>VLOOKUP(I55,族对应的Catalog!$A$2:$B$26,2,FALSE)</f>
        <v>TRAY_STRAIGHT</v>
      </c>
      <c r="K55" s="52">
        <v>2400</v>
      </c>
      <c r="L55" s="52"/>
      <c r="M55" s="52">
        <v>850</v>
      </c>
      <c r="N55" s="52">
        <v>500</v>
      </c>
      <c r="O55" s="52"/>
      <c r="P55" s="52">
        <v>0</v>
      </c>
      <c r="Q55" s="52"/>
      <c r="R55" s="52"/>
      <c r="S55" s="52"/>
      <c r="T55" s="52"/>
      <c r="U55" s="77">
        <v>1.1000000000000001</v>
      </c>
      <c r="V55" s="52"/>
      <c r="W55" s="52"/>
      <c r="X55" s="77">
        <v>2</v>
      </c>
      <c r="Y55" s="52"/>
      <c r="Z55" s="52"/>
      <c r="AA55" s="52">
        <v>4</v>
      </c>
      <c r="AB55" s="52"/>
      <c r="AC55" s="78">
        <v>2</v>
      </c>
      <c r="AD55" s="52"/>
      <c r="AE55" s="52">
        <v>13</v>
      </c>
      <c r="AF55" s="52"/>
      <c r="AG55" s="52"/>
      <c r="AH55" s="52"/>
      <c r="AI55" s="107">
        <v>73052</v>
      </c>
      <c r="AJ55" s="107">
        <v>-17184</v>
      </c>
      <c r="AK55" s="107">
        <v>75452</v>
      </c>
      <c r="AL55" s="107">
        <v>-17184</v>
      </c>
      <c r="AM55" s="107">
        <v>500</v>
      </c>
      <c r="AN55" s="107">
        <v>500</v>
      </c>
      <c r="AO55" s="107"/>
    </row>
    <row r="56" spans="1:41" s="59" customFormat="1">
      <c r="A56" s="52">
        <v>55</v>
      </c>
      <c r="B56" s="52">
        <v>101</v>
      </c>
      <c r="C56" s="52">
        <v>44</v>
      </c>
      <c r="D56" s="52" t="s">
        <v>411</v>
      </c>
      <c r="E56" s="52" t="s">
        <v>15</v>
      </c>
      <c r="F56" s="52" t="s">
        <v>16</v>
      </c>
      <c r="G56" s="52" t="s">
        <v>23</v>
      </c>
      <c r="H56" s="52" t="str">
        <f t="shared" si="1"/>
        <v>52</v>
      </c>
      <c r="I56" s="52" t="s">
        <v>24</v>
      </c>
      <c r="J56" s="52" t="str">
        <f>VLOOKUP(I56,族对应的Catalog!$A$2:$B$26,2,FALSE)</f>
        <v>TRAY_STRAIGHT</v>
      </c>
      <c r="K56" s="52">
        <v>2400</v>
      </c>
      <c r="L56" s="52"/>
      <c r="M56" s="52">
        <v>850</v>
      </c>
      <c r="N56" s="52">
        <v>500</v>
      </c>
      <c r="O56" s="52"/>
      <c r="P56" s="52">
        <v>0</v>
      </c>
      <c r="Q56" s="52"/>
      <c r="R56" s="52"/>
      <c r="S56" s="52"/>
      <c r="T56" s="52"/>
      <c r="U56" s="77">
        <v>1.1000000000000001</v>
      </c>
      <c r="V56" s="52"/>
      <c r="W56" s="52"/>
      <c r="X56" s="77">
        <v>2</v>
      </c>
      <c r="Y56" s="52"/>
      <c r="Z56" s="52"/>
      <c r="AA56" s="52">
        <v>4</v>
      </c>
      <c r="AB56" s="52"/>
      <c r="AC56" s="78">
        <v>2</v>
      </c>
      <c r="AD56" s="52"/>
      <c r="AE56" s="52">
        <v>14</v>
      </c>
      <c r="AF56" s="52"/>
      <c r="AG56" s="52"/>
      <c r="AH56" s="52"/>
      <c r="AI56" s="107">
        <v>75492</v>
      </c>
      <c r="AJ56" s="107">
        <v>-17184</v>
      </c>
      <c r="AK56" s="107">
        <v>77892</v>
      </c>
      <c r="AL56" s="107">
        <v>-17184</v>
      </c>
      <c r="AM56" s="107">
        <v>500</v>
      </c>
      <c r="AN56" s="107">
        <v>500</v>
      </c>
      <c r="AO56" s="107"/>
    </row>
    <row r="57" spans="1:41" s="59" customFormat="1">
      <c r="A57" s="52">
        <v>56</v>
      </c>
      <c r="B57" s="52">
        <v>101</v>
      </c>
      <c r="C57" s="52">
        <v>45</v>
      </c>
      <c r="D57" s="52" t="s">
        <v>412</v>
      </c>
      <c r="E57" s="52" t="s">
        <v>15</v>
      </c>
      <c r="F57" s="52" t="s">
        <v>16</v>
      </c>
      <c r="G57" s="52" t="s">
        <v>23</v>
      </c>
      <c r="H57" s="52" t="str">
        <f t="shared" si="1"/>
        <v>54</v>
      </c>
      <c r="I57" s="52" t="s">
        <v>24</v>
      </c>
      <c r="J57" s="52" t="str">
        <f>VLOOKUP(I57,族对应的Catalog!$A$2:$B$26,2,FALSE)</f>
        <v>TRAY_STRAIGHT</v>
      </c>
      <c r="K57" s="52">
        <v>2000</v>
      </c>
      <c r="L57" s="52"/>
      <c r="M57" s="52">
        <v>850</v>
      </c>
      <c r="N57" s="52">
        <v>500</v>
      </c>
      <c r="O57" s="52"/>
      <c r="P57" s="52">
        <v>0</v>
      </c>
      <c r="Q57" s="52"/>
      <c r="R57" s="52"/>
      <c r="S57" s="52"/>
      <c r="T57" s="52"/>
      <c r="U57" s="77">
        <v>1.1000000000000001</v>
      </c>
      <c r="V57" s="52"/>
      <c r="W57" s="52"/>
      <c r="X57" s="77">
        <v>2</v>
      </c>
      <c r="Y57" s="52"/>
      <c r="Z57" s="52"/>
      <c r="AA57" s="52">
        <v>4</v>
      </c>
      <c r="AB57" s="52"/>
      <c r="AC57" s="78">
        <v>2</v>
      </c>
      <c r="AD57" s="52"/>
      <c r="AE57" s="52">
        <v>15</v>
      </c>
      <c r="AF57" s="52"/>
      <c r="AG57" s="52"/>
      <c r="AH57" s="52"/>
      <c r="AI57" s="107">
        <v>77919</v>
      </c>
      <c r="AJ57" s="107">
        <v>-17184</v>
      </c>
      <c r="AK57" s="107">
        <v>79919</v>
      </c>
      <c r="AL57" s="107">
        <v>-17184</v>
      </c>
      <c r="AM57" s="107">
        <v>500</v>
      </c>
      <c r="AN57" s="107">
        <v>500</v>
      </c>
      <c r="AO57" s="107"/>
    </row>
    <row r="58" spans="1:41" s="59" customFormat="1">
      <c r="A58" s="52">
        <v>57</v>
      </c>
      <c r="B58" s="52">
        <v>101</v>
      </c>
      <c r="C58" s="52">
        <v>46</v>
      </c>
      <c r="D58" s="52" t="s">
        <v>413</v>
      </c>
      <c r="E58" s="52" t="s">
        <v>15</v>
      </c>
      <c r="F58" s="52" t="s">
        <v>16</v>
      </c>
      <c r="G58" s="52" t="s">
        <v>37</v>
      </c>
      <c r="H58" s="52" t="str">
        <f t="shared" si="1"/>
        <v>58</v>
      </c>
      <c r="I58" s="52" t="s">
        <v>60</v>
      </c>
      <c r="J58" s="52" t="str">
        <f>VLOOKUP(I58,族对应的Catalog!$A$2:$B$26,2,FALSE)</f>
        <v>TRAY_TURN</v>
      </c>
      <c r="K58" s="52">
        <v>0</v>
      </c>
      <c r="L58" s="52"/>
      <c r="M58" s="52">
        <v>1000</v>
      </c>
      <c r="N58" s="52">
        <v>500</v>
      </c>
      <c r="O58" s="52"/>
      <c r="P58" s="52">
        <v>2250</v>
      </c>
      <c r="Q58" s="52">
        <v>1200</v>
      </c>
      <c r="R58" s="52">
        <v>600</v>
      </c>
      <c r="S58" s="52"/>
      <c r="T58" s="52"/>
      <c r="U58" s="77">
        <v>2.25</v>
      </c>
      <c r="V58" s="77"/>
      <c r="W58" s="52"/>
      <c r="X58" s="77">
        <v>1.9</v>
      </c>
      <c r="Y58" s="52"/>
      <c r="Z58" s="52"/>
      <c r="AA58" s="52">
        <v>4</v>
      </c>
      <c r="AB58" s="52"/>
      <c r="AC58" s="78">
        <v>2</v>
      </c>
      <c r="AD58" s="52"/>
      <c r="AE58" s="52">
        <v>16</v>
      </c>
      <c r="AF58" s="52"/>
      <c r="AG58" s="52"/>
      <c r="AH58" s="52"/>
      <c r="AI58" s="5">
        <v>82820</v>
      </c>
      <c r="AJ58" s="5">
        <v>-13727</v>
      </c>
      <c r="AK58" s="5">
        <v>79967</v>
      </c>
      <c r="AL58" s="5">
        <v>-17188</v>
      </c>
      <c r="AM58" s="107">
        <v>500</v>
      </c>
      <c r="AN58" s="107">
        <v>500</v>
      </c>
      <c r="AO58" s="107">
        <v>90</v>
      </c>
    </row>
    <row r="59" spans="1:41" s="59" customFormat="1">
      <c r="A59" s="52">
        <v>58</v>
      </c>
      <c r="B59" s="52">
        <v>101</v>
      </c>
      <c r="C59" s="52">
        <v>47</v>
      </c>
      <c r="D59" s="52" t="s">
        <v>414</v>
      </c>
      <c r="E59" s="52" t="s">
        <v>15</v>
      </c>
      <c r="F59" s="52" t="s">
        <v>16</v>
      </c>
      <c r="G59" s="52" t="s">
        <v>23</v>
      </c>
      <c r="H59" s="52" t="str">
        <f t="shared" si="1"/>
        <v>62</v>
      </c>
      <c r="I59" s="52" t="s">
        <v>24</v>
      </c>
      <c r="J59" s="52" t="str">
        <f>VLOOKUP(I59,族对应的Catalog!$A$2:$B$26,2,FALSE)</f>
        <v>TRAY_STRAIGHT</v>
      </c>
      <c r="K59" s="52">
        <v>1600</v>
      </c>
      <c r="L59" s="52"/>
      <c r="M59" s="52">
        <v>850</v>
      </c>
      <c r="N59" s="52">
        <v>500</v>
      </c>
      <c r="O59" s="52"/>
      <c r="P59" s="52">
        <v>0</v>
      </c>
      <c r="Q59" s="52"/>
      <c r="R59" s="52"/>
      <c r="S59" s="52"/>
      <c r="T59" s="52"/>
      <c r="U59" s="77">
        <v>1.1000000000000001</v>
      </c>
      <c r="V59" s="52"/>
      <c r="W59" s="52"/>
      <c r="X59" s="77">
        <v>2</v>
      </c>
      <c r="Y59" s="52"/>
      <c r="Z59" s="52"/>
      <c r="AA59" s="52">
        <v>4</v>
      </c>
      <c r="AB59" s="52"/>
      <c r="AC59" s="78">
        <v>2</v>
      </c>
      <c r="AD59" s="52"/>
      <c r="AE59" s="52">
        <v>17</v>
      </c>
      <c r="AF59" s="52"/>
      <c r="AG59" s="52"/>
      <c r="AH59" s="52"/>
      <c r="AI59" s="107">
        <v>82828</v>
      </c>
      <c r="AJ59" s="107">
        <v>-13669</v>
      </c>
      <c r="AK59" s="107">
        <v>82828</v>
      </c>
      <c r="AL59" s="107">
        <v>-12096</v>
      </c>
      <c r="AM59" s="107">
        <v>500</v>
      </c>
      <c r="AN59" s="107">
        <v>500</v>
      </c>
      <c r="AO59" s="107"/>
    </row>
    <row r="60" spans="1:41" s="59" customFormat="1" ht="28">
      <c r="A60" s="52">
        <v>59</v>
      </c>
      <c r="B60" s="52">
        <v>101</v>
      </c>
      <c r="C60" s="52">
        <v>48</v>
      </c>
      <c r="D60" s="52" t="s">
        <v>415</v>
      </c>
      <c r="E60" s="52" t="s">
        <v>15</v>
      </c>
      <c r="F60" s="52" t="s">
        <v>16</v>
      </c>
      <c r="G60" s="52" t="s">
        <v>49</v>
      </c>
      <c r="H60" s="52" t="str">
        <f t="shared" si="1"/>
        <v>64</v>
      </c>
      <c r="I60" s="79" t="s">
        <v>313</v>
      </c>
      <c r="J60" s="52" t="str">
        <f>VLOOKUP(I60,族对应的Catalog!$A$2:$B$26,2,FALSE)</f>
        <v>无</v>
      </c>
      <c r="K60" s="52">
        <v>0</v>
      </c>
      <c r="L60" s="52"/>
      <c r="M60" s="52">
        <v>0</v>
      </c>
      <c r="N60" s="52">
        <v>500</v>
      </c>
      <c r="O60" s="52"/>
      <c r="P60" s="52">
        <v>0</v>
      </c>
      <c r="Q60" s="52"/>
      <c r="R60" s="52"/>
      <c r="S60" s="52"/>
      <c r="T60" s="52"/>
      <c r="U60" s="77">
        <v>2</v>
      </c>
      <c r="V60" s="52"/>
      <c r="W60" s="52"/>
      <c r="X60" s="77">
        <v>2</v>
      </c>
      <c r="Y60" s="52"/>
      <c r="Z60" s="52"/>
      <c r="AA60" s="52">
        <v>4</v>
      </c>
      <c r="AB60" s="52"/>
      <c r="AC60" s="78">
        <v>2</v>
      </c>
      <c r="AD60" s="52"/>
      <c r="AE60" s="52">
        <v>18</v>
      </c>
      <c r="AF60" s="52"/>
      <c r="AG60" s="52"/>
      <c r="AH60" s="52"/>
      <c r="AI60" s="52"/>
      <c r="AJ60" s="52"/>
      <c r="AK60" s="52"/>
      <c r="AL60" s="52"/>
      <c r="AM60" s="52"/>
      <c r="AN60" s="52"/>
      <c r="AO60" s="52"/>
    </row>
    <row r="61" spans="1:41" s="59" customFormat="1">
      <c r="A61" s="52">
        <v>60</v>
      </c>
      <c r="B61" s="52">
        <v>101</v>
      </c>
      <c r="C61" s="52">
        <v>50</v>
      </c>
      <c r="D61" s="52" t="s">
        <v>416</v>
      </c>
      <c r="E61" s="52" t="s">
        <v>15</v>
      </c>
      <c r="F61" s="52" t="s">
        <v>16</v>
      </c>
      <c r="G61" s="52" t="s">
        <v>47</v>
      </c>
      <c r="H61" s="52" t="str">
        <f t="shared" si="1"/>
        <v>66</v>
      </c>
      <c r="I61" s="52" t="s">
        <v>18</v>
      </c>
      <c r="J61" s="52" t="str">
        <f>VLOOKUP(I61,族对应的Catalog!$A$2:$B$26,2,FALSE)</f>
        <v>TRAY_DIVERT</v>
      </c>
      <c r="K61" s="52">
        <v>1000</v>
      </c>
      <c r="L61" s="52"/>
      <c r="M61" s="52">
        <v>1000</v>
      </c>
      <c r="N61" s="52">
        <v>500</v>
      </c>
      <c r="O61" s="52"/>
      <c r="P61" s="52">
        <v>0</v>
      </c>
      <c r="Q61" s="52"/>
      <c r="R61" s="52"/>
      <c r="S61" s="52" t="s">
        <v>20</v>
      </c>
      <c r="T61" s="52" t="s">
        <v>19</v>
      </c>
      <c r="U61" s="77">
        <v>1.1000000000000001</v>
      </c>
      <c r="V61" s="52"/>
      <c r="W61" s="52"/>
      <c r="X61" s="77">
        <v>2</v>
      </c>
      <c r="Y61" s="52"/>
      <c r="Z61" s="52"/>
      <c r="AA61" s="52">
        <v>4</v>
      </c>
      <c r="AB61" s="52"/>
      <c r="AC61" s="78">
        <v>2</v>
      </c>
      <c r="AD61" s="52"/>
      <c r="AE61" s="52">
        <v>19</v>
      </c>
      <c r="AF61" s="52"/>
      <c r="AG61" s="52"/>
      <c r="AH61" s="52"/>
      <c r="AI61" s="5"/>
      <c r="AJ61" s="5"/>
      <c r="AK61" s="5"/>
      <c r="AL61" s="5"/>
      <c r="AM61" s="97"/>
      <c r="AN61" s="97"/>
      <c r="AO61" s="97"/>
    </row>
    <row r="62" spans="1:41" s="59" customFormat="1">
      <c r="A62" s="52">
        <v>61</v>
      </c>
      <c r="B62" s="52">
        <v>101</v>
      </c>
      <c r="C62" s="52">
        <v>49</v>
      </c>
      <c r="D62" s="52" t="s">
        <v>417</v>
      </c>
      <c r="E62" s="52" t="s">
        <v>15</v>
      </c>
      <c r="F62" s="52" t="s">
        <v>16</v>
      </c>
      <c r="G62" s="52" t="s">
        <v>23</v>
      </c>
      <c r="H62" s="52" t="str">
        <f t="shared" si="1"/>
        <v>68</v>
      </c>
      <c r="I62" s="52" t="s">
        <v>24</v>
      </c>
      <c r="J62" s="52" t="str">
        <f>VLOOKUP(I62,族对应的Catalog!$A$2:$B$26,2,FALSE)</f>
        <v>TRAY_STRAIGHT</v>
      </c>
      <c r="K62" s="52">
        <v>3600</v>
      </c>
      <c r="L62" s="52"/>
      <c r="M62" s="52">
        <v>850</v>
      </c>
      <c r="N62" s="52">
        <v>500</v>
      </c>
      <c r="O62" s="52"/>
      <c r="P62" s="52">
        <v>0</v>
      </c>
      <c r="Q62" s="52"/>
      <c r="R62" s="52"/>
      <c r="S62" s="52"/>
      <c r="T62" s="52"/>
      <c r="U62" s="77">
        <v>1.1000000000000001</v>
      </c>
      <c r="V62" s="52"/>
      <c r="W62" s="52"/>
      <c r="X62" s="77">
        <v>2</v>
      </c>
      <c r="Y62" s="52"/>
      <c r="Z62" s="52"/>
      <c r="AA62" s="52">
        <v>4</v>
      </c>
      <c r="AB62" s="52"/>
      <c r="AC62" s="78">
        <v>2</v>
      </c>
      <c r="AD62" s="52"/>
      <c r="AE62" s="52">
        <v>20</v>
      </c>
      <c r="AF62" s="52"/>
      <c r="AG62" s="52"/>
      <c r="AH62" s="52"/>
      <c r="AI62" s="107">
        <v>82828</v>
      </c>
      <c r="AJ62" s="107">
        <v>-12096</v>
      </c>
      <c r="AK62" s="107">
        <v>82828</v>
      </c>
      <c r="AL62" s="107">
        <v>-8467</v>
      </c>
      <c r="AM62" s="107">
        <v>500</v>
      </c>
      <c r="AN62" s="107">
        <v>500</v>
      </c>
      <c r="AO62" s="97">
        <v>90</v>
      </c>
    </row>
    <row r="63" spans="1:41" s="59" customFormat="1">
      <c r="A63" s="52">
        <v>62</v>
      </c>
      <c r="B63" s="52">
        <v>101</v>
      </c>
      <c r="C63" s="52">
        <v>1</v>
      </c>
      <c r="D63" s="52" t="s">
        <v>379</v>
      </c>
      <c r="E63" s="52" t="s">
        <v>15</v>
      </c>
      <c r="F63" s="52" t="s">
        <v>418</v>
      </c>
      <c r="G63" s="52" t="s">
        <v>23</v>
      </c>
      <c r="H63" s="52" t="str">
        <f t="shared" si="1"/>
        <v>02</v>
      </c>
      <c r="I63" s="52" t="s">
        <v>24</v>
      </c>
      <c r="J63" s="52" t="str">
        <f>VLOOKUP(I63,族对应的Catalog!$A$2:$B$26,2,FALSE)</f>
        <v>TRAY_STRAIGHT</v>
      </c>
      <c r="K63" s="52">
        <v>2400</v>
      </c>
      <c r="L63" s="52"/>
      <c r="M63" s="52">
        <v>850</v>
      </c>
      <c r="N63" s="52">
        <v>500</v>
      </c>
      <c r="O63" s="52"/>
      <c r="P63" s="52">
        <v>0</v>
      </c>
      <c r="Q63" s="52"/>
      <c r="R63" s="52"/>
      <c r="S63" s="52"/>
      <c r="T63" s="52"/>
      <c r="U63" s="77">
        <v>1.1000000000000001</v>
      </c>
      <c r="V63" s="52"/>
      <c r="W63" s="52"/>
      <c r="X63" s="77">
        <v>2</v>
      </c>
      <c r="Y63" s="52"/>
      <c r="Z63" s="52"/>
      <c r="AA63" s="52">
        <v>7</v>
      </c>
      <c r="AB63" s="52"/>
      <c r="AC63" s="78">
        <v>4</v>
      </c>
      <c r="AD63" s="52"/>
      <c r="AE63" s="52">
        <v>1</v>
      </c>
      <c r="AF63" s="52"/>
      <c r="AG63" s="52"/>
      <c r="AH63" s="52"/>
      <c r="AI63" s="107">
        <v>82828</v>
      </c>
      <c r="AJ63" s="107">
        <v>-8467</v>
      </c>
      <c r="AK63" s="107">
        <v>82828</v>
      </c>
      <c r="AL63" s="107">
        <v>-6067</v>
      </c>
      <c r="AM63" s="107">
        <v>500</v>
      </c>
      <c r="AN63" s="107">
        <v>500</v>
      </c>
      <c r="AO63" s="52"/>
    </row>
    <row r="64" spans="1:41" s="59" customFormat="1" ht="28">
      <c r="A64" s="52">
        <v>63</v>
      </c>
      <c r="B64" s="52">
        <v>101</v>
      </c>
      <c r="C64" s="52">
        <v>3</v>
      </c>
      <c r="D64" s="52" t="s">
        <v>66</v>
      </c>
      <c r="E64" s="52" t="s">
        <v>15</v>
      </c>
      <c r="F64" s="52" t="s">
        <v>58</v>
      </c>
      <c r="G64" s="52" t="s">
        <v>39</v>
      </c>
      <c r="H64" s="52" t="str">
        <f t="shared" si="1"/>
        <v>04</v>
      </c>
      <c r="I64" s="79" t="s">
        <v>312</v>
      </c>
      <c r="J64" s="52" t="str">
        <f>VLOOKUP(I64,族对应的Catalog!$A$2:$B$26,2,FALSE)</f>
        <v>无</v>
      </c>
      <c r="K64" s="52">
        <v>0</v>
      </c>
      <c r="L64" s="52"/>
      <c r="M64" s="52">
        <v>0</v>
      </c>
      <c r="N64" s="52">
        <v>500</v>
      </c>
      <c r="O64" s="52"/>
      <c r="P64" s="52">
        <v>0</v>
      </c>
      <c r="Q64" s="52"/>
      <c r="R64" s="52"/>
      <c r="S64" s="52"/>
      <c r="T64" s="52"/>
      <c r="U64" s="77">
        <v>2.5</v>
      </c>
      <c r="V64" s="52"/>
      <c r="W64" s="52"/>
      <c r="X64" s="77">
        <v>2</v>
      </c>
      <c r="Y64" s="52"/>
      <c r="Z64" s="52"/>
      <c r="AA64" s="52">
        <v>7</v>
      </c>
      <c r="AB64" s="52"/>
      <c r="AC64" s="78">
        <v>4</v>
      </c>
      <c r="AD64" s="52"/>
      <c r="AE64" s="52">
        <v>2</v>
      </c>
      <c r="AF64" s="52"/>
      <c r="AG64" s="52"/>
      <c r="AH64" s="52"/>
      <c r="AI64" s="52"/>
      <c r="AJ64" s="52"/>
      <c r="AK64" s="52"/>
      <c r="AL64" s="52"/>
      <c r="AM64" s="52"/>
      <c r="AN64" s="52"/>
      <c r="AO64" s="52"/>
    </row>
    <row r="65" spans="1:41" s="59" customFormat="1">
      <c r="A65" s="52">
        <v>64</v>
      </c>
      <c r="B65" s="52">
        <v>101</v>
      </c>
      <c r="C65" s="83">
        <v>83</v>
      </c>
      <c r="D65" s="52" t="s">
        <v>59</v>
      </c>
      <c r="E65" s="52" t="s">
        <v>15</v>
      </c>
      <c r="F65" s="52" t="s">
        <v>58</v>
      </c>
      <c r="G65" s="52" t="s">
        <v>17</v>
      </c>
      <c r="H65" s="52" t="str">
        <f t="shared" si="1"/>
        <v>06</v>
      </c>
      <c r="I65" s="52" t="s">
        <v>18</v>
      </c>
      <c r="J65" s="97" t="s">
        <v>570</v>
      </c>
      <c r="K65" s="52">
        <v>1000</v>
      </c>
      <c r="L65" s="52"/>
      <c r="M65" s="52">
        <v>1000</v>
      </c>
      <c r="N65" s="52">
        <v>500</v>
      </c>
      <c r="O65" s="52"/>
      <c r="P65" s="52">
        <v>0</v>
      </c>
      <c r="Q65" s="52"/>
      <c r="R65" s="52"/>
      <c r="S65" s="52" t="s">
        <v>19</v>
      </c>
      <c r="T65" s="52" t="s">
        <v>20</v>
      </c>
      <c r="U65" s="77">
        <v>1.1000000000000001</v>
      </c>
      <c r="V65" s="52"/>
      <c r="W65" s="52"/>
      <c r="X65" s="77">
        <v>2</v>
      </c>
      <c r="Y65" s="52"/>
      <c r="Z65" s="52"/>
      <c r="AA65" s="52">
        <v>7</v>
      </c>
      <c r="AB65" s="52"/>
      <c r="AC65" s="78">
        <v>4</v>
      </c>
      <c r="AD65" s="52"/>
      <c r="AE65" s="52">
        <v>3</v>
      </c>
      <c r="AF65" s="52"/>
      <c r="AG65" s="52"/>
      <c r="AH65" s="52"/>
      <c r="AI65" s="52"/>
      <c r="AJ65" s="52"/>
      <c r="AK65" s="52"/>
      <c r="AL65" s="52"/>
      <c r="AM65" s="52"/>
      <c r="AN65" s="52"/>
      <c r="AO65" s="52"/>
    </row>
    <row r="66" spans="1:41" s="59" customFormat="1">
      <c r="A66" s="52">
        <v>65</v>
      </c>
      <c r="B66" s="52">
        <v>101</v>
      </c>
      <c r="C66" s="83">
        <v>82</v>
      </c>
      <c r="D66" s="52" t="s">
        <v>57</v>
      </c>
      <c r="E66" s="52" t="s">
        <v>15</v>
      </c>
      <c r="F66" s="52" t="s">
        <v>58</v>
      </c>
      <c r="G66" s="52" t="s">
        <v>256</v>
      </c>
      <c r="H66" s="52" t="str">
        <f t="shared" ref="H66:H98" si="2">RIGHT(D66,2)</f>
        <v>08</v>
      </c>
      <c r="I66" s="52" t="s">
        <v>24</v>
      </c>
      <c r="J66" s="52" t="str">
        <f>VLOOKUP(I66,族对应的Catalog!$A$2:$B$26,2,FALSE)</f>
        <v>TRAY_STRAIGHT</v>
      </c>
      <c r="K66" s="52">
        <v>1600</v>
      </c>
      <c r="L66" s="52"/>
      <c r="M66" s="52">
        <v>850</v>
      </c>
      <c r="N66" s="52">
        <v>500</v>
      </c>
      <c r="O66" s="52"/>
      <c r="P66" s="52">
        <v>0</v>
      </c>
      <c r="Q66" s="52"/>
      <c r="R66" s="52"/>
      <c r="S66" s="52"/>
      <c r="T66" s="52"/>
      <c r="U66" s="77">
        <v>1.1000000000000001</v>
      </c>
      <c r="V66" s="52"/>
      <c r="W66" s="52"/>
      <c r="X66" s="77">
        <v>2</v>
      </c>
      <c r="Y66" s="52"/>
      <c r="Z66" s="52"/>
      <c r="AA66" s="52">
        <v>7</v>
      </c>
      <c r="AB66" s="52"/>
      <c r="AC66" s="78">
        <v>4</v>
      </c>
      <c r="AD66" s="52"/>
      <c r="AE66" s="52">
        <v>4</v>
      </c>
      <c r="AF66" s="52"/>
      <c r="AG66" s="52"/>
      <c r="AH66" s="52"/>
      <c r="AI66" s="107">
        <v>83935.5</v>
      </c>
      <c r="AJ66" s="107">
        <v>-5543</v>
      </c>
      <c r="AK66" s="107">
        <v>84735</v>
      </c>
      <c r="AL66" s="107">
        <v>-6928.5</v>
      </c>
      <c r="AM66" s="107">
        <v>500</v>
      </c>
      <c r="AN66" s="107">
        <v>500</v>
      </c>
      <c r="AO66" s="52"/>
    </row>
    <row r="67" spans="1:41" s="59" customFormat="1">
      <c r="A67" s="52">
        <v>66</v>
      </c>
      <c r="B67" s="52">
        <v>101</v>
      </c>
      <c r="C67" s="52">
        <v>2</v>
      </c>
      <c r="D67" s="52" t="s">
        <v>65</v>
      </c>
      <c r="E67" s="52" t="s">
        <v>15</v>
      </c>
      <c r="F67" s="52" t="s">
        <v>58</v>
      </c>
      <c r="G67" s="52" t="s">
        <v>23</v>
      </c>
      <c r="H67" s="52" t="str">
        <f t="shared" si="2"/>
        <v>10</v>
      </c>
      <c r="I67" s="52" t="s">
        <v>24</v>
      </c>
      <c r="J67" s="52" t="str">
        <f>VLOOKUP(I67,族对应的Catalog!$A$2:$B$26,2,FALSE)</f>
        <v>TRAY_STRAIGHT</v>
      </c>
      <c r="K67" s="52">
        <v>3600</v>
      </c>
      <c r="L67" s="52"/>
      <c r="M67" s="52">
        <v>850</v>
      </c>
      <c r="N67" s="52">
        <v>500</v>
      </c>
      <c r="O67" s="52"/>
      <c r="P67" s="52">
        <v>0</v>
      </c>
      <c r="Q67" s="52"/>
      <c r="R67" s="52"/>
      <c r="S67" s="52"/>
      <c r="T67" s="52"/>
      <c r="U67" s="77">
        <v>1.1000000000000001</v>
      </c>
      <c r="V67" s="52"/>
      <c r="W67" s="52"/>
      <c r="X67" s="77">
        <v>2</v>
      </c>
      <c r="Y67" s="52"/>
      <c r="Z67" s="52"/>
      <c r="AA67" s="52">
        <v>7</v>
      </c>
      <c r="AB67" s="52"/>
      <c r="AC67" s="78">
        <v>4</v>
      </c>
      <c r="AD67" s="52"/>
      <c r="AE67" s="52">
        <v>5</v>
      </c>
      <c r="AF67" s="52"/>
      <c r="AG67" s="52"/>
      <c r="AH67" s="52"/>
      <c r="AI67" s="107">
        <v>82828</v>
      </c>
      <c r="AJ67" s="107">
        <v>-6067</v>
      </c>
      <c r="AK67" s="107">
        <v>82828</v>
      </c>
      <c r="AL67" s="107">
        <v>-2467</v>
      </c>
      <c r="AM67" s="107">
        <v>500</v>
      </c>
      <c r="AN67" s="107">
        <v>500</v>
      </c>
      <c r="AO67" s="52"/>
    </row>
    <row r="68" spans="1:41" s="59" customFormat="1">
      <c r="A68" s="52">
        <v>67</v>
      </c>
      <c r="B68" s="52">
        <v>101</v>
      </c>
      <c r="C68" s="52">
        <v>4</v>
      </c>
      <c r="D68" s="52" t="s">
        <v>67</v>
      </c>
      <c r="E68" s="52" t="s">
        <v>15</v>
      </c>
      <c r="F68" s="52" t="s">
        <v>58</v>
      </c>
      <c r="G68" s="52" t="s">
        <v>37</v>
      </c>
      <c r="H68" s="52" t="str">
        <f t="shared" si="2"/>
        <v>14</v>
      </c>
      <c r="I68" s="52" t="s">
        <v>60</v>
      </c>
      <c r="J68" s="52" t="str">
        <f>VLOOKUP(I68,族对应的Catalog!$A$2:$B$26,2,FALSE)</f>
        <v>TRAY_TURN</v>
      </c>
      <c r="K68" s="52">
        <v>0</v>
      </c>
      <c r="L68" s="52"/>
      <c r="M68" s="52">
        <v>1000</v>
      </c>
      <c r="N68" s="52">
        <v>500</v>
      </c>
      <c r="O68" s="52"/>
      <c r="P68" s="52">
        <v>2250</v>
      </c>
      <c r="Q68" s="52">
        <v>600</v>
      </c>
      <c r="R68" s="52">
        <v>600</v>
      </c>
      <c r="S68" s="52"/>
      <c r="T68" s="52"/>
      <c r="U68" s="77">
        <v>2.25</v>
      </c>
      <c r="V68" s="52"/>
      <c r="W68" s="52"/>
      <c r="X68" s="77">
        <v>1.9</v>
      </c>
      <c r="Y68" s="52"/>
      <c r="Z68" s="52"/>
      <c r="AA68" s="52">
        <v>7</v>
      </c>
      <c r="AB68" s="52"/>
      <c r="AC68" s="78">
        <v>4</v>
      </c>
      <c r="AD68" s="52"/>
      <c r="AE68" s="52">
        <v>6</v>
      </c>
      <c r="AF68" s="52"/>
      <c r="AG68" s="52"/>
      <c r="AH68" s="52"/>
      <c r="AI68" s="52">
        <v>79974</v>
      </c>
      <c r="AJ68" s="52">
        <v>389</v>
      </c>
      <c r="AK68" s="52">
        <v>82826</v>
      </c>
      <c r="AL68" s="52">
        <v>-2464</v>
      </c>
      <c r="AM68" s="107">
        <v>500</v>
      </c>
      <c r="AN68" s="107">
        <v>500</v>
      </c>
      <c r="AO68" s="52">
        <v>90</v>
      </c>
    </row>
    <row r="69" spans="1:41" s="59" customFormat="1">
      <c r="A69" s="52">
        <v>68</v>
      </c>
      <c r="B69" s="52">
        <v>101</v>
      </c>
      <c r="C69" s="52">
        <v>5</v>
      </c>
      <c r="D69" s="52" t="s">
        <v>145</v>
      </c>
      <c r="E69" s="52" t="s">
        <v>15</v>
      </c>
      <c r="F69" s="52" t="s">
        <v>58</v>
      </c>
      <c r="G69" s="52" t="s">
        <v>23</v>
      </c>
      <c r="H69" s="52" t="str">
        <f t="shared" si="2"/>
        <v>18</v>
      </c>
      <c r="I69" s="52" t="s">
        <v>146</v>
      </c>
      <c r="J69" s="52" t="str">
        <f>VLOOKUP(I69,族对应的Catalog!$A$2:$B$26,2,FALSE)</f>
        <v>TRAY_STRAIGHT</v>
      </c>
      <c r="K69" s="52">
        <v>2283</v>
      </c>
      <c r="L69" s="52">
        <v>2400</v>
      </c>
      <c r="M69" s="52">
        <v>842</v>
      </c>
      <c r="N69" s="52" t="s">
        <v>240</v>
      </c>
      <c r="O69" s="52"/>
      <c r="P69" s="52">
        <v>0</v>
      </c>
      <c r="Q69" s="52"/>
      <c r="R69" s="52"/>
      <c r="S69" s="52"/>
      <c r="T69" s="52"/>
      <c r="U69" s="77">
        <v>1.1000000000000001</v>
      </c>
      <c r="V69" s="52" t="s">
        <v>147</v>
      </c>
      <c r="W69" s="52"/>
      <c r="X69" s="77">
        <v>2</v>
      </c>
      <c r="Y69" s="52" t="s">
        <v>297</v>
      </c>
      <c r="Z69" s="52"/>
      <c r="AA69" s="52">
        <v>7</v>
      </c>
      <c r="AB69" s="52"/>
      <c r="AC69" s="78">
        <v>4</v>
      </c>
      <c r="AD69" s="52"/>
      <c r="AE69" s="52">
        <v>7</v>
      </c>
      <c r="AF69" s="52"/>
      <c r="AG69" s="52"/>
      <c r="AH69" s="52"/>
      <c r="AI69" s="107">
        <v>79975</v>
      </c>
      <c r="AJ69" s="107">
        <v>392.5</v>
      </c>
      <c r="AK69" s="107">
        <v>77699</v>
      </c>
      <c r="AL69" s="107">
        <v>393</v>
      </c>
      <c r="AM69" s="107">
        <v>500</v>
      </c>
      <c r="AN69" s="107">
        <v>1220</v>
      </c>
      <c r="AO69" s="52"/>
    </row>
    <row r="70" spans="1:41" s="59" customFormat="1">
      <c r="A70" s="52">
        <v>69</v>
      </c>
      <c r="B70" s="52">
        <v>101</v>
      </c>
      <c r="C70" s="52">
        <v>6</v>
      </c>
      <c r="D70" s="52" t="s">
        <v>160</v>
      </c>
      <c r="E70" s="52" t="s">
        <v>15</v>
      </c>
      <c r="F70" s="52" t="s">
        <v>58</v>
      </c>
      <c r="G70" s="52" t="s">
        <v>23</v>
      </c>
      <c r="H70" s="52" t="str">
        <f t="shared" si="2"/>
        <v>20</v>
      </c>
      <c r="I70" s="52" t="s">
        <v>146</v>
      </c>
      <c r="J70" s="52" t="str">
        <f>VLOOKUP(I70,族对应的Catalog!$A$2:$B$26,2,FALSE)</f>
        <v>TRAY_STRAIGHT</v>
      </c>
      <c r="K70" s="52">
        <v>2283</v>
      </c>
      <c r="L70" s="52">
        <v>2400</v>
      </c>
      <c r="M70" s="52">
        <v>850</v>
      </c>
      <c r="N70" s="52" t="s">
        <v>241</v>
      </c>
      <c r="O70" s="52"/>
      <c r="P70" s="52">
        <v>0</v>
      </c>
      <c r="Q70" s="52"/>
      <c r="R70" s="52"/>
      <c r="S70" s="52"/>
      <c r="T70" s="52"/>
      <c r="U70" s="77">
        <v>1.1000000000000001</v>
      </c>
      <c r="V70" s="52" t="s">
        <v>147</v>
      </c>
      <c r="W70" s="52"/>
      <c r="X70" s="77">
        <v>2</v>
      </c>
      <c r="Y70" s="52" t="s">
        <v>297</v>
      </c>
      <c r="Z70" s="52"/>
      <c r="AA70" s="52">
        <v>7</v>
      </c>
      <c r="AB70" s="52"/>
      <c r="AC70" s="78">
        <v>4</v>
      </c>
      <c r="AD70" s="52"/>
      <c r="AE70" s="52">
        <v>8</v>
      </c>
      <c r="AF70" s="52"/>
      <c r="AG70" s="52"/>
      <c r="AH70" s="52"/>
      <c r="AI70" s="107">
        <v>77699</v>
      </c>
      <c r="AJ70" s="107">
        <v>393</v>
      </c>
      <c r="AK70" s="107">
        <v>75366</v>
      </c>
      <c r="AL70" s="107">
        <v>392</v>
      </c>
      <c r="AM70" s="107">
        <v>1220</v>
      </c>
      <c r="AN70" s="107">
        <v>1983</v>
      </c>
      <c r="AO70" s="52"/>
    </row>
    <row r="71" spans="1:41" s="59" customFormat="1" ht="28">
      <c r="A71" s="52">
        <v>70</v>
      </c>
      <c r="B71" s="52">
        <v>101</v>
      </c>
      <c r="C71" s="52">
        <v>7</v>
      </c>
      <c r="D71" s="52" t="s">
        <v>176</v>
      </c>
      <c r="E71" s="52" t="s">
        <v>15</v>
      </c>
      <c r="F71" s="52" t="s">
        <v>58</v>
      </c>
      <c r="G71" s="52" t="s">
        <v>49</v>
      </c>
      <c r="H71" s="52" t="str">
        <f t="shared" si="2"/>
        <v>22</v>
      </c>
      <c r="I71" s="79" t="s">
        <v>313</v>
      </c>
      <c r="J71" s="52" t="str">
        <f>VLOOKUP(I71,族对应的Catalog!$A$2:$B$26,2,FALSE)</f>
        <v>无</v>
      </c>
      <c r="K71" s="52">
        <v>0</v>
      </c>
      <c r="L71" s="52"/>
      <c r="M71" s="52">
        <v>0</v>
      </c>
      <c r="N71" s="52">
        <v>1983</v>
      </c>
      <c r="O71" s="52"/>
      <c r="P71" s="52">
        <v>0</v>
      </c>
      <c r="Q71" s="52"/>
      <c r="R71" s="52"/>
      <c r="S71" s="52"/>
      <c r="T71" s="52"/>
      <c r="U71" s="77">
        <v>2</v>
      </c>
      <c r="V71" s="52"/>
      <c r="W71" s="52"/>
      <c r="X71" s="77">
        <v>2</v>
      </c>
      <c r="Y71" s="52"/>
      <c r="Z71" s="52"/>
      <c r="AA71" s="52">
        <v>7</v>
      </c>
      <c r="AB71" s="52"/>
      <c r="AC71" s="78">
        <v>4</v>
      </c>
      <c r="AD71" s="52"/>
      <c r="AE71" s="52">
        <v>9</v>
      </c>
      <c r="AF71" s="52"/>
      <c r="AG71" s="52"/>
      <c r="AH71" s="52"/>
      <c r="AI71" s="97"/>
      <c r="AJ71" s="97"/>
      <c r="AK71" s="97"/>
      <c r="AL71" s="97"/>
      <c r="AM71" s="97"/>
      <c r="AN71" s="97"/>
      <c r="AO71" s="52"/>
    </row>
    <row r="72" spans="1:41" s="59" customFormat="1">
      <c r="A72" s="52">
        <v>71</v>
      </c>
      <c r="B72" s="52">
        <v>101</v>
      </c>
      <c r="C72" s="83">
        <v>65</v>
      </c>
      <c r="D72" s="52" t="s">
        <v>78</v>
      </c>
      <c r="E72" s="52" t="s">
        <v>15</v>
      </c>
      <c r="F72" s="52" t="s">
        <v>58</v>
      </c>
      <c r="G72" s="52" t="s">
        <v>47</v>
      </c>
      <c r="H72" s="52" t="str">
        <f t="shared" si="2"/>
        <v>24</v>
      </c>
      <c r="I72" s="52" t="s">
        <v>18</v>
      </c>
      <c r="J72" s="97" t="s">
        <v>570</v>
      </c>
      <c r="K72" s="52">
        <v>1000</v>
      </c>
      <c r="L72" s="52"/>
      <c r="M72" s="52">
        <v>1000</v>
      </c>
      <c r="N72" s="52">
        <v>1983</v>
      </c>
      <c r="O72" s="52"/>
      <c r="P72" s="52">
        <v>0</v>
      </c>
      <c r="Q72" s="52"/>
      <c r="R72" s="52"/>
      <c r="S72" s="52" t="s">
        <v>20</v>
      </c>
      <c r="T72" s="52" t="s">
        <v>19</v>
      </c>
      <c r="U72" s="77">
        <v>1.1000000000000001</v>
      </c>
      <c r="V72" s="52"/>
      <c r="W72" s="52"/>
      <c r="X72" s="77">
        <v>2</v>
      </c>
      <c r="Y72" s="52"/>
      <c r="Z72" s="52"/>
      <c r="AA72" s="52">
        <v>7</v>
      </c>
      <c r="AB72" s="52"/>
      <c r="AC72" s="78">
        <v>4</v>
      </c>
      <c r="AD72" s="52"/>
      <c r="AE72" s="52">
        <v>10</v>
      </c>
      <c r="AF72" s="52"/>
      <c r="AG72" s="52"/>
      <c r="AH72" s="52"/>
      <c r="AI72" s="97"/>
      <c r="AJ72" s="97"/>
      <c r="AK72" s="97"/>
      <c r="AL72" s="97"/>
      <c r="AM72" s="97"/>
      <c r="AN72" s="97"/>
      <c r="AO72" s="52"/>
    </row>
    <row r="73" spans="1:41" s="59" customFormat="1">
      <c r="A73" s="52">
        <v>72</v>
      </c>
      <c r="B73" s="52">
        <v>101</v>
      </c>
      <c r="C73" s="52">
        <v>8</v>
      </c>
      <c r="D73" s="52" t="s">
        <v>68</v>
      </c>
      <c r="E73" s="52" t="s">
        <v>15</v>
      </c>
      <c r="F73" s="52" t="s">
        <v>58</v>
      </c>
      <c r="G73" s="52" t="s">
        <v>23</v>
      </c>
      <c r="H73" s="52" t="str">
        <f t="shared" si="2"/>
        <v>26</v>
      </c>
      <c r="I73" s="52" t="s">
        <v>24</v>
      </c>
      <c r="J73" s="52" t="str">
        <f>VLOOKUP(I73,族对应的Catalog!$A$2:$B$26,2,FALSE)</f>
        <v>TRAY_STRAIGHT</v>
      </c>
      <c r="K73" s="52">
        <v>3600</v>
      </c>
      <c r="L73" s="52"/>
      <c r="M73" s="52">
        <v>850</v>
      </c>
      <c r="N73" s="52">
        <v>1983</v>
      </c>
      <c r="O73" s="52"/>
      <c r="P73" s="52">
        <v>0</v>
      </c>
      <c r="Q73" s="52"/>
      <c r="R73" s="52"/>
      <c r="S73" s="52"/>
      <c r="T73" s="52"/>
      <c r="U73" s="77">
        <v>1.1000000000000001</v>
      </c>
      <c r="V73" s="52"/>
      <c r="W73" s="52"/>
      <c r="X73" s="77">
        <v>2</v>
      </c>
      <c r="Y73" s="52"/>
      <c r="Z73" s="52"/>
      <c r="AA73" s="52">
        <v>8</v>
      </c>
      <c r="AB73" s="52"/>
      <c r="AC73" s="78">
        <v>4</v>
      </c>
      <c r="AD73" s="52"/>
      <c r="AE73" s="52">
        <v>11</v>
      </c>
      <c r="AF73" s="52"/>
      <c r="AG73" s="52"/>
      <c r="AH73" s="52"/>
      <c r="AI73" s="97">
        <v>75340</v>
      </c>
      <c r="AJ73" s="97">
        <v>393</v>
      </c>
      <c r="AK73" s="97">
        <v>71340</v>
      </c>
      <c r="AL73" s="97">
        <v>393</v>
      </c>
      <c r="AM73" s="97">
        <v>1983</v>
      </c>
      <c r="AN73" s="97">
        <v>1983</v>
      </c>
      <c r="AO73" s="52"/>
    </row>
    <row r="74" spans="1:41" s="86" customFormat="1">
      <c r="A74" s="52">
        <v>73</v>
      </c>
      <c r="B74" s="52">
        <v>101</v>
      </c>
      <c r="C74" s="52">
        <v>9</v>
      </c>
      <c r="D74" s="83" t="s">
        <v>482</v>
      </c>
      <c r="E74" s="84" t="s">
        <v>355</v>
      </c>
      <c r="F74" s="84" t="s">
        <v>418</v>
      </c>
      <c r="G74" s="84" t="s">
        <v>23</v>
      </c>
      <c r="H74" s="84" t="str">
        <f t="shared" si="2"/>
        <v>27</v>
      </c>
      <c r="I74" s="84" t="s">
        <v>24</v>
      </c>
      <c r="J74" s="52" t="str">
        <f>VLOOKUP(I74,族对应的Catalog!$A$2:$B$26,2,FALSE)</f>
        <v>TRAY_STRAIGHT</v>
      </c>
      <c r="K74" s="84">
        <v>2400</v>
      </c>
      <c r="L74" s="52"/>
      <c r="M74" s="84">
        <v>850</v>
      </c>
      <c r="N74" s="52">
        <v>1983</v>
      </c>
      <c r="O74" s="52"/>
      <c r="P74" s="52">
        <v>0</v>
      </c>
      <c r="Q74" s="52"/>
      <c r="R74" s="52"/>
      <c r="S74" s="52"/>
      <c r="T74" s="52"/>
      <c r="U74" s="85">
        <v>1.1000000000000001</v>
      </c>
      <c r="V74" s="52"/>
      <c r="W74" s="52"/>
      <c r="X74" s="85">
        <v>2</v>
      </c>
      <c r="Y74" s="52"/>
      <c r="Z74" s="52"/>
      <c r="AA74" s="52">
        <v>8</v>
      </c>
      <c r="AB74" s="52"/>
      <c r="AC74" s="78">
        <v>4</v>
      </c>
      <c r="AD74" s="52"/>
      <c r="AE74" s="52">
        <v>12</v>
      </c>
      <c r="AF74" s="52"/>
      <c r="AG74" s="52"/>
      <c r="AH74" s="52"/>
      <c r="AI74" s="107">
        <v>71340</v>
      </c>
      <c r="AJ74" s="98">
        <v>393</v>
      </c>
      <c r="AK74" s="107">
        <v>67340</v>
      </c>
      <c r="AL74" s="98">
        <v>393</v>
      </c>
      <c r="AM74" s="107">
        <v>1983</v>
      </c>
      <c r="AN74" s="107">
        <v>1983</v>
      </c>
      <c r="AO74" s="52"/>
    </row>
    <row r="75" spans="1:41" s="59" customFormat="1">
      <c r="A75" s="52">
        <v>74</v>
      </c>
      <c r="B75" s="52">
        <v>101</v>
      </c>
      <c r="C75" s="52">
        <v>10</v>
      </c>
      <c r="D75" s="52" t="s">
        <v>182</v>
      </c>
      <c r="E75" s="52" t="s">
        <v>15</v>
      </c>
      <c r="F75" s="52" t="s">
        <v>58</v>
      </c>
      <c r="G75" s="52" t="s">
        <v>23</v>
      </c>
      <c r="H75" s="52" t="str">
        <f t="shared" si="2"/>
        <v>28</v>
      </c>
      <c r="I75" s="52" t="s">
        <v>24</v>
      </c>
      <c r="J75" s="52" t="str">
        <f>VLOOKUP(I75,族对应的Catalog!$A$2:$B$26,2,FALSE)</f>
        <v>TRAY_STRAIGHT</v>
      </c>
      <c r="K75" s="52">
        <v>6000</v>
      </c>
      <c r="L75" s="52"/>
      <c r="M75" s="52">
        <v>850</v>
      </c>
      <c r="N75" s="52">
        <v>1983</v>
      </c>
      <c r="O75" s="52"/>
      <c r="P75" s="52">
        <v>0</v>
      </c>
      <c r="Q75" s="52"/>
      <c r="R75" s="52"/>
      <c r="S75" s="52"/>
      <c r="T75" s="52"/>
      <c r="U75" s="77">
        <v>2.2000000000000002</v>
      </c>
      <c r="V75" s="52"/>
      <c r="W75" s="52"/>
      <c r="X75" s="77">
        <v>2</v>
      </c>
      <c r="Y75" s="52"/>
      <c r="Z75" s="52"/>
      <c r="AA75" s="52">
        <v>8</v>
      </c>
      <c r="AB75" s="52"/>
      <c r="AC75" s="78">
        <v>4</v>
      </c>
      <c r="AD75" s="52"/>
      <c r="AE75" s="52">
        <v>13</v>
      </c>
      <c r="AF75" s="52"/>
      <c r="AG75" s="52"/>
      <c r="AH75" s="52"/>
      <c r="AI75" s="107">
        <v>67340</v>
      </c>
      <c r="AJ75" s="107">
        <v>393</v>
      </c>
      <c r="AK75" s="107">
        <v>63340</v>
      </c>
      <c r="AL75" s="107">
        <v>393</v>
      </c>
      <c r="AM75" s="107">
        <v>1983</v>
      </c>
      <c r="AN75" s="107">
        <v>1983</v>
      </c>
      <c r="AO75" s="52"/>
    </row>
    <row r="76" spans="1:41" s="59" customFormat="1">
      <c r="A76" s="52">
        <v>75</v>
      </c>
      <c r="B76" s="52">
        <v>101</v>
      </c>
      <c r="C76" s="52">
        <v>11</v>
      </c>
      <c r="D76" s="52" t="s">
        <v>181</v>
      </c>
      <c r="E76" s="52" t="s">
        <v>15</v>
      </c>
      <c r="F76" s="52" t="s">
        <v>58</v>
      </c>
      <c r="G76" s="52" t="s">
        <v>23</v>
      </c>
      <c r="H76" s="52" t="str">
        <f t="shared" si="2"/>
        <v>30</v>
      </c>
      <c r="I76" s="52" t="s">
        <v>24</v>
      </c>
      <c r="J76" s="52" t="str">
        <f>VLOOKUP(I76,族对应的Catalog!$A$2:$B$26,2,FALSE)</f>
        <v>TRAY_STRAIGHT</v>
      </c>
      <c r="K76" s="52">
        <v>2400</v>
      </c>
      <c r="L76" s="52"/>
      <c r="M76" s="52">
        <v>850</v>
      </c>
      <c r="N76" s="52">
        <v>1983</v>
      </c>
      <c r="O76" s="52"/>
      <c r="P76" s="52">
        <v>0</v>
      </c>
      <c r="Q76" s="52"/>
      <c r="R76" s="52"/>
      <c r="S76" s="52"/>
      <c r="T76" s="52"/>
      <c r="U76" s="77">
        <v>1.1000000000000001</v>
      </c>
      <c r="V76" s="52" t="s">
        <v>147</v>
      </c>
      <c r="W76" s="52"/>
      <c r="X76" s="77">
        <v>2</v>
      </c>
      <c r="Y76" s="52"/>
      <c r="Z76" s="52"/>
      <c r="AA76" s="52">
        <v>8</v>
      </c>
      <c r="AB76" s="52"/>
      <c r="AC76" s="78">
        <v>4</v>
      </c>
      <c r="AD76" s="52"/>
      <c r="AE76" s="52">
        <v>14</v>
      </c>
      <c r="AF76" s="52"/>
      <c r="AG76" s="52"/>
      <c r="AH76" s="52"/>
      <c r="AI76" s="107">
        <v>63340</v>
      </c>
      <c r="AJ76" s="107">
        <v>393</v>
      </c>
      <c r="AK76" s="107">
        <v>60940</v>
      </c>
      <c r="AL76" s="107">
        <v>393</v>
      </c>
      <c r="AM76" s="107">
        <v>1983</v>
      </c>
      <c r="AN76" s="107">
        <v>1983</v>
      </c>
      <c r="AO76" s="52"/>
    </row>
    <row r="77" spans="1:41" s="59" customFormat="1">
      <c r="A77" s="52">
        <v>76</v>
      </c>
      <c r="B77" s="52">
        <v>101</v>
      </c>
      <c r="C77" s="52">
        <v>12</v>
      </c>
      <c r="D77" s="52" t="s">
        <v>190</v>
      </c>
      <c r="E77" s="52" t="s">
        <v>15</v>
      </c>
      <c r="F77" s="52" t="s">
        <v>58</v>
      </c>
      <c r="G77" s="52" t="s">
        <v>23</v>
      </c>
      <c r="H77" s="52" t="str">
        <f t="shared" si="2"/>
        <v>32</v>
      </c>
      <c r="I77" s="52" t="s">
        <v>24</v>
      </c>
      <c r="J77" s="52" t="str">
        <f>VLOOKUP(I77,族对应的Catalog!$A$2:$B$26,2,FALSE)</f>
        <v>TRAY_STRAIGHT</v>
      </c>
      <c r="K77" s="52">
        <v>1600</v>
      </c>
      <c r="L77" s="52"/>
      <c r="M77" s="52">
        <v>850</v>
      </c>
      <c r="N77" s="52">
        <v>1983</v>
      </c>
      <c r="O77" s="52"/>
      <c r="P77" s="52">
        <v>0</v>
      </c>
      <c r="Q77" s="52"/>
      <c r="R77" s="52"/>
      <c r="S77" s="52"/>
      <c r="T77" s="52"/>
      <c r="U77" s="77">
        <v>1.1000000000000001</v>
      </c>
      <c r="V77" s="52" t="s">
        <v>147</v>
      </c>
      <c r="W77" s="52"/>
      <c r="X77" s="77">
        <v>2</v>
      </c>
      <c r="Y77" s="52"/>
      <c r="Z77" s="52"/>
      <c r="AA77" s="52">
        <v>8</v>
      </c>
      <c r="AB77" s="52"/>
      <c r="AC77" s="78">
        <v>4</v>
      </c>
      <c r="AD77" s="52"/>
      <c r="AE77" s="52">
        <v>15</v>
      </c>
      <c r="AF77" s="52"/>
      <c r="AG77" s="52"/>
      <c r="AH77" s="52"/>
      <c r="AI77" s="107">
        <v>60940</v>
      </c>
      <c r="AJ77" s="107">
        <v>393</v>
      </c>
      <c r="AK77" s="107">
        <v>59340</v>
      </c>
      <c r="AL77" s="107">
        <v>393</v>
      </c>
      <c r="AM77" s="107">
        <v>1983</v>
      </c>
      <c r="AN77" s="107">
        <v>1983</v>
      </c>
      <c r="AO77" s="52"/>
    </row>
    <row r="78" spans="1:41" s="59" customFormat="1">
      <c r="A78" s="52">
        <v>77</v>
      </c>
      <c r="B78" s="52">
        <v>101</v>
      </c>
      <c r="C78" s="52">
        <v>13</v>
      </c>
      <c r="D78" s="52" t="s">
        <v>69</v>
      </c>
      <c r="E78" s="52" t="s">
        <v>15</v>
      </c>
      <c r="F78" s="52" t="s">
        <v>58</v>
      </c>
      <c r="G78" s="52" t="s">
        <v>23</v>
      </c>
      <c r="H78" s="52" t="str">
        <f t="shared" si="2"/>
        <v>34</v>
      </c>
      <c r="I78" s="52" t="s">
        <v>24</v>
      </c>
      <c r="J78" s="52" t="str">
        <f>VLOOKUP(I78,族对应的Catalog!$A$2:$B$26,2,FALSE)</f>
        <v>TRAY_STRAIGHT</v>
      </c>
      <c r="K78" s="52">
        <v>2400</v>
      </c>
      <c r="L78" s="52"/>
      <c r="M78" s="52">
        <v>850</v>
      </c>
      <c r="N78" s="52">
        <v>1983</v>
      </c>
      <c r="O78" s="52"/>
      <c r="P78" s="52">
        <v>0</v>
      </c>
      <c r="Q78" s="52"/>
      <c r="R78" s="52"/>
      <c r="S78" s="52"/>
      <c r="T78" s="52"/>
      <c r="U78" s="77">
        <v>1.1000000000000001</v>
      </c>
      <c r="V78" s="52"/>
      <c r="W78" s="52"/>
      <c r="X78" s="77">
        <v>2</v>
      </c>
      <c r="Y78" s="52"/>
      <c r="Z78" s="52"/>
      <c r="AA78" s="52">
        <v>8</v>
      </c>
      <c r="AB78" s="52"/>
      <c r="AC78" s="78">
        <v>4</v>
      </c>
      <c r="AD78" s="52"/>
      <c r="AE78" s="52">
        <v>16</v>
      </c>
      <c r="AF78" s="52"/>
      <c r="AG78" s="52"/>
      <c r="AH78" s="52"/>
      <c r="AI78" s="107">
        <v>59340</v>
      </c>
      <c r="AJ78" s="107">
        <v>393</v>
      </c>
      <c r="AK78" s="107">
        <v>56940</v>
      </c>
      <c r="AL78" s="107">
        <v>393</v>
      </c>
      <c r="AM78" s="107">
        <v>1983</v>
      </c>
      <c r="AN78" s="107">
        <v>1983</v>
      </c>
      <c r="AO78" s="52"/>
    </row>
    <row r="79" spans="1:41" s="59" customFormat="1" ht="28">
      <c r="A79" s="52">
        <v>78</v>
      </c>
      <c r="B79" s="52">
        <v>101</v>
      </c>
      <c r="C79" s="52">
        <v>14</v>
      </c>
      <c r="D79" s="52" t="s">
        <v>175</v>
      </c>
      <c r="E79" s="52" t="s">
        <v>15</v>
      </c>
      <c r="F79" s="52" t="s">
        <v>58</v>
      </c>
      <c r="G79" s="52" t="s">
        <v>39</v>
      </c>
      <c r="H79" s="52" t="str">
        <f t="shared" si="2"/>
        <v>36</v>
      </c>
      <c r="I79" s="79" t="s">
        <v>313</v>
      </c>
      <c r="J79" s="52" t="str">
        <f>VLOOKUP(I79,族对应的Catalog!$A$2:$B$26,2,FALSE)</f>
        <v>无</v>
      </c>
      <c r="K79" s="52">
        <v>0</v>
      </c>
      <c r="L79" s="52"/>
      <c r="M79" s="52">
        <v>0</v>
      </c>
      <c r="N79" s="52">
        <v>1983</v>
      </c>
      <c r="O79" s="52"/>
      <c r="P79" s="52">
        <v>0</v>
      </c>
      <c r="Q79" s="52"/>
      <c r="R79" s="52"/>
      <c r="S79" s="52"/>
      <c r="T79" s="52"/>
      <c r="U79" s="77">
        <v>2</v>
      </c>
      <c r="V79" s="52"/>
      <c r="W79" s="52"/>
      <c r="X79" s="77">
        <v>2</v>
      </c>
      <c r="Y79" s="52"/>
      <c r="Z79" s="52"/>
      <c r="AA79" s="52">
        <v>8</v>
      </c>
      <c r="AB79" s="52"/>
      <c r="AC79" s="78">
        <v>4</v>
      </c>
      <c r="AD79" s="52"/>
      <c r="AE79" s="52">
        <v>17</v>
      </c>
      <c r="AF79" s="52"/>
      <c r="AG79" s="52"/>
      <c r="AH79" s="52"/>
      <c r="AI79" s="52"/>
      <c r="AJ79" s="52"/>
      <c r="AK79" s="52"/>
      <c r="AL79" s="52"/>
      <c r="AM79" s="52"/>
      <c r="AN79" s="52"/>
      <c r="AO79" s="52"/>
    </row>
    <row r="80" spans="1:41" s="59" customFormat="1">
      <c r="A80" s="52">
        <v>79</v>
      </c>
      <c r="B80" s="52">
        <v>101</v>
      </c>
      <c r="C80" s="83">
        <v>73</v>
      </c>
      <c r="D80" s="52" t="s">
        <v>70</v>
      </c>
      <c r="E80" s="52" t="s">
        <v>15</v>
      </c>
      <c r="F80" s="52" t="s">
        <v>58</v>
      </c>
      <c r="G80" s="52" t="s">
        <v>17</v>
      </c>
      <c r="H80" s="52" t="str">
        <f t="shared" si="2"/>
        <v>38</v>
      </c>
      <c r="I80" s="52" t="s">
        <v>18</v>
      </c>
      <c r="J80" s="52" t="str">
        <f>VLOOKUP(I80,族对应的Catalog!$A$2:$B$26,2,FALSE)</f>
        <v>TRAY_DIVERT</v>
      </c>
      <c r="K80" s="52">
        <v>1000</v>
      </c>
      <c r="L80" s="52"/>
      <c r="M80" s="52">
        <v>1000</v>
      </c>
      <c r="N80" s="52">
        <v>1983</v>
      </c>
      <c r="O80" s="52"/>
      <c r="P80" s="52">
        <v>0</v>
      </c>
      <c r="Q80" s="52"/>
      <c r="R80" s="52"/>
      <c r="S80" s="52" t="s">
        <v>19</v>
      </c>
      <c r="T80" s="52" t="s">
        <v>20</v>
      </c>
      <c r="U80" s="77">
        <v>1.1000000000000001</v>
      </c>
      <c r="V80" s="52"/>
      <c r="W80" s="52"/>
      <c r="X80" s="77">
        <v>2</v>
      </c>
      <c r="Y80" s="52"/>
      <c r="Z80" s="52"/>
      <c r="AA80" s="52">
        <v>8</v>
      </c>
      <c r="AB80" s="52"/>
      <c r="AC80" s="78">
        <v>4</v>
      </c>
      <c r="AD80" s="52"/>
      <c r="AE80" s="52">
        <v>18</v>
      </c>
      <c r="AF80" s="52"/>
      <c r="AG80" s="52"/>
      <c r="AH80" s="52"/>
      <c r="AI80" s="52"/>
      <c r="AJ80" s="52"/>
      <c r="AK80" s="52"/>
      <c r="AL80" s="52"/>
      <c r="AM80" s="52"/>
      <c r="AN80" s="52"/>
      <c r="AO80" s="52"/>
    </row>
    <row r="81" spans="1:41" s="59" customFormat="1">
      <c r="A81" s="52">
        <v>80</v>
      </c>
      <c r="B81" s="52">
        <v>101</v>
      </c>
      <c r="C81" s="52">
        <v>15</v>
      </c>
      <c r="D81" s="52" t="s">
        <v>98</v>
      </c>
      <c r="E81" s="52" t="s">
        <v>15</v>
      </c>
      <c r="F81" s="52" t="s">
        <v>58</v>
      </c>
      <c r="G81" s="52" t="s">
        <v>256</v>
      </c>
      <c r="H81" s="52" t="str">
        <f t="shared" si="2"/>
        <v>40</v>
      </c>
      <c r="I81" s="52" t="s">
        <v>24</v>
      </c>
      <c r="J81" s="52" t="str">
        <f>VLOOKUP(I81,族对应的Catalog!$A$2:$B$26,2,FALSE)</f>
        <v>TRAY_STRAIGHT</v>
      </c>
      <c r="K81" s="52">
        <v>2400</v>
      </c>
      <c r="L81" s="52"/>
      <c r="M81" s="52">
        <v>850</v>
      </c>
      <c r="N81" s="52">
        <v>1983</v>
      </c>
      <c r="O81" s="52"/>
      <c r="P81" s="52">
        <v>0</v>
      </c>
      <c r="Q81" s="52"/>
      <c r="R81" s="52"/>
      <c r="S81" s="52"/>
      <c r="T81" s="52"/>
      <c r="U81" s="77">
        <v>1.1000000000000001</v>
      </c>
      <c r="V81" s="52"/>
      <c r="W81" s="52"/>
      <c r="X81" s="77">
        <v>2</v>
      </c>
      <c r="Y81" s="52"/>
      <c r="Z81" s="52"/>
      <c r="AA81" s="52">
        <v>8</v>
      </c>
      <c r="AB81" s="52"/>
      <c r="AC81" s="78">
        <v>4</v>
      </c>
      <c r="AD81" s="52"/>
      <c r="AE81" s="52">
        <v>19</v>
      </c>
      <c r="AF81" s="52"/>
      <c r="AG81" s="52"/>
      <c r="AH81" s="52"/>
      <c r="AI81" s="107">
        <v>56940</v>
      </c>
      <c r="AJ81" s="107">
        <v>393</v>
      </c>
      <c r="AK81" s="107">
        <v>54540</v>
      </c>
      <c r="AL81" s="107">
        <v>393</v>
      </c>
      <c r="AM81" s="107">
        <v>1983</v>
      </c>
      <c r="AN81" s="107">
        <v>1983</v>
      </c>
      <c r="AO81" s="52"/>
    </row>
    <row r="82" spans="1:41" s="59" customFormat="1" ht="28">
      <c r="A82" s="52">
        <v>81</v>
      </c>
      <c r="B82" s="52">
        <v>101</v>
      </c>
      <c r="C82" s="52">
        <v>17</v>
      </c>
      <c r="D82" s="52" t="s">
        <v>85</v>
      </c>
      <c r="E82" s="52" t="s">
        <v>15</v>
      </c>
      <c r="F82" s="52" t="s">
        <v>58</v>
      </c>
      <c r="G82" s="52" t="s">
        <v>39</v>
      </c>
      <c r="H82" s="52" t="str">
        <f t="shared" si="2"/>
        <v>42</v>
      </c>
      <c r="I82" s="79" t="s">
        <v>311</v>
      </c>
      <c r="J82" s="52" t="str">
        <f>VLOOKUP(I82,族对应的Catalog!$A$2:$B$26,2,FALSE)</f>
        <v>无</v>
      </c>
      <c r="K82" s="52">
        <v>0</v>
      </c>
      <c r="L82" s="52"/>
      <c r="M82" s="52">
        <v>0</v>
      </c>
      <c r="N82" s="52">
        <v>1983</v>
      </c>
      <c r="O82" s="52"/>
      <c r="P82" s="52">
        <v>0</v>
      </c>
      <c r="Q82" s="52"/>
      <c r="R82" s="52"/>
      <c r="S82" s="52"/>
      <c r="T82" s="52"/>
      <c r="U82" s="77">
        <v>2</v>
      </c>
      <c r="V82" s="52"/>
      <c r="W82" s="52"/>
      <c r="X82" s="77">
        <v>2</v>
      </c>
      <c r="Y82" s="52"/>
      <c r="Z82" s="52"/>
      <c r="AA82" s="52">
        <v>9</v>
      </c>
      <c r="AB82" s="52"/>
      <c r="AC82" s="78">
        <v>5</v>
      </c>
      <c r="AD82" s="52"/>
      <c r="AE82" s="52">
        <v>1</v>
      </c>
      <c r="AF82" s="52"/>
      <c r="AG82" s="52"/>
      <c r="AH82" s="52"/>
      <c r="AI82" s="52"/>
      <c r="AJ82" s="52"/>
      <c r="AK82" s="52"/>
      <c r="AL82" s="52"/>
      <c r="AM82" s="52"/>
      <c r="AN82" s="52"/>
      <c r="AO82" s="52"/>
    </row>
    <row r="83" spans="1:41" s="59" customFormat="1">
      <c r="A83" s="52">
        <v>82</v>
      </c>
      <c r="B83" s="52">
        <v>101</v>
      </c>
      <c r="C83" s="83">
        <v>85</v>
      </c>
      <c r="D83" s="52" t="s">
        <v>83</v>
      </c>
      <c r="E83" s="52" t="s">
        <v>15</v>
      </c>
      <c r="F83" s="52" t="s">
        <v>58</v>
      </c>
      <c r="G83" s="52" t="s">
        <v>17</v>
      </c>
      <c r="H83" s="52" t="str">
        <f t="shared" si="2"/>
        <v>44</v>
      </c>
      <c r="I83" s="52" t="s">
        <v>18</v>
      </c>
      <c r="J83" s="97" t="s">
        <v>570</v>
      </c>
      <c r="K83" s="52">
        <v>1000</v>
      </c>
      <c r="L83" s="52"/>
      <c r="M83" s="52">
        <v>1000</v>
      </c>
      <c r="N83" s="52">
        <v>1983</v>
      </c>
      <c r="O83" s="52"/>
      <c r="P83" s="52">
        <v>0</v>
      </c>
      <c r="Q83" s="52"/>
      <c r="R83" s="52"/>
      <c r="S83" s="52" t="s">
        <v>19</v>
      </c>
      <c r="T83" s="52" t="s">
        <v>20</v>
      </c>
      <c r="U83" s="77">
        <v>1.1000000000000001</v>
      </c>
      <c r="V83" s="52"/>
      <c r="W83" s="52"/>
      <c r="X83" s="77">
        <v>2</v>
      </c>
      <c r="Y83" s="52"/>
      <c r="Z83" s="52"/>
      <c r="AA83" s="52">
        <v>9</v>
      </c>
      <c r="AB83" s="52"/>
      <c r="AC83" s="78">
        <v>5</v>
      </c>
      <c r="AD83" s="52"/>
      <c r="AE83" s="52">
        <v>2</v>
      </c>
      <c r="AF83" s="52"/>
      <c r="AG83" s="52"/>
      <c r="AH83" s="52"/>
      <c r="AI83" s="52"/>
      <c r="AJ83" s="52"/>
      <c r="AK83" s="52"/>
      <c r="AL83" s="52"/>
      <c r="AM83" s="52"/>
      <c r="AN83" s="52"/>
      <c r="AO83" s="52"/>
    </row>
    <row r="84" spans="1:41" s="59" customFormat="1">
      <c r="A84" s="52">
        <v>83</v>
      </c>
      <c r="B84" s="52">
        <v>101</v>
      </c>
      <c r="C84" s="83">
        <v>84</v>
      </c>
      <c r="D84" s="52" t="s">
        <v>108</v>
      </c>
      <c r="E84" s="52" t="s">
        <v>15</v>
      </c>
      <c r="F84" s="52" t="s">
        <v>58</v>
      </c>
      <c r="G84" s="52" t="s">
        <v>17</v>
      </c>
      <c r="H84" s="52" t="str">
        <f t="shared" si="2"/>
        <v>46</v>
      </c>
      <c r="I84" s="52" t="s">
        <v>24</v>
      </c>
      <c r="J84" s="52" t="str">
        <f>VLOOKUP(I84,族对应的Catalog!$A$2:$B$26,2,FALSE)</f>
        <v>TRAY_STRAIGHT</v>
      </c>
      <c r="K84" s="52">
        <v>2000</v>
      </c>
      <c r="L84" s="52"/>
      <c r="M84" s="52">
        <v>850</v>
      </c>
      <c r="N84" s="52">
        <v>1983</v>
      </c>
      <c r="O84" s="52"/>
      <c r="P84" s="52">
        <v>0</v>
      </c>
      <c r="Q84" s="52"/>
      <c r="R84" s="52"/>
      <c r="S84" s="52"/>
      <c r="T84" s="52"/>
      <c r="U84" s="77">
        <v>1.1000000000000001</v>
      </c>
      <c r="V84" s="52"/>
      <c r="W84" s="52"/>
      <c r="X84" s="77">
        <v>2</v>
      </c>
      <c r="Y84" s="52"/>
      <c r="Z84" s="52"/>
      <c r="AA84" s="52">
        <v>9</v>
      </c>
      <c r="AB84" s="52"/>
      <c r="AC84" s="78">
        <v>5</v>
      </c>
      <c r="AD84" s="52"/>
      <c r="AE84" s="52">
        <v>3</v>
      </c>
      <c r="AF84" s="52"/>
      <c r="AG84" s="52"/>
      <c r="AH84" s="52"/>
      <c r="AI84" s="107">
        <v>55676.5</v>
      </c>
      <c r="AJ84" s="107">
        <v>2479</v>
      </c>
      <c r="AK84" s="107">
        <v>53944.5</v>
      </c>
      <c r="AL84" s="107">
        <v>1479</v>
      </c>
      <c r="AM84" s="107">
        <v>1983</v>
      </c>
      <c r="AN84" s="107">
        <v>1983</v>
      </c>
      <c r="AO84" s="52"/>
    </row>
    <row r="85" spans="1:41" s="59" customFormat="1">
      <c r="A85" s="52">
        <v>84</v>
      </c>
      <c r="B85" s="52">
        <v>101</v>
      </c>
      <c r="C85" s="52">
        <v>16</v>
      </c>
      <c r="D85" s="52" t="s">
        <v>84</v>
      </c>
      <c r="E85" s="52" t="s">
        <v>15</v>
      </c>
      <c r="F85" s="52" t="s">
        <v>58</v>
      </c>
      <c r="G85" s="52" t="s">
        <v>23</v>
      </c>
      <c r="H85" s="52" t="str">
        <f t="shared" si="2"/>
        <v>48</v>
      </c>
      <c r="I85" s="52" t="s">
        <v>24</v>
      </c>
      <c r="J85" s="52" t="str">
        <f>VLOOKUP(I85,族对应的Catalog!$A$2:$B$26,2,FALSE)</f>
        <v>TRAY_STRAIGHT</v>
      </c>
      <c r="K85" s="52">
        <v>3600</v>
      </c>
      <c r="L85" s="52"/>
      <c r="M85" s="52">
        <v>850</v>
      </c>
      <c r="N85" s="52">
        <v>1983</v>
      </c>
      <c r="O85" s="52"/>
      <c r="P85" s="52">
        <v>0</v>
      </c>
      <c r="Q85" s="52"/>
      <c r="R85" s="52"/>
      <c r="S85" s="52"/>
      <c r="T85" s="52"/>
      <c r="U85" s="77">
        <v>1.1000000000000001</v>
      </c>
      <c r="V85" s="52"/>
      <c r="W85" s="52"/>
      <c r="X85" s="77">
        <v>2</v>
      </c>
      <c r="Y85" s="52"/>
      <c r="Z85" s="52"/>
      <c r="AA85" s="52">
        <v>9</v>
      </c>
      <c r="AB85" s="52"/>
      <c r="AC85" s="78">
        <v>5</v>
      </c>
      <c r="AD85" s="52"/>
      <c r="AE85" s="52">
        <v>4</v>
      </c>
      <c r="AF85" s="52"/>
      <c r="AG85" s="52"/>
      <c r="AH85" s="52"/>
      <c r="AI85" s="107">
        <v>54540</v>
      </c>
      <c r="AJ85" s="107">
        <v>393</v>
      </c>
      <c r="AK85" s="107">
        <v>50940</v>
      </c>
      <c r="AL85" s="107">
        <v>393</v>
      </c>
      <c r="AM85" s="107">
        <v>1983</v>
      </c>
      <c r="AN85" s="107">
        <v>1983</v>
      </c>
      <c r="AO85" s="52"/>
    </row>
    <row r="86" spans="1:41" s="59" customFormat="1">
      <c r="A86" s="52">
        <v>85</v>
      </c>
      <c r="B86" s="52">
        <v>101</v>
      </c>
      <c r="C86" s="52">
        <v>18</v>
      </c>
      <c r="D86" s="52" t="s">
        <v>86</v>
      </c>
      <c r="E86" s="52" t="s">
        <v>15</v>
      </c>
      <c r="F86" s="52" t="s">
        <v>58</v>
      </c>
      <c r="G86" s="52" t="s">
        <v>23</v>
      </c>
      <c r="H86" s="52" t="str">
        <f t="shared" si="2"/>
        <v>50</v>
      </c>
      <c r="I86" s="52" t="s">
        <v>24</v>
      </c>
      <c r="J86" s="52" t="str">
        <f>VLOOKUP(I86,族对应的Catalog!$A$2:$B$26,2,FALSE)</f>
        <v>TRAY_STRAIGHT</v>
      </c>
      <c r="K86" s="52">
        <v>1600</v>
      </c>
      <c r="L86" s="52"/>
      <c r="M86" s="52">
        <v>850</v>
      </c>
      <c r="N86" s="52">
        <v>1983</v>
      </c>
      <c r="O86" s="52"/>
      <c r="P86" s="52">
        <v>0</v>
      </c>
      <c r="Q86" s="52"/>
      <c r="R86" s="52"/>
      <c r="S86" s="52"/>
      <c r="T86" s="52"/>
      <c r="U86" s="77">
        <v>1.1000000000000001</v>
      </c>
      <c r="V86" s="52"/>
      <c r="W86" s="52"/>
      <c r="X86" s="77">
        <v>2</v>
      </c>
      <c r="Y86" s="52"/>
      <c r="Z86" s="52"/>
      <c r="AA86" s="52">
        <v>9</v>
      </c>
      <c r="AB86" s="52"/>
      <c r="AC86" s="78">
        <v>5</v>
      </c>
      <c r="AD86" s="52"/>
      <c r="AE86" s="52">
        <v>5</v>
      </c>
      <c r="AF86" s="52"/>
      <c r="AG86" s="52"/>
      <c r="AH86" s="52"/>
      <c r="AI86" s="107">
        <v>50940</v>
      </c>
      <c r="AJ86" s="107">
        <v>393</v>
      </c>
      <c r="AK86" s="107">
        <v>49340</v>
      </c>
      <c r="AL86" s="107">
        <v>393</v>
      </c>
      <c r="AM86" s="107">
        <v>1983</v>
      </c>
      <c r="AN86" s="107">
        <v>1983</v>
      </c>
      <c r="AO86" s="52"/>
    </row>
    <row r="87" spans="1:41" s="59" customFormat="1" ht="28">
      <c r="A87" s="52">
        <v>86</v>
      </c>
      <c r="B87" s="52">
        <v>101</v>
      </c>
      <c r="C87" s="52">
        <v>19</v>
      </c>
      <c r="D87" s="52" t="s">
        <v>89</v>
      </c>
      <c r="E87" s="52" t="s">
        <v>15</v>
      </c>
      <c r="F87" s="52" t="s">
        <v>58</v>
      </c>
      <c r="G87" s="52" t="s">
        <v>49</v>
      </c>
      <c r="H87" s="52" t="str">
        <f t="shared" si="2"/>
        <v>52</v>
      </c>
      <c r="I87" s="79" t="s">
        <v>311</v>
      </c>
      <c r="J87" s="52" t="str">
        <f>VLOOKUP(I87,族对应的Catalog!$A$2:$B$26,2,FALSE)</f>
        <v>无</v>
      </c>
      <c r="K87" s="52">
        <v>0</v>
      </c>
      <c r="L87" s="52"/>
      <c r="M87" s="52">
        <v>0</v>
      </c>
      <c r="N87" s="52">
        <v>1983</v>
      </c>
      <c r="O87" s="52"/>
      <c r="P87" s="52">
        <v>0</v>
      </c>
      <c r="Q87" s="52"/>
      <c r="R87" s="52"/>
      <c r="S87" s="52"/>
      <c r="T87" s="52"/>
      <c r="U87" s="77">
        <v>2</v>
      </c>
      <c r="V87" s="52"/>
      <c r="W87" s="52"/>
      <c r="X87" s="77">
        <v>2</v>
      </c>
      <c r="Y87" s="52"/>
      <c r="Z87" s="52"/>
      <c r="AA87" s="52">
        <v>9</v>
      </c>
      <c r="AB87" s="52"/>
      <c r="AC87" s="78">
        <v>5</v>
      </c>
      <c r="AD87" s="52"/>
      <c r="AE87" s="52">
        <v>6</v>
      </c>
      <c r="AF87" s="52"/>
      <c r="AG87" s="52"/>
      <c r="AH87" s="52"/>
      <c r="AI87" s="52"/>
      <c r="AJ87" s="52"/>
      <c r="AK87" s="52"/>
      <c r="AL87" s="52"/>
      <c r="AM87" s="52"/>
      <c r="AN87" s="52"/>
      <c r="AO87" s="52"/>
    </row>
    <row r="88" spans="1:41" s="59" customFormat="1">
      <c r="A88" s="52">
        <v>87</v>
      </c>
      <c r="B88" s="52">
        <v>101</v>
      </c>
      <c r="C88" s="83">
        <v>86</v>
      </c>
      <c r="D88" s="52" t="s">
        <v>87</v>
      </c>
      <c r="E88" s="52" t="s">
        <v>15</v>
      </c>
      <c r="F88" s="52" t="s">
        <v>58</v>
      </c>
      <c r="G88" s="52" t="s">
        <v>47</v>
      </c>
      <c r="H88" s="52" t="str">
        <f t="shared" si="2"/>
        <v>54</v>
      </c>
      <c r="I88" s="52" t="s">
        <v>18</v>
      </c>
      <c r="J88" s="52" t="str">
        <f>VLOOKUP(I88,族对应的Catalog!$A$2:$B$26,2,FALSE)</f>
        <v>TRAY_DIVERT</v>
      </c>
      <c r="K88" s="52">
        <v>1000</v>
      </c>
      <c r="L88" s="52"/>
      <c r="M88" s="52">
        <v>1000</v>
      </c>
      <c r="N88" s="52">
        <v>1983</v>
      </c>
      <c r="O88" s="52"/>
      <c r="P88" s="52">
        <v>0</v>
      </c>
      <c r="Q88" s="52"/>
      <c r="R88" s="52"/>
      <c r="S88" s="52" t="s">
        <v>20</v>
      </c>
      <c r="T88" s="52" t="s">
        <v>19</v>
      </c>
      <c r="U88" s="77">
        <v>1.1000000000000001</v>
      </c>
      <c r="V88" s="52"/>
      <c r="W88" s="52"/>
      <c r="X88" s="77">
        <v>2</v>
      </c>
      <c r="Y88" s="52"/>
      <c r="Z88" s="52"/>
      <c r="AA88" s="52">
        <v>9</v>
      </c>
      <c r="AB88" s="52"/>
      <c r="AC88" s="78">
        <v>5</v>
      </c>
      <c r="AD88" s="52"/>
      <c r="AE88" s="52">
        <v>7</v>
      </c>
      <c r="AF88" s="52"/>
      <c r="AG88" s="52"/>
      <c r="AH88" s="52"/>
      <c r="AI88" s="52"/>
      <c r="AJ88" s="52"/>
      <c r="AK88" s="52"/>
      <c r="AL88" s="52"/>
      <c r="AM88" s="52"/>
      <c r="AN88" s="52"/>
      <c r="AO88" s="52"/>
    </row>
    <row r="89" spans="1:41" s="59" customFormat="1">
      <c r="A89" s="52">
        <v>88</v>
      </c>
      <c r="B89" s="52">
        <v>101</v>
      </c>
      <c r="C89" s="52">
        <v>20</v>
      </c>
      <c r="D89" s="52" t="s">
        <v>88</v>
      </c>
      <c r="E89" s="52" t="s">
        <v>15</v>
      </c>
      <c r="F89" s="52" t="s">
        <v>58</v>
      </c>
      <c r="G89" s="52" t="s">
        <v>23</v>
      </c>
      <c r="H89" s="52" t="str">
        <f t="shared" si="2"/>
        <v>56</v>
      </c>
      <c r="I89" s="52" t="s">
        <v>24</v>
      </c>
      <c r="J89" s="52" t="str">
        <f>VLOOKUP(I89,族对应的Catalog!$A$2:$B$26,2,FALSE)</f>
        <v>TRAY_STRAIGHT</v>
      </c>
      <c r="K89" s="52">
        <v>3600</v>
      </c>
      <c r="L89" s="52"/>
      <c r="M89" s="52">
        <v>850</v>
      </c>
      <c r="N89" s="52">
        <v>1983</v>
      </c>
      <c r="O89" s="52"/>
      <c r="P89" s="52">
        <v>0</v>
      </c>
      <c r="Q89" s="52"/>
      <c r="R89" s="52"/>
      <c r="S89" s="52"/>
      <c r="T89" s="52"/>
      <c r="U89" s="77">
        <v>1.1000000000000001</v>
      </c>
      <c r="V89" s="52"/>
      <c r="W89" s="52"/>
      <c r="X89" s="77">
        <v>2</v>
      </c>
      <c r="Y89" s="52"/>
      <c r="Z89" s="52"/>
      <c r="AA89" s="52">
        <v>9</v>
      </c>
      <c r="AB89" s="52"/>
      <c r="AC89" s="78">
        <v>5</v>
      </c>
      <c r="AD89" s="52"/>
      <c r="AE89" s="52">
        <v>8</v>
      </c>
      <c r="AF89" s="52"/>
      <c r="AG89" s="52"/>
      <c r="AH89" s="52"/>
      <c r="AI89" s="107">
        <v>49340</v>
      </c>
      <c r="AJ89" s="107">
        <v>393</v>
      </c>
      <c r="AK89" s="107">
        <v>45740</v>
      </c>
      <c r="AL89" s="107">
        <v>393</v>
      </c>
      <c r="AM89" s="107">
        <v>1983</v>
      </c>
      <c r="AN89" s="107">
        <v>1983</v>
      </c>
      <c r="AO89" s="52"/>
    </row>
    <row r="90" spans="1:41" s="59" customFormat="1">
      <c r="A90" s="52">
        <v>89</v>
      </c>
      <c r="B90" s="52">
        <v>101</v>
      </c>
      <c r="C90" s="52">
        <v>21</v>
      </c>
      <c r="D90" s="52" t="s">
        <v>165</v>
      </c>
      <c r="E90" s="52" t="s">
        <v>15</v>
      </c>
      <c r="F90" s="52" t="s">
        <v>58</v>
      </c>
      <c r="G90" s="52" t="s">
        <v>23</v>
      </c>
      <c r="H90" s="52" t="str">
        <f t="shared" si="2"/>
        <v>58</v>
      </c>
      <c r="I90" s="52" t="s">
        <v>146</v>
      </c>
      <c r="J90" s="52" t="str">
        <f>VLOOKUP(I90,族对应的Catalog!$A$2:$B$26,2,FALSE)</f>
        <v>TRAY_STRAIGHT</v>
      </c>
      <c r="K90" s="52">
        <v>2283</v>
      </c>
      <c r="L90" s="52">
        <v>2400</v>
      </c>
      <c r="M90" s="52">
        <v>850</v>
      </c>
      <c r="N90" s="52" t="s">
        <v>242</v>
      </c>
      <c r="O90" s="52"/>
      <c r="P90" s="52">
        <v>0</v>
      </c>
      <c r="Q90" s="52"/>
      <c r="R90" s="52"/>
      <c r="S90" s="52"/>
      <c r="T90" s="52"/>
      <c r="U90" s="77">
        <v>1.1000000000000001</v>
      </c>
      <c r="V90" s="52" t="s">
        <v>166</v>
      </c>
      <c r="W90" s="52"/>
      <c r="X90" s="77">
        <v>2</v>
      </c>
      <c r="Y90" s="52" t="s">
        <v>297</v>
      </c>
      <c r="Z90" s="52"/>
      <c r="AA90" s="52">
        <v>9</v>
      </c>
      <c r="AB90" s="52"/>
      <c r="AC90" s="78">
        <v>5</v>
      </c>
      <c r="AD90" s="52"/>
      <c r="AE90" s="52">
        <v>9</v>
      </c>
      <c r="AF90" s="52"/>
      <c r="AG90" s="52"/>
      <c r="AH90" s="52"/>
      <c r="AI90" s="107">
        <v>45717.5</v>
      </c>
      <c r="AJ90" s="107">
        <v>392</v>
      </c>
      <c r="AK90" s="107">
        <v>43392</v>
      </c>
      <c r="AL90" s="107">
        <v>393</v>
      </c>
      <c r="AM90" s="107">
        <v>1983</v>
      </c>
      <c r="AN90" s="107">
        <v>1260</v>
      </c>
      <c r="AO90" s="52"/>
    </row>
    <row r="91" spans="1:41" s="59" customFormat="1">
      <c r="A91" s="52">
        <v>90</v>
      </c>
      <c r="B91" s="52">
        <v>101</v>
      </c>
      <c r="C91" s="52">
        <v>22</v>
      </c>
      <c r="D91" s="52" t="s">
        <v>167</v>
      </c>
      <c r="E91" s="52" t="s">
        <v>15</v>
      </c>
      <c r="F91" s="52" t="s">
        <v>58</v>
      </c>
      <c r="G91" s="52" t="s">
        <v>23</v>
      </c>
      <c r="H91" s="52" t="str">
        <f t="shared" si="2"/>
        <v>60</v>
      </c>
      <c r="I91" s="52" t="s">
        <v>146</v>
      </c>
      <c r="J91" s="52" t="str">
        <f>VLOOKUP(I91,族对应的Catalog!$A$2:$B$26,2,FALSE)</f>
        <v>TRAY_STRAIGHT</v>
      </c>
      <c r="K91" s="52">
        <v>2283</v>
      </c>
      <c r="L91" s="52">
        <v>2400</v>
      </c>
      <c r="M91" s="52">
        <v>850</v>
      </c>
      <c r="N91" s="52" t="s">
        <v>243</v>
      </c>
      <c r="O91" s="52"/>
      <c r="P91" s="52">
        <v>0</v>
      </c>
      <c r="Q91" s="52"/>
      <c r="R91" s="52"/>
      <c r="S91" s="52"/>
      <c r="T91" s="52"/>
      <c r="U91" s="77">
        <v>1.1000000000000001</v>
      </c>
      <c r="V91" s="52" t="s">
        <v>166</v>
      </c>
      <c r="W91" s="52"/>
      <c r="X91" s="77">
        <v>2</v>
      </c>
      <c r="Y91" s="52" t="s">
        <v>297</v>
      </c>
      <c r="Z91" s="52"/>
      <c r="AA91" s="52">
        <v>9</v>
      </c>
      <c r="AB91" s="52"/>
      <c r="AC91" s="78">
        <v>5</v>
      </c>
      <c r="AD91" s="52"/>
      <c r="AE91" s="52">
        <v>10</v>
      </c>
      <c r="AF91" s="52"/>
      <c r="AG91" s="52"/>
      <c r="AH91" s="52"/>
      <c r="AI91" s="107">
        <v>43392</v>
      </c>
      <c r="AJ91" s="107">
        <v>393</v>
      </c>
      <c r="AK91" s="107">
        <v>41110.5</v>
      </c>
      <c r="AL91" s="107">
        <v>391</v>
      </c>
      <c r="AM91" s="107">
        <v>1260</v>
      </c>
      <c r="AN91" s="107">
        <v>500</v>
      </c>
      <c r="AO91" s="52"/>
    </row>
    <row r="92" spans="1:41" s="59" customFormat="1">
      <c r="A92" s="52">
        <v>91</v>
      </c>
      <c r="B92" s="52">
        <v>101</v>
      </c>
      <c r="C92" s="52">
        <v>23</v>
      </c>
      <c r="D92" s="52" t="s">
        <v>96</v>
      </c>
      <c r="E92" s="52" t="s">
        <v>15</v>
      </c>
      <c r="F92" s="52" t="s">
        <v>58</v>
      </c>
      <c r="G92" s="52" t="s">
        <v>37</v>
      </c>
      <c r="H92" s="52" t="str">
        <f t="shared" si="2"/>
        <v>64</v>
      </c>
      <c r="I92" s="52" t="s">
        <v>60</v>
      </c>
      <c r="J92" s="52" t="str">
        <f>VLOOKUP(I92,族对应的Catalog!$A$2:$B$26,2,FALSE)</f>
        <v>TRAY_TURN</v>
      </c>
      <c r="K92" s="52">
        <v>0</v>
      </c>
      <c r="L92" s="52"/>
      <c r="M92" s="52">
        <v>1000</v>
      </c>
      <c r="N92" s="52">
        <v>500</v>
      </c>
      <c r="O92" s="52"/>
      <c r="P92" s="52">
        <v>2250</v>
      </c>
      <c r="Q92" s="52">
        <v>600</v>
      </c>
      <c r="R92" s="52">
        <v>1200</v>
      </c>
      <c r="S92" s="52"/>
      <c r="T92" s="52"/>
      <c r="U92" s="77">
        <v>2.25</v>
      </c>
      <c r="V92" s="52"/>
      <c r="W92" s="52"/>
      <c r="X92" s="77">
        <v>1.9</v>
      </c>
      <c r="Y92" s="52"/>
      <c r="Z92" s="52"/>
      <c r="AA92" s="52">
        <v>9</v>
      </c>
      <c r="AB92" s="52"/>
      <c r="AC92" s="78">
        <v>5</v>
      </c>
      <c r="AD92" s="52"/>
      <c r="AE92" s="52">
        <v>11</v>
      </c>
      <c r="AF92" s="52"/>
      <c r="AG92" s="52"/>
      <c r="AH92" s="52"/>
      <c r="AI92" s="52">
        <v>37665</v>
      </c>
      <c r="AJ92" s="52">
        <v>-2613</v>
      </c>
      <c r="AK92" s="52">
        <v>41112</v>
      </c>
      <c r="AL92" s="52">
        <v>386</v>
      </c>
      <c r="AM92" s="107">
        <v>500</v>
      </c>
      <c r="AN92" s="107">
        <v>500</v>
      </c>
      <c r="AO92" s="52">
        <v>90</v>
      </c>
    </row>
    <row r="93" spans="1:41" s="59" customFormat="1">
      <c r="A93" s="52">
        <v>92</v>
      </c>
      <c r="B93" s="52">
        <v>101</v>
      </c>
      <c r="C93" s="52">
        <v>24</v>
      </c>
      <c r="D93" s="52" t="s">
        <v>157</v>
      </c>
      <c r="E93" s="52" t="s">
        <v>15</v>
      </c>
      <c r="F93" s="52" t="s">
        <v>58</v>
      </c>
      <c r="G93" s="52" t="s">
        <v>23</v>
      </c>
      <c r="H93" s="52" t="str">
        <f t="shared" si="2"/>
        <v>68</v>
      </c>
      <c r="I93" s="52" t="s">
        <v>24</v>
      </c>
      <c r="J93" s="52" t="str">
        <f>VLOOKUP(I93,族对应的Catalog!$A$2:$B$26,2,FALSE)</f>
        <v>TRAY_STRAIGHT</v>
      </c>
      <c r="K93" s="52">
        <v>3600</v>
      </c>
      <c r="L93" s="52"/>
      <c r="M93" s="52">
        <v>850</v>
      </c>
      <c r="N93" s="52">
        <v>500</v>
      </c>
      <c r="O93" s="52"/>
      <c r="P93" s="52">
        <v>0</v>
      </c>
      <c r="Q93" s="52"/>
      <c r="R93" s="52"/>
      <c r="S93" s="52"/>
      <c r="T93" s="52"/>
      <c r="U93" s="77">
        <v>1.1000000000000001</v>
      </c>
      <c r="V93" s="52"/>
      <c r="W93" s="52"/>
      <c r="X93" s="77">
        <v>2</v>
      </c>
      <c r="Y93" s="52"/>
      <c r="Z93" s="52"/>
      <c r="AA93" s="52">
        <v>9</v>
      </c>
      <c r="AB93" s="52"/>
      <c r="AC93" s="78">
        <v>5</v>
      </c>
      <c r="AD93" s="52"/>
      <c r="AE93" s="52">
        <v>12</v>
      </c>
      <c r="AF93" s="52"/>
      <c r="AG93" s="52"/>
      <c r="AH93" s="52"/>
      <c r="AI93" s="107">
        <v>37665</v>
      </c>
      <c r="AJ93" s="107">
        <v>-2463</v>
      </c>
      <c r="AK93" s="107">
        <v>37665</v>
      </c>
      <c r="AL93" s="107">
        <v>-6063</v>
      </c>
      <c r="AM93" s="107">
        <v>500</v>
      </c>
      <c r="AN93" s="107">
        <v>500</v>
      </c>
      <c r="AO93" s="52"/>
    </row>
    <row r="94" spans="1:41" s="59" customFormat="1">
      <c r="A94" s="52">
        <v>93</v>
      </c>
      <c r="B94" s="52">
        <v>101</v>
      </c>
      <c r="C94" s="83">
        <v>74</v>
      </c>
      <c r="D94" s="52" t="s">
        <v>55</v>
      </c>
      <c r="E94" s="52" t="s">
        <v>15</v>
      </c>
      <c r="F94" s="52" t="s">
        <v>22</v>
      </c>
      <c r="G94" s="52" t="s">
        <v>23</v>
      </c>
      <c r="H94" s="52" t="str">
        <f t="shared" si="2"/>
        <v>02</v>
      </c>
      <c r="I94" s="52" t="s">
        <v>24</v>
      </c>
      <c r="J94" s="52" t="str">
        <f>VLOOKUP(I94,族对应的Catalog!$A$2:$B$26,2,FALSE)</f>
        <v>TRAY_STRAIGHT</v>
      </c>
      <c r="K94" s="52">
        <v>1600</v>
      </c>
      <c r="L94" s="52"/>
      <c r="M94" s="52">
        <v>850</v>
      </c>
      <c r="N94" s="52">
        <v>500</v>
      </c>
      <c r="O94" s="52"/>
      <c r="P94" s="52">
        <v>0</v>
      </c>
      <c r="Q94" s="52"/>
      <c r="R94" s="52"/>
      <c r="S94" s="52"/>
      <c r="T94" s="52"/>
      <c r="U94" s="77">
        <v>1.1000000000000001</v>
      </c>
      <c r="V94" s="52"/>
      <c r="W94" s="52"/>
      <c r="X94" s="77">
        <v>2</v>
      </c>
      <c r="Y94" s="52"/>
      <c r="Z94" s="52"/>
      <c r="AA94" s="52">
        <v>1</v>
      </c>
      <c r="AB94" s="52"/>
      <c r="AC94" s="78">
        <v>1</v>
      </c>
      <c r="AD94" s="52"/>
      <c r="AE94" s="52">
        <v>12</v>
      </c>
      <c r="AF94" s="52"/>
      <c r="AG94" s="52"/>
      <c r="AH94" s="52"/>
      <c r="AI94" s="107">
        <v>39897.5</v>
      </c>
      <c r="AJ94" s="107">
        <v>-22663</v>
      </c>
      <c r="AK94" s="107">
        <v>38502.5</v>
      </c>
      <c r="AL94" s="107">
        <v>-23463</v>
      </c>
      <c r="AM94" s="107">
        <v>500</v>
      </c>
      <c r="AN94" s="107">
        <v>500</v>
      </c>
      <c r="AO94" s="52"/>
    </row>
    <row r="95" spans="1:41" s="59" customFormat="1">
      <c r="A95" s="52">
        <v>94</v>
      </c>
      <c r="B95" s="52">
        <v>101</v>
      </c>
      <c r="C95" s="83">
        <v>75</v>
      </c>
      <c r="D95" s="52" t="s">
        <v>54</v>
      </c>
      <c r="E95" s="52" t="s">
        <v>15</v>
      </c>
      <c r="F95" s="52" t="s">
        <v>22</v>
      </c>
      <c r="G95" s="52" t="s">
        <v>23</v>
      </c>
      <c r="H95" s="52" t="str">
        <f t="shared" si="2"/>
        <v>04</v>
      </c>
      <c r="I95" s="52" t="s">
        <v>24</v>
      </c>
      <c r="J95" s="52" t="str">
        <f>VLOOKUP(I95,族对应的Catalog!$A$2:$B$26,2,FALSE)</f>
        <v>TRAY_STRAIGHT</v>
      </c>
      <c r="K95" s="52">
        <v>2400</v>
      </c>
      <c r="L95" s="52"/>
      <c r="M95" s="52">
        <v>850</v>
      </c>
      <c r="N95" s="52">
        <v>500</v>
      </c>
      <c r="O95" s="52"/>
      <c r="P95" s="52">
        <v>0</v>
      </c>
      <c r="Q95" s="52"/>
      <c r="R95" s="52"/>
      <c r="S95" s="52"/>
      <c r="T95" s="52"/>
      <c r="U95" s="77">
        <v>1.1000000000000001</v>
      </c>
      <c r="V95" s="52"/>
      <c r="W95" s="52"/>
      <c r="X95" s="77">
        <v>2</v>
      </c>
      <c r="Y95" s="52"/>
      <c r="Z95" s="52"/>
      <c r="AA95" s="52">
        <v>1</v>
      </c>
      <c r="AB95" s="52"/>
      <c r="AC95" s="78">
        <v>1</v>
      </c>
      <c r="AD95" s="52"/>
      <c r="AE95" s="52">
        <v>13</v>
      </c>
      <c r="AF95" s="52"/>
      <c r="AG95" s="52"/>
      <c r="AH95" s="52"/>
      <c r="AI95" s="107">
        <v>41966.5</v>
      </c>
      <c r="AJ95" s="107">
        <v>-21463</v>
      </c>
      <c r="AK95" s="107">
        <v>39897.5</v>
      </c>
      <c r="AL95" s="107">
        <v>-22663</v>
      </c>
      <c r="AM95" s="107">
        <v>500</v>
      </c>
      <c r="AN95" s="107">
        <v>500</v>
      </c>
      <c r="AO95" s="52"/>
    </row>
    <row r="96" spans="1:41" s="59" customFormat="1">
      <c r="A96" s="52">
        <v>95</v>
      </c>
      <c r="B96" s="52">
        <v>101</v>
      </c>
      <c r="C96" s="83">
        <v>76</v>
      </c>
      <c r="D96" s="52" t="s">
        <v>41</v>
      </c>
      <c r="E96" s="52" t="s">
        <v>15</v>
      </c>
      <c r="F96" s="52" t="s">
        <v>22</v>
      </c>
      <c r="G96" s="52" t="s">
        <v>23</v>
      </c>
      <c r="H96" s="52" t="str">
        <f t="shared" si="2"/>
        <v>06</v>
      </c>
      <c r="I96" s="52" t="s">
        <v>24</v>
      </c>
      <c r="J96" s="52" t="str">
        <f>VLOOKUP(I96,族对应的Catalog!$A$2:$B$26,2,FALSE)</f>
        <v>TRAY_STRAIGHT</v>
      </c>
      <c r="K96" s="52">
        <v>1600</v>
      </c>
      <c r="L96" s="52"/>
      <c r="M96" s="52">
        <v>850</v>
      </c>
      <c r="N96" s="52">
        <v>500</v>
      </c>
      <c r="O96" s="52"/>
      <c r="P96" s="52">
        <v>0</v>
      </c>
      <c r="Q96" s="52"/>
      <c r="R96" s="52"/>
      <c r="S96" s="52"/>
      <c r="T96" s="52"/>
      <c r="U96" s="77">
        <v>1.1000000000000001</v>
      </c>
      <c r="V96" s="52"/>
      <c r="W96" s="52"/>
      <c r="X96" s="77">
        <v>2</v>
      </c>
      <c r="Y96" s="52"/>
      <c r="Z96" s="52"/>
      <c r="AA96" s="52">
        <v>1</v>
      </c>
      <c r="AB96" s="52"/>
      <c r="AC96" s="78">
        <v>1</v>
      </c>
      <c r="AD96" s="52"/>
      <c r="AE96" s="52">
        <v>14</v>
      </c>
      <c r="AF96" s="52"/>
      <c r="AG96" s="52"/>
      <c r="AH96" s="52"/>
      <c r="AI96" s="107">
        <v>43352.5</v>
      </c>
      <c r="AJ96" s="107">
        <v>-20663</v>
      </c>
      <c r="AK96" s="107">
        <v>41966.5</v>
      </c>
      <c r="AL96" s="107">
        <v>-21463</v>
      </c>
      <c r="AM96" s="107">
        <v>500</v>
      </c>
      <c r="AN96" s="107">
        <v>500</v>
      </c>
      <c r="AO96" s="52"/>
    </row>
    <row r="97" spans="1:41" s="59" customFormat="1">
      <c r="A97" s="52">
        <v>96</v>
      </c>
      <c r="B97" s="52">
        <v>101</v>
      </c>
      <c r="C97" s="83">
        <v>77</v>
      </c>
      <c r="D97" s="52" t="s">
        <v>40</v>
      </c>
      <c r="E97" s="52" t="s">
        <v>15</v>
      </c>
      <c r="F97" s="52" t="s">
        <v>22</v>
      </c>
      <c r="G97" s="52" t="s">
        <v>23</v>
      </c>
      <c r="H97" s="52" t="str">
        <f t="shared" si="2"/>
        <v>08</v>
      </c>
      <c r="I97" s="52" t="s">
        <v>24</v>
      </c>
      <c r="J97" s="52" t="str">
        <f>VLOOKUP(I97,族对应的Catalog!$A$2:$B$26,2,FALSE)</f>
        <v>TRAY_STRAIGHT</v>
      </c>
      <c r="K97" s="52">
        <v>1600</v>
      </c>
      <c r="L97" s="52"/>
      <c r="M97" s="52">
        <v>850</v>
      </c>
      <c r="N97" s="52">
        <v>500</v>
      </c>
      <c r="O97" s="52"/>
      <c r="P97" s="52">
        <v>0</v>
      </c>
      <c r="Q97" s="52"/>
      <c r="R97" s="52"/>
      <c r="S97" s="52"/>
      <c r="T97" s="52"/>
      <c r="U97" s="77">
        <v>1.1000000000000001</v>
      </c>
      <c r="V97" s="52"/>
      <c r="W97" s="52"/>
      <c r="X97" s="77">
        <v>2</v>
      </c>
      <c r="Y97" s="52"/>
      <c r="Z97" s="52"/>
      <c r="AA97" s="52">
        <v>1</v>
      </c>
      <c r="AB97" s="52"/>
      <c r="AC97" s="78">
        <v>1</v>
      </c>
      <c r="AD97" s="52"/>
      <c r="AE97" s="52">
        <v>15</v>
      </c>
      <c r="AF97" s="52"/>
      <c r="AG97" s="52"/>
      <c r="AH97" s="52"/>
      <c r="AI97" s="107">
        <v>44738.5</v>
      </c>
      <c r="AJ97" s="107">
        <v>-19863</v>
      </c>
      <c r="AK97" s="107">
        <v>43352.5</v>
      </c>
      <c r="AL97" s="107">
        <v>-20663</v>
      </c>
      <c r="AM97" s="107">
        <v>500</v>
      </c>
      <c r="AN97" s="107">
        <v>500</v>
      </c>
      <c r="AO97" s="52"/>
    </row>
    <row r="98" spans="1:41" s="59" customFormat="1">
      <c r="A98" s="52">
        <v>97</v>
      </c>
      <c r="B98" s="52">
        <v>101</v>
      </c>
      <c r="C98" s="83">
        <v>78</v>
      </c>
      <c r="D98" s="52" t="s">
        <v>31</v>
      </c>
      <c r="E98" s="52" t="s">
        <v>15</v>
      </c>
      <c r="F98" s="52" t="s">
        <v>22</v>
      </c>
      <c r="G98" s="52" t="s">
        <v>23</v>
      </c>
      <c r="H98" s="52" t="str">
        <f t="shared" si="2"/>
        <v>10</v>
      </c>
      <c r="I98" s="52" t="s">
        <v>24</v>
      </c>
      <c r="J98" s="52" t="str">
        <f>VLOOKUP(I98,族对应的Catalog!$A$2:$B$26,2,FALSE)</f>
        <v>TRAY_STRAIGHT</v>
      </c>
      <c r="K98" s="52">
        <v>1600</v>
      </c>
      <c r="L98" s="52"/>
      <c r="M98" s="52">
        <v>850</v>
      </c>
      <c r="N98" s="52">
        <v>500</v>
      </c>
      <c r="O98" s="52"/>
      <c r="P98" s="52">
        <v>0</v>
      </c>
      <c r="Q98" s="52"/>
      <c r="R98" s="52"/>
      <c r="S98" s="52"/>
      <c r="T98" s="52"/>
      <c r="U98" s="77">
        <v>1.1000000000000001</v>
      </c>
      <c r="V98" s="52"/>
      <c r="W98" s="52"/>
      <c r="X98" s="77">
        <v>2</v>
      </c>
      <c r="Y98" s="52"/>
      <c r="Z98" s="52"/>
      <c r="AA98" s="52">
        <v>1</v>
      </c>
      <c r="AB98" s="52"/>
      <c r="AC98" s="78">
        <v>1</v>
      </c>
      <c r="AD98" s="52"/>
      <c r="AE98" s="52">
        <v>16</v>
      </c>
      <c r="AF98" s="52"/>
      <c r="AG98" s="52"/>
      <c r="AH98" s="52"/>
      <c r="AI98" s="107">
        <v>44738.5</v>
      </c>
      <c r="AJ98" s="107">
        <v>-19863</v>
      </c>
      <c r="AK98" s="107">
        <v>46123.5</v>
      </c>
      <c r="AL98" s="107">
        <v>-19063</v>
      </c>
      <c r="AM98" s="107">
        <v>500</v>
      </c>
      <c r="AN98" s="107">
        <v>500</v>
      </c>
      <c r="AO98" s="52"/>
    </row>
    <row r="99" spans="1:41" s="59" customFormat="1">
      <c r="A99" s="52">
        <v>98</v>
      </c>
      <c r="B99" s="52"/>
      <c r="C99" s="52"/>
      <c r="D99" s="52" t="s">
        <v>365</v>
      </c>
      <c r="E99" s="52" t="s">
        <v>15</v>
      </c>
      <c r="F99" s="52" t="s">
        <v>22</v>
      </c>
      <c r="G99" s="52" t="s">
        <v>363</v>
      </c>
      <c r="H99" s="52">
        <v>10</v>
      </c>
      <c r="I99" s="52" t="s">
        <v>364</v>
      </c>
      <c r="J99" s="52" t="str">
        <f>VLOOKUP(I99,族对应的Catalog!$A$2:$B$26,2,FALSE)</f>
        <v>无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77">
        <v>0</v>
      </c>
      <c r="V99" s="52"/>
      <c r="W99" s="52"/>
      <c r="X99" s="77">
        <v>0</v>
      </c>
      <c r="Y99" s="52"/>
      <c r="Z99" s="52"/>
      <c r="AA99" s="52"/>
      <c r="AB99" s="52"/>
      <c r="AC99" s="78">
        <v>1</v>
      </c>
      <c r="AD99" s="52"/>
      <c r="AE99" s="52">
        <v>17</v>
      </c>
      <c r="AF99" s="52"/>
      <c r="AG99" s="52"/>
      <c r="AH99" s="52"/>
      <c r="AI99" s="97"/>
      <c r="AJ99" s="97"/>
      <c r="AK99" s="97"/>
      <c r="AL99" s="97"/>
      <c r="AM99" s="97"/>
      <c r="AN99" s="97"/>
      <c r="AO99" s="52"/>
    </row>
    <row r="100" spans="1:41" s="59" customFormat="1">
      <c r="A100" s="52">
        <v>99</v>
      </c>
      <c r="B100" s="52"/>
      <c r="C100" s="52"/>
      <c r="D100" s="52" t="s">
        <v>366</v>
      </c>
      <c r="E100" s="52" t="s">
        <v>15</v>
      </c>
      <c r="F100" s="52" t="s">
        <v>378</v>
      </c>
      <c r="G100" s="52" t="s">
        <v>367</v>
      </c>
      <c r="H100" s="52">
        <v>10</v>
      </c>
      <c r="I100" s="52" t="s">
        <v>368</v>
      </c>
      <c r="J100" s="52" t="str">
        <f>VLOOKUP(I100,族对应的Catalog!$A$2:$B$26,2,FALSE)</f>
        <v>无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77">
        <v>0</v>
      </c>
      <c r="V100" s="52"/>
      <c r="W100" s="52"/>
      <c r="X100" s="77">
        <v>0</v>
      </c>
      <c r="Y100" s="52"/>
      <c r="Z100" s="52"/>
      <c r="AA100" s="52"/>
      <c r="AB100" s="52"/>
      <c r="AC100" s="78">
        <v>1</v>
      </c>
      <c r="AD100" s="52"/>
      <c r="AE100" s="52">
        <v>18</v>
      </c>
      <c r="AF100" s="52"/>
      <c r="AG100" s="52"/>
      <c r="AH100" s="52"/>
      <c r="AI100" s="97"/>
      <c r="AJ100" s="97"/>
      <c r="AK100" s="97"/>
      <c r="AL100" s="97"/>
      <c r="AM100" s="97"/>
      <c r="AN100" s="97"/>
      <c r="AO100" s="52"/>
    </row>
    <row r="101" spans="1:41" s="59" customFormat="1">
      <c r="A101" s="52">
        <v>100</v>
      </c>
      <c r="B101" s="52"/>
      <c r="C101" s="52"/>
      <c r="D101" s="52" t="s">
        <v>420</v>
      </c>
      <c r="E101" s="52" t="s">
        <v>15</v>
      </c>
      <c r="F101" s="52" t="s">
        <v>378</v>
      </c>
      <c r="G101" s="52" t="s">
        <v>421</v>
      </c>
      <c r="H101" s="52">
        <v>10</v>
      </c>
      <c r="I101" s="52" t="s">
        <v>422</v>
      </c>
      <c r="J101" s="52" t="str">
        <f>VLOOKUP(I101,族对应的Catalog!$A$2:$B$26,2,FALSE)</f>
        <v>无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77">
        <v>0</v>
      </c>
      <c r="V101" s="52"/>
      <c r="W101" s="52"/>
      <c r="X101" s="77">
        <v>0</v>
      </c>
      <c r="Y101" s="52"/>
      <c r="Z101" s="52"/>
      <c r="AA101" s="52"/>
      <c r="AB101" s="52"/>
      <c r="AC101" s="78">
        <v>1</v>
      </c>
      <c r="AD101" s="52"/>
      <c r="AE101" s="52">
        <v>19</v>
      </c>
      <c r="AF101" s="52"/>
      <c r="AG101" s="52"/>
      <c r="AH101" s="52"/>
      <c r="AI101" s="97"/>
      <c r="AJ101" s="97"/>
      <c r="AK101" s="97"/>
      <c r="AL101" s="97"/>
      <c r="AM101" s="97"/>
      <c r="AN101" s="97"/>
      <c r="AO101" s="52"/>
    </row>
    <row r="102" spans="1:41" s="59" customFormat="1">
      <c r="A102" s="52">
        <v>101</v>
      </c>
      <c r="B102" s="52">
        <v>101</v>
      </c>
      <c r="C102" s="83">
        <v>79</v>
      </c>
      <c r="D102" s="52" t="s">
        <v>21</v>
      </c>
      <c r="E102" s="52" t="s">
        <v>15</v>
      </c>
      <c r="F102" s="52" t="s">
        <v>22</v>
      </c>
      <c r="G102" s="52" t="s">
        <v>23</v>
      </c>
      <c r="H102" s="52" t="str">
        <f t="shared" ref="H102:H111" si="3">RIGHT(D102,2)</f>
        <v>12</v>
      </c>
      <c r="I102" s="52" t="s">
        <v>24</v>
      </c>
      <c r="J102" s="52" t="str">
        <f>VLOOKUP(I102,族对应的Catalog!$A$2:$B$26,2,FALSE)</f>
        <v>TRAY_STRAIGHT</v>
      </c>
      <c r="K102" s="52">
        <v>1600</v>
      </c>
      <c r="L102" s="52"/>
      <c r="M102" s="52">
        <v>850</v>
      </c>
      <c r="N102" s="52">
        <v>500</v>
      </c>
      <c r="O102" s="52"/>
      <c r="P102" s="52">
        <v>0</v>
      </c>
      <c r="Q102" s="52"/>
      <c r="R102" s="52"/>
      <c r="S102" s="52"/>
      <c r="T102" s="52"/>
      <c r="U102" s="77">
        <v>1.1000000000000001</v>
      </c>
      <c r="V102" s="52"/>
      <c r="W102" s="52"/>
      <c r="X102" s="77">
        <v>2</v>
      </c>
      <c r="Y102" s="52"/>
      <c r="Z102" s="52"/>
      <c r="AA102" s="52">
        <v>1</v>
      </c>
      <c r="AB102" s="52"/>
      <c r="AC102" s="78">
        <v>1</v>
      </c>
      <c r="AD102" s="52"/>
      <c r="AE102" s="52">
        <v>20</v>
      </c>
      <c r="AF102" s="52"/>
      <c r="AG102" s="52"/>
      <c r="AH102" s="52"/>
      <c r="AI102" s="107">
        <v>47509.5</v>
      </c>
      <c r="AJ102" s="107">
        <v>-18263</v>
      </c>
      <c r="AK102" s="107">
        <v>46123.5</v>
      </c>
      <c r="AL102" s="107">
        <v>-19063</v>
      </c>
      <c r="AM102" s="107">
        <v>500</v>
      </c>
      <c r="AN102" s="107">
        <v>500</v>
      </c>
      <c r="AO102" s="52"/>
    </row>
    <row r="103" spans="1:41" s="59" customFormat="1">
      <c r="A103" s="52">
        <v>102</v>
      </c>
      <c r="B103" s="52">
        <v>101</v>
      </c>
      <c r="C103" s="83">
        <v>66</v>
      </c>
      <c r="D103" s="52" t="s">
        <v>77</v>
      </c>
      <c r="E103" s="52" t="s">
        <v>15</v>
      </c>
      <c r="F103" s="52" t="s">
        <v>72</v>
      </c>
      <c r="G103" s="52" t="s">
        <v>23</v>
      </c>
      <c r="H103" s="52" t="str">
        <f t="shared" si="3"/>
        <v>02</v>
      </c>
      <c r="I103" s="52" t="s">
        <v>24</v>
      </c>
      <c r="J103" s="52" t="str">
        <f>VLOOKUP(I103,族对应的Catalog!$A$2:$B$26,2,FALSE)</f>
        <v>TRAY_STRAIGHT</v>
      </c>
      <c r="K103" s="52">
        <v>1600</v>
      </c>
      <c r="L103" s="52"/>
      <c r="M103" s="52">
        <v>850</v>
      </c>
      <c r="N103" s="52">
        <v>1983</v>
      </c>
      <c r="O103" s="52"/>
      <c r="P103" s="52">
        <v>0</v>
      </c>
      <c r="Q103" s="52"/>
      <c r="R103" s="52"/>
      <c r="S103" s="52"/>
      <c r="T103" s="52"/>
      <c r="U103" s="77">
        <v>1.1000000000000001</v>
      </c>
      <c r="V103" s="52"/>
      <c r="W103" s="52"/>
      <c r="X103" s="77">
        <v>2</v>
      </c>
      <c r="Y103" s="52"/>
      <c r="Z103" s="52"/>
      <c r="AA103" s="52">
        <v>10</v>
      </c>
      <c r="AB103" s="52"/>
      <c r="AC103" s="78">
        <v>5</v>
      </c>
      <c r="AD103" s="52"/>
      <c r="AE103" s="52">
        <v>13</v>
      </c>
      <c r="AF103" s="52"/>
      <c r="AG103" s="52"/>
      <c r="AH103" s="52"/>
      <c r="AI103" s="107">
        <v>72539.5</v>
      </c>
      <c r="AJ103" s="107">
        <v>-715</v>
      </c>
      <c r="AK103" s="107">
        <v>71154.5</v>
      </c>
      <c r="AL103" s="107">
        <v>-1515</v>
      </c>
      <c r="AM103" s="107">
        <v>1983</v>
      </c>
      <c r="AN103" s="107">
        <v>1983</v>
      </c>
      <c r="AO103" s="52"/>
    </row>
    <row r="104" spans="1:41" s="59" customFormat="1">
      <c r="A104" s="52">
        <v>103</v>
      </c>
      <c r="B104" s="52">
        <v>101</v>
      </c>
      <c r="C104" s="83">
        <v>67</v>
      </c>
      <c r="D104" s="52" t="s">
        <v>76</v>
      </c>
      <c r="E104" s="52" t="s">
        <v>15</v>
      </c>
      <c r="F104" s="52" t="s">
        <v>72</v>
      </c>
      <c r="G104" s="52" t="s">
        <v>37</v>
      </c>
      <c r="H104" s="52" t="str">
        <f t="shared" si="3"/>
        <v>04</v>
      </c>
      <c r="I104" s="52" t="s">
        <v>38</v>
      </c>
      <c r="J104" s="52" t="str">
        <f>VLOOKUP(I104,族对应的Catalog!$A$2:$B$26,2,FALSE)</f>
        <v>TRAY_TURN</v>
      </c>
      <c r="K104" s="52">
        <v>0</v>
      </c>
      <c r="L104" s="52"/>
      <c r="M104" s="52">
        <v>1000</v>
      </c>
      <c r="N104" s="52">
        <v>1983</v>
      </c>
      <c r="O104" s="52"/>
      <c r="P104" s="52">
        <v>2250</v>
      </c>
      <c r="Q104" s="52">
        <v>1200</v>
      </c>
      <c r="R104" s="52">
        <v>1200</v>
      </c>
      <c r="S104" s="52"/>
      <c r="T104" s="52"/>
      <c r="U104" s="77">
        <v>0.75</v>
      </c>
      <c r="V104" s="52"/>
      <c r="W104" s="52"/>
      <c r="X104" s="77">
        <v>1.9</v>
      </c>
      <c r="Y104" s="52"/>
      <c r="Z104" s="52"/>
      <c r="AA104" s="52">
        <v>10</v>
      </c>
      <c r="AB104" s="52"/>
      <c r="AC104" s="78">
        <v>5</v>
      </c>
      <c r="AD104" s="52"/>
      <c r="AE104" s="52">
        <v>14</v>
      </c>
      <c r="AF104" s="52"/>
      <c r="AG104" s="52"/>
      <c r="AH104" s="52"/>
      <c r="AI104" s="52">
        <v>68827</v>
      </c>
      <c r="AJ104" s="52">
        <v>-1817</v>
      </c>
      <c r="AK104" s="52">
        <v>71158</v>
      </c>
      <c r="AL104" s="52">
        <v>-1522</v>
      </c>
      <c r="AM104" s="107">
        <v>1983</v>
      </c>
      <c r="AN104" s="107">
        <v>1983</v>
      </c>
      <c r="AO104" s="52">
        <v>30</v>
      </c>
    </row>
    <row r="105" spans="1:41" s="59" customFormat="1">
      <c r="A105" s="52">
        <v>104</v>
      </c>
      <c r="B105" s="52">
        <v>101</v>
      </c>
      <c r="C105" s="83">
        <v>68</v>
      </c>
      <c r="D105" s="52" t="s">
        <v>74</v>
      </c>
      <c r="E105" s="52" t="s">
        <v>15</v>
      </c>
      <c r="F105" s="52" t="s">
        <v>72</v>
      </c>
      <c r="G105" s="52" t="s">
        <v>23</v>
      </c>
      <c r="H105" s="52" t="str">
        <f t="shared" si="3"/>
        <v>06</v>
      </c>
      <c r="I105" s="52" t="s">
        <v>24</v>
      </c>
      <c r="J105" s="52" t="str">
        <f>VLOOKUP(I105,族对应的Catalog!$A$2:$B$26,2,FALSE)</f>
        <v>TRAY_STRAIGHT</v>
      </c>
      <c r="K105" s="52">
        <v>1600</v>
      </c>
      <c r="L105" s="52"/>
      <c r="M105" s="52">
        <v>850</v>
      </c>
      <c r="N105" s="52">
        <v>1983</v>
      </c>
      <c r="O105" s="52"/>
      <c r="P105" s="52">
        <v>0</v>
      </c>
      <c r="Q105" s="52"/>
      <c r="R105" s="52"/>
      <c r="S105" s="52"/>
      <c r="T105" s="52"/>
      <c r="U105" s="77">
        <v>1.1000000000000001</v>
      </c>
      <c r="V105" s="52"/>
      <c r="W105" s="52"/>
      <c r="X105" s="77">
        <v>2</v>
      </c>
      <c r="Y105" s="52"/>
      <c r="Z105" s="52"/>
      <c r="AA105" s="52">
        <v>10</v>
      </c>
      <c r="AB105" s="52"/>
      <c r="AC105" s="78">
        <v>5</v>
      </c>
      <c r="AD105" s="52"/>
      <c r="AE105" s="52">
        <v>15</v>
      </c>
      <c r="AF105" s="52"/>
      <c r="AG105" s="52"/>
      <c r="AH105" s="52"/>
      <c r="AI105" s="107">
        <v>68827</v>
      </c>
      <c r="AJ105" s="107">
        <v>-1817</v>
      </c>
      <c r="AK105" s="107">
        <v>67227</v>
      </c>
      <c r="AL105" s="107">
        <v>-1817</v>
      </c>
      <c r="AM105" s="107">
        <v>1983</v>
      </c>
      <c r="AN105" s="107">
        <v>1983</v>
      </c>
      <c r="AO105" s="52"/>
    </row>
    <row r="106" spans="1:41" s="59" customFormat="1">
      <c r="A106" s="52">
        <v>105</v>
      </c>
      <c r="B106" s="52">
        <v>101</v>
      </c>
      <c r="C106" s="83">
        <v>69</v>
      </c>
      <c r="D106" s="52" t="s">
        <v>219</v>
      </c>
      <c r="E106" s="52" t="s">
        <v>15</v>
      </c>
      <c r="F106" s="52" t="s">
        <v>72</v>
      </c>
      <c r="G106" s="52" t="s">
        <v>220</v>
      </c>
      <c r="H106" s="52" t="str">
        <f t="shared" si="3"/>
        <v>08</v>
      </c>
      <c r="I106" s="52" t="s">
        <v>221</v>
      </c>
      <c r="J106" s="52" t="str">
        <f>VLOOKUP(I106,族对应的Catalog!$A$2:$B$26,2,FALSE)</f>
        <v>SmartTilter</v>
      </c>
      <c r="K106" s="52"/>
      <c r="L106" s="52"/>
      <c r="M106" s="52"/>
      <c r="N106" s="52">
        <v>1983</v>
      </c>
      <c r="O106" s="52"/>
      <c r="P106" s="52"/>
      <c r="Q106" s="52"/>
      <c r="R106" s="52"/>
      <c r="S106" s="52"/>
      <c r="T106" s="52"/>
      <c r="U106" s="77">
        <v>3.8</v>
      </c>
      <c r="V106" s="52"/>
      <c r="W106" s="52"/>
      <c r="X106" s="77">
        <v>2</v>
      </c>
      <c r="Y106" s="52"/>
      <c r="Z106" s="52"/>
      <c r="AA106" s="52">
        <v>10</v>
      </c>
      <c r="AB106" s="52"/>
      <c r="AC106" s="78">
        <v>5</v>
      </c>
      <c r="AD106" s="52"/>
      <c r="AE106" s="52">
        <v>16</v>
      </c>
      <c r="AF106" s="52"/>
      <c r="AG106" s="52"/>
      <c r="AH106" s="52"/>
      <c r="AI106" s="107">
        <v>67156</v>
      </c>
      <c r="AJ106" s="107">
        <v>-1798</v>
      </c>
      <c r="AK106" s="107">
        <v>64708</v>
      </c>
      <c r="AL106" s="107">
        <v>-1798</v>
      </c>
      <c r="AM106" s="107">
        <v>1983</v>
      </c>
      <c r="AN106" s="107">
        <v>1983</v>
      </c>
      <c r="AO106" s="52"/>
    </row>
    <row r="107" spans="1:41" s="59" customFormat="1" hidden="1">
      <c r="A107" s="52">
        <v>106</v>
      </c>
      <c r="B107" s="52"/>
      <c r="C107" s="52"/>
      <c r="D107" s="52" t="s">
        <v>172</v>
      </c>
      <c r="E107" s="52" t="s">
        <v>15</v>
      </c>
      <c r="F107" s="52" t="s">
        <v>72</v>
      </c>
      <c r="G107" s="52" t="s">
        <v>155</v>
      </c>
      <c r="H107" s="52" t="str">
        <f t="shared" si="3"/>
        <v>10</v>
      </c>
      <c r="I107" s="52" t="s">
        <v>156</v>
      </c>
      <c r="J107" s="52"/>
      <c r="K107" s="52">
        <v>0</v>
      </c>
      <c r="L107" s="52"/>
      <c r="M107" s="52">
        <v>0</v>
      </c>
      <c r="N107" s="52"/>
      <c r="O107" s="52"/>
      <c r="P107" s="52">
        <v>0</v>
      </c>
      <c r="Q107" s="52"/>
      <c r="R107" s="52"/>
      <c r="S107" s="52"/>
      <c r="T107" s="52"/>
      <c r="U107" s="77">
        <v>0</v>
      </c>
      <c r="V107" s="52"/>
      <c r="W107" s="52"/>
      <c r="X107" s="77">
        <v>0</v>
      </c>
      <c r="Y107" s="52"/>
      <c r="Z107" s="52"/>
      <c r="AA107" s="52"/>
      <c r="AB107" s="52"/>
      <c r="AC107" s="78"/>
      <c r="AD107" s="52"/>
      <c r="AE107" s="52"/>
      <c r="AF107" s="52"/>
      <c r="AG107" s="52"/>
      <c r="AH107" s="52"/>
      <c r="AI107" s="97">
        <v>64622</v>
      </c>
      <c r="AJ107" s="97">
        <v>-1817</v>
      </c>
      <c r="AK107" s="97">
        <v>63022</v>
      </c>
      <c r="AL107" s="97">
        <v>-1817</v>
      </c>
      <c r="AM107" s="97">
        <v>1983</v>
      </c>
      <c r="AN107" s="97">
        <v>1983</v>
      </c>
      <c r="AO107" s="52"/>
    </row>
    <row r="108" spans="1:41" s="59" customFormat="1">
      <c r="A108" s="52">
        <v>107</v>
      </c>
      <c r="B108" s="52"/>
      <c r="C108" s="52"/>
      <c r="D108" s="52" t="s">
        <v>424</v>
      </c>
      <c r="E108" s="52" t="s">
        <v>15</v>
      </c>
      <c r="F108" s="52" t="s">
        <v>72</v>
      </c>
      <c r="G108" s="52" t="s">
        <v>421</v>
      </c>
      <c r="H108" s="52" t="str">
        <f t="shared" si="3"/>
        <v>10</v>
      </c>
      <c r="I108" s="52" t="s">
        <v>422</v>
      </c>
      <c r="J108" s="52" t="str">
        <f>VLOOKUP(I108,族对应的Catalog!$A$2:$B$26,2,FALSE)</f>
        <v>无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77">
        <v>0</v>
      </c>
      <c r="V108" s="52"/>
      <c r="W108" s="52"/>
      <c r="X108" s="77">
        <v>0</v>
      </c>
      <c r="Y108" s="52"/>
      <c r="Z108" s="52"/>
      <c r="AA108" s="52"/>
      <c r="AB108" s="52"/>
      <c r="AC108" s="78">
        <v>5</v>
      </c>
      <c r="AD108" s="52"/>
      <c r="AE108" s="52">
        <v>17</v>
      </c>
      <c r="AF108" s="52"/>
      <c r="AG108" s="52"/>
      <c r="AH108" s="52"/>
      <c r="AI108" s="97"/>
      <c r="AJ108" s="97"/>
      <c r="AK108" s="97"/>
      <c r="AL108" s="97"/>
      <c r="AM108" s="97"/>
      <c r="AN108" s="97"/>
      <c r="AO108" s="52"/>
    </row>
    <row r="109" spans="1:41" s="59" customFormat="1">
      <c r="A109" s="52">
        <v>108</v>
      </c>
      <c r="B109" s="52">
        <v>101</v>
      </c>
      <c r="C109" s="83">
        <v>70</v>
      </c>
      <c r="D109" s="52" t="s">
        <v>75</v>
      </c>
      <c r="E109" s="52" t="s">
        <v>15</v>
      </c>
      <c r="F109" s="52" t="s">
        <v>72</v>
      </c>
      <c r="G109" s="52" t="s">
        <v>23</v>
      </c>
      <c r="H109" s="52" t="str">
        <f t="shared" si="3"/>
        <v>12</v>
      </c>
      <c r="I109" s="52" t="s">
        <v>24</v>
      </c>
      <c r="J109" s="52" t="str">
        <f>VLOOKUP(I109,族对应的Catalog!$A$2:$B$26,2,FALSE)</f>
        <v>TRAY_STRAIGHT</v>
      </c>
      <c r="K109" s="52">
        <v>1600</v>
      </c>
      <c r="L109" s="52"/>
      <c r="M109" s="52">
        <v>850</v>
      </c>
      <c r="N109" s="52">
        <v>1983</v>
      </c>
      <c r="O109" s="52"/>
      <c r="P109" s="52">
        <v>0</v>
      </c>
      <c r="Q109" s="52"/>
      <c r="R109" s="52"/>
      <c r="S109" s="52"/>
      <c r="T109" s="52"/>
      <c r="U109" s="77">
        <v>1.1000000000000001</v>
      </c>
      <c r="V109" s="52"/>
      <c r="W109" s="52"/>
      <c r="X109" s="77">
        <v>2</v>
      </c>
      <c r="Y109" s="52"/>
      <c r="Z109" s="52"/>
      <c r="AA109" s="52">
        <v>10</v>
      </c>
      <c r="AB109" s="52"/>
      <c r="AC109" s="78">
        <v>5</v>
      </c>
      <c r="AD109" s="52"/>
      <c r="AE109" s="52">
        <v>18</v>
      </c>
      <c r="AF109" s="52"/>
      <c r="AG109" s="52"/>
      <c r="AH109" s="52"/>
      <c r="AI109" s="107">
        <v>64622</v>
      </c>
      <c r="AJ109" s="107">
        <v>-1817</v>
      </c>
      <c r="AK109" s="107">
        <v>63022</v>
      </c>
      <c r="AL109" s="107">
        <v>-1817</v>
      </c>
      <c r="AM109" s="107">
        <v>1983</v>
      </c>
      <c r="AN109" s="107">
        <v>1983</v>
      </c>
      <c r="AO109" s="52"/>
    </row>
    <row r="110" spans="1:41" s="59" customFormat="1">
      <c r="A110" s="52">
        <v>109</v>
      </c>
      <c r="B110" s="52">
        <v>101</v>
      </c>
      <c r="C110" s="83">
        <v>71</v>
      </c>
      <c r="D110" s="52" t="s">
        <v>73</v>
      </c>
      <c r="E110" s="52" t="s">
        <v>15</v>
      </c>
      <c r="F110" s="52" t="s">
        <v>72</v>
      </c>
      <c r="G110" s="52" t="s">
        <v>37</v>
      </c>
      <c r="H110" s="52" t="str">
        <f t="shared" si="3"/>
        <v>14</v>
      </c>
      <c r="I110" s="52" t="s">
        <v>38</v>
      </c>
      <c r="J110" s="52" t="str">
        <f>VLOOKUP(I110,族对应的Catalog!$A$2:$B$26,2,FALSE)</f>
        <v>TRAY_TURN</v>
      </c>
      <c r="K110" s="52">
        <v>0</v>
      </c>
      <c r="L110" s="52"/>
      <c r="M110" s="52">
        <v>1000</v>
      </c>
      <c r="N110" s="52">
        <v>1983</v>
      </c>
      <c r="O110" s="52"/>
      <c r="P110" s="52">
        <v>2250</v>
      </c>
      <c r="Q110" s="52">
        <v>1200</v>
      </c>
      <c r="R110" s="52">
        <v>600</v>
      </c>
      <c r="S110" s="52"/>
      <c r="T110" s="52"/>
      <c r="U110" s="77">
        <v>0.75</v>
      </c>
      <c r="V110" s="52"/>
      <c r="W110" s="52"/>
      <c r="X110" s="77">
        <v>1.9</v>
      </c>
      <c r="Y110" s="52"/>
      <c r="Z110" s="52"/>
      <c r="AA110" s="52">
        <v>10</v>
      </c>
      <c r="AB110" s="52"/>
      <c r="AC110" s="78">
        <v>5</v>
      </c>
      <c r="AD110" s="52"/>
      <c r="AE110" s="52">
        <v>19</v>
      </c>
      <c r="AF110" s="52"/>
      <c r="AG110" s="52"/>
      <c r="AH110" s="52"/>
      <c r="AI110" s="52">
        <v>60695.5</v>
      </c>
      <c r="AJ110" s="52">
        <v>-1514</v>
      </c>
      <c r="AK110" s="52">
        <v>63022</v>
      </c>
      <c r="AL110" s="52">
        <v>-1802.5</v>
      </c>
      <c r="AM110" s="107">
        <v>1983</v>
      </c>
      <c r="AN110" s="107">
        <v>1983</v>
      </c>
      <c r="AO110" s="52">
        <v>30</v>
      </c>
    </row>
    <row r="111" spans="1:41" s="59" customFormat="1">
      <c r="A111" s="52">
        <v>110</v>
      </c>
      <c r="B111" s="52">
        <v>101</v>
      </c>
      <c r="C111" s="83">
        <v>72</v>
      </c>
      <c r="D111" s="52" t="s">
        <v>71</v>
      </c>
      <c r="E111" s="52" t="s">
        <v>15</v>
      </c>
      <c r="F111" s="52" t="s">
        <v>72</v>
      </c>
      <c r="G111" s="52" t="s">
        <v>23</v>
      </c>
      <c r="H111" s="52" t="str">
        <f t="shared" si="3"/>
        <v>16</v>
      </c>
      <c r="I111" s="52" t="s">
        <v>24</v>
      </c>
      <c r="J111" s="52" t="str">
        <f>VLOOKUP(I111,族对应的Catalog!$A$2:$B$26,2,FALSE)</f>
        <v>TRAY_STRAIGHT</v>
      </c>
      <c r="K111" s="52">
        <v>1600</v>
      </c>
      <c r="L111" s="52"/>
      <c r="M111" s="52">
        <v>850</v>
      </c>
      <c r="N111" s="52">
        <v>1983</v>
      </c>
      <c r="O111" s="52"/>
      <c r="P111" s="52">
        <v>0</v>
      </c>
      <c r="Q111" s="52"/>
      <c r="R111" s="52"/>
      <c r="S111" s="52"/>
      <c r="T111" s="52"/>
      <c r="U111" s="77">
        <v>1.1000000000000001</v>
      </c>
      <c r="V111" s="52"/>
      <c r="W111" s="52"/>
      <c r="X111" s="77">
        <v>2</v>
      </c>
      <c r="Y111" s="52"/>
      <c r="Z111" s="52"/>
      <c r="AA111" s="52">
        <v>10</v>
      </c>
      <c r="AB111" s="52"/>
      <c r="AC111" s="78">
        <v>5</v>
      </c>
      <c r="AD111" s="52"/>
      <c r="AE111" s="52">
        <v>20</v>
      </c>
      <c r="AF111" s="52"/>
      <c r="AG111" s="52"/>
      <c r="AH111" s="52"/>
      <c r="AI111" s="107">
        <v>60682.5</v>
      </c>
      <c r="AJ111" s="107">
        <v>-1507</v>
      </c>
      <c r="AK111" s="107">
        <v>59297.5</v>
      </c>
      <c r="AL111" s="107">
        <v>-707</v>
      </c>
      <c r="AM111" s="107">
        <v>1983</v>
      </c>
      <c r="AN111" s="107">
        <v>1983</v>
      </c>
      <c r="AO111" s="52"/>
    </row>
  </sheetData>
  <autoFilter ref="A1:AH111">
    <filterColumn colId="28">
      <customFilters>
        <customFilter operator="notEqual" val=" "/>
      </customFilters>
    </filterColumn>
    <sortState ref="A2:AH111">
      <sortCondition ref="A1:A111"/>
    </sortState>
  </autoFilter>
  <sortState ref="A2:AG112">
    <sortCondition ref="C1:C11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21" sqref="F21"/>
    </sheetView>
  </sheetViews>
  <sheetFormatPr defaultRowHeight="14"/>
  <cols>
    <col min="1" max="1" width="8.6640625" bestFit="1" customWidth="1"/>
    <col min="2" max="2" width="10.1640625" bestFit="1" customWidth="1"/>
    <col min="3" max="3" width="11.58203125" bestFit="1" customWidth="1"/>
    <col min="4" max="4" width="11.4140625" bestFit="1" customWidth="1"/>
    <col min="5" max="5" width="12.6640625" bestFit="1" customWidth="1"/>
    <col min="6" max="6" width="10.4140625" bestFit="1" customWidth="1"/>
    <col min="7" max="7" width="9" customWidth="1"/>
    <col min="8" max="8" width="13.6640625" bestFit="1" customWidth="1"/>
    <col min="9" max="9" width="15.6640625" bestFit="1" customWidth="1"/>
    <col min="10" max="10" width="13.6640625" bestFit="1" customWidth="1"/>
  </cols>
  <sheetData>
    <row r="1" spans="1:11">
      <c r="A1" s="42" t="s">
        <v>347</v>
      </c>
      <c r="B1" s="43" t="s">
        <v>348</v>
      </c>
      <c r="C1" s="43" t="s">
        <v>345</v>
      </c>
      <c r="D1" s="43" t="s">
        <v>346</v>
      </c>
      <c r="E1" s="42" t="s">
        <v>350</v>
      </c>
      <c r="F1" s="44" t="s">
        <v>351</v>
      </c>
      <c r="G1" s="44" t="s">
        <v>349</v>
      </c>
      <c r="H1" s="44" t="s">
        <v>352</v>
      </c>
      <c r="I1" s="44" t="s">
        <v>353</v>
      </c>
      <c r="J1" s="44" t="s">
        <v>354</v>
      </c>
      <c r="K1" s="45" t="s">
        <v>344</v>
      </c>
    </row>
    <row r="2" spans="1:11">
      <c r="A2" s="46" t="s">
        <v>355</v>
      </c>
      <c r="B2" s="46" t="s">
        <v>356</v>
      </c>
      <c r="C2" s="63">
        <v>11.6</v>
      </c>
      <c r="D2" s="46">
        <v>12</v>
      </c>
      <c r="E2" s="46"/>
      <c r="F2" s="46" t="s">
        <v>360</v>
      </c>
      <c r="G2" s="46" t="s">
        <v>361</v>
      </c>
      <c r="H2" s="46"/>
      <c r="I2" s="46"/>
      <c r="J2" s="46"/>
      <c r="K2" s="46"/>
    </row>
    <row r="3" spans="1:11">
      <c r="A3" s="46" t="s">
        <v>355</v>
      </c>
      <c r="B3" s="46" t="s">
        <v>357</v>
      </c>
      <c r="C3" s="63">
        <v>15.05</v>
      </c>
      <c r="D3" s="46">
        <v>11</v>
      </c>
      <c r="E3" s="46"/>
      <c r="F3" s="46" t="s">
        <v>360</v>
      </c>
      <c r="G3" s="46" t="s">
        <v>361</v>
      </c>
      <c r="H3" s="46"/>
      <c r="I3" s="46"/>
      <c r="J3" s="46"/>
      <c r="K3" s="46"/>
    </row>
    <row r="4" spans="1:11">
      <c r="A4" s="46" t="s">
        <v>355</v>
      </c>
      <c r="B4" s="46" t="s">
        <v>358</v>
      </c>
      <c r="C4" s="63">
        <v>13.4</v>
      </c>
      <c r="D4" s="46">
        <v>10</v>
      </c>
      <c r="E4" s="46"/>
      <c r="F4" s="46" t="s">
        <v>360</v>
      </c>
      <c r="G4" s="46" t="s">
        <v>370</v>
      </c>
      <c r="H4" s="46"/>
      <c r="I4" s="46"/>
      <c r="J4" s="46"/>
      <c r="K4" s="46"/>
    </row>
    <row r="5" spans="1:11">
      <c r="A5" s="46" t="s">
        <v>355</v>
      </c>
      <c r="B5" s="46" t="s">
        <v>359</v>
      </c>
      <c r="C5" s="63">
        <v>13.05</v>
      </c>
      <c r="D5" s="46">
        <v>9</v>
      </c>
      <c r="E5" s="46"/>
      <c r="F5" s="46" t="s">
        <v>360</v>
      </c>
      <c r="G5" s="46" t="s">
        <v>370</v>
      </c>
      <c r="H5" s="46"/>
      <c r="I5" s="46"/>
      <c r="J5" s="46"/>
      <c r="K5" s="46"/>
    </row>
    <row r="6" spans="1:11">
      <c r="A6" s="46" t="s">
        <v>355</v>
      </c>
      <c r="B6" s="46" t="s">
        <v>373</v>
      </c>
      <c r="C6" s="63">
        <v>14</v>
      </c>
      <c r="D6" s="46">
        <v>6</v>
      </c>
      <c r="E6" s="46"/>
      <c r="F6" s="46" t="s">
        <v>372</v>
      </c>
      <c r="G6" s="46" t="s">
        <v>371</v>
      </c>
      <c r="H6" s="46"/>
      <c r="I6" s="46"/>
      <c r="J6" s="46"/>
      <c r="K6" s="46"/>
    </row>
    <row r="7" spans="1:11">
      <c r="A7" s="46" t="s">
        <v>355</v>
      </c>
      <c r="B7" s="46" t="s">
        <v>374</v>
      </c>
      <c r="C7" s="63">
        <v>17</v>
      </c>
      <c r="D7" s="46">
        <v>7</v>
      </c>
      <c r="E7" s="46"/>
      <c r="F7" s="46" t="s">
        <v>372</v>
      </c>
      <c r="G7" s="46" t="s">
        <v>371</v>
      </c>
      <c r="H7" s="46"/>
      <c r="I7" s="46"/>
      <c r="J7" s="46"/>
      <c r="K7" s="46"/>
    </row>
    <row r="8" spans="1:11">
      <c r="A8" s="46" t="s">
        <v>355</v>
      </c>
      <c r="B8" s="46" t="s">
        <v>376</v>
      </c>
      <c r="C8" s="63">
        <v>14.45</v>
      </c>
      <c r="D8" s="46">
        <v>10</v>
      </c>
      <c r="E8" s="46"/>
      <c r="F8" s="46" t="s">
        <v>372</v>
      </c>
      <c r="G8" s="46" t="s">
        <v>375</v>
      </c>
      <c r="H8" s="46"/>
      <c r="I8" s="46"/>
      <c r="J8" s="46"/>
      <c r="K8" s="46"/>
    </row>
    <row r="9" spans="1:11">
      <c r="A9" s="46" t="s">
        <v>355</v>
      </c>
      <c r="B9" s="46" t="s">
        <v>377</v>
      </c>
      <c r="C9" s="63">
        <v>11.9</v>
      </c>
      <c r="D9" s="46">
        <v>9</v>
      </c>
      <c r="E9" s="46"/>
      <c r="F9" s="46" t="s">
        <v>372</v>
      </c>
      <c r="G9" s="46" t="s">
        <v>375</v>
      </c>
      <c r="H9" s="46"/>
      <c r="I9" s="46"/>
      <c r="J9" s="46"/>
      <c r="K9" s="46"/>
    </row>
    <row r="10" spans="1:11">
      <c r="A10" s="46" t="s">
        <v>355</v>
      </c>
      <c r="B10" s="46" t="s">
        <v>381</v>
      </c>
      <c r="C10" s="63">
        <v>16.149999999999999</v>
      </c>
      <c r="D10" s="46">
        <v>12</v>
      </c>
      <c r="E10" s="46"/>
      <c r="F10" s="46" t="s">
        <v>387</v>
      </c>
      <c r="G10" s="46" t="s">
        <v>386</v>
      </c>
      <c r="H10" s="46"/>
      <c r="I10" s="46"/>
      <c r="J10" s="46"/>
      <c r="K10" s="46"/>
    </row>
    <row r="11" spans="1:11">
      <c r="A11" s="46" t="s">
        <v>355</v>
      </c>
      <c r="B11" s="46" t="s">
        <v>382</v>
      </c>
      <c r="C11" s="63">
        <v>9.6999999999999993</v>
      </c>
      <c r="D11" s="46">
        <v>7</v>
      </c>
      <c r="E11" s="46"/>
      <c r="F11" s="46" t="s">
        <v>387</v>
      </c>
      <c r="G11" s="46" t="s">
        <v>386</v>
      </c>
      <c r="H11" s="46"/>
      <c r="I11" s="46"/>
      <c r="J11" s="46"/>
      <c r="K11" s="46"/>
    </row>
    <row r="12" spans="1:11">
      <c r="A12" s="46" t="s">
        <v>355</v>
      </c>
      <c r="B12" s="46" t="s">
        <v>383</v>
      </c>
      <c r="C12" s="72"/>
      <c r="D12" s="72"/>
      <c r="E12" s="72"/>
      <c r="F12" s="72"/>
      <c r="G12" s="72"/>
      <c r="H12" s="46"/>
      <c r="I12" s="46"/>
      <c r="J12" s="46"/>
      <c r="K12" s="46"/>
    </row>
    <row r="13" spans="1:11">
      <c r="A13" s="46" t="s">
        <v>355</v>
      </c>
      <c r="B13" s="46" t="s">
        <v>384</v>
      </c>
      <c r="C13" s="72"/>
      <c r="D13" s="72"/>
      <c r="E13" s="72"/>
      <c r="F13" s="72"/>
      <c r="G13" s="72"/>
      <c r="H13" s="46"/>
      <c r="I13" s="46"/>
      <c r="J13" s="46"/>
      <c r="K13" s="46"/>
    </row>
    <row r="14" spans="1:11">
      <c r="A14" s="53" t="s">
        <v>419</v>
      </c>
      <c r="B14" s="54"/>
      <c r="C14" s="55">
        <f>SUM(C2:C13)</f>
        <v>136.29999999999998</v>
      </c>
      <c r="D14" s="56">
        <f>SUM(D2:D13)</f>
        <v>93</v>
      </c>
      <c r="E14" s="54"/>
      <c r="F14" s="54"/>
      <c r="G14" s="54"/>
      <c r="H14" s="54"/>
      <c r="I14" s="54"/>
      <c r="J14" s="54"/>
      <c r="K14" s="54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12"/>
  <sheetViews>
    <sheetView tabSelected="1" topLeftCell="E1" zoomScaleNormal="100" workbookViewId="0">
      <pane ySplit="1" topLeftCell="A71" activePane="bottomLeft" state="frozenSplit"/>
      <selection pane="bottomLeft" activeCell="AR13" sqref="AR13"/>
    </sheetView>
  </sheetViews>
  <sheetFormatPr defaultColWidth="9" defaultRowHeight="14"/>
  <cols>
    <col min="1" max="2" width="8.83203125" style="1" customWidth="1"/>
    <col min="3" max="3" width="12.33203125" style="1" customWidth="1"/>
    <col min="4" max="4" width="17.08203125" style="58" bestFit="1" customWidth="1"/>
    <col min="5" max="5" width="8.1640625" style="1" customWidth="1"/>
    <col min="6" max="7" width="9" style="1" customWidth="1"/>
    <col min="8" max="8" width="8.4140625" style="2" customWidth="1"/>
    <col min="9" max="10" width="23" style="1" customWidth="1"/>
    <col min="11" max="11" width="13" style="1" hidden="1" customWidth="1"/>
    <col min="12" max="12" width="9" style="1" hidden="1" customWidth="1"/>
    <col min="13" max="14" width="11.83203125" style="1" hidden="1" customWidth="1"/>
    <col min="15" max="15" width="11" style="1" hidden="1" customWidth="1"/>
    <col min="16" max="16" width="9" style="1" hidden="1" customWidth="1"/>
    <col min="17" max="18" width="13" style="1" hidden="1" customWidth="1"/>
    <col min="19" max="20" width="5.1640625" style="1" hidden="1" customWidth="1"/>
    <col min="21" max="21" width="10.83203125" style="1" hidden="1" customWidth="1"/>
    <col min="22" max="22" width="7.58203125" style="1" hidden="1" customWidth="1"/>
    <col min="23" max="24" width="9" style="1" hidden="1" customWidth="1"/>
    <col min="25" max="25" width="7.33203125" style="1" hidden="1" customWidth="1"/>
    <col min="26" max="26" width="9" style="1" hidden="1" customWidth="1"/>
    <col min="27" max="27" width="10" style="1" hidden="1" customWidth="1"/>
    <col min="28" max="28" width="13" style="1" hidden="1" customWidth="1"/>
    <col min="29" max="29" width="9" style="1" hidden="1" customWidth="1"/>
    <col min="30" max="30" width="7.1640625" style="1" hidden="1" customWidth="1"/>
    <col min="31" max="31" width="9" style="1" hidden="1" customWidth="1"/>
    <col min="32" max="32" width="9" hidden="1" customWidth="1"/>
    <col min="33" max="34" width="9" style="1" hidden="1" customWidth="1"/>
    <col min="35" max="35" width="12.08203125" style="105" customWidth="1"/>
    <col min="36" max="36" width="11.08203125" style="105" customWidth="1"/>
    <col min="37" max="37" width="11.58203125" style="105" customWidth="1"/>
    <col min="38" max="38" width="12.33203125" style="105" customWidth="1"/>
    <col min="39" max="39" width="11.58203125" style="105" customWidth="1"/>
    <col min="40" max="40" width="11.25" style="105" customWidth="1"/>
    <col min="41" max="41" width="9" style="106" customWidth="1"/>
    <col min="42" max="16384" width="9" style="1"/>
  </cols>
  <sheetData>
    <row r="1" spans="1:41">
      <c r="A1" s="3" t="s">
        <v>233</v>
      </c>
      <c r="B1" s="3" t="s">
        <v>485</v>
      </c>
      <c r="C1" s="3" t="s">
        <v>483</v>
      </c>
      <c r="D1" s="48" t="s">
        <v>0</v>
      </c>
      <c r="E1" s="3" t="s">
        <v>1</v>
      </c>
      <c r="F1" s="3" t="s">
        <v>2</v>
      </c>
      <c r="G1" s="3" t="s">
        <v>3</v>
      </c>
      <c r="H1" s="4" t="s">
        <v>244</v>
      </c>
      <c r="I1" s="3" t="s">
        <v>4</v>
      </c>
      <c r="J1" s="99" t="s">
        <v>569</v>
      </c>
      <c r="K1" s="3" t="s">
        <v>247</v>
      </c>
      <c r="L1" s="3" t="s">
        <v>5</v>
      </c>
      <c r="M1" s="3" t="s">
        <v>248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11" t="s">
        <v>246</v>
      </c>
      <c r="V1" s="3" t="s">
        <v>13</v>
      </c>
      <c r="W1" s="3" t="s">
        <v>14</v>
      </c>
      <c r="X1" s="11" t="s">
        <v>245</v>
      </c>
      <c r="Y1" s="41" t="s">
        <v>295</v>
      </c>
      <c r="Z1" s="41" t="s">
        <v>296</v>
      </c>
      <c r="AA1" s="41" t="s">
        <v>343</v>
      </c>
      <c r="AB1" s="41" t="s">
        <v>338</v>
      </c>
      <c r="AC1" s="41" t="s">
        <v>337</v>
      </c>
      <c r="AD1" s="41" t="s">
        <v>339</v>
      </c>
      <c r="AE1" s="41" t="s">
        <v>340</v>
      </c>
      <c r="AF1" s="41" t="s">
        <v>341</v>
      </c>
      <c r="AG1" s="41" t="s">
        <v>342</v>
      </c>
      <c r="AH1" s="41" t="s">
        <v>287</v>
      </c>
      <c r="AI1" s="100" t="s">
        <v>538</v>
      </c>
      <c r="AJ1" s="100" t="s">
        <v>539</v>
      </c>
      <c r="AK1" s="100" t="s">
        <v>540</v>
      </c>
      <c r="AL1" s="100" t="s">
        <v>541</v>
      </c>
      <c r="AM1" s="132" t="s">
        <v>572</v>
      </c>
      <c r="AN1" s="132" t="s">
        <v>573</v>
      </c>
      <c r="AO1" s="133" t="s">
        <v>574</v>
      </c>
    </row>
    <row r="2" spans="1:41" s="82" customFormat="1">
      <c r="A2" s="52">
        <v>1</v>
      </c>
      <c r="B2" s="52">
        <v>102</v>
      </c>
      <c r="C2" s="52">
        <v>89</v>
      </c>
      <c r="D2" s="52" t="s">
        <v>215</v>
      </c>
      <c r="E2" s="52" t="s">
        <v>33</v>
      </c>
      <c r="F2" s="52" t="s">
        <v>131</v>
      </c>
      <c r="G2" s="52" t="s">
        <v>27</v>
      </c>
      <c r="H2" s="52" t="str">
        <f t="shared" ref="H2:H33" si="0">RIGHT(D2,2)</f>
        <v>02</v>
      </c>
      <c r="I2" s="52" t="s">
        <v>208</v>
      </c>
      <c r="J2" s="52" t="str">
        <f>VLOOKUP(I2,族对应的Catalog!$A$2:$B$26,2,FALSE)</f>
        <v>BELT_STRAIGHT</v>
      </c>
      <c r="K2" s="52">
        <v>5500</v>
      </c>
      <c r="L2" s="52"/>
      <c r="M2" s="52">
        <v>1000</v>
      </c>
      <c r="N2" s="52">
        <v>1506</v>
      </c>
      <c r="O2" s="52"/>
      <c r="P2" s="52">
        <v>0</v>
      </c>
      <c r="Q2" s="52"/>
      <c r="R2" s="52"/>
      <c r="S2" s="52"/>
      <c r="T2" s="52"/>
      <c r="U2" s="80">
        <v>1.5</v>
      </c>
      <c r="V2" s="52"/>
      <c r="W2" s="52"/>
      <c r="X2" s="80">
        <v>0.6</v>
      </c>
      <c r="Y2" s="78"/>
      <c r="Z2" s="78"/>
      <c r="AA2" s="78" t="s">
        <v>481</v>
      </c>
      <c r="AB2" s="78"/>
      <c r="AC2" s="78" t="s">
        <v>481</v>
      </c>
      <c r="AD2" s="78"/>
      <c r="AE2" s="78"/>
      <c r="AF2" s="81"/>
      <c r="AG2" s="78"/>
      <c r="AH2" s="52"/>
      <c r="AI2" s="100">
        <v>68518</v>
      </c>
      <c r="AJ2" s="100">
        <v>-3438</v>
      </c>
      <c r="AK2" s="100">
        <v>63017</v>
      </c>
      <c r="AL2" s="100">
        <v>-3438</v>
      </c>
      <c r="AM2" s="5">
        <v>1506</v>
      </c>
      <c r="AN2" s="5">
        <v>1506</v>
      </c>
      <c r="AO2" s="101"/>
    </row>
    <row r="3" spans="1:41" s="82" customFormat="1">
      <c r="A3" s="52">
        <v>2</v>
      </c>
      <c r="B3" s="52"/>
      <c r="C3" s="52"/>
      <c r="D3" s="52" t="s">
        <v>425</v>
      </c>
      <c r="E3" s="52" t="s">
        <v>427</v>
      </c>
      <c r="F3" s="52" t="s">
        <v>426</v>
      </c>
      <c r="G3" s="52" t="s">
        <v>367</v>
      </c>
      <c r="H3" s="52" t="str">
        <f t="shared" si="0"/>
        <v>02</v>
      </c>
      <c r="I3" s="52" t="s">
        <v>368</v>
      </c>
      <c r="J3" s="52" t="str">
        <f>VLOOKUP(I3,族对应的Catalog!$A$2:$B$26,2,FALSE)</f>
        <v>无</v>
      </c>
      <c r="K3" s="52"/>
      <c r="L3" s="52"/>
      <c r="M3" s="52"/>
      <c r="N3" s="52"/>
      <c r="O3" s="52"/>
      <c r="P3" s="52"/>
      <c r="Q3" s="52"/>
      <c r="R3" s="52"/>
      <c r="S3" s="52"/>
      <c r="T3" s="52"/>
      <c r="U3" s="80">
        <v>0</v>
      </c>
      <c r="V3" s="52"/>
      <c r="W3" s="52"/>
      <c r="X3" s="80">
        <v>0</v>
      </c>
      <c r="Y3" s="78"/>
      <c r="Z3" s="78"/>
      <c r="AA3" s="78" t="s">
        <v>481</v>
      </c>
      <c r="AB3" s="78"/>
      <c r="AC3" s="78" t="s">
        <v>481</v>
      </c>
      <c r="AD3" s="78"/>
      <c r="AE3" s="78"/>
      <c r="AF3" s="81"/>
      <c r="AG3" s="78"/>
      <c r="AH3" s="52"/>
      <c r="AI3" s="100"/>
      <c r="AJ3" s="100"/>
      <c r="AK3" s="100"/>
      <c r="AL3" s="100"/>
      <c r="AM3" s="1"/>
      <c r="AN3" s="1"/>
      <c r="AO3" s="134"/>
    </row>
    <row r="4" spans="1:41" s="82" customFormat="1">
      <c r="A4" s="52">
        <v>3</v>
      </c>
      <c r="B4" s="52">
        <v>102</v>
      </c>
      <c r="C4" s="52">
        <v>90</v>
      </c>
      <c r="D4" s="52" t="s">
        <v>229</v>
      </c>
      <c r="E4" s="52" t="s">
        <v>33</v>
      </c>
      <c r="F4" s="52" t="s">
        <v>131</v>
      </c>
      <c r="G4" s="52" t="s">
        <v>27</v>
      </c>
      <c r="H4" s="52" t="str">
        <f t="shared" si="0"/>
        <v>04</v>
      </c>
      <c r="I4" s="52" t="s">
        <v>212</v>
      </c>
      <c r="J4" s="52" t="str">
        <f>VLOOKUP(I4,族对应的Catalog!$A$2:$B$26,2,FALSE)</f>
        <v>BELT_STRAIGHT</v>
      </c>
      <c r="K4" s="52">
        <v>11996</v>
      </c>
      <c r="L4" s="52"/>
      <c r="M4" s="52">
        <v>1000</v>
      </c>
      <c r="N4" s="52" t="s">
        <v>237</v>
      </c>
      <c r="O4" s="52">
        <v>198</v>
      </c>
      <c r="P4" s="52">
        <v>0</v>
      </c>
      <c r="Q4" s="52"/>
      <c r="R4" s="52"/>
      <c r="S4" s="52"/>
      <c r="T4" s="52"/>
      <c r="U4" s="80">
        <v>4</v>
      </c>
      <c r="V4" s="52"/>
      <c r="W4" s="52"/>
      <c r="X4" s="80">
        <v>1</v>
      </c>
      <c r="Y4" s="78" t="s">
        <v>297</v>
      </c>
      <c r="Z4" s="78"/>
      <c r="AA4" s="78" t="s">
        <v>481</v>
      </c>
      <c r="AB4" s="78"/>
      <c r="AC4" s="78" t="s">
        <v>481</v>
      </c>
      <c r="AD4" s="78"/>
      <c r="AE4" s="78"/>
      <c r="AF4" s="81"/>
      <c r="AG4" s="78"/>
      <c r="AH4" s="52"/>
      <c r="AI4" s="100">
        <v>63017</v>
      </c>
      <c r="AJ4" s="100">
        <v>-3438</v>
      </c>
      <c r="AK4" s="100">
        <v>51052</v>
      </c>
      <c r="AL4" s="100">
        <v>-3438</v>
      </c>
      <c r="AM4" s="5">
        <v>1506</v>
      </c>
      <c r="AN4" s="5">
        <v>1704</v>
      </c>
      <c r="AO4" s="101"/>
    </row>
    <row r="5" spans="1:41" s="82" customFormat="1">
      <c r="A5" s="52">
        <v>4</v>
      </c>
      <c r="B5" s="52">
        <v>102</v>
      </c>
      <c r="C5" s="52">
        <v>91</v>
      </c>
      <c r="D5" s="52" t="s">
        <v>217</v>
      </c>
      <c r="E5" s="52" t="s">
        <v>33</v>
      </c>
      <c r="F5" s="52" t="s">
        <v>131</v>
      </c>
      <c r="G5" s="52" t="s">
        <v>102</v>
      </c>
      <c r="H5" s="52" t="str">
        <f t="shared" si="0"/>
        <v>06</v>
      </c>
      <c r="I5" s="52" t="s">
        <v>103</v>
      </c>
      <c r="J5" s="52" t="str">
        <f>VLOOKUP(I5,族对应的Catalog!$A$2:$B$26,2,FALSE)</f>
        <v>BELT_TURN</v>
      </c>
      <c r="K5" s="52">
        <v>0</v>
      </c>
      <c r="L5" s="52"/>
      <c r="M5" s="52">
        <v>1000</v>
      </c>
      <c r="N5" s="52">
        <v>1701</v>
      </c>
      <c r="O5" s="52"/>
      <c r="P5" s="52">
        <v>1700</v>
      </c>
      <c r="Q5" s="52"/>
      <c r="R5" s="52"/>
      <c r="S5" s="52"/>
      <c r="T5" s="52"/>
      <c r="U5" s="80">
        <v>1.5</v>
      </c>
      <c r="V5" s="52"/>
      <c r="W5" s="52"/>
      <c r="X5" s="80">
        <v>1.4</v>
      </c>
      <c r="Y5" s="78"/>
      <c r="Z5" s="78"/>
      <c r="AA5" s="78" t="s">
        <v>481</v>
      </c>
      <c r="AB5" s="78"/>
      <c r="AC5" s="78" t="s">
        <v>481</v>
      </c>
      <c r="AD5" s="78"/>
      <c r="AE5" s="78"/>
      <c r="AF5" s="81"/>
      <c r="AG5" s="78"/>
      <c r="AH5" s="52"/>
      <c r="AI5" s="100">
        <v>51052</v>
      </c>
      <c r="AJ5" s="100">
        <v>-3438</v>
      </c>
      <c r="AK5" s="100">
        <v>49398</v>
      </c>
      <c r="AL5" s="100">
        <v>-5202</v>
      </c>
      <c r="AM5" s="5">
        <v>1704</v>
      </c>
      <c r="AN5" s="5">
        <v>1704</v>
      </c>
      <c r="AO5" s="102">
        <v>90</v>
      </c>
    </row>
    <row r="6" spans="1:41" s="82" customFormat="1">
      <c r="A6" s="52">
        <v>5</v>
      </c>
      <c r="B6" s="52">
        <v>102</v>
      </c>
      <c r="C6" s="52">
        <v>92</v>
      </c>
      <c r="D6" s="52" t="s">
        <v>218</v>
      </c>
      <c r="E6" s="52" t="s">
        <v>33</v>
      </c>
      <c r="F6" s="52" t="s">
        <v>131</v>
      </c>
      <c r="G6" s="52" t="s">
        <v>27</v>
      </c>
      <c r="H6" s="52" t="str">
        <f t="shared" si="0"/>
        <v>08</v>
      </c>
      <c r="I6" s="52" t="s">
        <v>208</v>
      </c>
      <c r="J6" s="52" t="str">
        <f>VLOOKUP(I6,族对应的Catalog!$A$2:$B$26,2,FALSE)</f>
        <v>BELT_STRAIGHT</v>
      </c>
      <c r="K6" s="52">
        <v>5853</v>
      </c>
      <c r="L6" s="52"/>
      <c r="M6" s="52">
        <v>1000</v>
      </c>
      <c r="N6" s="52">
        <v>1704</v>
      </c>
      <c r="O6" s="52"/>
      <c r="P6" s="52">
        <v>0</v>
      </c>
      <c r="Q6" s="52"/>
      <c r="R6" s="52"/>
      <c r="S6" s="52"/>
      <c r="T6" s="52"/>
      <c r="U6" s="80">
        <v>2.2000000000000002</v>
      </c>
      <c r="V6" s="52"/>
      <c r="W6" s="52"/>
      <c r="X6" s="80">
        <v>1.5</v>
      </c>
      <c r="Y6" s="78"/>
      <c r="Z6" s="78"/>
      <c r="AA6" s="78" t="s">
        <v>481</v>
      </c>
      <c r="AB6" s="78"/>
      <c r="AC6" s="78" t="s">
        <v>481</v>
      </c>
      <c r="AD6" s="78"/>
      <c r="AE6" s="78"/>
      <c r="AF6" s="81"/>
      <c r="AG6" s="78"/>
      <c r="AH6" s="52"/>
      <c r="AI6" s="100">
        <v>49398</v>
      </c>
      <c r="AJ6" s="100">
        <v>-5202</v>
      </c>
      <c r="AK6" s="100">
        <v>49398</v>
      </c>
      <c r="AL6" s="100">
        <v>-10991</v>
      </c>
      <c r="AM6" s="5">
        <v>1704</v>
      </c>
      <c r="AN6" s="5">
        <v>1704</v>
      </c>
      <c r="AO6" s="101"/>
    </row>
    <row r="7" spans="1:41" s="82" customFormat="1">
      <c r="A7" s="52">
        <v>6</v>
      </c>
      <c r="B7" s="52">
        <v>102</v>
      </c>
      <c r="C7" s="52">
        <v>93</v>
      </c>
      <c r="D7" s="52" t="s">
        <v>216</v>
      </c>
      <c r="E7" s="52" t="s">
        <v>33</v>
      </c>
      <c r="F7" s="52" t="s">
        <v>131</v>
      </c>
      <c r="G7" s="52" t="s">
        <v>27</v>
      </c>
      <c r="H7" s="52" t="str">
        <f t="shared" si="0"/>
        <v>10</v>
      </c>
      <c r="I7" s="52" t="s">
        <v>208</v>
      </c>
      <c r="J7" s="52" t="str">
        <f>VLOOKUP(I7,族对应的Catalog!$A$2:$B$26,2,FALSE)</f>
        <v>BELT_STRAIGHT</v>
      </c>
      <c r="K7" s="52">
        <v>6902</v>
      </c>
      <c r="L7" s="52"/>
      <c r="M7" s="52">
        <v>1000</v>
      </c>
      <c r="N7" s="52">
        <v>1704</v>
      </c>
      <c r="O7" s="52"/>
      <c r="P7" s="52">
        <v>0</v>
      </c>
      <c r="Q7" s="52"/>
      <c r="R7" s="52"/>
      <c r="S7" s="52"/>
      <c r="T7" s="52"/>
      <c r="U7" s="80">
        <v>3</v>
      </c>
      <c r="V7" s="52"/>
      <c r="W7" s="52"/>
      <c r="X7" s="80">
        <v>1.5</v>
      </c>
      <c r="Y7" s="78"/>
      <c r="Z7" s="78"/>
      <c r="AA7" s="78" t="s">
        <v>481</v>
      </c>
      <c r="AB7" s="78"/>
      <c r="AC7" s="78" t="s">
        <v>481</v>
      </c>
      <c r="AD7" s="78"/>
      <c r="AE7" s="78"/>
      <c r="AF7" s="81"/>
      <c r="AG7" s="78"/>
      <c r="AH7" s="52"/>
      <c r="AI7" s="100">
        <v>49398</v>
      </c>
      <c r="AJ7" s="100">
        <v>-10991</v>
      </c>
      <c r="AK7" s="100">
        <v>49398</v>
      </c>
      <c r="AL7" s="100">
        <v>-17889</v>
      </c>
      <c r="AM7" s="5">
        <v>1704</v>
      </c>
      <c r="AN7" s="5">
        <v>1704</v>
      </c>
      <c r="AO7" s="101"/>
    </row>
    <row r="8" spans="1:41" s="82" customFormat="1">
      <c r="A8" s="52">
        <v>7</v>
      </c>
      <c r="B8" s="52">
        <v>102</v>
      </c>
      <c r="C8" s="52">
        <v>94</v>
      </c>
      <c r="D8" s="52" t="s">
        <v>228</v>
      </c>
      <c r="E8" s="52" t="s">
        <v>33</v>
      </c>
      <c r="F8" s="52" t="s">
        <v>131</v>
      </c>
      <c r="G8" s="52" t="s">
        <v>27</v>
      </c>
      <c r="H8" s="52" t="str">
        <f t="shared" si="0"/>
        <v>12</v>
      </c>
      <c r="I8" s="52" t="s">
        <v>30</v>
      </c>
      <c r="J8" s="52" t="str">
        <f>VLOOKUP(I8,族对应的Catalog!$A$2:$B$26,2,FALSE)</f>
        <v>BELT_STRAIGHT</v>
      </c>
      <c r="K8" s="52">
        <v>5787</v>
      </c>
      <c r="L8" s="52"/>
      <c r="M8" s="52">
        <v>1000</v>
      </c>
      <c r="N8" s="52" t="s">
        <v>238</v>
      </c>
      <c r="O8" s="52">
        <v>250</v>
      </c>
      <c r="P8" s="52">
        <v>0</v>
      </c>
      <c r="Q8" s="52"/>
      <c r="R8" s="52"/>
      <c r="S8" s="52"/>
      <c r="T8" s="52"/>
      <c r="U8" s="80">
        <v>3</v>
      </c>
      <c r="V8" s="52"/>
      <c r="W8" s="52"/>
      <c r="X8" s="80">
        <v>1.5</v>
      </c>
      <c r="Y8" s="78" t="s">
        <v>297</v>
      </c>
      <c r="Z8" s="78"/>
      <c r="AA8" s="78" t="s">
        <v>481</v>
      </c>
      <c r="AB8" s="78"/>
      <c r="AC8" s="78" t="s">
        <v>481</v>
      </c>
      <c r="AD8" s="78"/>
      <c r="AE8" s="78"/>
      <c r="AF8" s="81"/>
      <c r="AG8" s="78"/>
      <c r="AH8" s="52"/>
      <c r="AI8" s="100">
        <v>49398</v>
      </c>
      <c r="AJ8" s="100">
        <v>-17889</v>
      </c>
      <c r="AK8" s="100">
        <v>49398</v>
      </c>
      <c r="AL8" s="100">
        <v>-23650</v>
      </c>
      <c r="AM8" s="5">
        <v>1704</v>
      </c>
      <c r="AN8" s="5">
        <v>1452</v>
      </c>
      <c r="AO8" s="101"/>
    </row>
    <row r="9" spans="1:41" s="82" customFormat="1">
      <c r="A9" s="52">
        <v>8</v>
      </c>
      <c r="B9" s="52">
        <v>102</v>
      </c>
      <c r="C9" s="52">
        <v>95</v>
      </c>
      <c r="D9" s="52" t="s">
        <v>227</v>
      </c>
      <c r="E9" s="52" t="s">
        <v>33</v>
      </c>
      <c r="F9" s="52" t="s">
        <v>131</v>
      </c>
      <c r="G9" s="52" t="s">
        <v>102</v>
      </c>
      <c r="H9" s="52" t="str">
        <f t="shared" si="0"/>
        <v>14</v>
      </c>
      <c r="I9" s="52" t="s">
        <v>226</v>
      </c>
      <c r="J9" s="52" t="str">
        <f>VLOOKUP(I9,族对应的Catalog!$A$2:$B$26,2,FALSE)</f>
        <v>BELT_TURN</v>
      </c>
      <c r="K9" s="52">
        <v>0</v>
      </c>
      <c r="L9" s="52"/>
      <c r="M9" s="52">
        <v>1000</v>
      </c>
      <c r="N9" s="52">
        <v>1451</v>
      </c>
      <c r="O9" s="52"/>
      <c r="P9" s="52">
        <v>2000</v>
      </c>
      <c r="Q9" s="52"/>
      <c r="R9" s="52"/>
      <c r="S9" s="52"/>
      <c r="T9" s="52"/>
      <c r="U9" s="80">
        <v>1.1000000000000001</v>
      </c>
      <c r="V9" s="52"/>
      <c r="W9" s="52"/>
      <c r="X9" s="80">
        <v>1.4</v>
      </c>
      <c r="Y9" s="78"/>
      <c r="Z9" s="78"/>
      <c r="AA9" s="78" t="s">
        <v>481</v>
      </c>
      <c r="AB9" s="78"/>
      <c r="AC9" s="78" t="s">
        <v>481</v>
      </c>
      <c r="AD9" s="78"/>
      <c r="AE9" s="78"/>
      <c r="AF9" s="81"/>
      <c r="AG9" s="78"/>
      <c r="AH9" s="52"/>
      <c r="AI9" s="100">
        <v>49426</v>
      </c>
      <c r="AJ9" s="100">
        <v>-23665</v>
      </c>
      <c r="AK9" s="100">
        <v>50416</v>
      </c>
      <c r="AL9" s="100">
        <v>-25412.5</v>
      </c>
      <c r="AM9" s="5">
        <v>1454</v>
      </c>
      <c r="AN9" s="5">
        <v>1454</v>
      </c>
      <c r="AO9" s="102">
        <v>60</v>
      </c>
    </row>
    <row r="10" spans="1:41" s="82" customFormat="1">
      <c r="A10" s="52">
        <v>9</v>
      </c>
      <c r="B10" s="52">
        <v>102</v>
      </c>
      <c r="C10" s="52">
        <v>96</v>
      </c>
      <c r="D10" s="52" t="s">
        <v>225</v>
      </c>
      <c r="E10" s="52" t="s">
        <v>33</v>
      </c>
      <c r="F10" s="52" t="s">
        <v>131</v>
      </c>
      <c r="G10" s="52" t="s">
        <v>102</v>
      </c>
      <c r="H10" s="52" t="str">
        <f t="shared" si="0"/>
        <v>16</v>
      </c>
      <c r="I10" s="52" t="s">
        <v>226</v>
      </c>
      <c r="J10" s="52" t="str">
        <f>VLOOKUP(I10,族对应的Catalog!$A$2:$B$26,2,FALSE)</f>
        <v>BELT_TURN</v>
      </c>
      <c r="K10" s="52">
        <v>0</v>
      </c>
      <c r="L10" s="52"/>
      <c r="M10" s="52">
        <v>1000</v>
      </c>
      <c r="N10" s="52">
        <v>1451</v>
      </c>
      <c r="O10" s="52"/>
      <c r="P10" s="52">
        <v>2000</v>
      </c>
      <c r="Q10" s="52"/>
      <c r="R10" s="52"/>
      <c r="S10" s="52"/>
      <c r="T10" s="52"/>
      <c r="U10" s="80">
        <v>1.1000000000000001</v>
      </c>
      <c r="V10" s="52"/>
      <c r="W10" s="52"/>
      <c r="X10" s="80">
        <v>1.4</v>
      </c>
      <c r="Y10" s="78"/>
      <c r="Z10" s="78"/>
      <c r="AA10" s="78" t="s">
        <v>481</v>
      </c>
      <c r="AB10" s="78"/>
      <c r="AC10" s="78" t="s">
        <v>481</v>
      </c>
      <c r="AD10" s="78"/>
      <c r="AE10" s="78"/>
      <c r="AF10" s="81"/>
      <c r="AG10" s="78"/>
      <c r="AH10" s="52"/>
      <c r="AI10" s="100">
        <v>50416</v>
      </c>
      <c r="AJ10" s="100">
        <v>-25412.5</v>
      </c>
      <c r="AK10" s="100">
        <v>52431</v>
      </c>
      <c r="AL10" s="100">
        <v>-25366</v>
      </c>
      <c r="AM10" s="5">
        <v>1454</v>
      </c>
      <c r="AN10" s="5">
        <v>1454</v>
      </c>
      <c r="AO10" s="102">
        <v>60</v>
      </c>
    </row>
    <row r="11" spans="1:41" s="82" customFormat="1">
      <c r="A11" s="52">
        <v>10</v>
      </c>
      <c r="B11" s="52">
        <v>102</v>
      </c>
      <c r="C11" s="52">
        <v>97</v>
      </c>
      <c r="D11" s="52" t="s">
        <v>137</v>
      </c>
      <c r="E11" s="52" t="s">
        <v>33</v>
      </c>
      <c r="F11" s="52" t="s">
        <v>131</v>
      </c>
      <c r="G11" s="52" t="s">
        <v>27</v>
      </c>
      <c r="H11" s="52" t="str">
        <f t="shared" si="0"/>
        <v>18</v>
      </c>
      <c r="I11" s="52" t="s">
        <v>28</v>
      </c>
      <c r="J11" s="52" t="str">
        <f>VLOOKUP(I11,族对应的Catalog!$A$2:$B$26,2,FALSE)</f>
        <v>BELT_STRAIGHT</v>
      </c>
      <c r="K11" s="52">
        <v>1200</v>
      </c>
      <c r="L11" s="52"/>
      <c r="M11" s="52">
        <v>1000</v>
      </c>
      <c r="N11" s="52">
        <v>1454</v>
      </c>
      <c r="O11" s="52"/>
      <c r="P11" s="52">
        <v>0</v>
      </c>
      <c r="Q11" s="52"/>
      <c r="R11" s="52"/>
      <c r="S11" s="52"/>
      <c r="T11" s="52"/>
      <c r="U11" s="80">
        <v>0.75</v>
      </c>
      <c r="V11" s="52"/>
      <c r="W11" s="52"/>
      <c r="X11" s="77">
        <v>1.5</v>
      </c>
      <c r="Y11" s="78"/>
      <c r="Z11" s="78"/>
      <c r="AA11" s="78">
        <v>1</v>
      </c>
      <c r="AB11" s="78"/>
      <c r="AC11" s="78" t="s">
        <v>481</v>
      </c>
      <c r="AD11" s="78"/>
      <c r="AE11" s="78"/>
      <c r="AF11" s="81"/>
      <c r="AG11" s="78"/>
      <c r="AH11" s="52"/>
      <c r="AI11" s="100">
        <v>52431</v>
      </c>
      <c r="AJ11" s="100">
        <v>-25366</v>
      </c>
      <c r="AK11" s="100">
        <v>53468.5</v>
      </c>
      <c r="AL11" s="100">
        <v>-24776</v>
      </c>
      <c r="AM11" s="5">
        <v>1454</v>
      </c>
      <c r="AN11" s="5">
        <v>1454</v>
      </c>
      <c r="AO11" s="101"/>
    </row>
    <row r="12" spans="1:41" s="82" customFormat="1">
      <c r="A12" s="52">
        <v>11</v>
      </c>
      <c r="B12" s="52">
        <v>102</v>
      </c>
      <c r="C12" s="52">
        <v>98</v>
      </c>
      <c r="D12" s="52" t="s">
        <v>130</v>
      </c>
      <c r="E12" s="52" t="s">
        <v>33</v>
      </c>
      <c r="F12" s="52" t="s">
        <v>131</v>
      </c>
      <c r="G12" s="52" t="s">
        <v>27</v>
      </c>
      <c r="H12" s="52" t="str">
        <f t="shared" si="0"/>
        <v>20</v>
      </c>
      <c r="I12" s="52" t="s">
        <v>28</v>
      </c>
      <c r="J12" s="52" t="str">
        <f>VLOOKUP(I12,族对应的Catalog!$A$2:$B$26,2,FALSE)</f>
        <v>BELT_STRAIGHT</v>
      </c>
      <c r="K12" s="52">
        <v>1200</v>
      </c>
      <c r="L12" s="52"/>
      <c r="M12" s="52">
        <v>1000</v>
      </c>
      <c r="N12" s="52">
        <v>1454</v>
      </c>
      <c r="O12" s="52"/>
      <c r="P12" s="52">
        <v>0</v>
      </c>
      <c r="Q12" s="52"/>
      <c r="R12" s="52"/>
      <c r="S12" s="52"/>
      <c r="T12" s="52"/>
      <c r="U12" s="80">
        <v>0.75</v>
      </c>
      <c r="V12" s="52"/>
      <c r="W12" s="52"/>
      <c r="X12" s="77">
        <v>1.5</v>
      </c>
      <c r="Y12" s="78"/>
      <c r="Z12" s="78"/>
      <c r="AA12" s="78">
        <v>1</v>
      </c>
      <c r="AB12" s="78"/>
      <c r="AC12" s="78" t="s">
        <v>481</v>
      </c>
      <c r="AD12" s="78"/>
      <c r="AE12" s="78"/>
      <c r="AF12" s="81"/>
      <c r="AG12" s="78"/>
      <c r="AH12" s="52"/>
      <c r="AI12" s="100">
        <v>53468.5</v>
      </c>
      <c r="AJ12" s="100">
        <v>-24776</v>
      </c>
      <c r="AK12" s="100">
        <v>54506.5</v>
      </c>
      <c r="AL12" s="100">
        <v>-24177</v>
      </c>
      <c r="AM12" s="5">
        <v>1454</v>
      </c>
      <c r="AN12" s="5">
        <v>1454</v>
      </c>
      <c r="AO12" s="101"/>
    </row>
    <row r="13" spans="1:41" s="82" customFormat="1">
      <c r="A13" s="52">
        <v>12</v>
      </c>
      <c r="B13" s="52"/>
      <c r="C13" s="52"/>
      <c r="D13" s="52" t="s">
        <v>134</v>
      </c>
      <c r="E13" s="52" t="s">
        <v>33</v>
      </c>
      <c r="F13" s="52" t="s">
        <v>131</v>
      </c>
      <c r="G13" s="52" t="s">
        <v>135</v>
      </c>
      <c r="H13" s="52" t="str">
        <f t="shared" si="0"/>
        <v>22</v>
      </c>
      <c r="I13" s="52" t="s">
        <v>136</v>
      </c>
      <c r="J13" s="52" t="str">
        <f>VLOOKUP(I13,族对应的Catalog!$A$2:$B$26,2,FALSE)</f>
        <v>ATR_360</v>
      </c>
      <c r="K13" s="52">
        <v>0</v>
      </c>
      <c r="L13" s="52"/>
      <c r="M13" s="52">
        <v>0</v>
      </c>
      <c r="N13" s="52"/>
      <c r="O13" s="52"/>
      <c r="P13" s="52">
        <v>0</v>
      </c>
      <c r="Q13" s="52"/>
      <c r="R13" s="52"/>
      <c r="S13" s="52"/>
      <c r="T13" s="52"/>
      <c r="U13" s="80">
        <v>0.5</v>
      </c>
      <c r="V13" s="52"/>
      <c r="W13" s="52"/>
      <c r="X13" s="77">
        <v>0</v>
      </c>
      <c r="Y13" s="78"/>
      <c r="Z13" s="78"/>
      <c r="AA13" s="78">
        <v>1</v>
      </c>
      <c r="AB13" s="78"/>
      <c r="AC13" s="78" t="s">
        <v>481</v>
      </c>
      <c r="AD13" s="78"/>
      <c r="AE13" s="78"/>
      <c r="AF13" s="81"/>
      <c r="AG13" s="78"/>
      <c r="AH13" s="52"/>
      <c r="AI13" s="100"/>
      <c r="AJ13" s="100"/>
      <c r="AK13" s="100"/>
      <c r="AL13" s="100"/>
      <c r="AM13" s="1"/>
      <c r="AN13" s="1"/>
      <c r="AO13" s="134"/>
    </row>
    <row r="14" spans="1:41" s="82" customFormat="1">
      <c r="A14" s="52">
        <v>13</v>
      </c>
      <c r="B14" s="52">
        <v>102</v>
      </c>
      <c r="C14" s="52">
        <v>99</v>
      </c>
      <c r="D14" s="52" t="s">
        <v>132</v>
      </c>
      <c r="E14" s="52" t="s">
        <v>33</v>
      </c>
      <c r="F14" s="52" t="s">
        <v>131</v>
      </c>
      <c r="G14" s="52" t="s">
        <v>27</v>
      </c>
      <c r="H14" s="52" t="str">
        <f t="shared" si="0"/>
        <v>24</v>
      </c>
      <c r="I14" s="52" t="s">
        <v>28</v>
      </c>
      <c r="J14" s="52" t="str">
        <f>VLOOKUP(I14,族对应的Catalog!$A$2:$B$26,2,FALSE)</f>
        <v>BELT_STRAIGHT</v>
      </c>
      <c r="K14" s="52">
        <v>1200</v>
      </c>
      <c r="L14" s="52"/>
      <c r="M14" s="52">
        <v>1000</v>
      </c>
      <c r="N14" s="52">
        <v>1454</v>
      </c>
      <c r="O14" s="52"/>
      <c r="P14" s="52">
        <v>0</v>
      </c>
      <c r="Q14" s="52"/>
      <c r="R14" s="52"/>
      <c r="S14" s="52"/>
      <c r="T14" s="52"/>
      <c r="U14" s="80">
        <v>0.75</v>
      </c>
      <c r="V14" s="52"/>
      <c r="W14" s="52"/>
      <c r="X14" s="77">
        <v>1.5</v>
      </c>
      <c r="Y14" s="78"/>
      <c r="Z14" s="78"/>
      <c r="AA14" s="78">
        <v>1</v>
      </c>
      <c r="AB14" s="78"/>
      <c r="AC14" s="78" t="s">
        <v>481</v>
      </c>
      <c r="AD14" s="78"/>
      <c r="AE14" s="78"/>
      <c r="AF14" s="81"/>
      <c r="AG14" s="78"/>
      <c r="AH14" s="52"/>
      <c r="AI14" s="100">
        <v>54506.5</v>
      </c>
      <c r="AJ14" s="100">
        <v>-24177</v>
      </c>
      <c r="AK14" s="100">
        <v>55546</v>
      </c>
      <c r="AL14" s="100">
        <v>-23577</v>
      </c>
      <c r="AM14" s="5">
        <v>1454</v>
      </c>
      <c r="AN14" s="5">
        <v>1454</v>
      </c>
      <c r="AO14" s="101"/>
    </row>
    <row r="15" spans="1:41" s="82" customFormat="1">
      <c r="A15" s="52">
        <v>14</v>
      </c>
      <c r="B15" s="52">
        <v>102</v>
      </c>
      <c r="C15" s="52">
        <v>100</v>
      </c>
      <c r="D15" s="52" t="s">
        <v>133</v>
      </c>
      <c r="E15" s="52" t="s">
        <v>33</v>
      </c>
      <c r="F15" s="52" t="s">
        <v>131</v>
      </c>
      <c r="G15" s="52" t="s">
        <v>27</v>
      </c>
      <c r="H15" s="52" t="str">
        <f t="shared" si="0"/>
        <v>26</v>
      </c>
      <c r="I15" s="52" t="s">
        <v>28</v>
      </c>
      <c r="J15" s="52" t="str">
        <f>VLOOKUP(I15,族对应的Catalog!$A$2:$B$26,2,FALSE)</f>
        <v>BELT_STRAIGHT</v>
      </c>
      <c r="K15" s="52">
        <v>1200</v>
      </c>
      <c r="L15" s="52"/>
      <c r="M15" s="52">
        <v>1000</v>
      </c>
      <c r="N15" s="52">
        <v>1454</v>
      </c>
      <c r="O15" s="52"/>
      <c r="P15" s="52">
        <v>0</v>
      </c>
      <c r="Q15" s="52"/>
      <c r="R15" s="52"/>
      <c r="S15" s="52"/>
      <c r="T15" s="52"/>
      <c r="U15" s="80">
        <v>0.75</v>
      </c>
      <c r="V15" s="52"/>
      <c r="W15" s="52"/>
      <c r="X15" s="77">
        <v>1.5</v>
      </c>
      <c r="Y15" s="78"/>
      <c r="Z15" s="78"/>
      <c r="AA15" s="78">
        <v>1</v>
      </c>
      <c r="AB15" s="78"/>
      <c r="AC15" s="78" t="s">
        <v>481</v>
      </c>
      <c r="AD15" s="78"/>
      <c r="AE15" s="78"/>
      <c r="AF15" s="81"/>
      <c r="AG15" s="78"/>
      <c r="AH15" s="52"/>
      <c r="AI15" s="100">
        <v>55546</v>
      </c>
      <c r="AJ15" s="100">
        <v>-23577</v>
      </c>
      <c r="AK15" s="100">
        <v>56579</v>
      </c>
      <c r="AL15" s="100">
        <v>-22980</v>
      </c>
      <c r="AM15" s="5">
        <v>1454</v>
      </c>
      <c r="AN15" s="5">
        <v>1454</v>
      </c>
      <c r="AO15" s="101"/>
    </row>
    <row r="16" spans="1:41" s="82" customFormat="1">
      <c r="A16" s="52">
        <v>15</v>
      </c>
      <c r="B16" s="52">
        <v>102</v>
      </c>
      <c r="C16" s="52">
        <v>101</v>
      </c>
      <c r="D16" s="52" t="s">
        <v>177</v>
      </c>
      <c r="E16" s="52" t="s">
        <v>33</v>
      </c>
      <c r="F16" s="52" t="s">
        <v>131</v>
      </c>
      <c r="G16" s="52" t="s">
        <v>27</v>
      </c>
      <c r="H16" s="52" t="str">
        <f t="shared" si="0"/>
        <v>28</v>
      </c>
      <c r="I16" s="52" t="s">
        <v>30</v>
      </c>
      <c r="J16" s="52" t="str">
        <f>VLOOKUP(I16,族对应的Catalog!$A$2:$B$26,2,FALSE)</f>
        <v>BELT_STRAIGHT</v>
      </c>
      <c r="K16" s="52">
        <v>1206</v>
      </c>
      <c r="L16" s="52"/>
      <c r="M16" s="52">
        <v>1000</v>
      </c>
      <c r="N16" s="52" t="s">
        <v>239</v>
      </c>
      <c r="O16" s="52">
        <v>200</v>
      </c>
      <c r="P16" s="52">
        <v>0</v>
      </c>
      <c r="Q16" s="52"/>
      <c r="R16" s="52"/>
      <c r="S16" s="52"/>
      <c r="T16" s="52"/>
      <c r="U16" s="80">
        <v>0.75</v>
      </c>
      <c r="V16" s="52"/>
      <c r="W16" s="52"/>
      <c r="X16" s="77">
        <v>1.5</v>
      </c>
      <c r="Y16" s="78"/>
      <c r="Z16" s="78"/>
      <c r="AA16" s="78">
        <v>1</v>
      </c>
      <c r="AB16" s="78"/>
      <c r="AC16" s="78" t="s">
        <v>481</v>
      </c>
      <c r="AD16" s="78"/>
      <c r="AE16" s="78"/>
      <c r="AF16" s="81"/>
      <c r="AG16" s="78"/>
      <c r="AH16" s="52"/>
      <c r="AI16" s="100">
        <v>56579</v>
      </c>
      <c r="AJ16" s="100">
        <v>-22980</v>
      </c>
      <c r="AK16" s="100">
        <v>57625</v>
      </c>
      <c r="AL16" s="100">
        <v>-22376</v>
      </c>
      <c r="AM16" s="5">
        <v>1446</v>
      </c>
      <c r="AN16" s="5">
        <v>1207</v>
      </c>
      <c r="AO16" s="101"/>
    </row>
    <row r="17" spans="1:41" s="82" customFormat="1">
      <c r="A17" s="52">
        <v>16</v>
      </c>
      <c r="B17" s="52"/>
      <c r="C17" s="52"/>
      <c r="D17" s="52" t="s">
        <v>428</v>
      </c>
      <c r="E17" s="52" t="s">
        <v>33</v>
      </c>
      <c r="F17" s="52" t="s">
        <v>131</v>
      </c>
      <c r="G17" s="52" t="s">
        <v>363</v>
      </c>
      <c r="H17" s="52" t="str">
        <f t="shared" si="0"/>
        <v>28</v>
      </c>
      <c r="I17" s="52" t="s">
        <v>364</v>
      </c>
      <c r="J17" s="52" t="str">
        <f>VLOOKUP(I17,族对应的Catalog!$A$2:$B$26,2,FALSE)</f>
        <v>无</v>
      </c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80">
        <v>0</v>
      </c>
      <c r="V17" s="52"/>
      <c r="W17" s="52"/>
      <c r="X17" s="77">
        <v>0</v>
      </c>
      <c r="Y17" s="78"/>
      <c r="Z17" s="78"/>
      <c r="AA17" s="78"/>
      <c r="AB17" s="78"/>
      <c r="AC17" s="78" t="s">
        <v>481</v>
      </c>
      <c r="AD17" s="78"/>
      <c r="AE17" s="78"/>
      <c r="AF17" s="81"/>
      <c r="AG17" s="78"/>
      <c r="AH17" s="52"/>
      <c r="AI17" s="100"/>
      <c r="AJ17" s="100"/>
      <c r="AK17" s="100"/>
      <c r="AL17" s="100"/>
      <c r="AM17" s="1"/>
      <c r="AN17" s="1"/>
      <c r="AO17" s="134"/>
    </row>
    <row r="18" spans="1:41" s="82" customFormat="1">
      <c r="A18" s="52">
        <v>17</v>
      </c>
      <c r="B18" s="52">
        <v>102</v>
      </c>
      <c r="C18" s="52">
        <v>66</v>
      </c>
      <c r="D18" s="52" t="s">
        <v>115</v>
      </c>
      <c r="E18" s="52" t="s">
        <v>33</v>
      </c>
      <c r="F18" s="52" t="s">
        <v>116</v>
      </c>
      <c r="G18" s="52" t="s">
        <v>37</v>
      </c>
      <c r="H18" s="52" t="str">
        <f t="shared" si="0"/>
        <v>02</v>
      </c>
      <c r="I18" s="52" t="s">
        <v>38</v>
      </c>
      <c r="J18" s="52" t="str">
        <f>VLOOKUP(I18,族对应的Catalog!$A$2:$B$26,2,FALSE)</f>
        <v>TRAY_TURN</v>
      </c>
      <c r="K18" s="52">
        <v>0</v>
      </c>
      <c r="L18" s="52"/>
      <c r="M18" s="52">
        <v>1000</v>
      </c>
      <c r="N18" s="52">
        <v>500</v>
      </c>
      <c r="O18" s="52"/>
      <c r="P18" s="52">
        <v>2250</v>
      </c>
      <c r="Q18" s="52">
        <v>600</v>
      </c>
      <c r="R18" s="52">
        <v>600</v>
      </c>
      <c r="S18" s="52"/>
      <c r="T18" s="52"/>
      <c r="U18" s="52">
        <v>0.75</v>
      </c>
      <c r="V18" s="52"/>
      <c r="W18" s="52"/>
      <c r="X18" s="77">
        <v>1.9</v>
      </c>
      <c r="Y18" s="78"/>
      <c r="Z18" s="78"/>
      <c r="AA18" s="78">
        <v>4</v>
      </c>
      <c r="AB18" s="78"/>
      <c r="AC18" s="78">
        <v>2</v>
      </c>
      <c r="AD18" s="78"/>
      <c r="AE18" s="78">
        <v>1</v>
      </c>
      <c r="AF18" s="81"/>
      <c r="AG18" s="78"/>
      <c r="AH18" s="52"/>
      <c r="AI18" s="100">
        <v>68638</v>
      </c>
      <c r="AJ18" s="100">
        <v>-20716.5</v>
      </c>
      <c r="AK18" s="100">
        <v>70286</v>
      </c>
      <c r="AL18" s="100">
        <v>-21325.5</v>
      </c>
      <c r="AM18" s="5">
        <v>500</v>
      </c>
      <c r="AN18" s="5">
        <v>500</v>
      </c>
      <c r="AO18" s="102">
        <v>30</v>
      </c>
    </row>
    <row r="19" spans="1:41" s="82" customFormat="1">
      <c r="A19" s="52">
        <v>18</v>
      </c>
      <c r="B19" s="52">
        <v>102</v>
      </c>
      <c r="C19" s="52">
        <v>67</v>
      </c>
      <c r="D19" s="52" t="s">
        <v>119</v>
      </c>
      <c r="E19" s="52" t="s">
        <v>33</v>
      </c>
      <c r="F19" s="52" t="s">
        <v>116</v>
      </c>
      <c r="G19" s="52" t="s">
        <v>23</v>
      </c>
      <c r="H19" s="52" t="str">
        <f t="shared" si="0"/>
        <v>04</v>
      </c>
      <c r="I19" s="52" t="s">
        <v>24</v>
      </c>
      <c r="J19" s="52" t="str">
        <f>VLOOKUP(I19,族对应的Catalog!$A$2:$B$26,2,FALSE)</f>
        <v>TRAY_STRAIGHT</v>
      </c>
      <c r="K19" s="52">
        <v>1600</v>
      </c>
      <c r="L19" s="52"/>
      <c r="M19" s="52">
        <v>850</v>
      </c>
      <c r="N19" s="52">
        <v>500</v>
      </c>
      <c r="O19" s="52"/>
      <c r="P19" s="52">
        <v>0</v>
      </c>
      <c r="Q19" s="52"/>
      <c r="R19" s="52"/>
      <c r="S19" s="52"/>
      <c r="T19" s="52"/>
      <c r="U19" s="77">
        <v>1.1000000000000001</v>
      </c>
      <c r="V19" s="52"/>
      <c r="W19" s="52"/>
      <c r="X19" s="80">
        <v>1.25</v>
      </c>
      <c r="Y19" s="78"/>
      <c r="Z19" s="78"/>
      <c r="AA19" s="78">
        <v>4</v>
      </c>
      <c r="AB19" s="78"/>
      <c r="AC19" s="78">
        <v>2</v>
      </c>
      <c r="AD19" s="78"/>
      <c r="AE19" s="78">
        <v>2</v>
      </c>
      <c r="AF19" s="81"/>
      <c r="AG19" s="78"/>
      <c r="AH19" s="52"/>
      <c r="AI19" s="100">
        <v>70286</v>
      </c>
      <c r="AJ19" s="100">
        <v>-21325.5</v>
      </c>
      <c r="AK19" s="100">
        <v>71887</v>
      </c>
      <c r="AL19" s="100">
        <v>-21318</v>
      </c>
      <c r="AM19" s="5">
        <v>500</v>
      </c>
      <c r="AN19" s="5">
        <v>500</v>
      </c>
      <c r="AO19" s="101"/>
    </row>
    <row r="20" spans="1:41" s="82" customFormat="1">
      <c r="A20" s="52">
        <v>19</v>
      </c>
      <c r="B20" s="52">
        <v>102</v>
      </c>
      <c r="C20" s="52">
        <v>68</v>
      </c>
      <c r="D20" s="52" t="s">
        <v>118</v>
      </c>
      <c r="E20" s="52" t="s">
        <v>33</v>
      </c>
      <c r="F20" s="52" t="s">
        <v>116</v>
      </c>
      <c r="G20" s="52" t="s">
        <v>23</v>
      </c>
      <c r="H20" s="52" t="str">
        <f t="shared" si="0"/>
        <v>06</v>
      </c>
      <c r="I20" s="52" t="s">
        <v>24</v>
      </c>
      <c r="J20" s="52" t="str">
        <f>VLOOKUP(I20,族对应的Catalog!$A$2:$B$26,2,FALSE)</f>
        <v>TRAY_STRAIGHT</v>
      </c>
      <c r="K20" s="52">
        <v>2400</v>
      </c>
      <c r="L20" s="52"/>
      <c r="M20" s="52">
        <v>850</v>
      </c>
      <c r="N20" s="52">
        <v>500</v>
      </c>
      <c r="O20" s="52"/>
      <c r="P20" s="52">
        <v>0</v>
      </c>
      <c r="Q20" s="52"/>
      <c r="R20" s="52"/>
      <c r="S20" s="52"/>
      <c r="T20" s="52"/>
      <c r="U20" s="77">
        <v>1.1000000000000001</v>
      </c>
      <c r="V20" s="52"/>
      <c r="W20" s="52"/>
      <c r="X20" s="77">
        <v>0.5</v>
      </c>
      <c r="Y20" s="78"/>
      <c r="Z20" s="78"/>
      <c r="AA20" s="78">
        <v>4</v>
      </c>
      <c r="AB20" s="78"/>
      <c r="AC20" s="78">
        <v>2</v>
      </c>
      <c r="AD20" s="78"/>
      <c r="AE20" s="78">
        <v>3</v>
      </c>
      <c r="AF20" s="81"/>
      <c r="AG20" s="78"/>
      <c r="AH20" s="52"/>
      <c r="AI20" s="100">
        <v>71887</v>
      </c>
      <c r="AJ20" s="100">
        <v>-21318</v>
      </c>
      <c r="AK20" s="100">
        <v>74307</v>
      </c>
      <c r="AL20" s="100">
        <v>-21318</v>
      </c>
      <c r="AM20" s="5">
        <v>500</v>
      </c>
      <c r="AN20" s="5">
        <v>500</v>
      </c>
      <c r="AO20" s="101"/>
    </row>
    <row r="21" spans="1:41" s="82" customFormat="1">
      <c r="A21" s="52">
        <v>20</v>
      </c>
      <c r="B21" s="52"/>
      <c r="C21" s="52"/>
      <c r="D21" s="52" t="s">
        <v>445</v>
      </c>
      <c r="E21" s="52" t="s">
        <v>33</v>
      </c>
      <c r="F21" s="52" t="s">
        <v>116</v>
      </c>
      <c r="G21" s="52" t="s">
        <v>367</v>
      </c>
      <c r="H21" s="52" t="str">
        <f t="shared" si="0"/>
        <v>06</v>
      </c>
      <c r="I21" s="52" t="s">
        <v>368</v>
      </c>
      <c r="J21" s="52" t="str">
        <f>VLOOKUP(I21,族对应的Catalog!$A$2:$B$26,2,FALSE)</f>
        <v>无</v>
      </c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77">
        <v>0</v>
      </c>
      <c r="V21" s="52"/>
      <c r="W21" s="52"/>
      <c r="X21" s="77">
        <v>0</v>
      </c>
      <c r="Y21" s="78"/>
      <c r="Z21" s="78"/>
      <c r="AA21" s="78"/>
      <c r="AB21" s="78"/>
      <c r="AC21" s="78">
        <v>2</v>
      </c>
      <c r="AD21" s="78"/>
      <c r="AE21" s="78">
        <v>4</v>
      </c>
      <c r="AF21" s="81"/>
      <c r="AG21" s="78"/>
      <c r="AH21" s="52"/>
      <c r="AI21" s="100"/>
      <c r="AJ21" s="100"/>
      <c r="AK21" s="100"/>
      <c r="AL21" s="100"/>
      <c r="AM21" s="1"/>
      <c r="AN21" s="1"/>
      <c r="AO21" s="134"/>
    </row>
    <row r="22" spans="1:41" s="82" customFormat="1">
      <c r="A22" s="52">
        <v>21</v>
      </c>
      <c r="B22" s="52">
        <v>102</v>
      </c>
      <c r="C22" s="52">
        <v>69</v>
      </c>
      <c r="D22" s="52" t="s">
        <v>117</v>
      </c>
      <c r="E22" s="52" t="s">
        <v>33</v>
      </c>
      <c r="F22" s="52" t="s">
        <v>116</v>
      </c>
      <c r="G22" s="52" t="s">
        <v>23</v>
      </c>
      <c r="H22" s="52" t="str">
        <f t="shared" si="0"/>
        <v>08</v>
      </c>
      <c r="I22" s="52" t="s">
        <v>24</v>
      </c>
      <c r="J22" s="52" t="str">
        <f>VLOOKUP(I22,族对应的Catalog!$A$2:$B$26,2,FALSE)</f>
        <v>TRAY_STRAIGHT</v>
      </c>
      <c r="K22" s="52">
        <v>1600</v>
      </c>
      <c r="L22" s="52"/>
      <c r="M22" s="52">
        <v>850</v>
      </c>
      <c r="N22" s="52">
        <v>500</v>
      </c>
      <c r="O22" s="52"/>
      <c r="P22" s="52">
        <v>0</v>
      </c>
      <c r="Q22" s="52"/>
      <c r="R22" s="52"/>
      <c r="S22" s="52"/>
      <c r="T22" s="52"/>
      <c r="U22" s="77">
        <v>1.1000000000000001</v>
      </c>
      <c r="V22" s="52"/>
      <c r="W22" s="52"/>
      <c r="X22" s="77">
        <v>1</v>
      </c>
      <c r="Y22" s="78"/>
      <c r="Z22" s="78"/>
      <c r="AA22" s="78">
        <v>4</v>
      </c>
      <c r="AB22" s="78"/>
      <c r="AC22" s="78">
        <v>2</v>
      </c>
      <c r="AD22" s="78"/>
      <c r="AE22" s="78">
        <v>5</v>
      </c>
      <c r="AF22" s="81"/>
      <c r="AG22" s="78"/>
      <c r="AH22" s="52"/>
      <c r="AI22" s="100">
        <v>74307</v>
      </c>
      <c r="AJ22" s="100">
        <v>-21318</v>
      </c>
      <c r="AK22" s="100">
        <v>75927</v>
      </c>
      <c r="AL22" s="100">
        <v>-21318</v>
      </c>
      <c r="AM22" s="5">
        <v>500</v>
      </c>
      <c r="AN22" s="5">
        <v>500</v>
      </c>
      <c r="AO22" s="101"/>
    </row>
    <row r="23" spans="1:41" s="82" customFormat="1">
      <c r="A23" s="52">
        <v>22</v>
      </c>
      <c r="B23" s="52">
        <v>102</v>
      </c>
      <c r="C23" s="52">
        <v>70</v>
      </c>
      <c r="D23" s="52" t="s">
        <v>120</v>
      </c>
      <c r="E23" s="52" t="s">
        <v>33</v>
      </c>
      <c r="F23" s="52" t="s">
        <v>116</v>
      </c>
      <c r="G23" s="52" t="s">
        <v>37</v>
      </c>
      <c r="H23" s="52" t="str">
        <f t="shared" si="0"/>
        <v>10</v>
      </c>
      <c r="I23" s="52" t="s">
        <v>38</v>
      </c>
      <c r="J23" s="52" t="str">
        <f>VLOOKUP(I23,族对应的Catalog!$A$2:$B$26,2,FALSE)</f>
        <v>TRAY_TURN</v>
      </c>
      <c r="K23" s="52">
        <v>0</v>
      </c>
      <c r="L23" s="52"/>
      <c r="M23" s="52">
        <v>1000</v>
      </c>
      <c r="N23" s="52">
        <v>500</v>
      </c>
      <c r="O23" s="52"/>
      <c r="P23" s="52">
        <v>2250</v>
      </c>
      <c r="Q23" s="52">
        <v>600</v>
      </c>
      <c r="R23" s="52">
        <v>600</v>
      </c>
      <c r="S23" s="52"/>
      <c r="T23" s="52"/>
      <c r="U23" s="52">
        <v>0.75</v>
      </c>
      <c r="V23" s="52"/>
      <c r="W23" s="52"/>
      <c r="X23" s="77">
        <v>1.5</v>
      </c>
      <c r="Y23" s="78"/>
      <c r="Z23" s="78"/>
      <c r="AA23" s="78">
        <v>4</v>
      </c>
      <c r="AB23" s="78"/>
      <c r="AC23" s="78">
        <v>2</v>
      </c>
      <c r="AD23" s="78"/>
      <c r="AE23" s="78">
        <v>6</v>
      </c>
      <c r="AF23" s="81"/>
      <c r="AG23" s="78"/>
      <c r="AH23" s="52"/>
      <c r="AI23" s="100">
        <v>75927</v>
      </c>
      <c r="AJ23" s="100">
        <v>-21318</v>
      </c>
      <c r="AK23" s="100">
        <v>77576</v>
      </c>
      <c r="AL23" s="100">
        <v>-20715</v>
      </c>
      <c r="AM23" s="5">
        <v>500</v>
      </c>
      <c r="AN23" s="5">
        <v>500</v>
      </c>
      <c r="AO23" s="102">
        <v>30</v>
      </c>
    </row>
    <row r="24" spans="1:41" s="82" customFormat="1">
      <c r="A24" s="52">
        <v>23</v>
      </c>
      <c r="B24" s="52">
        <v>102</v>
      </c>
      <c r="C24" s="52">
        <v>1</v>
      </c>
      <c r="D24" s="52" t="s">
        <v>53</v>
      </c>
      <c r="E24" s="52" t="s">
        <v>33</v>
      </c>
      <c r="F24" s="52" t="s">
        <v>34</v>
      </c>
      <c r="G24" s="52" t="s">
        <v>23</v>
      </c>
      <c r="H24" s="52" t="str">
        <f t="shared" si="0"/>
        <v>02</v>
      </c>
      <c r="I24" s="52" t="s">
        <v>24</v>
      </c>
      <c r="J24" s="52" t="str">
        <f>VLOOKUP(I24,族对应的Catalog!$A$2:$B$26,2,FALSE)</f>
        <v>TRAY_STRAIGHT</v>
      </c>
      <c r="K24" s="52">
        <v>1600</v>
      </c>
      <c r="L24" s="52"/>
      <c r="M24" s="52">
        <v>850</v>
      </c>
      <c r="N24" s="52">
        <v>500</v>
      </c>
      <c r="O24" s="52"/>
      <c r="P24" s="52">
        <v>0</v>
      </c>
      <c r="Q24" s="52"/>
      <c r="R24" s="52"/>
      <c r="S24" s="52"/>
      <c r="T24" s="52"/>
      <c r="U24" s="77">
        <v>1.1000000000000001</v>
      </c>
      <c r="V24" s="52"/>
      <c r="W24" s="52"/>
      <c r="X24" s="77">
        <v>2</v>
      </c>
      <c r="Y24" s="78"/>
      <c r="Z24" s="78"/>
      <c r="AA24" s="78">
        <v>3</v>
      </c>
      <c r="AB24" s="78"/>
      <c r="AC24" s="78">
        <v>2</v>
      </c>
      <c r="AD24" s="78"/>
      <c r="AE24" s="78">
        <v>7</v>
      </c>
      <c r="AF24" s="81"/>
      <c r="AG24" s="78"/>
      <c r="AH24" s="52"/>
      <c r="AI24" s="100">
        <v>54940.5</v>
      </c>
      <c r="AJ24" s="100">
        <v>-18228</v>
      </c>
      <c r="AK24" s="100">
        <v>56326.5</v>
      </c>
      <c r="AL24" s="100">
        <v>-19028</v>
      </c>
      <c r="AM24" s="5">
        <v>500</v>
      </c>
      <c r="AN24" s="5">
        <v>500</v>
      </c>
      <c r="AO24" s="101"/>
    </row>
    <row r="25" spans="1:41" s="82" customFormat="1">
      <c r="A25" s="52">
        <v>24</v>
      </c>
      <c r="B25" s="52">
        <v>102</v>
      </c>
      <c r="C25" s="52">
        <v>2</v>
      </c>
      <c r="D25" s="52" t="s">
        <v>48</v>
      </c>
      <c r="E25" s="52" t="s">
        <v>33</v>
      </c>
      <c r="F25" s="52" t="s">
        <v>34</v>
      </c>
      <c r="G25" s="52" t="s">
        <v>37</v>
      </c>
      <c r="H25" s="52" t="str">
        <f t="shared" si="0"/>
        <v>04</v>
      </c>
      <c r="I25" s="52" t="s">
        <v>38</v>
      </c>
      <c r="J25" s="52" t="str">
        <f>VLOOKUP(I25,族对应的Catalog!$A$2:$B$26,2,FALSE)</f>
        <v>TRAY_TURN</v>
      </c>
      <c r="K25" s="52">
        <v>0</v>
      </c>
      <c r="L25" s="52"/>
      <c r="M25" s="52">
        <v>1000</v>
      </c>
      <c r="N25" s="52">
        <v>500</v>
      </c>
      <c r="O25" s="52"/>
      <c r="P25" s="52">
        <v>2250</v>
      </c>
      <c r="Q25" s="52">
        <v>600</v>
      </c>
      <c r="R25" s="52">
        <v>600</v>
      </c>
      <c r="S25" s="52"/>
      <c r="T25" s="52"/>
      <c r="U25" s="52">
        <v>0.75</v>
      </c>
      <c r="V25" s="52"/>
      <c r="W25" s="52"/>
      <c r="X25" s="77">
        <v>1.9</v>
      </c>
      <c r="Y25" s="78"/>
      <c r="Z25" s="78"/>
      <c r="AA25" s="78">
        <v>3</v>
      </c>
      <c r="AB25" s="78"/>
      <c r="AC25" s="78">
        <v>2</v>
      </c>
      <c r="AD25" s="78"/>
      <c r="AE25" s="78">
        <v>8</v>
      </c>
      <c r="AF25" s="81"/>
      <c r="AG25" s="78"/>
      <c r="AH25" s="52"/>
      <c r="AI25" s="100">
        <v>56331.5</v>
      </c>
      <c r="AJ25" s="100">
        <v>-19032</v>
      </c>
      <c r="AK25" s="100">
        <v>57980</v>
      </c>
      <c r="AL25" s="100">
        <v>-19634</v>
      </c>
      <c r="AM25" s="5">
        <v>500</v>
      </c>
      <c r="AN25" s="5">
        <v>500</v>
      </c>
      <c r="AO25" s="102">
        <v>30</v>
      </c>
    </row>
    <row r="26" spans="1:41" s="82" customFormat="1">
      <c r="A26" s="52">
        <v>25</v>
      </c>
      <c r="B26" s="52">
        <v>102</v>
      </c>
      <c r="C26" s="52">
        <v>3</v>
      </c>
      <c r="D26" s="52" t="s">
        <v>100</v>
      </c>
      <c r="E26" s="52" t="s">
        <v>33</v>
      </c>
      <c r="F26" s="52" t="s">
        <v>34</v>
      </c>
      <c r="G26" s="52" t="s">
        <v>23</v>
      </c>
      <c r="H26" s="52" t="str">
        <f t="shared" si="0"/>
        <v>06</v>
      </c>
      <c r="I26" s="52" t="s">
        <v>24</v>
      </c>
      <c r="J26" s="52" t="str">
        <f>VLOOKUP(I26,族对应的Catalog!$A$2:$B$26,2,FALSE)</f>
        <v>TRAY_STRAIGHT</v>
      </c>
      <c r="K26" s="52">
        <v>1600</v>
      </c>
      <c r="L26" s="52"/>
      <c r="M26" s="52">
        <v>850</v>
      </c>
      <c r="N26" s="52">
        <v>500</v>
      </c>
      <c r="O26" s="52"/>
      <c r="P26" s="52">
        <v>0</v>
      </c>
      <c r="Q26" s="52"/>
      <c r="R26" s="52"/>
      <c r="S26" s="52"/>
      <c r="T26" s="52"/>
      <c r="U26" s="77">
        <v>1.1000000000000001</v>
      </c>
      <c r="V26" s="52"/>
      <c r="W26" s="52"/>
      <c r="X26" s="77">
        <v>2</v>
      </c>
      <c r="Y26" s="78"/>
      <c r="Z26" s="78"/>
      <c r="AA26" s="78">
        <v>3</v>
      </c>
      <c r="AB26" s="78"/>
      <c r="AC26" s="78">
        <v>2</v>
      </c>
      <c r="AD26" s="78"/>
      <c r="AE26" s="78">
        <v>9</v>
      </c>
      <c r="AF26" s="81"/>
      <c r="AG26" s="78"/>
      <c r="AH26" s="52"/>
      <c r="AI26" s="100">
        <v>57980</v>
      </c>
      <c r="AJ26" s="100">
        <v>-19634</v>
      </c>
      <c r="AK26" s="100">
        <v>59580</v>
      </c>
      <c r="AL26" s="100">
        <v>-19634</v>
      </c>
      <c r="AM26" s="5">
        <v>500</v>
      </c>
      <c r="AN26" s="5">
        <v>500</v>
      </c>
      <c r="AO26" s="101"/>
    </row>
    <row r="27" spans="1:41" s="82" customFormat="1" ht="28">
      <c r="A27" s="52">
        <v>26</v>
      </c>
      <c r="B27" s="52">
        <v>102</v>
      </c>
      <c r="C27" s="52">
        <v>5</v>
      </c>
      <c r="D27" s="52" t="s">
        <v>230</v>
      </c>
      <c r="E27" s="52" t="s">
        <v>33</v>
      </c>
      <c r="F27" s="52" t="s">
        <v>34</v>
      </c>
      <c r="G27" s="52" t="s">
        <v>39</v>
      </c>
      <c r="H27" s="52" t="str">
        <f t="shared" si="0"/>
        <v>08</v>
      </c>
      <c r="I27" s="79" t="s">
        <v>311</v>
      </c>
      <c r="J27" s="52" t="str">
        <f>VLOOKUP(I27,族对应的Catalog!$A$2:$B$26,2,FALSE)</f>
        <v>无</v>
      </c>
      <c r="K27" s="52">
        <v>0</v>
      </c>
      <c r="L27" s="52"/>
      <c r="M27" s="52">
        <v>0</v>
      </c>
      <c r="N27" s="52">
        <v>500</v>
      </c>
      <c r="O27" s="52"/>
      <c r="P27" s="52">
        <v>0</v>
      </c>
      <c r="Q27" s="52"/>
      <c r="R27" s="52"/>
      <c r="S27" s="52"/>
      <c r="T27" s="52"/>
      <c r="U27" s="77">
        <v>2</v>
      </c>
      <c r="V27" s="52"/>
      <c r="W27" s="52"/>
      <c r="X27" s="77">
        <v>2</v>
      </c>
      <c r="Y27" s="78"/>
      <c r="Z27" s="78"/>
      <c r="AA27" s="78">
        <v>3</v>
      </c>
      <c r="AB27" s="78"/>
      <c r="AC27" s="78">
        <v>2</v>
      </c>
      <c r="AD27" s="78"/>
      <c r="AE27" s="78">
        <v>10</v>
      </c>
      <c r="AF27" s="81"/>
      <c r="AG27" s="78"/>
      <c r="AH27" s="52"/>
      <c r="AI27" s="100"/>
      <c r="AJ27" s="100"/>
      <c r="AK27" s="100"/>
      <c r="AL27" s="100"/>
      <c r="AM27" s="1"/>
      <c r="AN27" s="1"/>
      <c r="AO27" s="103"/>
    </row>
    <row r="28" spans="1:41" s="82" customFormat="1">
      <c r="A28" s="52">
        <v>27</v>
      </c>
      <c r="B28" s="52">
        <v>102</v>
      </c>
      <c r="C28" s="52">
        <v>64</v>
      </c>
      <c r="D28" s="52" t="s">
        <v>32</v>
      </c>
      <c r="E28" s="52" t="s">
        <v>33</v>
      </c>
      <c r="F28" s="52" t="s">
        <v>34</v>
      </c>
      <c r="G28" s="52" t="s">
        <v>17</v>
      </c>
      <c r="H28" s="52" t="str">
        <f t="shared" si="0"/>
        <v>10</v>
      </c>
      <c r="I28" s="52" t="s">
        <v>18</v>
      </c>
      <c r="J28" s="52" t="str">
        <f>VLOOKUP(I28,族对应的Catalog!$A$2:$B$26,2,FALSE)</f>
        <v>TRAY_DIVERT</v>
      </c>
      <c r="K28" s="52">
        <v>1000</v>
      </c>
      <c r="L28" s="52"/>
      <c r="M28" s="52">
        <v>1000</v>
      </c>
      <c r="N28" s="52">
        <v>500</v>
      </c>
      <c r="O28" s="52"/>
      <c r="P28" s="52">
        <v>0</v>
      </c>
      <c r="Q28" s="52"/>
      <c r="R28" s="52"/>
      <c r="S28" s="52" t="s">
        <v>19</v>
      </c>
      <c r="T28" s="52" t="s">
        <v>20</v>
      </c>
      <c r="U28" s="77">
        <v>1.1000000000000001</v>
      </c>
      <c r="V28" s="52"/>
      <c r="W28" s="52"/>
      <c r="X28" s="77">
        <v>2</v>
      </c>
      <c r="Y28" s="78"/>
      <c r="Z28" s="78"/>
      <c r="AA28" s="78">
        <v>3</v>
      </c>
      <c r="AB28" s="78"/>
      <c r="AC28" s="78">
        <v>2</v>
      </c>
      <c r="AD28" s="78"/>
      <c r="AE28" s="78">
        <v>11</v>
      </c>
      <c r="AF28" s="81"/>
      <c r="AG28" s="78"/>
      <c r="AH28" s="52"/>
      <c r="AI28" s="100"/>
      <c r="AJ28" s="100"/>
      <c r="AK28" s="100"/>
      <c r="AL28" s="100"/>
      <c r="AM28" s="1"/>
      <c r="AN28" s="1"/>
      <c r="AO28" s="135"/>
    </row>
    <row r="29" spans="1:41" s="82" customFormat="1">
      <c r="A29" s="52">
        <v>28</v>
      </c>
      <c r="B29" s="52">
        <v>102</v>
      </c>
      <c r="C29" s="52">
        <v>4</v>
      </c>
      <c r="D29" s="52" t="s">
        <v>46</v>
      </c>
      <c r="E29" s="52" t="s">
        <v>33</v>
      </c>
      <c r="F29" s="52" t="s">
        <v>34</v>
      </c>
      <c r="G29" s="52" t="s">
        <v>23</v>
      </c>
      <c r="H29" s="52" t="str">
        <f t="shared" si="0"/>
        <v>12</v>
      </c>
      <c r="I29" s="52" t="s">
        <v>24</v>
      </c>
      <c r="J29" s="52" t="str">
        <f>VLOOKUP(I29,族对应的Catalog!$A$2:$B$26,2,FALSE)</f>
        <v>TRAY_STRAIGHT</v>
      </c>
      <c r="K29" s="52">
        <v>3600</v>
      </c>
      <c r="L29" s="52"/>
      <c r="M29" s="52">
        <v>850</v>
      </c>
      <c r="N29" s="52">
        <v>500</v>
      </c>
      <c r="O29" s="52"/>
      <c r="P29" s="52">
        <v>0</v>
      </c>
      <c r="Q29" s="52"/>
      <c r="R29" s="52"/>
      <c r="S29" s="52"/>
      <c r="T29" s="52"/>
      <c r="U29" s="77">
        <v>1.1000000000000001</v>
      </c>
      <c r="V29" s="52"/>
      <c r="W29" s="52"/>
      <c r="X29" s="77">
        <v>2</v>
      </c>
      <c r="Y29" s="78"/>
      <c r="Z29" s="78"/>
      <c r="AA29" s="78">
        <v>3</v>
      </c>
      <c r="AB29" s="78"/>
      <c r="AC29" s="78">
        <v>2</v>
      </c>
      <c r="AD29" s="78"/>
      <c r="AE29" s="78">
        <v>12</v>
      </c>
      <c r="AF29" s="81"/>
      <c r="AG29" s="78"/>
      <c r="AH29" s="52"/>
      <c r="AI29" s="100">
        <v>59580</v>
      </c>
      <c r="AJ29" s="100">
        <v>-19634</v>
      </c>
      <c r="AK29" s="100">
        <v>63166</v>
      </c>
      <c r="AL29" s="100">
        <v>-19634</v>
      </c>
      <c r="AM29" s="5">
        <v>500</v>
      </c>
      <c r="AN29" s="5">
        <v>500</v>
      </c>
      <c r="AO29" s="101"/>
    </row>
    <row r="30" spans="1:41" s="82" customFormat="1">
      <c r="A30" s="52">
        <v>29</v>
      </c>
      <c r="B30" s="52">
        <v>102</v>
      </c>
      <c r="C30" s="52">
        <v>6</v>
      </c>
      <c r="D30" s="52" t="s">
        <v>99</v>
      </c>
      <c r="E30" s="52" t="s">
        <v>33</v>
      </c>
      <c r="F30" s="52" t="s">
        <v>34</v>
      </c>
      <c r="G30" s="52" t="s">
        <v>23</v>
      </c>
      <c r="H30" s="52" t="str">
        <f t="shared" si="0"/>
        <v>14</v>
      </c>
      <c r="I30" s="52" t="s">
        <v>24</v>
      </c>
      <c r="J30" s="52" t="str">
        <f>VLOOKUP(I30,族对应的Catalog!$A$2:$B$26,2,FALSE)</f>
        <v>TRAY_STRAIGHT</v>
      </c>
      <c r="K30" s="52">
        <v>1600</v>
      </c>
      <c r="L30" s="52"/>
      <c r="M30" s="52">
        <v>850</v>
      </c>
      <c r="N30" s="52">
        <v>500</v>
      </c>
      <c r="O30" s="52"/>
      <c r="P30" s="52">
        <v>0</v>
      </c>
      <c r="Q30" s="52"/>
      <c r="R30" s="52"/>
      <c r="S30" s="52"/>
      <c r="T30" s="52"/>
      <c r="U30" s="77">
        <v>1.1000000000000001</v>
      </c>
      <c r="V30" s="52"/>
      <c r="W30" s="52"/>
      <c r="X30" s="77">
        <v>2</v>
      </c>
      <c r="Y30" s="78"/>
      <c r="Z30" s="78"/>
      <c r="AA30" s="78">
        <v>3</v>
      </c>
      <c r="AB30" s="78"/>
      <c r="AC30" s="78">
        <v>2</v>
      </c>
      <c r="AD30" s="78"/>
      <c r="AE30" s="78">
        <v>13</v>
      </c>
      <c r="AF30" s="81"/>
      <c r="AG30" s="78"/>
      <c r="AH30" s="52"/>
      <c r="AI30" s="100">
        <v>63166</v>
      </c>
      <c r="AJ30" s="100">
        <v>-19634</v>
      </c>
      <c r="AK30" s="100">
        <v>64766</v>
      </c>
      <c r="AL30" s="100">
        <v>-19634</v>
      </c>
      <c r="AM30" s="5">
        <v>500</v>
      </c>
      <c r="AN30" s="5">
        <v>500</v>
      </c>
      <c r="AO30" s="101"/>
    </row>
    <row r="31" spans="1:41" s="82" customFormat="1">
      <c r="A31" s="52">
        <v>30</v>
      </c>
      <c r="B31" s="52">
        <v>102</v>
      </c>
      <c r="C31" s="52">
        <v>7</v>
      </c>
      <c r="D31" s="52" t="s">
        <v>180</v>
      </c>
      <c r="E31" s="52" t="s">
        <v>33</v>
      </c>
      <c r="F31" s="52" t="s">
        <v>34</v>
      </c>
      <c r="G31" s="52" t="s">
        <v>23</v>
      </c>
      <c r="H31" s="52" t="str">
        <f t="shared" si="0"/>
        <v>16</v>
      </c>
      <c r="I31" s="52" t="s">
        <v>24</v>
      </c>
      <c r="J31" s="52" t="str">
        <f>VLOOKUP(I31,族对应的Catalog!$A$2:$B$26,2,FALSE)</f>
        <v>TRAY_STRAIGHT</v>
      </c>
      <c r="K31" s="52">
        <v>1600</v>
      </c>
      <c r="L31" s="52"/>
      <c r="M31" s="52">
        <v>850</v>
      </c>
      <c r="N31" s="52">
        <v>500</v>
      </c>
      <c r="O31" s="52"/>
      <c r="P31" s="52">
        <v>0</v>
      </c>
      <c r="Q31" s="52"/>
      <c r="R31" s="52"/>
      <c r="S31" s="52"/>
      <c r="T31" s="52"/>
      <c r="U31" s="77">
        <v>1.1000000000000001</v>
      </c>
      <c r="V31" s="52"/>
      <c r="W31" s="52"/>
      <c r="X31" s="77">
        <v>2</v>
      </c>
      <c r="Y31" s="78"/>
      <c r="Z31" s="78"/>
      <c r="AA31" s="78">
        <v>3</v>
      </c>
      <c r="AB31" s="78"/>
      <c r="AC31" s="78">
        <v>2</v>
      </c>
      <c r="AD31" s="78"/>
      <c r="AE31" s="78">
        <v>14</v>
      </c>
      <c r="AF31" s="81"/>
      <c r="AG31" s="78"/>
      <c r="AH31" s="52"/>
      <c r="AI31" s="100">
        <v>64766</v>
      </c>
      <c r="AJ31" s="100">
        <v>-19634</v>
      </c>
      <c r="AK31" s="100">
        <v>66366</v>
      </c>
      <c r="AL31" s="100">
        <v>-19634</v>
      </c>
      <c r="AM31" s="5">
        <v>500</v>
      </c>
      <c r="AN31" s="5">
        <v>500</v>
      </c>
      <c r="AO31" s="101"/>
    </row>
    <row r="32" spans="1:41" s="82" customFormat="1" ht="28">
      <c r="A32" s="52">
        <v>31</v>
      </c>
      <c r="B32" s="52">
        <v>102</v>
      </c>
      <c r="C32" s="52">
        <v>8</v>
      </c>
      <c r="D32" s="52" t="s">
        <v>173</v>
      </c>
      <c r="E32" s="52" t="s">
        <v>33</v>
      </c>
      <c r="F32" s="52" t="s">
        <v>34</v>
      </c>
      <c r="G32" s="52" t="s">
        <v>49</v>
      </c>
      <c r="H32" s="52" t="str">
        <f t="shared" si="0"/>
        <v>18</v>
      </c>
      <c r="I32" s="79" t="s">
        <v>313</v>
      </c>
      <c r="J32" s="52" t="str">
        <f>VLOOKUP(I32,族对应的Catalog!$A$2:$B$26,2,FALSE)</f>
        <v>无</v>
      </c>
      <c r="K32" s="52">
        <v>0</v>
      </c>
      <c r="L32" s="52"/>
      <c r="M32" s="52">
        <v>0</v>
      </c>
      <c r="N32" s="52">
        <v>500</v>
      </c>
      <c r="O32" s="52"/>
      <c r="P32" s="52">
        <v>0</v>
      </c>
      <c r="Q32" s="52"/>
      <c r="R32" s="52"/>
      <c r="S32" s="52"/>
      <c r="T32" s="52"/>
      <c r="U32" s="77">
        <v>2</v>
      </c>
      <c r="V32" s="52"/>
      <c r="W32" s="52"/>
      <c r="X32" s="77">
        <v>2</v>
      </c>
      <c r="Y32" s="78"/>
      <c r="Z32" s="78"/>
      <c r="AA32" s="78">
        <v>3</v>
      </c>
      <c r="AB32" s="78"/>
      <c r="AC32" s="78">
        <v>2</v>
      </c>
      <c r="AD32" s="78"/>
      <c r="AE32" s="78">
        <v>15</v>
      </c>
      <c r="AF32" s="81"/>
      <c r="AG32" s="78"/>
      <c r="AH32" s="52"/>
      <c r="AI32" s="100"/>
      <c r="AJ32" s="100"/>
      <c r="AK32" s="100"/>
      <c r="AL32" s="100"/>
      <c r="AM32" s="1"/>
      <c r="AN32" s="1"/>
      <c r="AO32" s="103"/>
    </row>
    <row r="33" spans="1:41" s="82" customFormat="1">
      <c r="A33" s="52">
        <v>32</v>
      </c>
      <c r="B33" s="52">
        <v>102</v>
      </c>
      <c r="C33" s="52">
        <v>65</v>
      </c>
      <c r="D33" s="52" t="s">
        <v>111</v>
      </c>
      <c r="E33" s="52" t="s">
        <v>33</v>
      </c>
      <c r="F33" s="52" t="s">
        <v>34</v>
      </c>
      <c r="G33" s="52" t="s">
        <v>265</v>
      </c>
      <c r="H33" s="52" t="str">
        <f t="shared" si="0"/>
        <v>20</v>
      </c>
      <c r="I33" s="52" t="s">
        <v>18</v>
      </c>
      <c r="J33" s="52" t="str">
        <f>VLOOKUP(I33,族对应的Catalog!$A$2:$B$26,2,FALSE)</f>
        <v>TRAY_DIVERT</v>
      </c>
      <c r="K33" s="52">
        <v>1000</v>
      </c>
      <c r="L33" s="52"/>
      <c r="M33" s="52">
        <v>1000</v>
      </c>
      <c r="N33" s="52">
        <v>500</v>
      </c>
      <c r="O33" s="52"/>
      <c r="P33" s="52">
        <v>0</v>
      </c>
      <c r="Q33" s="52"/>
      <c r="R33" s="52"/>
      <c r="S33" s="52" t="s">
        <v>20</v>
      </c>
      <c r="T33" s="52" t="s">
        <v>19</v>
      </c>
      <c r="U33" s="77">
        <v>1.1000000000000001</v>
      </c>
      <c r="V33" s="52"/>
      <c r="W33" s="52"/>
      <c r="X33" s="77">
        <v>2</v>
      </c>
      <c r="Y33" s="78"/>
      <c r="Z33" s="78"/>
      <c r="AA33" s="78">
        <v>3</v>
      </c>
      <c r="AB33" s="78"/>
      <c r="AC33" s="78">
        <v>2</v>
      </c>
      <c r="AD33" s="78"/>
      <c r="AE33" s="78">
        <v>16</v>
      </c>
      <c r="AF33" s="81"/>
      <c r="AG33" s="78"/>
      <c r="AH33" s="52"/>
      <c r="AI33" s="100"/>
      <c r="AJ33" s="100"/>
      <c r="AK33" s="100"/>
      <c r="AL33" s="100"/>
      <c r="AM33" s="1"/>
      <c r="AN33" s="1"/>
      <c r="AO33" s="135"/>
    </row>
    <row r="34" spans="1:41" s="82" customFormat="1">
      <c r="A34" s="52">
        <v>33</v>
      </c>
      <c r="B34" s="52">
        <v>102</v>
      </c>
      <c r="C34" s="52">
        <v>9</v>
      </c>
      <c r="D34" s="52" t="s">
        <v>112</v>
      </c>
      <c r="E34" s="52" t="s">
        <v>33</v>
      </c>
      <c r="F34" s="52" t="s">
        <v>34</v>
      </c>
      <c r="G34" s="52" t="s">
        <v>23</v>
      </c>
      <c r="H34" s="52" t="str">
        <f t="shared" ref="H34:H65" si="1">RIGHT(D34,2)</f>
        <v>22</v>
      </c>
      <c r="I34" s="52" t="s">
        <v>24</v>
      </c>
      <c r="J34" s="52" t="str">
        <f>VLOOKUP(I34,族对应的Catalog!$A$2:$B$26,2,FALSE)</f>
        <v>TRAY_STRAIGHT</v>
      </c>
      <c r="K34" s="52">
        <v>2400</v>
      </c>
      <c r="L34" s="52"/>
      <c r="M34" s="52">
        <v>850</v>
      </c>
      <c r="N34" s="52">
        <v>500</v>
      </c>
      <c r="O34" s="52"/>
      <c r="P34" s="52">
        <v>0</v>
      </c>
      <c r="Q34" s="52"/>
      <c r="R34" s="52"/>
      <c r="S34" s="52"/>
      <c r="T34" s="52"/>
      <c r="U34" s="77">
        <v>1.1000000000000001</v>
      </c>
      <c r="V34" s="52"/>
      <c r="W34" s="52"/>
      <c r="X34" s="77">
        <v>2</v>
      </c>
      <c r="Y34" s="78"/>
      <c r="Z34" s="78"/>
      <c r="AA34" s="78">
        <v>3</v>
      </c>
      <c r="AB34" s="78"/>
      <c r="AC34" s="78">
        <v>2</v>
      </c>
      <c r="AD34" s="78"/>
      <c r="AE34" s="78">
        <v>17</v>
      </c>
      <c r="AF34" s="81"/>
      <c r="AG34" s="78"/>
      <c r="AH34" s="52"/>
      <c r="AI34" s="100">
        <v>66366</v>
      </c>
      <c r="AJ34" s="100">
        <v>-19634</v>
      </c>
      <c r="AK34" s="100">
        <v>68766</v>
      </c>
      <c r="AL34" s="100">
        <v>-19634</v>
      </c>
      <c r="AM34" s="5">
        <v>500</v>
      </c>
      <c r="AN34" s="5">
        <v>500</v>
      </c>
      <c r="AO34" s="101"/>
    </row>
    <row r="35" spans="1:41" s="82" customFormat="1">
      <c r="A35" s="52">
        <v>34</v>
      </c>
      <c r="B35" s="52">
        <v>102</v>
      </c>
      <c r="C35" s="52">
        <v>10</v>
      </c>
      <c r="D35" s="52" t="s">
        <v>124</v>
      </c>
      <c r="E35" s="52" t="s">
        <v>33</v>
      </c>
      <c r="F35" s="52" t="s">
        <v>34</v>
      </c>
      <c r="G35" s="52" t="s">
        <v>23</v>
      </c>
      <c r="H35" s="52" t="str">
        <f t="shared" si="1"/>
        <v>24</v>
      </c>
      <c r="I35" s="52" t="s">
        <v>24</v>
      </c>
      <c r="J35" s="52" t="str">
        <f>VLOOKUP(I35,族对应的Catalog!$A$2:$B$26,2,FALSE)</f>
        <v>TRAY_STRAIGHT</v>
      </c>
      <c r="K35" s="52">
        <v>2000</v>
      </c>
      <c r="L35" s="52"/>
      <c r="M35" s="52">
        <v>850</v>
      </c>
      <c r="N35" s="52">
        <v>500</v>
      </c>
      <c r="O35" s="52"/>
      <c r="P35" s="52">
        <v>0</v>
      </c>
      <c r="Q35" s="52"/>
      <c r="R35" s="52"/>
      <c r="S35" s="52"/>
      <c r="T35" s="52"/>
      <c r="U35" s="77">
        <v>1.1000000000000001</v>
      </c>
      <c r="V35" s="52"/>
      <c r="W35" s="52"/>
      <c r="X35" s="77">
        <v>2</v>
      </c>
      <c r="Y35" s="78"/>
      <c r="Z35" s="78"/>
      <c r="AA35" s="78">
        <v>3</v>
      </c>
      <c r="AB35" s="78"/>
      <c r="AC35" s="78">
        <v>2</v>
      </c>
      <c r="AD35" s="78"/>
      <c r="AE35" s="78">
        <v>18</v>
      </c>
      <c r="AF35" s="81"/>
      <c r="AG35" s="78"/>
      <c r="AH35" s="52"/>
      <c r="AI35" s="100">
        <v>68766</v>
      </c>
      <c r="AJ35" s="100">
        <v>-19634</v>
      </c>
      <c r="AK35" s="100">
        <v>70766</v>
      </c>
      <c r="AL35" s="100">
        <v>-19634</v>
      </c>
      <c r="AM35" s="5">
        <v>500</v>
      </c>
      <c r="AN35" s="5">
        <v>500</v>
      </c>
      <c r="AO35" s="101"/>
    </row>
    <row r="36" spans="1:41" s="82" customFormat="1">
      <c r="A36" s="52">
        <v>35</v>
      </c>
      <c r="B36" s="52">
        <v>102</v>
      </c>
      <c r="C36" s="52">
        <v>11</v>
      </c>
      <c r="D36" s="52" t="s">
        <v>125</v>
      </c>
      <c r="E36" s="52" t="s">
        <v>33</v>
      </c>
      <c r="F36" s="52" t="s">
        <v>34</v>
      </c>
      <c r="G36" s="52" t="s">
        <v>23</v>
      </c>
      <c r="H36" s="52" t="str">
        <f t="shared" si="1"/>
        <v>26</v>
      </c>
      <c r="I36" s="52" t="s">
        <v>24</v>
      </c>
      <c r="J36" s="52" t="str">
        <f>VLOOKUP(I36,族对应的Catalog!$A$2:$B$26,2,FALSE)</f>
        <v>TRAY_STRAIGHT</v>
      </c>
      <c r="K36" s="52">
        <v>2400</v>
      </c>
      <c r="L36" s="52"/>
      <c r="M36" s="52">
        <v>850</v>
      </c>
      <c r="N36" s="52">
        <v>500</v>
      </c>
      <c r="O36" s="52"/>
      <c r="P36" s="52">
        <v>0</v>
      </c>
      <c r="Q36" s="52"/>
      <c r="R36" s="52"/>
      <c r="S36" s="52"/>
      <c r="T36" s="52"/>
      <c r="U36" s="77">
        <v>1.1000000000000001</v>
      </c>
      <c r="V36" s="52"/>
      <c r="W36" s="52"/>
      <c r="X36" s="77">
        <v>2</v>
      </c>
      <c r="Y36" s="78"/>
      <c r="Z36" s="78"/>
      <c r="AA36" s="78">
        <v>5</v>
      </c>
      <c r="AB36" s="78"/>
      <c r="AC36" s="78">
        <v>3</v>
      </c>
      <c r="AD36" s="78"/>
      <c r="AE36" s="78">
        <v>1</v>
      </c>
      <c r="AF36" s="81"/>
      <c r="AG36" s="78"/>
      <c r="AH36" s="52"/>
      <c r="AI36" s="100">
        <v>70766</v>
      </c>
      <c r="AJ36" s="100">
        <v>-19634</v>
      </c>
      <c r="AK36" s="100">
        <v>73186</v>
      </c>
      <c r="AL36" s="100">
        <v>-19634</v>
      </c>
      <c r="AM36" s="5">
        <v>500</v>
      </c>
      <c r="AN36" s="5">
        <v>500</v>
      </c>
      <c r="AO36" s="101"/>
    </row>
    <row r="37" spans="1:41" s="82" customFormat="1">
      <c r="A37" s="52">
        <v>36</v>
      </c>
      <c r="B37" s="52">
        <v>102</v>
      </c>
      <c r="C37" s="52">
        <v>12</v>
      </c>
      <c r="D37" s="52" t="s">
        <v>126</v>
      </c>
      <c r="E37" s="52" t="s">
        <v>33</v>
      </c>
      <c r="F37" s="52" t="s">
        <v>34</v>
      </c>
      <c r="G37" s="52" t="s">
        <v>23</v>
      </c>
      <c r="H37" s="52" t="str">
        <f t="shared" si="1"/>
        <v>28</v>
      </c>
      <c r="I37" s="52" t="s">
        <v>24</v>
      </c>
      <c r="J37" s="52" t="str">
        <f>VLOOKUP(I37,族对应的Catalog!$A$2:$B$26,2,FALSE)</f>
        <v>TRAY_STRAIGHT</v>
      </c>
      <c r="K37" s="52">
        <v>2400</v>
      </c>
      <c r="L37" s="52"/>
      <c r="M37" s="52">
        <v>850</v>
      </c>
      <c r="N37" s="52">
        <v>500</v>
      </c>
      <c r="O37" s="52"/>
      <c r="P37" s="52">
        <v>0</v>
      </c>
      <c r="Q37" s="52"/>
      <c r="R37" s="52"/>
      <c r="S37" s="52"/>
      <c r="T37" s="52"/>
      <c r="U37" s="77">
        <v>1.1000000000000001</v>
      </c>
      <c r="V37" s="52"/>
      <c r="W37" s="52"/>
      <c r="X37" s="77">
        <v>2</v>
      </c>
      <c r="Y37" s="78"/>
      <c r="Z37" s="78"/>
      <c r="AA37" s="78">
        <v>5</v>
      </c>
      <c r="AB37" s="78"/>
      <c r="AC37" s="78">
        <v>3</v>
      </c>
      <c r="AD37" s="78"/>
      <c r="AE37" s="78">
        <v>2</v>
      </c>
      <c r="AF37" s="81"/>
      <c r="AG37" s="78"/>
      <c r="AH37" s="52"/>
      <c r="AI37" s="100">
        <v>73186</v>
      </c>
      <c r="AJ37" s="100">
        <v>-19634</v>
      </c>
      <c r="AK37" s="100">
        <v>75586</v>
      </c>
      <c r="AL37" s="100">
        <v>-19634</v>
      </c>
      <c r="AM37" s="5">
        <v>500</v>
      </c>
      <c r="AN37" s="5">
        <v>500</v>
      </c>
      <c r="AO37" s="101"/>
    </row>
    <row r="38" spans="1:41" s="82" customFormat="1">
      <c r="A38" s="52">
        <v>37</v>
      </c>
      <c r="B38" s="52">
        <v>102</v>
      </c>
      <c r="C38" s="52">
        <v>13</v>
      </c>
      <c r="D38" s="52" t="s">
        <v>123</v>
      </c>
      <c r="E38" s="52" t="s">
        <v>33</v>
      </c>
      <c r="F38" s="52" t="s">
        <v>34</v>
      </c>
      <c r="G38" s="52" t="s">
        <v>23</v>
      </c>
      <c r="H38" s="52" t="str">
        <f t="shared" si="1"/>
        <v>30</v>
      </c>
      <c r="I38" s="52" t="s">
        <v>24</v>
      </c>
      <c r="J38" s="52" t="str">
        <f>VLOOKUP(I38,族对应的Catalog!$A$2:$B$26,2,FALSE)</f>
        <v>TRAY_STRAIGHT</v>
      </c>
      <c r="K38" s="52">
        <v>2000</v>
      </c>
      <c r="L38" s="52"/>
      <c r="M38" s="52">
        <v>850</v>
      </c>
      <c r="N38" s="52">
        <v>500</v>
      </c>
      <c r="O38" s="52"/>
      <c r="P38" s="52">
        <v>0</v>
      </c>
      <c r="Q38" s="52"/>
      <c r="R38" s="52"/>
      <c r="S38" s="52"/>
      <c r="T38" s="52"/>
      <c r="U38" s="77">
        <v>1.1000000000000001</v>
      </c>
      <c r="V38" s="52"/>
      <c r="W38" s="52"/>
      <c r="X38" s="77">
        <v>2</v>
      </c>
      <c r="Y38" s="78"/>
      <c r="Z38" s="78"/>
      <c r="AA38" s="78">
        <v>5</v>
      </c>
      <c r="AB38" s="78"/>
      <c r="AC38" s="78">
        <v>3</v>
      </c>
      <c r="AD38" s="78"/>
      <c r="AE38" s="78">
        <v>3</v>
      </c>
      <c r="AF38" s="81"/>
      <c r="AG38" s="78"/>
      <c r="AH38" s="52"/>
      <c r="AI38" s="100">
        <v>75586</v>
      </c>
      <c r="AJ38" s="100">
        <v>-19634</v>
      </c>
      <c r="AK38" s="100">
        <v>77586</v>
      </c>
      <c r="AL38" s="100">
        <v>-19634</v>
      </c>
      <c r="AM38" s="5">
        <v>500</v>
      </c>
      <c r="AN38" s="5">
        <v>500</v>
      </c>
      <c r="AO38" s="101"/>
    </row>
    <row r="39" spans="1:41" s="82" customFormat="1" ht="28">
      <c r="A39" s="52">
        <v>38</v>
      </c>
      <c r="B39" s="52">
        <v>102</v>
      </c>
      <c r="C39" s="52">
        <v>15</v>
      </c>
      <c r="D39" s="52" t="s">
        <v>174</v>
      </c>
      <c r="E39" s="52" t="s">
        <v>33</v>
      </c>
      <c r="F39" s="52" t="s">
        <v>34</v>
      </c>
      <c r="G39" s="52" t="s">
        <v>39</v>
      </c>
      <c r="H39" s="52" t="str">
        <f t="shared" si="1"/>
        <v>32</v>
      </c>
      <c r="I39" s="79" t="s">
        <v>313</v>
      </c>
      <c r="J39" s="52" t="str">
        <f>VLOOKUP(I39,族对应的Catalog!$A$2:$B$26,2,FALSE)</f>
        <v>无</v>
      </c>
      <c r="K39" s="52">
        <v>0</v>
      </c>
      <c r="L39" s="52"/>
      <c r="M39" s="52">
        <v>0</v>
      </c>
      <c r="N39" s="52">
        <v>500</v>
      </c>
      <c r="O39" s="52"/>
      <c r="P39" s="52">
        <v>0</v>
      </c>
      <c r="Q39" s="52"/>
      <c r="R39" s="52"/>
      <c r="S39" s="52"/>
      <c r="T39" s="52"/>
      <c r="U39" s="77">
        <v>2</v>
      </c>
      <c r="V39" s="52"/>
      <c r="W39" s="52"/>
      <c r="X39" s="77">
        <v>2</v>
      </c>
      <c r="Y39" s="78"/>
      <c r="Z39" s="78"/>
      <c r="AA39" s="78">
        <v>5</v>
      </c>
      <c r="AB39" s="78"/>
      <c r="AC39" s="78">
        <v>3</v>
      </c>
      <c r="AD39" s="78"/>
      <c r="AE39" s="78">
        <v>4</v>
      </c>
      <c r="AF39" s="81"/>
      <c r="AG39" s="78"/>
      <c r="AH39" s="52"/>
      <c r="AI39" s="100"/>
      <c r="AJ39" s="100"/>
      <c r="AK39" s="100"/>
      <c r="AL39" s="100"/>
      <c r="AM39" s="1"/>
      <c r="AN39" s="1"/>
      <c r="AO39" s="103"/>
    </row>
    <row r="40" spans="1:41" s="82" customFormat="1">
      <c r="A40" s="52">
        <v>39</v>
      </c>
      <c r="B40" s="52">
        <v>102</v>
      </c>
      <c r="C40" s="52">
        <v>71</v>
      </c>
      <c r="D40" s="52" t="s">
        <v>113</v>
      </c>
      <c r="E40" s="52" t="s">
        <v>33</v>
      </c>
      <c r="F40" s="52" t="s">
        <v>34</v>
      </c>
      <c r="G40" s="52" t="s">
        <v>17</v>
      </c>
      <c r="H40" s="52" t="str">
        <f t="shared" si="1"/>
        <v>34</v>
      </c>
      <c r="I40" s="52" t="s">
        <v>18</v>
      </c>
      <c r="J40" s="52" t="str">
        <f>VLOOKUP(I40,族对应的Catalog!$A$2:$B$26,2,FALSE)</f>
        <v>TRAY_DIVERT</v>
      </c>
      <c r="K40" s="52">
        <v>1000</v>
      </c>
      <c r="L40" s="52"/>
      <c r="M40" s="52">
        <v>1000</v>
      </c>
      <c r="N40" s="52">
        <v>500</v>
      </c>
      <c r="O40" s="52"/>
      <c r="P40" s="52">
        <v>0</v>
      </c>
      <c r="Q40" s="52"/>
      <c r="R40" s="52"/>
      <c r="S40" s="52" t="s">
        <v>20</v>
      </c>
      <c r="T40" s="52" t="s">
        <v>19</v>
      </c>
      <c r="U40" s="77">
        <v>1.1000000000000001</v>
      </c>
      <c r="V40" s="52"/>
      <c r="W40" s="52"/>
      <c r="X40" s="77">
        <v>2</v>
      </c>
      <c r="Y40" s="78"/>
      <c r="Z40" s="78"/>
      <c r="AA40" s="78">
        <v>5</v>
      </c>
      <c r="AB40" s="78"/>
      <c r="AC40" s="78">
        <v>3</v>
      </c>
      <c r="AD40" s="78"/>
      <c r="AE40" s="78">
        <v>5</v>
      </c>
      <c r="AF40" s="81"/>
      <c r="AG40" s="78"/>
      <c r="AH40" s="52"/>
      <c r="AI40" s="100"/>
      <c r="AJ40" s="100"/>
      <c r="AK40" s="100"/>
      <c r="AL40" s="100"/>
      <c r="AM40" s="1"/>
      <c r="AN40" s="1"/>
      <c r="AO40" s="135"/>
    </row>
    <row r="41" spans="1:41" s="82" customFormat="1">
      <c r="A41" s="52">
        <v>40</v>
      </c>
      <c r="B41" s="52">
        <v>102</v>
      </c>
      <c r="C41" s="52">
        <v>14</v>
      </c>
      <c r="D41" s="52" t="s">
        <v>114</v>
      </c>
      <c r="E41" s="52" t="s">
        <v>33</v>
      </c>
      <c r="F41" s="52" t="s">
        <v>34</v>
      </c>
      <c r="G41" s="52" t="s">
        <v>23</v>
      </c>
      <c r="H41" s="52" t="str">
        <f t="shared" si="1"/>
        <v>36</v>
      </c>
      <c r="I41" s="52" t="s">
        <v>24</v>
      </c>
      <c r="J41" s="52" t="str">
        <f>VLOOKUP(I41,族对应的Catalog!$A$2:$B$26,2,FALSE)</f>
        <v>TRAY_STRAIGHT</v>
      </c>
      <c r="K41" s="52">
        <v>2400</v>
      </c>
      <c r="L41" s="52"/>
      <c r="M41" s="52">
        <v>850</v>
      </c>
      <c r="N41" s="52">
        <v>500</v>
      </c>
      <c r="O41" s="52"/>
      <c r="P41" s="52">
        <v>0</v>
      </c>
      <c r="Q41" s="52"/>
      <c r="R41" s="52"/>
      <c r="S41" s="52"/>
      <c r="T41" s="52"/>
      <c r="U41" s="77">
        <v>1.1000000000000001</v>
      </c>
      <c r="V41" s="52"/>
      <c r="W41" s="52"/>
      <c r="X41" s="77">
        <v>2</v>
      </c>
      <c r="Y41" s="78"/>
      <c r="Z41" s="78"/>
      <c r="AA41" s="78">
        <v>5</v>
      </c>
      <c r="AB41" s="78"/>
      <c r="AC41" s="78">
        <v>3</v>
      </c>
      <c r="AD41" s="78"/>
      <c r="AE41" s="78">
        <v>6</v>
      </c>
      <c r="AF41" s="81"/>
      <c r="AG41" s="78"/>
      <c r="AH41" s="52"/>
      <c r="AI41" s="100">
        <v>77586</v>
      </c>
      <c r="AJ41" s="100">
        <v>-19634</v>
      </c>
      <c r="AK41" s="100">
        <v>79986</v>
      </c>
      <c r="AL41" s="100">
        <v>-19634</v>
      </c>
      <c r="AM41" s="5">
        <v>500</v>
      </c>
      <c r="AN41" s="5">
        <v>500</v>
      </c>
      <c r="AO41" s="101"/>
    </row>
    <row r="42" spans="1:41" s="82" customFormat="1">
      <c r="A42" s="52">
        <v>41</v>
      </c>
      <c r="B42" s="52">
        <v>102</v>
      </c>
      <c r="C42" s="52">
        <v>16</v>
      </c>
      <c r="D42" s="52" t="s">
        <v>149</v>
      </c>
      <c r="E42" s="52" t="s">
        <v>33</v>
      </c>
      <c r="F42" s="52" t="s">
        <v>34</v>
      </c>
      <c r="G42" s="52" t="s">
        <v>23</v>
      </c>
      <c r="H42" s="52" t="str">
        <f t="shared" si="1"/>
        <v>38</v>
      </c>
      <c r="I42" s="52" t="s">
        <v>24</v>
      </c>
      <c r="J42" s="52" t="str">
        <f>VLOOKUP(I42,族对应的Catalog!$A$2:$B$26,2,FALSE)</f>
        <v>TRAY_STRAIGHT</v>
      </c>
      <c r="K42" s="52">
        <v>3600</v>
      </c>
      <c r="L42" s="52"/>
      <c r="M42" s="52">
        <v>850</v>
      </c>
      <c r="N42" s="52">
        <v>500</v>
      </c>
      <c r="O42" s="52"/>
      <c r="P42" s="52">
        <v>0</v>
      </c>
      <c r="Q42" s="52"/>
      <c r="R42" s="52"/>
      <c r="S42" s="52"/>
      <c r="T42" s="52"/>
      <c r="U42" s="77">
        <v>1.1000000000000001</v>
      </c>
      <c r="V42" s="52"/>
      <c r="W42" s="52"/>
      <c r="X42" s="77">
        <v>2</v>
      </c>
      <c r="Y42" s="78"/>
      <c r="Z42" s="78"/>
      <c r="AA42" s="78">
        <v>5</v>
      </c>
      <c r="AB42" s="78"/>
      <c r="AC42" s="78">
        <v>3</v>
      </c>
      <c r="AD42" s="78"/>
      <c r="AE42" s="78">
        <v>7</v>
      </c>
      <c r="AF42" s="81"/>
      <c r="AG42" s="78"/>
      <c r="AH42" s="52"/>
      <c r="AI42" s="100">
        <v>79986</v>
      </c>
      <c r="AJ42" s="100">
        <v>-19634</v>
      </c>
      <c r="AK42" s="100">
        <v>83586</v>
      </c>
      <c r="AL42" s="100">
        <v>-19634</v>
      </c>
      <c r="AM42" s="5">
        <v>500</v>
      </c>
      <c r="AN42" s="5">
        <v>500</v>
      </c>
      <c r="AO42" s="101"/>
    </row>
    <row r="43" spans="1:41" s="82" customFormat="1">
      <c r="A43" s="52">
        <v>42</v>
      </c>
      <c r="B43" s="52">
        <v>102</v>
      </c>
      <c r="C43" s="52">
        <v>17</v>
      </c>
      <c r="D43" s="52" t="s">
        <v>61</v>
      </c>
      <c r="E43" s="52" t="s">
        <v>33</v>
      </c>
      <c r="F43" s="52" t="s">
        <v>34</v>
      </c>
      <c r="G43" s="52" t="s">
        <v>37</v>
      </c>
      <c r="H43" s="52" t="str">
        <f t="shared" si="1"/>
        <v>42</v>
      </c>
      <c r="I43" s="52" t="s">
        <v>60</v>
      </c>
      <c r="J43" s="52" t="str">
        <f>VLOOKUP(I43,族对应的Catalog!$A$2:$B$26,2,FALSE)</f>
        <v>TRAY_TURN</v>
      </c>
      <c r="K43" s="52">
        <v>0</v>
      </c>
      <c r="L43" s="52"/>
      <c r="M43" s="52">
        <v>1000</v>
      </c>
      <c r="N43" s="52">
        <v>500</v>
      </c>
      <c r="O43" s="52"/>
      <c r="P43" s="52">
        <v>2250</v>
      </c>
      <c r="Q43" s="52">
        <v>1200</v>
      </c>
      <c r="R43" s="52">
        <v>600</v>
      </c>
      <c r="S43" s="52"/>
      <c r="T43" s="52"/>
      <c r="U43" s="77">
        <v>2.25</v>
      </c>
      <c r="V43" s="52"/>
      <c r="W43" s="52"/>
      <c r="X43" s="77">
        <v>1.9</v>
      </c>
      <c r="Y43" s="78"/>
      <c r="Z43" s="78"/>
      <c r="AA43" s="78">
        <v>5</v>
      </c>
      <c r="AB43" s="78"/>
      <c r="AC43" s="78">
        <v>3</v>
      </c>
      <c r="AD43" s="78"/>
      <c r="AE43" s="78">
        <v>8</v>
      </c>
      <c r="AF43" s="81"/>
      <c r="AG43" s="78"/>
      <c r="AH43" s="52"/>
      <c r="AI43" s="100">
        <v>83586</v>
      </c>
      <c r="AJ43" s="100">
        <v>-19634</v>
      </c>
      <c r="AK43" s="100">
        <v>84482</v>
      </c>
      <c r="AL43" s="100">
        <v>-16247</v>
      </c>
      <c r="AM43" s="5">
        <v>500</v>
      </c>
      <c r="AN43" s="5">
        <v>500</v>
      </c>
      <c r="AO43" s="102">
        <v>90</v>
      </c>
    </row>
    <row r="44" spans="1:41" s="82" customFormat="1">
      <c r="A44" s="52">
        <v>43</v>
      </c>
      <c r="B44" s="52">
        <v>102</v>
      </c>
      <c r="C44" s="52">
        <v>18</v>
      </c>
      <c r="D44" s="52" t="s">
        <v>179</v>
      </c>
      <c r="E44" s="52" t="s">
        <v>33</v>
      </c>
      <c r="F44" s="52" t="s">
        <v>34</v>
      </c>
      <c r="G44" s="52" t="s">
        <v>23</v>
      </c>
      <c r="H44" s="52" t="str">
        <f t="shared" si="1"/>
        <v>46</v>
      </c>
      <c r="I44" s="52" t="s">
        <v>24</v>
      </c>
      <c r="J44" s="52" t="str">
        <f>VLOOKUP(I44,族对应的Catalog!$A$2:$B$26,2,FALSE)</f>
        <v>TRAY_STRAIGHT</v>
      </c>
      <c r="K44" s="52">
        <v>2000</v>
      </c>
      <c r="L44" s="52"/>
      <c r="M44" s="52">
        <v>850</v>
      </c>
      <c r="N44" s="52">
        <v>500</v>
      </c>
      <c r="O44" s="52"/>
      <c r="P44" s="52">
        <v>0</v>
      </c>
      <c r="Q44" s="52"/>
      <c r="R44" s="52"/>
      <c r="S44" s="52"/>
      <c r="T44" s="52"/>
      <c r="U44" s="77">
        <v>1.1000000000000001</v>
      </c>
      <c r="V44" s="52"/>
      <c r="W44" s="52"/>
      <c r="X44" s="77">
        <v>2</v>
      </c>
      <c r="Y44" s="78"/>
      <c r="Z44" s="78"/>
      <c r="AA44" s="78">
        <v>5</v>
      </c>
      <c r="AB44" s="78"/>
      <c r="AC44" s="78">
        <v>3</v>
      </c>
      <c r="AD44" s="78"/>
      <c r="AE44" s="78">
        <v>9</v>
      </c>
      <c r="AF44" s="81"/>
      <c r="AG44" s="78"/>
      <c r="AH44" s="52"/>
      <c r="AI44" s="100">
        <v>85847</v>
      </c>
      <c r="AJ44" s="100">
        <v>-16235</v>
      </c>
      <c r="AK44" s="100">
        <v>85847</v>
      </c>
      <c r="AL44" s="100">
        <v>-14235</v>
      </c>
      <c r="AM44" s="5">
        <v>500</v>
      </c>
      <c r="AN44" s="5">
        <v>500</v>
      </c>
      <c r="AO44" s="101"/>
    </row>
    <row r="45" spans="1:41" s="82" customFormat="1">
      <c r="A45" s="52">
        <v>44</v>
      </c>
      <c r="B45" s="52">
        <v>102</v>
      </c>
      <c r="C45" s="52">
        <v>19</v>
      </c>
      <c r="D45" s="52" t="s">
        <v>150</v>
      </c>
      <c r="E45" s="52" t="s">
        <v>33</v>
      </c>
      <c r="F45" s="52" t="s">
        <v>34</v>
      </c>
      <c r="G45" s="52" t="s">
        <v>23</v>
      </c>
      <c r="H45" s="52" t="str">
        <f t="shared" si="1"/>
        <v>48</v>
      </c>
      <c r="I45" s="52" t="s">
        <v>24</v>
      </c>
      <c r="J45" s="52" t="str">
        <f>VLOOKUP(I45,族对应的Catalog!$A$2:$B$26,2,FALSE)</f>
        <v>TRAY_STRAIGHT</v>
      </c>
      <c r="K45" s="52">
        <v>2000</v>
      </c>
      <c r="L45" s="52"/>
      <c r="M45" s="52">
        <v>850</v>
      </c>
      <c r="N45" s="52">
        <v>500</v>
      </c>
      <c r="O45" s="52"/>
      <c r="P45" s="52">
        <v>0</v>
      </c>
      <c r="Q45" s="52"/>
      <c r="R45" s="52"/>
      <c r="S45" s="52"/>
      <c r="T45" s="52"/>
      <c r="U45" s="77">
        <v>1.1000000000000001</v>
      </c>
      <c r="V45" s="52"/>
      <c r="W45" s="52"/>
      <c r="X45" s="77">
        <v>2</v>
      </c>
      <c r="Y45" s="78"/>
      <c r="Z45" s="78"/>
      <c r="AA45" s="78">
        <v>5</v>
      </c>
      <c r="AB45" s="78"/>
      <c r="AC45" s="78">
        <v>3</v>
      </c>
      <c r="AD45" s="78"/>
      <c r="AE45" s="78">
        <v>10</v>
      </c>
      <c r="AF45" s="81"/>
      <c r="AG45" s="78"/>
      <c r="AH45" s="52"/>
      <c r="AI45" s="100">
        <v>85847</v>
      </c>
      <c r="AJ45" s="100">
        <v>-14235</v>
      </c>
      <c r="AK45" s="100">
        <v>85847</v>
      </c>
      <c r="AL45" s="100">
        <v>-12235</v>
      </c>
      <c r="AM45" s="5">
        <v>500</v>
      </c>
      <c r="AN45" s="5">
        <v>500</v>
      </c>
      <c r="AO45" s="101"/>
    </row>
    <row r="46" spans="1:41" s="82" customFormat="1">
      <c r="A46" s="52">
        <v>45</v>
      </c>
      <c r="B46" s="52">
        <v>102</v>
      </c>
      <c r="C46" s="52">
        <v>20</v>
      </c>
      <c r="D46" s="52" t="s">
        <v>62</v>
      </c>
      <c r="E46" s="52" t="s">
        <v>33</v>
      </c>
      <c r="F46" s="52" t="s">
        <v>34</v>
      </c>
      <c r="G46" s="52" t="s">
        <v>23</v>
      </c>
      <c r="H46" s="52" t="str">
        <f t="shared" si="1"/>
        <v>50</v>
      </c>
      <c r="I46" s="52" t="s">
        <v>24</v>
      </c>
      <c r="J46" s="52" t="str">
        <f>VLOOKUP(I46,族对应的Catalog!$A$2:$B$26,2,FALSE)</f>
        <v>TRAY_STRAIGHT</v>
      </c>
      <c r="K46" s="52">
        <v>2000</v>
      </c>
      <c r="L46" s="52"/>
      <c r="M46" s="52">
        <v>850</v>
      </c>
      <c r="N46" s="52">
        <v>500</v>
      </c>
      <c r="O46" s="52"/>
      <c r="P46" s="52">
        <v>0</v>
      </c>
      <c r="Q46" s="52"/>
      <c r="R46" s="52"/>
      <c r="S46" s="52"/>
      <c r="T46" s="52"/>
      <c r="U46" s="77">
        <v>1.1000000000000001</v>
      </c>
      <c r="V46" s="52"/>
      <c r="W46" s="52"/>
      <c r="X46" s="77">
        <v>2</v>
      </c>
      <c r="Y46" s="78"/>
      <c r="Z46" s="78"/>
      <c r="AA46" s="78">
        <v>5</v>
      </c>
      <c r="AB46" s="78"/>
      <c r="AC46" s="78">
        <v>3</v>
      </c>
      <c r="AD46" s="78"/>
      <c r="AE46" s="78">
        <v>11</v>
      </c>
      <c r="AF46" s="81"/>
      <c r="AG46" s="78"/>
      <c r="AH46" s="52"/>
      <c r="AI46" s="100">
        <v>85847</v>
      </c>
      <c r="AJ46" s="100">
        <v>-12235</v>
      </c>
      <c r="AK46" s="100">
        <v>85847</v>
      </c>
      <c r="AL46" s="100">
        <v>-10235</v>
      </c>
      <c r="AM46" s="5">
        <v>500</v>
      </c>
      <c r="AN46" s="5">
        <v>500</v>
      </c>
      <c r="AO46" s="101"/>
    </row>
    <row r="47" spans="1:41" s="82" customFormat="1" ht="28">
      <c r="A47" s="52">
        <v>46</v>
      </c>
      <c r="B47" s="52">
        <v>102</v>
      </c>
      <c r="C47" s="52">
        <v>21</v>
      </c>
      <c r="D47" s="52" t="s">
        <v>64</v>
      </c>
      <c r="E47" s="52" t="s">
        <v>33</v>
      </c>
      <c r="F47" s="52" t="s">
        <v>34</v>
      </c>
      <c r="G47" s="52" t="s">
        <v>49</v>
      </c>
      <c r="H47" s="52" t="str">
        <f t="shared" si="1"/>
        <v>52</v>
      </c>
      <c r="I47" s="79" t="s">
        <v>312</v>
      </c>
      <c r="J47" s="52" t="str">
        <f>VLOOKUP(I47,族对应的Catalog!$A$2:$B$26,2,FALSE)</f>
        <v>无</v>
      </c>
      <c r="K47" s="52">
        <v>0</v>
      </c>
      <c r="L47" s="52"/>
      <c r="M47" s="52">
        <v>0</v>
      </c>
      <c r="N47" s="52">
        <v>500</v>
      </c>
      <c r="O47" s="52"/>
      <c r="P47" s="52">
        <v>0</v>
      </c>
      <c r="Q47" s="52"/>
      <c r="R47" s="52"/>
      <c r="S47" s="52"/>
      <c r="T47" s="52"/>
      <c r="U47" s="77">
        <v>2.5</v>
      </c>
      <c r="V47" s="52"/>
      <c r="W47" s="52"/>
      <c r="X47" s="77">
        <v>2</v>
      </c>
      <c r="Y47" s="78"/>
      <c r="Z47" s="78"/>
      <c r="AA47" s="78">
        <v>6</v>
      </c>
      <c r="AB47" s="78"/>
      <c r="AC47" s="78">
        <v>3</v>
      </c>
      <c r="AD47" s="78"/>
      <c r="AE47" s="78">
        <v>12</v>
      </c>
      <c r="AF47" s="81"/>
      <c r="AG47" s="78"/>
      <c r="AH47" s="52"/>
      <c r="AI47" s="100"/>
      <c r="AJ47" s="100"/>
      <c r="AK47" s="100"/>
      <c r="AL47" s="100"/>
      <c r="AM47" s="1"/>
      <c r="AN47" s="1"/>
      <c r="AO47" s="103"/>
    </row>
    <row r="48" spans="1:41" s="82" customFormat="1">
      <c r="A48" s="52">
        <v>47</v>
      </c>
      <c r="B48" s="52">
        <v>102</v>
      </c>
      <c r="C48" s="52">
        <v>84</v>
      </c>
      <c r="D48" s="52" t="s">
        <v>56</v>
      </c>
      <c r="E48" s="52" t="s">
        <v>33</v>
      </c>
      <c r="F48" s="52" t="s">
        <v>34</v>
      </c>
      <c r="G48" s="52" t="s">
        <v>47</v>
      </c>
      <c r="H48" s="52" t="str">
        <f t="shared" si="1"/>
        <v>54</v>
      </c>
      <c r="I48" s="52" t="s">
        <v>18</v>
      </c>
      <c r="J48" s="52" t="str">
        <f>VLOOKUP(I48,族对应的Catalog!$A$2:$B$26,2,FALSE)</f>
        <v>TRAY_DIVERT</v>
      </c>
      <c r="K48" s="52">
        <v>1000</v>
      </c>
      <c r="L48" s="52"/>
      <c r="M48" s="52">
        <v>1000</v>
      </c>
      <c r="N48" s="52">
        <v>500</v>
      </c>
      <c r="O48" s="52"/>
      <c r="P48" s="52">
        <v>0</v>
      </c>
      <c r="Q48" s="52"/>
      <c r="R48" s="52"/>
      <c r="S48" s="52" t="s">
        <v>20</v>
      </c>
      <c r="T48" s="52" t="s">
        <v>19</v>
      </c>
      <c r="U48" s="77">
        <v>1.1000000000000001</v>
      </c>
      <c r="V48" s="52"/>
      <c r="W48" s="52"/>
      <c r="X48" s="77">
        <v>2</v>
      </c>
      <c r="Y48" s="78"/>
      <c r="Z48" s="78"/>
      <c r="AA48" s="78">
        <v>6</v>
      </c>
      <c r="AB48" s="78"/>
      <c r="AC48" s="78">
        <v>3</v>
      </c>
      <c r="AD48" s="78"/>
      <c r="AE48" s="78">
        <v>13</v>
      </c>
      <c r="AF48" s="81"/>
      <c r="AG48" s="78"/>
      <c r="AH48" s="52"/>
      <c r="AI48" s="100"/>
      <c r="AJ48" s="100"/>
      <c r="AK48" s="100"/>
      <c r="AL48" s="100"/>
      <c r="AM48" s="1"/>
      <c r="AN48" s="1"/>
      <c r="AO48" s="135"/>
    </row>
    <row r="49" spans="1:41" s="82" customFormat="1">
      <c r="A49" s="52">
        <v>48</v>
      </c>
      <c r="B49" s="52">
        <v>102</v>
      </c>
      <c r="C49" s="52">
        <v>22</v>
      </c>
      <c r="D49" s="52" t="s">
        <v>63</v>
      </c>
      <c r="E49" s="52" t="s">
        <v>33</v>
      </c>
      <c r="F49" s="52" t="s">
        <v>34</v>
      </c>
      <c r="G49" s="52" t="s">
        <v>23</v>
      </c>
      <c r="H49" s="52" t="str">
        <f t="shared" si="1"/>
        <v>56</v>
      </c>
      <c r="I49" s="52" t="s">
        <v>24</v>
      </c>
      <c r="J49" s="52" t="str">
        <f>VLOOKUP(I49,族对应的Catalog!$A$2:$B$26,2,FALSE)</f>
        <v>TRAY_STRAIGHT</v>
      </c>
      <c r="K49" s="52">
        <v>3600</v>
      </c>
      <c r="L49" s="52"/>
      <c r="M49" s="52">
        <v>850</v>
      </c>
      <c r="N49" s="52">
        <v>500</v>
      </c>
      <c r="O49" s="52"/>
      <c r="P49" s="52">
        <v>0</v>
      </c>
      <c r="Q49" s="52"/>
      <c r="R49" s="52"/>
      <c r="S49" s="52"/>
      <c r="T49" s="52"/>
      <c r="U49" s="77">
        <v>1.1000000000000001</v>
      </c>
      <c r="V49" s="52"/>
      <c r="W49" s="52"/>
      <c r="X49" s="77">
        <v>2</v>
      </c>
      <c r="Y49" s="78"/>
      <c r="Z49" s="78"/>
      <c r="AA49" s="78">
        <v>6</v>
      </c>
      <c r="AB49" s="78"/>
      <c r="AC49" s="78">
        <v>3</v>
      </c>
      <c r="AD49" s="78"/>
      <c r="AE49" s="78">
        <v>14</v>
      </c>
      <c r="AF49" s="81"/>
      <c r="AG49" s="78"/>
      <c r="AH49" s="52"/>
      <c r="AI49" s="100">
        <v>85847</v>
      </c>
      <c r="AJ49" s="100">
        <v>-10235</v>
      </c>
      <c r="AK49" s="100">
        <v>85847</v>
      </c>
      <c r="AL49" s="100">
        <v>-6635</v>
      </c>
      <c r="AM49" s="5">
        <v>500</v>
      </c>
      <c r="AN49" s="5">
        <v>500</v>
      </c>
      <c r="AO49" s="101"/>
    </row>
    <row r="50" spans="1:41" s="82" customFormat="1">
      <c r="A50" s="52">
        <v>49</v>
      </c>
      <c r="B50" s="52">
        <v>102</v>
      </c>
      <c r="C50" s="52">
        <v>23</v>
      </c>
      <c r="D50" s="52" t="s">
        <v>104</v>
      </c>
      <c r="E50" s="52" t="s">
        <v>33</v>
      </c>
      <c r="F50" s="52" t="s">
        <v>34</v>
      </c>
      <c r="G50" s="52" t="s">
        <v>23</v>
      </c>
      <c r="H50" s="52" t="str">
        <f t="shared" si="1"/>
        <v>58</v>
      </c>
      <c r="I50" s="52" t="s">
        <v>24</v>
      </c>
      <c r="J50" s="52" t="str">
        <f>VLOOKUP(I50,族对应的Catalog!$A$2:$B$26,2,FALSE)</f>
        <v>TRAY_STRAIGHT</v>
      </c>
      <c r="K50" s="52">
        <v>6000</v>
      </c>
      <c r="L50" s="52"/>
      <c r="M50" s="52">
        <v>850</v>
      </c>
      <c r="N50" s="52">
        <v>500</v>
      </c>
      <c r="O50" s="52"/>
      <c r="P50" s="52">
        <v>0</v>
      </c>
      <c r="Q50" s="52"/>
      <c r="R50" s="52"/>
      <c r="S50" s="52"/>
      <c r="T50" s="52"/>
      <c r="U50" s="77">
        <v>2.2000000000000002</v>
      </c>
      <c r="V50" s="52"/>
      <c r="W50" s="52"/>
      <c r="X50" s="77">
        <v>2</v>
      </c>
      <c r="Y50" s="78"/>
      <c r="Z50" s="78"/>
      <c r="AA50" s="78">
        <v>6</v>
      </c>
      <c r="AB50" s="78"/>
      <c r="AC50" s="78">
        <v>3</v>
      </c>
      <c r="AD50" s="78"/>
      <c r="AE50" s="78">
        <v>15</v>
      </c>
      <c r="AF50" s="81"/>
      <c r="AG50" s="78"/>
      <c r="AH50" s="52"/>
      <c r="AI50" s="100">
        <v>85847</v>
      </c>
      <c r="AJ50" s="100">
        <v>-6635</v>
      </c>
      <c r="AK50" s="100">
        <v>85847</v>
      </c>
      <c r="AL50" s="100">
        <v>-635</v>
      </c>
      <c r="AM50" s="5">
        <v>500</v>
      </c>
      <c r="AN50" s="5">
        <v>500</v>
      </c>
      <c r="AO50" s="101"/>
    </row>
    <row r="51" spans="1:41" s="82" customFormat="1">
      <c r="A51" s="52">
        <v>50</v>
      </c>
      <c r="B51" s="52">
        <v>102</v>
      </c>
      <c r="C51" s="52">
        <v>24</v>
      </c>
      <c r="D51" s="52" t="s">
        <v>151</v>
      </c>
      <c r="E51" s="52" t="s">
        <v>33</v>
      </c>
      <c r="F51" s="52" t="s">
        <v>34</v>
      </c>
      <c r="G51" s="52" t="s">
        <v>23</v>
      </c>
      <c r="H51" s="52" t="str">
        <f t="shared" si="1"/>
        <v>60</v>
      </c>
      <c r="I51" s="52" t="s">
        <v>24</v>
      </c>
      <c r="J51" s="52" t="str">
        <f>VLOOKUP(I51,族对应的Catalog!$A$2:$B$26,2,FALSE)</f>
        <v>TRAY_STRAIGHT</v>
      </c>
      <c r="K51" s="52">
        <v>2000</v>
      </c>
      <c r="L51" s="52"/>
      <c r="M51" s="52">
        <v>850</v>
      </c>
      <c r="N51" s="52">
        <v>500</v>
      </c>
      <c r="O51" s="52"/>
      <c r="P51" s="52">
        <v>0</v>
      </c>
      <c r="Q51" s="52"/>
      <c r="R51" s="52"/>
      <c r="S51" s="52"/>
      <c r="T51" s="52"/>
      <c r="U51" s="77">
        <v>1.1000000000000001</v>
      </c>
      <c r="V51" s="52"/>
      <c r="W51" s="52"/>
      <c r="X51" s="77">
        <v>2</v>
      </c>
      <c r="Y51" s="78"/>
      <c r="Z51" s="78"/>
      <c r="AA51" s="78">
        <v>6</v>
      </c>
      <c r="AB51" s="78"/>
      <c r="AC51" s="78">
        <v>3</v>
      </c>
      <c r="AD51" s="78"/>
      <c r="AE51" s="78">
        <v>16</v>
      </c>
      <c r="AF51" s="81"/>
      <c r="AG51" s="78"/>
      <c r="AH51" s="52"/>
      <c r="AI51" s="100">
        <v>85847</v>
      </c>
      <c r="AJ51" s="100">
        <v>-635</v>
      </c>
      <c r="AK51" s="100">
        <v>85832</v>
      </c>
      <c r="AL51" s="100">
        <v>1365</v>
      </c>
      <c r="AM51" s="5">
        <v>500</v>
      </c>
      <c r="AN51" s="5">
        <v>500</v>
      </c>
      <c r="AO51" s="101"/>
    </row>
    <row r="52" spans="1:41" s="82" customFormat="1">
      <c r="A52" s="52">
        <v>51</v>
      </c>
      <c r="B52" s="52">
        <v>102</v>
      </c>
      <c r="C52" s="52">
        <v>25</v>
      </c>
      <c r="D52" s="52" t="s">
        <v>107</v>
      </c>
      <c r="E52" s="52" t="s">
        <v>33</v>
      </c>
      <c r="F52" s="52" t="s">
        <v>34</v>
      </c>
      <c r="G52" s="52" t="s">
        <v>37</v>
      </c>
      <c r="H52" s="52" t="str">
        <f t="shared" si="1"/>
        <v>64</v>
      </c>
      <c r="I52" s="52" t="s">
        <v>60</v>
      </c>
      <c r="J52" s="52" t="str">
        <f>VLOOKUP(I52,族对应的Catalog!$A$2:$B$26,2,FALSE)</f>
        <v>TRAY_TURN</v>
      </c>
      <c r="K52" s="52">
        <v>0</v>
      </c>
      <c r="L52" s="52"/>
      <c r="M52" s="52">
        <v>1000</v>
      </c>
      <c r="N52" s="52">
        <v>500</v>
      </c>
      <c r="O52" s="52"/>
      <c r="P52" s="52">
        <v>2250</v>
      </c>
      <c r="Q52" s="52">
        <v>1000</v>
      </c>
      <c r="R52" s="52">
        <v>1000</v>
      </c>
      <c r="S52" s="52"/>
      <c r="T52" s="52"/>
      <c r="U52" s="77">
        <v>2.25</v>
      </c>
      <c r="V52" s="52"/>
      <c r="W52" s="52"/>
      <c r="X52" s="77">
        <v>1.9</v>
      </c>
      <c r="Y52" s="78"/>
      <c r="Z52" s="78"/>
      <c r="AA52" s="78">
        <v>6</v>
      </c>
      <c r="AB52" s="78"/>
      <c r="AC52" s="78">
        <v>3</v>
      </c>
      <c r="AD52" s="78"/>
      <c r="AE52" s="78">
        <v>17</v>
      </c>
      <c r="AF52" s="81"/>
      <c r="AG52" s="78"/>
      <c r="AH52" s="52"/>
      <c r="AI52" s="100">
        <v>85814</v>
      </c>
      <c r="AJ52" s="100">
        <v>1363</v>
      </c>
      <c r="AK52" s="100">
        <v>82605.5</v>
      </c>
      <c r="AL52" s="100">
        <v>3610</v>
      </c>
      <c r="AM52" s="5">
        <v>500</v>
      </c>
      <c r="AN52" s="5">
        <v>500</v>
      </c>
      <c r="AO52" s="102">
        <v>90</v>
      </c>
    </row>
    <row r="53" spans="1:41" s="82" customFormat="1">
      <c r="A53" s="52">
        <v>52</v>
      </c>
      <c r="B53" s="52">
        <v>102</v>
      </c>
      <c r="C53" s="52">
        <v>26</v>
      </c>
      <c r="D53" s="52" t="s">
        <v>161</v>
      </c>
      <c r="E53" s="52" t="s">
        <v>33</v>
      </c>
      <c r="F53" s="52" t="s">
        <v>34</v>
      </c>
      <c r="G53" s="52" t="s">
        <v>23</v>
      </c>
      <c r="H53" s="52" t="str">
        <f t="shared" si="1"/>
        <v>68</v>
      </c>
      <c r="I53" s="52" t="s">
        <v>146</v>
      </c>
      <c r="J53" s="52" t="str">
        <f>VLOOKUP(I53,族对应的Catalog!$A$2:$B$26,2,FALSE)</f>
        <v>TRAY_STRAIGHT</v>
      </c>
      <c r="K53" s="52">
        <v>5954</v>
      </c>
      <c r="L53" s="52">
        <v>6000</v>
      </c>
      <c r="M53" s="52">
        <v>850</v>
      </c>
      <c r="N53" s="52" t="s">
        <v>235</v>
      </c>
      <c r="O53" s="52"/>
      <c r="P53" s="52">
        <v>0</v>
      </c>
      <c r="Q53" s="52"/>
      <c r="R53" s="52"/>
      <c r="S53" s="52"/>
      <c r="T53" s="52"/>
      <c r="U53" s="77">
        <v>2.2000000000000002</v>
      </c>
      <c r="V53" s="52" t="s">
        <v>162</v>
      </c>
      <c r="W53" s="52"/>
      <c r="X53" s="77">
        <v>2</v>
      </c>
      <c r="Y53" s="78" t="s">
        <v>297</v>
      </c>
      <c r="Z53" s="78"/>
      <c r="AA53" s="78">
        <v>6</v>
      </c>
      <c r="AB53" s="78"/>
      <c r="AC53" s="78">
        <v>3</v>
      </c>
      <c r="AD53" s="78"/>
      <c r="AE53" s="78">
        <v>18</v>
      </c>
      <c r="AF53" s="81"/>
      <c r="AG53" s="78"/>
      <c r="AH53" s="52"/>
      <c r="AI53" s="100">
        <v>82610</v>
      </c>
      <c r="AJ53" s="100">
        <v>3610</v>
      </c>
      <c r="AK53" s="100">
        <v>76598.5</v>
      </c>
      <c r="AL53" s="100">
        <v>3610</v>
      </c>
      <c r="AM53" s="5">
        <v>500</v>
      </c>
      <c r="AN53" s="5">
        <v>1234</v>
      </c>
      <c r="AO53" s="101"/>
    </row>
    <row r="54" spans="1:41" s="82" customFormat="1">
      <c r="A54" s="52">
        <v>53</v>
      </c>
      <c r="B54" s="52">
        <v>102</v>
      </c>
      <c r="C54" s="52">
        <v>27</v>
      </c>
      <c r="D54" s="52" t="s">
        <v>163</v>
      </c>
      <c r="E54" s="52" t="s">
        <v>33</v>
      </c>
      <c r="F54" s="52" t="s">
        <v>34</v>
      </c>
      <c r="G54" s="52" t="s">
        <v>23</v>
      </c>
      <c r="H54" s="52" t="str">
        <f t="shared" si="1"/>
        <v>70</v>
      </c>
      <c r="I54" s="52" t="s">
        <v>146</v>
      </c>
      <c r="J54" s="52" t="str">
        <f>VLOOKUP(I54,族对应的Catalog!$A$2:$B$26,2,FALSE)</f>
        <v>TRAY_STRAIGHT</v>
      </c>
      <c r="K54" s="52">
        <v>5954</v>
      </c>
      <c r="L54" s="52">
        <v>6000</v>
      </c>
      <c r="M54" s="52">
        <v>850</v>
      </c>
      <c r="N54" s="52" t="s">
        <v>236</v>
      </c>
      <c r="O54" s="52"/>
      <c r="P54" s="52">
        <v>0</v>
      </c>
      <c r="Q54" s="52"/>
      <c r="R54" s="52"/>
      <c r="S54" s="52"/>
      <c r="T54" s="52"/>
      <c r="U54" s="77">
        <v>2.2000000000000002</v>
      </c>
      <c r="V54" s="52" t="s">
        <v>162</v>
      </c>
      <c r="W54" s="52"/>
      <c r="X54" s="77">
        <v>2</v>
      </c>
      <c r="Y54" s="78" t="s">
        <v>297</v>
      </c>
      <c r="Z54" s="78"/>
      <c r="AA54" s="78">
        <v>6</v>
      </c>
      <c r="AB54" s="78"/>
      <c r="AC54" s="78">
        <v>3</v>
      </c>
      <c r="AD54" s="78"/>
      <c r="AE54" s="78">
        <v>19</v>
      </c>
      <c r="AF54" s="81"/>
      <c r="AG54" s="78"/>
      <c r="AH54" s="52"/>
      <c r="AI54" s="100">
        <v>76598.5</v>
      </c>
      <c r="AJ54" s="100">
        <v>3610</v>
      </c>
      <c r="AK54" s="100">
        <v>70576</v>
      </c>
      <c r="AL54" s="100">
        <v>3610</v>
      </c>
      <c r="AM54" s="5">
        <v>1255</v>
      </c>
      <c r="AN54" s="5">
        <v>1976</v>
      </c>
      <c r="AO54" s="101"/>
    </row>
    <row r="55" spans="1:41" s="82" customFormat="1">
      <c r="A55" s="52">
        <v>54</v>
      </c>
      <c r="B55" s="52">
        <v>102</v>
      </c>
      <c r="C55" s="52">
        <v>28</v>
      </c>
      <c r="D55" s="52" t="s">
        <v>164</v>
      </c>
      <c r="E55" s="52" t="s">
        <v>33</v>
      </c>
      <c r="F55" s="52" t="s">
        <v>34</v>
      </c>
      <c r="G55" s="52" t="s">
        <v>23</v>
      </c>
      <c r="H55" s="52" t="str">
        <f t="shared" si="1"/>
        <v>72</v>
      </c>
      <c r="I55" s="52" t="s">
        <v>24</v>
      </c>
      <c r="J55" s="52" t="str">
        <f>VLOOKUP(I55,族对应的Catalog!$A$2:$B$26,2,FALSE)</f>
        <v>TRAY_STRAIGHT</v>
      </c>
      <c r="K55" s="52">
        <v>2400</v>
      </c>
      <c r="L55" s="52"/>
      <c r="M55" s="52">
        <v>850</v>
      </c>
      <c r="N55" s="52">
        <v>1983</v>
      </c>
      <c r="O55" s="52"/>
      <c r="P55" s="52">
        <v>0</v>
      </c>
      <c r="Q55" s="52"/>
      <c r="R55" s="52"/>
      <c r="S55" s="52"/>
      <c r="T55" s="52"/>
      <c r="U55" s="77">
        <v>1.1000000000000001</v>
      </c>
      <c r="V55" s="52"/>
      <c r="W55" s="52"/>
      <c r="X55" s="77">
        <v>2</v>
      </c>
      <c r="Y55" s="78"/>
      <c r="Z55" s="78"/>
      <c r="AA55" s="78">
        <v>6</v>
      </c>
      <c r="AB55" s="78"/>
      <c r="AC55" s="78">
        <v>3</v>
      </c>
      <c r="AD55" s="78"/>
      <c r="AE55" s="78">
        <v>20</v>
      </c>
      <c r="AF55" s="81"/>
      <c r="AG55" s="78"/>
      <c r="AH55" s="52"/>
      <c r="AI55" s="100">
        <v>70576</v>
      </c>
      <c r="AJ55" s="100">
        <v>3610</v>
      </c>
      <c r="AK55" s="100">
        <v>68136</v>
      </c>
      <c r="AL55" s="100">
        <v>3610</v>
      </c>
      <c r="AM55" s="5">
        <v>1983</v>
      </c>
      <c r="AN55" s="5">
        <v>1983</v>
      </c>
      <c r="AO55" s="101"/>
    </row>
    <row r="56" spans="1:41" s="82" customFormat="1">
      <c r="A56" s="52">
        <v>55</v>
      </c>
      <c r="B56" s="52">
        <v>102</v>
      </c>
      <c r="C56" s="52">
        <v>29</v>
      </c>
      <c r="D56" s="52" t="s">
        <v>193</v>
      </c>
      <c r="E56" s="52" t="s">
        <v>33</v>
      </c>
      <c r="F56" s="52" t="s">
        <v>80</v>
      </c>
      <c r="G56" s="52" t="s">
        <v>23</v>
      </c>
      <c r="H56" s="52" t="str">
        <f t="shared" si="1"/>
        <v>02</v>
      </c>
      <c r="I56" s="52" t="s">
        <v>24</v>
      </c>
      <c r="J56" s="52" t="str">
        <f>VLOOKUP(I56,族对应的Catalog!$A$2:$B$26,2,FALSE)</f>
        <v>TRAY_STRAIGHT</v>
      </c>
      <c r="K56" s="52">
        <v>2000</v>
      </c>
      <c r="L56" s="52"/>
      <c r="M56" s="52">
        <v>850</v>
      </c>
      <c r="N56" s="52">
        <v>1983</v>
      </c>
      <c r="O56" s="52"/>
      <c r="P56" s="52">
        <v>0</v>
      </c>
      <c r="Q56" s="52"/>
      <c r="R56" s="52"/>
      <c r="S56" s="52"/>
      <c r="T56" s="52"/>
      <c r="U56" s="77">
        <v>1.1000000000000001</v>
      </c>
      <c r="V56" s="52"/>
      <c r="W56" s="52"/>
      <c r="X56" s="77">
        <v>2</v>
      </c>
      <c r="Y56" s="78"/>
      <c r="Z56" s="78"/>
      <c r="AA56" s="78">
        <v>7</v>
      </c>
      <c r="AB56" s="78"/>
      <c r="AC56" s="78">
        <v>4</v>
      </c>
      <c r="AD56" s="78"/>
      <c r="AE56" s="78">
        <v>1</v>
      </c>
      <c r="AF56" s="81"/>
      <c r="AG56" s="78"/>
      <c r="AH56" s="52"/>
      <c r="AI56" s="100">
        <v>68136</v>
      </c>
      <c r="AJ56" s="100">
        <v>3610</v>
      </c>
      <c r="AK56" s="100">
        <v>66126</v>
      </c>
      <c r="AL56" s="100">
        <v>3610</v>
      </c>
      <c r="AM56" s="5">
        <v>1983</v>
      </c>
      <c r="AN56" s="5">
        <v>1983</v>
      </c>
      <c r="AO56" s="101"/>
    </row>
    <row r="57" spans="1:41" s="82" customFormat="1">
      <c r="A57" s="52">
        <v>56</v>
      </c>
      <c r="B57" s="52">
        <v>102</v>
      </c>
      <c r="C57" s="52">
        <v>30</v>
      </c>
      <c r="D57" s="52" t="s">
        <v>222</v>
      </c>
      <c r="E57" s="52" t="s">
        <v>33</v>
      </c>
      <c r="F57" s="52" t="s">
        <v>80</v>
      </c>
      <c r="G57" s="52" t="s">
        <v>220</v>
      </c>
      <c r="H57" s="52" t="str">
        <f t="shared" si="1"/>
        <v>04</v>
      </c>
      <c r="I57" s="52" t="s">
        <v>223</v>
      </c>
      <c r="J57" s="52" t="str">
        <f>VLOOKUP(I57,族对应的Catalog!$A$2:$B$26,2,FALSE)</f>
        <v>TRAY_TILTER_PLUS</v>
      </c>
      <c r="K57" s="52"/>
      <c r="L57" s="52"/>
      <c r="M57" s="52"/>
      <c r="N57" s="52">
        <v>1983</v>
      </c>
      <c r="O57" s="52"/>
      <c r="P57" s="52"/>
      <c r="Q57" s="52"/>
      <c r="R57" s="52"/>
      <c r="S57" s="52"/>
      <c r="T57" s="52"/>
      <c r="U57" s="77">
        <v>8</v>
      </c>
      <c r="V57" s="52"/>
      <c r="W57" s="52"/>
      <c r="X57" s="77">
        <v>2</v>
      </c>
      <c r="Y57" s="78"/>
      <c r="Z57" s="78"/>
      <c r="AA57" s="78">
        <v>7</v>
      </c>
      <c r="AB57" s="78"/>
      <c r="AC57" s="78">
        <v>4</v>
      </c>
      <c r="AD57" s="78"/>
      <c r="AE57" s="78">
        <v>2</v>
      </c>
      <c r="AF57" s="81"/>
      <c r="AG57" s="78"/>
      <c r="AH57" s="52"/>
      <c r="AI57" s="100">
        <v>66126</v>
      </c>
      <c r="AJ57" s="100">
        <v>3610</v>
      </c>
      <c r="AK57" s="100">
        <v>60496</v>
      </c>
      <c r="AL57" s="100">
        <v>3610</v>
      </c>
      <c r="AM57" s="5">
        <v>1983</v>
      </c>
      <c r="AN57" s="5">
        <v>1983</v>
      </c>
      <c r="AO57" s="101"/>
    </row>
    <row r="58" spans="1:41" s="82" customFormat="1" hidden="1">
      <c r="A58" s="52">
        <v>57</v>
      </c>
      <c r="B58" s="52"/>
      <c r="C58" s="52"/>
      <c r="D58" s="52" t="s">
        <v>154</v>
      </c>
      <c r="E58" s="52" t="s">
        <v>33</v>
      </c>
      <c r="F58" s="52" t="s">
        <v>80</v>
      </c>
      <c r="G58" s="52" t="s">
        <v>155</v>
      </c>
      <c r="H58" s="52" t="str">
        <f t="shared" si="1"/>
        <v>06</v>
      </c>
      <c r="I58" s="52" t="s">
        <v>156</v>
      </c>
      <c r="J58" s="52"/>
      <c r="K58" s="52">
        <v>0</v>
      </c>
      <c r="L58" s="52"/>
      <c r="M58" s="52">
        <v>0</v>
      </c>
      <c r="N58" s="52">
        <v>1983</v>
      </c>
      <c r="O58" s="52"/>
      <c r="P58" s="52">
        <v>0</v>
      </c>
      <c r="Q58" s="52"/>
      <c r="R58" s="52"/>
      <c r="S58" s="52"/>
      <c r="T58" s="52"/>
      <c r="U58" s="77">
        <v>0</v>
      </c>
      <c r="V58" s="52"/>
      <c r="W58" s="52"/>
      <c r="X58" s="77">
        <v>0</v>
      </c>
      <c r="Y58" s="78"/>
      <c r="Z58" s="78"/>
      <c r="AA58" s="78"/>
      <c r="AB58" s="78"/>
      <c r="AC58" s="78"/>
      <c r="AD58" s="78"/>
      <c r="AE58" s="78"/>
      <c r="AF58" s="81"/>
      <c r="AG58" s="78"/>
      <c r="AH58" s="52"/>
      <c r="AI58" s="100"/>
      <c r="AJ58" s="100"/>
      <c r="AK58" s="100"/>
      <c r="AL58" s="100"/>
      <c r="AM58" s="1"/>
      <c r="AN58" s="1"/>
      <c r="AO58" s="103"/>
    </row>
    <row r="59" spans="1:41" s="82" customFormat="1">
      <c r="A59" s="52">
        <v>58</v>
      </c>
      <c r="B59" s="52"/>
      <c r="C59" s="52"/>
      <c r="D59" s="52" t="s">
        <v>446</v>
      </c>
      <c r="E59" s="52" t="s">
        <v>33</v>
      </c>
      <c r="F59" s="52" t="s">
        <v>80</v>
      </c>
      <c r="G59" s="52" t="s">
        <v>421</v>
      </c>
      <c r="H59" s="52" t="str">
        <f t="shared" si="1"/>
        <v>06</v>
      </c>
      <c r="I59" s="52" t="s">
        <v>422</v>
      </c>
      <c r="J59" s="52" t="str">
        <f>VLOOKUP(I59,族对应的Catalog!$A$2:$B$26,2,FALSE)</f>
        <v>无</v>
      </c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77">
        <v>0</v>
      </c>
      <c r="V59" s="52"/>
      <c r="W59" s="52"/>
      <c r="X59" s="77">
        <v>0</v>
      </c>
      <c r="Y59" s="78"/>
      <c r="Z59" s="78"/>
      <c r="AA59" s="78"/>
      <c r="AB59" s="78"/>
      <c r="AC59" s="78">
        <v>4</v>
      </c>
      <c r="AD59" s="78"/>
      <c r="AE59" s="78">
        <v>3</v>
      </c>
      <c r="AF59" s="81"/>
      <c r="AG59" s="78"/>
      <c r="AH59" s="52"/>
      <c r="AI59" s="100"/>
      <c r="AJ59" s="100"/>
      <c r="AK59" s="100"/>
      <c r="AL59" s="100"/>
      <c r="AM59" s="1"/>
      <c r="AN59" s="1"/>
      <c r="AO59" s="135"/>
    </row>
    <row r="60" spans="1:41" s="82" customFormat="1">
      <c r="A60" s="52">
        <v>59</v>
      </c>
      <c r="B60" s="52">
        <v>102</v>
      </c>
      <c r="C60" s="52">
        <v>31</v>
      </c>
      <c r="D60" s="52" t="s">
        <v>79</v>
      </c>
      <c r="E60" s="52" t="s">
        <v>33</v>
      </c>
      <c r="F60" s="52" t="s">
        <v>80</v>
      </c>
      <c r="G60" s="52" t="s">
        <v>23</v>
      </c>
      <c r="H60" s="52" t="str">
        <f t="shared" si="1"/>
        <v>08</v>
      </c>
      <c r="I60" s="52" t="s">
        <v>24</v>
      </c>
      <c r="J60" s="52" t="str">
        <f>VLOOKUP(I60,族对应的Catalog!$A$2:$B$26,2,FALSE)</f>
        <v>TRAY_STRAIGHT</v>
      </c>
      <c r="K60" s="52">
        <v>1600</v>
      </c>
      <c r="L60" s="52"/>
      <c r="M60" s="52">
        <v>850</v>
      </c>
      <c r="N60" s="52">
        <v>1983</v>
      </c>
      <c r="O60" s="52"/>
      <c r="P60" s="52">
        <v>0</v>
      </c>
      <c r="Q60" s="52"/>
      <c r="R60" s="52"/>
      <c r="S60" s="52"/>
      <c r="T60" s="52"/>
      <c r="U60" s="77">
        <v>1.1000000000000001</v>
      </c>
      <c r="V60" s="52"/>
      <c r="W60" s="52"/>
      <c r="X60" s="77">
        <v>2</v>
      </c>
      <c r="Y60" s="78"/>
      <c r="Z60" s="78"/>
      <c r="AA60" s="78">
        <v>7</v>
      </c>
      <c r="AB60" s="78"/>
      <c r="AC60" s="78">
        <v>4</v>
      </c>
      <c r="AD60" s="78"/>
      <c r="AE60" s="78">
        <v>4</v>
      </c>
      <c r="AF60" s="81"/>
      <c r="AG60" s="78"/>
      <c r="AH60" s="52"/>
      <c r="AI60" s="100">
        <v>60496</v>
      </c>
      <c r="AJ60" s="100">
        <v>3610</v>
      </c>
      <c r="AK60" s="100">
        <v>58896</v>
      </c>
      <c r="AL60" s="100">
        <v>3610</v>
      </c>
      <c r="AM60" s="5">
        <v>1983</v>
      </c>
      <c r="AN60" s="5">
        <v>1983</v>
      </c>
      <c r="AO60" s="101"/>
    </row>
    <row r="61" spans="1:41" s="82" customFormat="1" ht="28">
      <c r="A61" s="52">
        <v>60</v>
      </c>
      <c r="B61" s="52">
        <v>102</v>
      </c>
      <c r="C61" s="52">
        <v>32</v>
      </c>
      <c r="D61" s="52" t="s">
        <v>82</v>
      </c>
      <c r="E61" s="52" t="s">
        <v>33</v>
      </c>
      <c r="F61" s="52" t="s">
        <v>80</v>
      </c>
      <c r="G61" s="52" t="s">
        <v>49</v>
      </c>
      <c r="H61" s="52" t="str">
        <f t="shared" si="1"/>
        <v>10</v>
      </c>
      <c r="I61" s="79" t="s">
        <v>312</v>
      </c>
      <c r="J61" s="52" t="str">
        <f>VLOOKUP(I61,族对应的Catalog!$A$2:$B$26,2,FALSE)</f>
        <v>无</v>
      </c>
      <c r="K61" s="52">
        <v>0</v>
      </c>
      <c r="L61" s="52"/>
      <c r="M61" s="52">
        <v>0</v>
      </c>
      <c r="N61" s="52">
        <v>1983</v>
      </c>
      <c r="O61" s="52"/>
      <c r="P61" s="52">
        <v>0</v>
      </c>
      <c r="Q61" s="52"/>
      <c r="R61" s="52"/>
      <c r="S61" s="52"/>
      <c r="T61" s="52"/>
      <c r="U61" s="77">
        <v>2.5</v>
      </c>
      <c r="V61" s="52"/>
      <c r="W61" s="52"/>
      <c r="X61" s="77">
        <v>2</v>
      </c>
      <c r="Y61" s="78"/>
      <c r="Z61" s="78"/>
      <c r="AA61" s="78">
        <v>7</v>
      </c>
      <c r="AB61" s="78"/>
      <c r="AC61" s="78">
        <v>4</v>
      </c>
      <c r="AD61" s="78"/>
      <c r="AE61" s="78">
        <v>5</v>
      </c>
      <c r="AF61" s="81"/>
      <c r="AG61" s="78"/>
      <c r="AH61" s="52"/>
      <c r="AI61" s="100"/>
      <c r="AJ61" s="100"/>
      <c r="AK61" s="100"/>
      <c r="AL61" s="100"/>
      <c r="AM61" s="1"/>
      <c r="AN61" s="1"/>
      <c r="AO61" s="103"/>
    </row>
    <row r="62" spans="1:41" s="82" customFormat="1">
      <c r="A62" s="52">
        <v>61</v>
      </c>
      <c r="B62" s="52">
        <v>102</v>
      </c>
      <c r="C62" s="52">
        <v>85</v>
      </c>
      <c r="D62" s="52" t="s">
        <v>231</v>
      </c>
      <c r="E62" s="52" t="s">
        <v>33</v>
      </c>
      <c r="F62" s="52" t="s">
        <v>80</v>
      </c>
      <c r="G62" s="52" t="s">
        <v>47</v>
      </c>
      <c r="H62" s="52" t="str">
        <f t="shared" si="1"/>
        <v>12</v>
      </c>
      <c r="I62" s="52" t="s">
        <v>18</v>
      </c>
      <c r="J62" s="52" t="str">
        <f>VLOOKUP(I62,族对应的Catalog!$A$2:$B$26,2,FALSE)</f>
        <v>TRAY_DIVERT</v>
      </c>
      <c r="K62" s="52">
        <v>1000</v>
      </c>
      <c r="L62" s="52"/>
      <c r="M62" s="52">
        <v>1000</v>
      </c>
      <c r="N62" s="52">
        <v>1983</v>
      </c>
      <c r="O62" s="52"/>
      <c r="P62" s="52">
        <v>0</v>
      </c>
      <c r="Q62" s="52"/>
      <c r="R62" s="52"/>
      <c r="S62" s="52" t="s">
        <v>20</v>
      </c>
      <c r="T62" s="52" t="s">
        <v>19</v>
      </c>
      <c r="U62" s="77">
        <v>1.1000000000000001</v>
      </c>
      <c r="V62" s="52"/>
      <c r="W62" s="52"/>
      <c r="X62" s="77">
        <v>2</v>
      </c>
      <c r="Y62" s="78"/>
      <c r="Z62" s="78"/>
      <c r="AA62" s="78">
        <v>7</v>
      </c>
      <c r="AB62" s="78"/>
      <c r="AC62" s="78">
        <v>4</v>
      </c>
      <c r="AD62" s="78"/>
      <c r="AE62" s="78">
        <v>6</v>
      </c>
      <c r="AF62" s="81"/>
      <c r="AG62" s="78"/>
      <c r="AH62" s="52"/>
      <c r="AI62" s="100"/>
      <c r="AJ62" s="100"/>
      <c r="AK62" s="100"/>
      <c r="AL62" s="100"/>
      <c r="AM62" s="1"/>
      <c r="AN62" s="1"/>
      <c r="AO62" s="135"/>
    </row>
    <row r="63" spans="1:41" s="82" customFormat="1">
      <c r="A63" s="52">
        <v>62</v>
      </c>
      <c r="B63" s="52">
        <v>102</v>
      </c>
      <c r="C63" s="52">
        <v>33</v>
      </c>
      <c r="D63" s="52" t="s">
        <v>81</v>
      </c>
      <c r="E63" s="52" t="s">
        <v>33</v>
      </c>
      <c r="F63" s="52" t="s">
        <v>80</v>
      </c>
      <c r="G63" s="52" t="s">
        <v>23</v>
      </c>
      <c r="H63" s="52" t="str">
        <f t="shared" si="1"/>
        <v>14</v>
      </c>
      <c r="I63" s="52" t="s">
        <v>24</v>
      </c>
      <c r="J63" s="52" t="str">
        <f>VLOOKUP(I63,族对应的Catalog!$A$2:$B$26,2,FALSE)</f>
        <v>TRAY_STRAIGHT</v>
      </c>
      <c r="K63" s="52">
        <v>3600</v>
      </c>
      <c r="L63" s="52"/>
      <c r="M63" s="52">
        <v>850</v>
      </c>
      <c r="N63" s="52">
        <v>1983</v>
      </c>
      <c r="O63" s="52"/>
      <c r="P63" s="52">
        <v>0</v>
      </c>
      <c r="Q63" s="52"/>
      <c r="R63" s="52"/>
      <c r="S63" s="52"/>
      <c r="T63" s="52"/>
      <c r="U63" s="77">
        <v>1.1000000000000001</v>
      </c>
      <c r="V63" s="52"/>
      <c r="W63" s="52"/>
      <c r="X63" s="77">
        <v>2</v>
      </c>
      <c r="Y63" s="78"/>
      <c r="Z63" s="78"/>
      <c r="AA63" s="78">
        <v>7</v>
      </c>
      <c r="AB63" s="78"/>
      <c r="AC63" s="78">
        <v>4</v>
      </c>
      <c r="AD63" s="78"/>
      <c r="AE63" s="78">
        <v>7</v>
      </c>
      <c r="AF63" s="81"/>
      <c r="AG63" s="78"/>
      <c r="AH63" s="52"/>
      <c r="AI63" s="100">
        <v>58896</v>
      </c>
      <c r="AJ63" s="100">
        <v>3610</v>
      </c>
      <c r="AK63" s="100">
        <v>55296</v>
      </c>
      <c r="AL63" s="100">
        <v>3610</v>
      </c>
      <c r="AM63" s="5">
        <v>1983</v>
      </c>
      <c r="AN63" s="5">
        <v>1983</v>
      </c>
      <c r="AO63" s="101"/>
    </row>
    <row r="64" spans="1:41" s="82" customFormat="1">
      <c r="A64" s="52">
        <v>63</v>
      </c>
      <c r="B64" s="52">
        <v>102</v>
      </c>
      <c r="C64" s="52">
        <v>34</v>
      </c>
      <c r="D64" s="52" t="s">
        <v>122</v>
      </c>
      <c r="E64" s="52" t="s">
        <v>33</v>
      </c>
      <c r="F64" s="52" t="s">
        <v>80</v>
      </c>
      <c r="G64" s="52" t="s">
        <v>23</v>
      </c>
      <c r="H64" s="52" t="str">
        <f t="shared" si="1"/>
        <v>16</v>
      </c>
      <c r="I64" s="52" t="s">
        <v>24</v>
      </c>
      <c r="J64" s="52" t="str">
        <f>VLOOKUP(I64,族对应的Catalog!$A$2:$B$26,2,FALSE)</f>
        <v>TRAY_STRAIGHT</v>
      </c>
      <c r="K64" s="52">
        <v>6000</v>
      </c>
      <c r="L64" s="52"/>
      <c r="M64" s="52">
        <v>850</v>
      </c>
      <c r="N64" s="52">
        <v>1983</v>
      </c>
      <c r="O64" s="52"/>
      <c r="P64" s="52">
        <v>0</v>
      </c>
      <c r="Q64" s="52"/>
      <c r="R64" s="52"/>
      <c r="S64" s="52"/>
      <c r="T64" s="52"/>
      <c r="U64" s="77">
        <v>2.2000000000000002</v>
      </c>
      <c r="V64" s="52"/>
      <c r="W64" s="52"/>
      <c r="X64" s="77">
        <v>2</v>
      </c>
      <c r="Y64" s="78"/>
      <c r="Z64" s="78"/>
      <c r="AA64" s="78">
        <v>8</v>
      </c>
      <c r="AB64" s="78"/>
      <c r="AC64" s="78">
        <v>4</v>
      </c>
      <c r="AD64" s="78"/>
      <c r="AE64" s="78">
        <v>8</v>
      </c>
      <c r="AF64" s="81"/>
      <c r="AG64" s="78"/>
      <c r="AH64" s="52"/>
      <c r="AI64" s="100">
        <v>55296</v>
      </c>
      <c r="AJ64" s="100">
        <v>3610</v>
      </c>
      <c r="AK64" s="100">
        <v>49296</v>
      </c>
      <c r="AL64" s="100">
        <v>3610</v>
      </c>
      <c r="AM64" s="5">
        <v>1983</v>
      </c>
      <c r="AN64" s="5">
        <v>1983</v>
      </c>
      <c r="AO64" s="101"/>
    </row>
    <row r="65" spans="1:41" s="82" customFormat="1">
      <c r="A65" s="52">
        <v>64</v>
      </c>
      <c r="B65" s="52">
        <v>102</v>
      </c>
      <c r="C65" s="52">
        <v>35</v>
      </c>
      <c r="D65" s="52" t="s">
        <v>159</v>
      </c>
      <c r="E65" s="52" t="s">
        <v>33</v>
      </c>
      <c r="F65" s="52" t="s">
        <v>80</v>
      </c>
      <c r="G65" s="52" t="s">
        <v>23</v>
      </c>
      <c r="H65" s="52" t="str">
        <f t="shared" si="1"/>
        <v>18</v>
      </c>
      <c r="I65" s="52" t="s">
        <v>24</v>
      </c>
      <c r="J65" s="52" t="str">
        <f>VLOOKUP(I65,族对应的Catalog!$A$2:$B$26,2,FALSE)</f>
        <v>TRAY_STRAIGHT</v>
      </c>
      <c r="K65" s="52">
        <v>2400</v>
      </c>
      <c r="L65" s="52"/>
      <c r="M65" s="52">
        <v>850</v>
      </c>
      <c r="N65" s="52">
        <v>1983</v>
      </c>
      <c r="O65" s="52"/>
      <c r="P65" s="52">
        <v>0</v>
      </c>
      <c r="Q65" s="52"/>
      <c r="R65" s="52"/>
      <c r="S65" s="52"/>
      <c r="T65" s="52"/>
      <c r="U65" s="77">
        <v>1.1000000000000001</v>
      </c>
      <c r="V65" s="52"/>
      <c r="W65" s="52"/>
      <c r="X65" s="77">
        <v>2</v>
      </c>
      <c r="Y65" s="78"/>
      <c r="Z65" s="78"/>
      <c r="AA65" s="78">
        <v>8</v>
      </c>
      <c r="AB65" s="78"/>
      <c r="AC65" s="78">
        <v>4</v>
      </c>
      <c r="AD65" s="78"/>
      <c r="AE65" s="78">
        <v>9</v>
      </c>
      <c r="AF65" s="81"/>
      <c r="AG65" s="78"/>
      <c r="AH65" s="52"/>
      <c r="AI65" s="100">
        <v>49296</v>
      </c>
      <c r="AJ65" s="100">
        <v>3610</v>
      </c>
      <c r="AK65" s="100">
        <v>46896</v>
      </c>
      <c r="AL65" s="100">
        <v>3610</v>
      </c>
      <c r="AM65" s="5">
        <v>1983</v>
      </c>
      <c r="AN65" s="5">
        <v>1983</v>
      </c>
      <c r="AO65" s="101"/>
    </row>
    <row r="66" spans="1:41" s="82" customFormat="1">
      <c r="A66" s="52">
        <v>65</v>
      </c>
      <c r="B66" s="52">
        <v>102</v>
      </c>
      <c r="C66" s="52">
        <v>36</v>
      </c>
      <c r="D66" s="52" t="s">
        <v>91</v>
      </c>
      <c r="E66" s="52" t="s">
        <v>33</v>
      </c>
      <c r="F66" s="52" t="s">
        <v>80</v>
      </c>
      <c r="G66" s="52" t="s">
        <v>23</v>
      </c>
      <c r="H66" s="52" t="str">
        <f t="shared" ref="H66:H97" si="2">RIGHT(D66,2)</f>
        <v>20</v>
      </c>
      <c r="I66" s="52" t="s">
        <v>24</v>
      </c>
      <c r="J66" s="52" t="str">
        <f>VLOOKUP(I66,族对应的Catalog!$A$2:$B$26,2,FALSE)</f>
        <v>TRAY_STRAIGHT</v>
      </c>
      <c r="K66" s="52">
        <v>1600</v>
      </c>
      <c r="L66" s="52"/>
      <c r="M66" s="52">
        <v>850</v>
      </c>
      <c r="N66" s="52">
        <v>1983</v>
      </c>
      <c r="O66" s="52"/>
      <c r="P66" s="52">
        <v>0</v>
      </c>
      <c r="Q66" s="52"/>
      <c r="R66" s="52"/>
      <c r="S66" s="52"/>
      <c r="T66" s="52"/>
      <c r="U66" s="77">
        <v>1.1000000000000001</v>
      </c>
      <c r="V66" s="52"/>
      <c r="W66" s="52"/>
      <c r="X66" s="77">
        <v>2</v>
      </c>
      <c r="Y66" s="78"/>
      <c r="Z66" s="78"/>
      <c r="AA66" s="78">
        <v>8</v>
      </c>
      <c r="AB66" s="78"/>
      <c r="AC66" s="78">
        <v>4</v>
      </c>
      <c r="AD66" s="78"/>
      <c r="AE66" s="78">
        <v>10</v>
      </c>
      <c r="AF66" s="81"/>
      <c r="AG66" s="78"/>
      <c r="AH66" s="52"/>
      <c r="AI66" s="100">
        <v>46896</v>
      </c>
      <c r="AJ66" s="100">
        <v>3610</v>
      </c>
      <c r="AK66" s="100">
        <v>45296</v>
      </c>
      <c r="AL66" s="100">
        <v>3610</v>
      </c>
      <c r="AM66" s="5">
        <v>1983</v>
      </c>
      <c r="AN66" s="5">
        <v>1983</v>
      </c>
      <c r="AO66" s="101"/>
    </row>
    <row r="67" spans="1:41" s="82" customFormat="1" ht="28">
      <c r="A67" s="52">
        <v>66</v>
      </c>
      <c r="B67" s="52">
        <v>102</v>
      </c>
      <c r="C67" s="52">
        <v>37</v>
      </c>
      <c r="D67" s="52" t="s">
        <v>93</v>
      </c>
      <c r="E67" s="52" t="s">
        <v>33</v>
      </c>
      <c r="F67" s="52" t="s">
        <v>80</v>
      </c>
      <c r="G67" s="52" t="s">
        <v>39</v>
      </c>
      <c r="H67" s="52" t="str">
        <f t="shared" si="2"/>
        <v>22</v>
      </c>
      <c r="I67" s="79" t="s">
        <v>312</v>
      </c>
      <c r="J67" s="52" t="str">
        <f>VLOOKUP(I67,族对应的Catalog!$A$2:$B$26,2,FALSE)</f>
        <v>无</v>
      </c>
      <c r="K67" s="52">
        <v>0</v>
      </c>
      <c r="L67" s="52"/>
      <c r="M67" s="52">
        <v>0</v>
      </c>
      <c r="N67" s="52">
        <v>1983</v>
      </c>
      <c r="O67" s="52"/>
      <c r="P67" s="52">
        <v>0</v>
      </c>
      <c r="Q67" s="52"/>
      <c r="R67" s="52"/>
      <c r="S67" s="52"/>
      <c r="T67" s="52"/>
      <c r="U67" s="77">
        <v>2.5</v>
      </c>
      <c r="V67" s="52"/>
      <c r="W67" s="52"/>
      <c r="X67" s="77">
        <v>2</v>
      </c>
      <c r="Y67" s="78"/>
      <c r="Z67" s="78"/>
      <c r="AA67" s="78">
        <v>8</v>
      </c>
      <c r="AB67" s="78"/>
      <c r="AC67" s="78">
        <v>4</v>
      </c>
      <c r="AD67" s="78"/>
      <c r="AE67" s="78">
        <v>11</v>
      </c>
      <c r="AF67" s="81"/>
      <c r="AG67" s="78"/>
      <c r="AH67" s="52"/>
      <c r="AI67" s="100"/>
      <c r="AJ67" s="100"/>
      <c r="AK67" s="100"/>
      <c r="AL67" s="100"/>
      <c r="AM67" s="1"/>
      <c r="AN67" s="1"/>
      <c r="AO67" s="103"/>
    </row>
    <row r="68" spans="1:41" s="82" customFormat="1">
      <c r="A68" s="52">
        <v>67</v>
      </c>
      <c r="B68" s="52">
        <v>102</v>
      </c>
      <c r="C68" s="52">
        <v>87</v>
      </c>
      <c r="D68" s="52" t="s">
        <v>90</v>
      </c>
      <c r="E68" s="52" t="s">
        <v>33</v>
      </c>
      <c r="F68" s="52" t="s">
        <v>80</v>
      </c>
      <c r="G68" s="52" t="s">
        <v>17</v>
      </c>
      <c r="H68" s="52" t="str">
        <f t="shared" si="2"/>
        <v>24</v>
      </c>
      <c r="I68" s="52" t="s">
        <v>18</v>
      </c>
      <c r="J68" s="52" t="str">
        <f>VLOOKUP(I68,族对应的Catalog!$A$2:$B$26,2,FALSE)</f>
        <v>TRAY_DIVERT</v>
      </c>
      <c r="K68" s="52">
        <v>1000</v>
      </c>
      <c r="L68" s="52"/>
      <c r="M68" s="52">
        <v>1000</v>
      </c>
      <c r="N68" s="52">
        <v>1983</v>
      </c>
      <c r="O68" s="52"/>
      <c r="P68" s="52">
        <v>0</v>
      </c>
      <c r="Q68" s="52"/>
      <c r="R68" s="52"/>
      <c r="S68" s="52" t="s">
        <v>19</v>
      </c>
      <c r="T68" s="52" t="s">
        <v>20</v>
      </c>
      <c r="U68" s="77">
        <v>1.1000000000000001</v>
      </c>
      <c r="V68" s="52"/>
      <c r="W68" s="52"/>
      <c r="X68" s="77">
        <v>2</v>
      </c>
      <c r="Y68" s="78"/>
      <c r="Z68" s="78"/>
      <c r="AA68" s="78">
        <v>8</v>
      </c>
      <c r="AB68" s="78"/>
      <c r="AC68" s="78">
        <v>4</v>
      </c>
      <c r="AD68" s="78"/>
      <c r="AE68" s="78">
        <v>12</v>
      </c>
      <c r="AF68" s="81"/>
      <c r="AG68" s="78"/>
      <c r="AH68" s="52"/>
      <c r="AI68" s="100"/>
      <c r="AJ68" s="100"/>
      <c r="AK68" s="100"/>
      <c r="AL68" s="100"/>
      <c r="AM68" s="1"/>
      <c r="AN68" s="1"/>
      <c r="AO68" s="135"/>
    </row>
    <row r="69" spans="1:41" s="82" customFormat="1">
      <c r="A69" s="52">
        <v>68</v>
      </c>
      <c r="B69" s="52">
        <v>102</v>
      </c>
      <c r="C69" s="52">
        <v>86</v>
      </c>
      <c r="D69" s="52" t="s">
        <v>232</v>
      </c>
      <c r="E69" s="52" t="s">
        <v>33</v>
      </c>
      <c r="F69" s="52" t="s">
        <v>80</v>
      </c>
      <c r="G69" s="52" t="s">
        <v>23</v>
      </c>
      <c r="H69" s="52" t="str">
        <f t="shared" si="2"/>
        <v>26</v>
      </c>
      <c r="I69" s="52" t="s">
        <v>24</v>
      </c>
      <c r="J69" s="52" t="str">
        <f>VLOOKUP(I69,族对应的Catalog!$A$2:$B$26,2,FALSE)</f>
        <v>TRAY_STRAIGHT</v>
      </c>
      <c r="K69" s="52">
        <v>2000</v>
      </c>
      <c r="L69" s="52"/>
      <c r="M69" s="52">
        <v>850</v>
      </c>
      <c r="N69" s="52">
        <v>1983</v>
      </c>
      <c r="O69" s="52"/>
      <c r="P69" s="52">
        <v>0</v>
      </c>
      <c r="Q69" s="52"/>
      <c r="R69" s="52"/>
      <c r="S69" s="52"/>
      <c r="T69" s="52"/>
      <c r="U69" s="77">
        <v>1.1000000000000001</v>
      </c>
      <c r="V69" s="52"/>
      <c r="W69" s="52"/>
      <c r="X69" s="77">
        <v>2</v>
      </c>
      <c r="Y69" s="78"/>
      <c r="Z69" s="78"/>
      <c r="AA69" s="78">
        <v>8</v>
      </c>
      <c r="AB69" s="78"/>
      <c r="AC69" s="78">
        <v>4</v>
      </c>
      <c r="AD69" s="78"/>
      <c r="AE69" s="78">
        <v>13</v>
      </c>
      <c r="AF69" s="81"/>
      <c r="AG69" s="78"/>
      <c r="AH69" s="52"/>
      <c r="AI69" s="100">
        <v>46096</v>
      </c>
      <c r="AJ69" s="100">
        <v>1475</v>
      </c>
      <c r="AK69" s="100">
        <v>44350.5</v>
      </c>
      <c r="AL69" s="100">
        <v>2475</v>
      </c>
      <c r="AM69" s="5">
        <v>1983</v>
      </c>
      <c r="AN69" s="5">
        <v>1983</v>
      </c>
      <c r="AO69" s="101"/>
    </row>
    <row r="70" spans="1:41" s="82" customFormat="1">
      <c r="A70" s="52">
        <v>69</v>
      </c>
      <c r="B70" s="52">
        <v>102</v>
      </c>
      <c r="C70" s="52">
        <v>38</v>
      </c>
      <c r="D70" s="52" t="s">
        <v>92</v>
      </c>
      <c r="E70" s="52" t="s">
        <v>33</v>
      </c>
      <c r="F70" s="52" t="s">
        <v>80</v>
      </c>
      <c r="G70" s="52" t="s">
        <v>23</v>
      </c>
      <c r="H70" s="52" t="str">
        <f t="shared" si="2"/>
        <v>28</v>
      </c>
      <c r="I70" s="52" t="s">
        <v>24</v>
      </c>
      <c r="J70" s="52" t="str">
        <f>VLOOKUP(I70,族对应的Catalog!$A$2:$B$26,2,FALSE)</f>
        <v>TRAY_STRAIGHT</v>
      </c>
      <c r="K70" s="52">
        <v>3600</v>
      </c>
      <c r="L70" s="52"/>
      <c r="M70" s="52">
        <v>850</v>
      </c>
      <c r="N70" s="52">
        <v>1983</v>
      </c>
      <c r="O70" s="52"/>
      <c r="P70" s="52">
        <v>0</v>
      </c>
      <c r="Q70" s="52"/>
      <c r="R70" s="52"/>
      <c r="S70" s="52"/>
      <c r="T70" s="52"/>
      <c r="U70" s="77">
        <v>1.1000000000000001</v>
      </c>
      <c r="V70" s="52"/>
      <c r="W70" s="52"/>
      <c r="X70" s="77">
        <v>2</v>
      </c>
      <c r="Y70" s="78"/>
      <c r="Z70" s="78"/>
      <c r="AA70" s="78">
        <v>8</v>
      </c>
      <c r="AB70" s="78"/>
      <c r="AC70" s="78">
        <v>4</v>
      </c>
      <c r="AD70" s="78"/>
      <c r="AE70" s="78">
        <v>14</v>
      </c>
      <c r="AF70" s="81"/>
      <c r="AG70" s="78"/>
      <c r="AH70" s="52"/>
      <c r="AI70" s="100">
        <v>45296</v>
      </c>
      <c r="AJ70" s="100">
        <v>3610</v>
      </c>
      <c r="AK70" s="100">
        <v>41682</v>
      </c>
      <c r="AL70" s="100">
        <v>3610</v>
      </c>
      <c r="AM70" s="5">
        <v>1983</v>
      </c>
      <c r="AN70" s="5">
        <v>1983</v>
      </c>
      <c r="AO70" s="101"/>
    </row>
    <row r="71" spans="1:41" s="82" customFormat="1">
      <c r="A71" s="52">
        <v>70</v>
      </c>
      <c r="B71" s="52">
        <v>102</v>
      </c>
      <c r="C71" s="52">
        <v>39</v>
      </c>
      <c r="D71" s="52" t="s">
        <v>168</v>
      </c>
      <c r="E71" s="52" t="s">
        <v>33</v>
      </c>
      <c r="F71" s="52" t="s">
        <v>80</v>
      </c>
      <c r="G71" s="52" t="s">
        <v>23</v>
      </c>
      <c r="H71" s="52" t="str">
        <f t="shared" si="2"/>
        <v>30</v>
      </c>
      <c r="I71" s="52" t="s">
        <v>146</v>
      </c>
      <c r="J71" s="52" t="str">
        <f>VLOOKUP(I71,族对应的Catalog!$A$2:$B$26,2,FALSE)</f>
        <v>TRAY_STRAIGHT</v>
      </c>
      <c r="K71" s="52">
        <v>5814</v>
      </c>
      <c r="L71" s="52">
        <v>6000</v>
      </c>
      <c r="M71" s="52">
        <v>850</v>
      </c>
      <c r="N71" s="52" t="s">
        <v>234</v>
      </c>
      <c r="O71" s="52"/>
      <c r="P71" s="52">
        <v>0</v>
      </c>
      <c r="Q71" s="52"/>
      <c r="R71" s="52"/>
      <c r="S71" s="52"/>
      <c r="T71" s="52"/>
      <c r="U71" s="77">
        <v>2.2000000000000002</v>
      </c>
      <c r="V71" s="52" t="s">
        <v>169</v>
      </c>
      <c r="W71" s="52"/>
      <c r="X71" s="77">
        <v>2</v>
      </c>
      <c r="Y71" s="78" t="s">
        <v>297</v>
      </c>
      <c r="Z71" s="78"/>
      <c r="AA71" s="78">
        <v>8</v>
      </c>
      <c r="AB71" s="78"/>
      <c r="AC71" s="78">
        <v>4</v>
      </c>
      <c r="AD71" s="78"/>
      <c r="AE71" s="78">
        <v>15</v>
      </c>
      <c r="AF71" s="81"/>
      <c r="AG71" s="78"/>
      <c r="AH71" s="52"/>
      <c r="AI71" s="100">
        <v>41682</v>
      </c>
      <c r="AJ71" s="100">
        <v>3610</v>
      </c>
      <c r="AK71" s="100">
        <v>35848</v>
      </c>
      <c r="AL71" s="100">
        <v>3609.5</v>
      </c>
      <c r="AM71" s="5">
        <v>1955</v>
      </c>
      <c r="AN71" s="5">
        <v>500</v>
      </c>
      <c r="AO71" s="101"/>
    </row>
    <row r="72" spans="1:41" s="82" customFormat="1">
      <c r="A72" s="52">
        <v>71</v>
      </c>
      <c r="B72" s="52">
        <v>102</v>
      </c>
      <c r="C72" s="52">
        <v>40</v>
      </c>
      <c r="D72" s="52" t="s">
        <v>170</v>
      </c>
      <c r="E72" s="52" t="s">
        <v>33</v>
      </c>
      <c r="F72" s="52" t="s">
        <v>80</v>
      </c>
      <c r="G72" s="52" t="s">
        <v>23</v>
      </c>
      <c r="H72" s="52" t="str">
        <f t="shared" si="2"/>
        <v>32</v>
      </c>
      <c r="I72" s="52" t="s">
        <v>24</v>
      </c>
      <c r="J72" s="52" t="str">
        <f>VLOOKUP(I72,族对应的Catalog!$A$2:$B$26,2,FALSE)</f>
        <v>TRAY_STRAIGHT</v>
      </c>
      <c r="K72" s="52">
        <v>2400</v>
      </c>
      <c r="L72" s="52"/>
      <c r="M72" s="52">
        <v>850</v>
      </c>
      <c r="N72" s="52">
        <v>500</v>
      </c>
      <c r="O72" s="52"/>
      <c r="P72" s="52">
        <v>0</v>
      </c>
      <c r="Q72" s="52"/>
      <c r="R72" s="52"/>
      <c r="S72" s="52"/>
      <c r="T72" s="52"/>
      <c r="U72" s="77">
        <v>1.1000000000000001</v>
      </c>
      <c r="V72" s="52"/>
      <c r="W72" s="52"/>
      <c r="X72" s="77">
        <v>2</v>
      </c>
      <c r="Y72" s="78"/>
      <c r="Z72" s="78"/>
      <c r="AA72" s="78">
        <v>8</v>
      </c>
      <c r="AB72" s="78"/>
      <c r="AC72" s="78">
        <v>4</v>
      </c>
      <c r="AD72" s="78"/>
      <c r="AE72" s="78">
        <v>16</v>
      </c>
      <c r="AF72" s="81"/>
      <c r="AG72" s="78"/>
      <c r="AH72" s="52"/>
      <c r="AI72" s="100">
        <v>35848</v>
      </c>
      <c r="AJ72" s="100">
        <v>3609.5</v>
      </c>
      <c r="AK72" s="100">
        <v>33448</v>
      </c>
      <c r="AL72" s="100">
        <v>3609.5</v>
      </c>
      <c r="AM72" s="5">
        <v>500</v>
      </c>
      <c r="AN72" s="5">
        <v>500</v>
      </c>
      <c r="AO72" s="101"/>
    </row>
    <row r="73" spans="1:41" s="82" customFormat="1">
      <c r="A73" s="52">
        <v>72</v>
      </c>
      <c r="B73" s="52">
        <v>102</v>
      </c>
      <c r="C73" s="52">
        <v>41</v>
      </c>
      <c r="D73" s="52" t="s">
        <v>94</v>
      </c>
      <c r="E73" s="52" t="s">
        <v>33</v>
      </c>
      <c r="F73" s="52" t="s">
        <v>80</v>
      </c>
      <c r="G73" s="52" t="s">
        <v>37</v>
      </c>
      <c r="H73" s="52" t="str">
        <f t="shared" si="2"/>
        <v>36</v>
      </c>
      <c r="I73" s="52" t="s">
        <v>60</v>
      </c>
      <c r="J73" s="52" t="str">
        <f>VLOOKUP(I73,族对应的Catalog!$A$2:$B$26,2,FALSE)</f>
        <v>TRAY_TURN</v>
      </c>
      <c r="K73" s="52">
        <v>0</v>
      </c>
      <c r="L73" s="52"/>
      <c r="M73" s="52">
        <v>1000</v>
      </c>
      <c r="N73" s="52">
        <v>500</v>
      </c>
      <c r="O73" s="52"/>
      <c r="P73" s="52">
        <v>2250</v>
      </c>
      <c r="Q73" s="52">
        <v>1000</v>
      </c>
      <c r="R73" s="52">
        <v>1000</v>
      </c>
      <c r="S73" s="52"/>
      <c r="T73" s="52"/>
      <c r="U73" s="52">
        <v>2.25</v>
      </c>
      <c r="V73" s="52"/>
      <c r="W73" s="52"/>
      <c r="X73" s="77">
        <v>1.9</v>
      </c>
      <c r="Y73" s="78"/>
      <c r="Z73" s="78"/>
      <c r="AA73" s="78">
        <v>8</v>
      </c>
      <c r="AB73" s="78"/>
      <c r="AC73" s="78">
        <v>4</v>
      </c>
      <c r="AD73" s="78"/>
      <c r="AE73" s="78">
        <v>17</v>
      </c>
      <c r="AF73" s="81"/>
      <c r="AG73" s="78"/>
      <c r="AH73" s="52"/>
      <c r="AI73" s="100">
        <v>33448</v>
      </c>
      <c r="AJ73" s="100">
        <v>3609.5</v>
      </c>
      <c r="AK73" s="100">
        <v>31192</v>
      </c>
      <c r="AL73" s="100">
        <v>377</v>
      </c>
      <c r="AM73" s="5">
        <v>500</v>
      </c>
      <c r="AN73" s="5">
        <v>500</v>
      </c>
      <c r="AO73" s="102">
        <v>90</v>
      </c>
    </row>
    <row r="74" spans="1:41" s="82" customFormat="1">
      <c r="A74" s="52">
        <v>73</v>
      </c>
      <c r="B74" s="52">
        <v>102</v>
      </c>
      <c r="C74" s="52">
        <v>42</v>
      </c>
      <c r="D74" s="52" t="s">
        <v>171</v>
      </c>
      <c r="E74" s="52" t="s">
        <v>33</v>
      </c>
      <c r="F74" s="52" t="s">
        <v>80</v>
      </c>
      <c r="G74" s="52" t="s">
        <v>23</v>
      </c>
      <c r="H74" s="52" t="str">
        <f t="shared" si="2"/>
        <v>40</v>
      </c>
      <c r="I74" s="52" t="s">
        <v>24</v>
      </c>
      <c r="J74" s="52" t="str">
        <f>VLOOKUP(I74,族对应的Catalog!$A$2:$B$26,2,FALSE)</f>
        <v>TRAY_STRAIGHT</v>
      </c>
      <c r="K74" s="52">
        <v>1600</v>
      </c>
      <c r="L74" s="52"/>
      <c r="M74" s="52">
        <v>850</v>
      </c>
      <c r="N74" s="52">
        <v>500</v>
      </c>
      <c r="O74" s="52"/>
      <c r="P74" s="52">
        <v>0</v>
      </c>
      <c r="Q74" s="52"/>
      <c r="R74" s="52"/>
      <c r="S74" s="52"/>
      <c r="T74" s="52"/>
      <c r="U74" s="77">
        <v>1.1000000000000001</v>
      </c>
      <c r="V74" s="52"/>
      <c r="W74" s="52"/>
      <c r="X74" s="77">
        <v>2</v>
      </c>
      <c r="Y74" s="78"/>
      <c r="Z74" s="78"/>
      <c r="AA74" s="78">
        <v>9</v>
      </c>
      <c r="AB74" s="78"/>
      <c r="AC74" s="78">
        <v>5</v>
      </c>
      <c r="AD74" s="78"/>
      <c r="AE74" s="78">
        <v>1</v>
      </c>
      <c r="AF74" s="81"/>
      <c r="AG74" s="78"/>
      <c r="AH74" s="52"/>
      <c r="AI74" s="100">
        <v>31192</v>
      </c>
      <c r="AJ74" s="100">
        <v>377</v>
      </c>
      <c r="AK74" s="100">
        <v>31192</v>
      </c>
      <c r="AL74" s="100">
        <v>-1223</v>
      </c>
      <c r="AM74" s="5">
        <v>500</v>
      </c>
      <c r="AN74" s="5">
        <v>500</v>
      </c>
      <c r="AO74" s="101"/>
    </row>
    <row r="75" spans="1:41" s="82" customFormat="1" ht="28">
      <c r="A75" s="52">
        <v>74</v>
      </c>
      <c r="B75" s="52">
        <v>102</v>
      </c>
      <c r="C75" s="52">
        <v>43</v>
      </c>
      <c r="D75" s="52" t="s">
        <v>201</v>
      </c>
      <c r="E75" s="52" t="s">
        <v>33</v>
      </c>
      <c r="F75" s="52" t="s">
        <v>80</v>
      </c>
      <c r="G75" s="52" t="s">
        <v>49</v>
      </c>
      <c r="H75" s="52" t="str">
        <f t="shared" si="2"/>
        <v>42</v>
      </c>
      <c r="I75" s="79" t="s">
        <v>311</v>
      </c>
      <c r="J75" s="52" t="str">
        <f>VLOOKUP(I75,族对应的Catalog!$A$2:$B$26,2,FALSE)</f>
        <v>无</v>
      </c>
      <c r="K75" s="52">
        <v>0</v>
      </c>
      <c r="L75" s="52"/>
      <c r="M75" s="52">
        <v>0</v>
      </c>
      <c r="N75" s="52">
        <v>500</v>
      </c>
      <c r="O75" s="52"/>
      <c r="P75" s="52">
        <v>0</v>
      </c>
      <c r="Q75" s="52"/>
      <c r="R75" s="52"/>
      <c r="S75" s="52"/>
      <c r="T75" s="52"/>
      <c r="U75" s="77">
        <v>2</v>
      </c>
      <c r="V75" s="52"/>
      <c r="W75" s="52"/>
      <c r="X75" s="77">
        <v>2</v>
      </c>
      <c r="Y75" s="78"/>
      <c r="Z75" s="78"/>
      <c r="AA75" s="78">
        <v>9</v>
      </c>
      <c r="AB75" s="78"/>
      <c r="AC75" s="78">
        <v>5</v>
      </c>
      <c r="AD75" s="78"/>
      <c r="AE75" s="78">
        <v>2</v>
      </c>
      <c r="AF75" s="81"/>
      <c r="AG75" s="78"/>
      <c r="AH75" s="52"/>
      <c r="AI75" s="100"/>
      <c r="AJ75" s="100"/>
      <c r="AK75" s="100"/>
      <c r="AL75" s="100"/>
      <c r="AM75" s="1"/>
      <c r="AN75" s="1"/>
      <c r="AO75" s="103"/>
    </row>
    <row r="76" spans="1:41" s="82" customFormat="1">
      <c r="A76" s="52">
        <v>75</v>
      </c>
      <c r="B76" s="52">
        <v>102</v>
      </c>
      <c r="C76" s="52">
        <v>72</v>
      </c>
      <c r="D76" s="52" t="s">
        <v>194</v>
      </c>
      <c r="E76" s="52" t="s">
        <v>33</v>
      </c>
      <c r="F76" s="52" t="s">
        <v>80</v>
      </c>
      <c r="G76" s="52" t="s">
        <v>47</v>
      </c>
      <c r="H76" s="52" t="str">
        <f t="shared" si="2"/>
        <v>44</v>
      </c>
      <c r="I76" s="52" t="s">
        <v>18</v>
      </c>
      <c r="J76" s="52" t="str">
        <f>VLOOKUP(I76,族对应的Catalog!$A$2:$B$26,2,FALSE)</f>
        <v>TRAY_DIVERT</v>
      </c>
      <c r="K76" s="52">
        <v>1000</v>
      </c>
      <c r="L76" s="52"/>
      <c r="M76" s="52">
        <v>1000</v>
      </c>
      <c r="N76" s="52">
        <v>500</v>
      </c>
      <c r="O76" s="52"/>
      <c r="P76" s="52">
        <v>0</v>
      </c>
      <c r="Q76" s="52"/>
      <c r="R76" s="52"/>
      <c r="S76" s="52" t="s">
        <v>20</v>
      </c>
      <c r="T76" s="52" t="s">
        <v>19</v>
      </c>
      <c r="U76" s="77">
        <v>1.1000000000000001</v>
      </c>
      <c r="V76" s="52"/>
      <c r="W76" s="52"/>
      <c r="X76" s="77">
        <v>2</v>
      </c>
      <c r="Y76" s="78"/>
      <c r="Z76" s="78"/>
      <c r="AA76" s="78">
        <v>9</v>
      </c>
      <c r="AB76" s="78"/>
      <c r="AC76" s="78">
        <v>5</v>
      </c>
      <c r="AD76" s="78"/>
      <c r="AE76" s="78">
        <v>3</v>
      </c>
      <c r="AF76" s="81"/>
      <c r="AG76" s="78"/>
      <c r="AH76" s="52"/>
      <c r="AI76" s="100"/>
      <c r="AJ76" s="100"/>
      <c r="AK76" s="100"/>
      <c r="AL76" s="100"/>
      <c r="AM76" s="1"/>
      <c r="AN76" s="1"/>
      <c r="AO76" s="135"/>
    </row>
    <row r="77" spans="1:41" s="82" customFormat="1">
      <c r="A77" s="52">
        <v>76</v>
      </c>
      <c r="B77" s="52">
        <v>102</v>
      </c>
      <c r="C77" s="52">
        <v>44</v>
      </c>
      <c r="D77" s="52" t="s">
        <v>109</v>
      </c>
      <c r="E77" s="52" t="s">
        <v>33</v>
      </c>
      <c r="F77" s="52" t="s">
        <v>80</v>
      </c>
      <c r="G77" s="52" t="s">
        <v>23</v>
      </c>
      <c r="H77" s="52" t="str">
        <f t="shared" si="2"/>
        <v>46</v>
      </c>
      <c r="I77" s="52" t="s">
        <v>24</v>
      </c>
      <c r="J77" s="52" t="str">
        <f>VLOOKUP(I77,族对应的Catalog!$A$2:$B$26,2,FALSE)</f>
        <v>TRAY_STRAIGHT</v>
      </c>
      <c r="K77" s="52">
        <v>3600</v>
      </c>
      <c r="L77" s="52"/>
      <c r="M77" s="52">
        <v>850</v>
      </c>
      <c r="N77" s="52">
        <v>500</v>
      </c>
      <c r="O77" s="52"/>
      <c r="P77" s="52">
        <v>0</v>
      </c>
      <c r="Q77" s="52"/>
      <c r="R77" s="52"/>
      <c r="S77" s="52"/>
      <c r="T77" s="52"/>
      <c r="U77" s="77">
        <v>1.1000000000000001</v>
      </c>
      <c r="V77" s="52"/>
      <c r="W77" s="52"/>
      <c r="X77" s="77">
        <v>2</v>
      </c>
      <c r="Y77" s="78"/>
      <c r="Z77" s="78"/>
      <c r="AA77" s="78">
        <v>9</v>
      </c>
      <c r="AB77" s="78"/>
      <c r="AC77" s="78">
        <v>5</v>
      </c>
      <c r="AD77" s="78"/>
      <c r="AE77" s="78">
        <v>4</v>
      </c>
      <c r="AF77" s="81"/>
      <c r="AG77" s="78"/>
      <c r="AH77" s="52"/>
      <c r="AI77" s="100">
        <v>31192</v>
      </c>
      <c r="AJ77" s="100">
        <v>-1223</v>
      </c>
      <c r="AK77" s="100">
        <v>31192</v>
      </c>
      <c r="AL77" s="100">
        <v>-4832</v>
      </c>
      <c r="AM77" s="5">
        <v>500</v>
      </c>
      <c r="AN77" s="5">
        <v>500</v>
      </c>
      <c r="AO77" s="101"/>
    </row>
    <row r="78" spans="1:41" s="82" customFormat="1">
      <c r="A78" s="52">
        <v>77</v>
      </c>
      <c r="B78" s="52">
        <v>102</v>
      </c>
      <c r="C78" s="52">
        <v>45</v>
      </c>
      <c r="D78" s="52" t="s">
        <v>105</v>
      </c>
      <c r="E78" s="52" t="s">
        <v>33</v>
      </c>
      <c r="F78" s="52" t="s">
        <v>80</v>
      </c>
      <c r="G78" s="52" t="s">
        <v>23</v>
      </c>
      <c r="H78" s="52" t="str">
        <f t="shared" si="2"/>
        <v>48</v>
      </c>
      <c r="I78" s="52" t="s">
        <v>24</v>
      </c>
      <c r="J78" s="52" t="str">
        <f>VLOOKUP(I78,族对应的Catalog!$A$2:$B$26,2,FALSE)</f>
        <v>TRAY_STRAIGHT</v>
      </c>
      <c r="K78" s="52">
        <v>6000</v>
      </c>
      <c r="L78" s="52"/>
      <c r="M78" s="52">
        <v>850</v>
      </c>
      <c r="N78" s="52">
        <v>500</v>
      </c>
      <c r="O78" s="52"/>
      <c r="P78" s="52">
        <v>0</v>
      </c>
      <c r="Q78" s="52"/>
      <c r="R78" s="52"/>
      <c r="S78" s="52"/>
      <c r="T78" s="52"/>
      <c r="U78" s="77">
        <v>2.2000000000000002</v>
      </c>
      <c r="V78" s="52"/>
      <c r="W78" s="52"/>
      <c r="X78" s="77">
        <v>2</v>
      </c>
      <c r="Y78" s="78"/>
      <c r="Z78" s="78"/>
      <c r="AA78" s="78">
        <v>9</v>
      </c>
      <c r="AB78" s="78"/>
      <c r="AC78" s="78">
        <v>5</v>
      </c>
      <c r="AD78" s="78"/>
      <c r="AE78" s="78">
        <v>5</v>
      </c>
      <c r="AF78" s="81"/>
      <c r="AG78" s="78"/>
      <c r="AH78" s="52"/>
      <c r="AI78" s="100">
        <v>31192</v>
      </c>
      <c r="AJ78" s="100">
        <v>-4832</v>
      </c>
      <c r="AK78" s="100">
        <v>31192</v>
      </c>
      <c r="AL78" s="100">
        <v>-10823</v>
      </c>
      <c r="AM78" s="5">
        <v>500</v>
      </c>
      <c r="AN78" s="5">
        <v>500</v>
      </c>
      <c r="AO78" s="101"/>
    </row>
    <row r="79" spans="1:41" s="82" customFormat="1">
      <c r="A79" s="52">
        <v>78</v>
      </c>
      <c r="B79" s="52">
        <v>102</v>
      </c>
      <c r="C79" s="52">
        <v>46</v>
      </c>
      <c r="D79" s="52" t="s">
        <v>129</v>
      </c>
      <c r="E79" s="52" t="s">
        <v>33</v>
      </c>
      <c r="F79" s="52" t="s">
        <v>80</v>
      </c>
      <c r="G79" s="52" t="s">
        <v>23</v>
      </c>
      <c r="H79" s="52" t="str">
        <f t="shared" si="2"/>
        <v>50</v>
      </c>
      <c r="I79" s="52" t="s">
        <v>24</v>
      </c>
      <c r="J79" s="52" t="str">
        <f>VLOOKUP(I79,族对应的Catalog!$A$2:$B$26,2,FALSE)</f>
        <v>TRAY_STRAIGHT</v>
      </c>
      <c r="K79" s="52">
        <v>2400</v>
      </c>
      <c r="L79" s="52"/>
      <c r="M79" s="52">
        <v>850</v>
      </c>
      <c r="N79" s="52">
        <v>500</v>
      </c>
      <c r="O79" s="52"/>
      <c r="P79" s="52">
        <v>0</v>
      </c>
      <c r="Q79" s="52"/>
      <c r="R79" s="52"/>
      <c r="S79" s="52"/>
      <c r="T79" s="52"/>
      <c r="U79" s="77">
        <v>1.1000000000000001</v>
      </c>
      <c r="V79" s="52"/>
      <c r="W79" s="52"/>
      <c r="X79" s="77">
        <v>2</v>
      </c>
      <c r="Y79" s="78"/>
      <c r="Z79" s="78"/>
      <c r="AA79" s="78">
        <v>9</v>
      </c>
      <c r="AB79" s="78"/>
      <c r="AC79" s="78">
        <v>5</v>
      </c>
      <c r="AD79" s="78"/>
      <c r="AE79" s="78">
        <v>6</v>
      </c>
      <c r="AF79" s="81"/>
      <c r="AG79" s="78"/>
      <c r="AH79" s="52"/>
      <c r="AI79" s="100">
        <v>31192</v>
      </c>
      <c r="AJ79" s="100">
        <v>-10823</v>
      </c>
      <c r="AK79" s="100">
        <v>31192</v>
      </c>
      <c r="AL79" s="100">
        <v>-13223</v>
      </c>
      <c r="AM79" s="5">
        <v>500</v>
      </c>
      <c r="AN79" s="5">
        <v>500</v>
      </c>
      <c r="AO79" s="101"/>
    </row>
    <row r="80" spans="1:41" s="82" customFormat="1">
      <c r="A80" s="52">
        <v>79</v>
      </c>
      <c r="B80" s="52">
        <v>102</v>
      </c>
      <c r="C80" s="52">
        <v>47</v>
      </c>
      <c r="D80" s="52" t="s">
        <v>178</v>
      </c>
      <c r="E80" s="52" t="s">
        <v>33</v>
      </c>
      <c r="F80" s="52" t="s">
        <v>80</v>
      </c>
      <c r="G80" s="52" t="s">
        <v>23</v>
      </c>
      <c r="H80" s="52" t="str">
        <f t="shared" si="2"/>
        <v>52</v>
      </c>
      <c r="I80" s="52" t="s">
        <v>24</v>
      </c>
      <c r="J80" s="52" t="str">
        <f>VLOOKUP(I80,族对应的Catalog!$A$2:$B$26,2,FALSE)</f>
        <v>TRAY_STRAIGHT</v>
      </c>
      <c r="K80" s="52">
        <v>2400</v>
      </c>
      <c r="L80" s="52"/>
      <c r="M80" s="52">
        <v>850</v>
      </c>
      <c r="N80" s="52">
        <v>500</v>
      </c>
      <c r="O80" s="52"/>
      <c r="P80" s="52">
        <v>0</v>
      </c>
      <c r="Q80" s="52"/>
      <c r="R80" s="52"/>
      <c r="S80" s="52"/>
      <c r="T80" s="52"/>
      <c r="U80" s="77">
        <v>1.1000000000000001</v>
      </c>
      <c r="V80" s="52"/>
      <c r="W80" s="52"/>
      <c r="X80" s="77">
        <v>2</v>
      </c>
      <c r="Y80" s="78"/>
      <c r="Z80" s="78"/>
      <c r="AA80" s="78">
        <v>9</v>
      </c>
      <c r="AB80" s="78"/>
      <c r="AC80" s="78">
        <v>5</v>
      </c>
      <c r="AD80" s="78"/>
      <c r="AE80" s="78">
        <v>7</v>
      </c>
      <c r="AF80" s="81"/>
      <c r="AG80" s="78"/>
      <c r="AH80" s="52"/>
      <c r="AI80" s="100">
        <v>31192</v>
      </c>
      <c r="AJ80" s="100">
        <v>-13223</v>
      </c>
      <c r="AK80" s="100">
        <v>31192</v>
      </c>
      <c r="AL80" s="100">
        <v>-15623</v>
      </c>
      <c r="AM80" s="5">
        <v>500</v>
      </c>
      <c r="AN80" s="5">
        <v>500</v>
      </c>
      <c r="AO80" s="101"/>
    </row>
    <row r="81" spans="1:41" s="82" customFormat="1">
      <c r="A81" s="52">
        <v>80</v>
      </c>
      <c r="B81" s="52">
        <v>102</v>
      </c>
      <c r="C81" s="52">
        <v>48</v>
      </c>
      <c r="D81" s="52" t="s">
        <v>128</v>
      </c>
      <c r="E81" s="52" t="s">
        <v>33</v>
      </c>
      <c r="F81" s="52" t="s">
        <v>80</v>
      </c>
      <c r="G81" s="52" t="s">
        <v>23</v>
      </c>
      <c r="H81" s="52" t="str">
        <f t="shared" si="2"/>
        <v>54</v>
      </c>
      <c r="I81" s="52" t="s">
        <v>24</v>
      </c>
      <c r="J81" s="52" t="str">
        <f>VLOOKUP(I81,族对应的Catalog!$A$2:$B$26,2,FALSE)</f>
        <v>TRAY_STRAIGHT</v>
      </c>
      <c r="K81" s="52">
        <v>1600</v>
      </c>
      <c r="L81" s="52"/>
      <c r="M81" s="52">
        <v>850</v>
      </c>
      <c r="N81" s="52">
        <v>500</v>
      </c>
      <c r="O81" s="52"/>
      <c r="P81" s="52">
        <v>0</v>
      </c>
      <c r="Q81" s="52"/>
      <c r="R81" s="52"/>
      <c r="S81" s="52"/>
      <c r="T81" s="52"/>
      <c r="U81" s="77">
        <v>1.1000000000000001</v>
      </c>
      <c r="V81" s="52"/>
      <c r="W81" s="52"/>
      <c r="X81" s="77">
        <v>2</v>
      </c>
      <c r="Y81" s="78"/>
      <c r="Z81" s="78"/>
      <c r="AA81" s="78">
        <v>9</v>
      </c>
      <c r="AB81" s="78"/>
      <c r="AC81" s="78">
        <v>5</v>
      </c>
      <c r="AD81" s="78"/>
      <c r="AE81" s="78">
        <v>8</v>
      </c>
      <c r="AF81" s="81"/>
      <c r="AG81" s="78"/>
      <c r="AH81" s="52"/>
      <c r="AI81" s="100">
        <v>31192</v>
      </c>
      <c r="AJ81" s="100">
        <v>-15623</v>
      </c>
      <c r="AK81" s="100">
        <v>31192</v>
      </c>
      <c r="AL81" s="100">
        <v>-17223</v>
      </c>
      <c r="AM81" s="5">
        <v>500</v>
      </c>
      <c r="AN81" s="5">
        <v>500</v>
      </c>
      <c r="AO81" s="101"/>
    </row>
    <row r="82" spans="1:41" s="82" customFormat="1">
      <c r="A82" s="52">
        <v>81</v>
      </c>
      <c r="B82" s="52">
        <v>102</v>
      </c>
      <c r="C82" s="52">
        <v>49</v>
      </c>
      <c r="D82" s="52" t="s">
        <v>127</v>
      </c>
      <c r="E82" s="52" t="s">
        <v>33</v>
      </c>
      <c r="F82" s="52" t="s">
        <v>80</v>
      </c>
      <c r="G82" s="52" t="s">
        <v>256</v>
      </c>
      <c r="H82" s="52" t="str">
        <f t="shared" si="2"/>
        <v>56</v>
      </c>
      <c r="I82" s="52" t="s">
        <v>24</v>
      </c>
      <c r="J82" s="52" t="str">
        <f>VLOOKUP(I82,族对应的Catalog!$A$2:$B$26,2,FALSE)</f>
        <v>TRAY_STRAIGHT</v>
      </c>
      <c r="K82" s="52">
        <v>1600</v>
      </c>
      <c r="L82" s="52"/>
      <c r="M82" s="52">
        <v>850</v>
      </c>
      <c r="N82" s="52">
        <v>500</v>
      </c>
      <c r="O82" s="52"/>
      <c r="P82" s="52">
        <v>0</v>
      </c>
      <c r="Q82" s="52"/>
      <c r="R82" s="52"/>
      <c r="S82" s="52"/>
      <c r="T82" s="52"/>
      <c r="U82" s="77">
        <v>1.1000000000000001</v>
      </c>
      <c r="V82" s="52"/>
      <c r="W82" s="52"/>
      <c r="X82" s="77">
        <v>2</v>
      </c>
      <c r="Y82" s="78"/>
      <c r="Z82" s="78"/>
      <c r="AA82" s="78">
        <v>9</v>
      </c>
      <c r="AB82" s="78"/>
      <c r="AC82" s="78">
        <v>5</v>
      </c>
      <c r="AD82" s="78"/>
      <c r="AE82" s="78">
        <v>9</v>
      </c>
      <c r="AF82" s="81"/>
      <c r="AG82" s="78"/>
      <c r="AH82" s="52"/>
      <c r="AI82" s="100">
        <v>31192</v>
      </c>
      <c r="AJ82" s="100">
        <v>-17223</v>
      </c>
      <c r="AK82" s="100">
        <v>31192</v>
      </c>
      <c r="AL82" s="100">
        <v>-18823</v>
      </c>
      <c r="AM82" s="5">
        <v>500</v>
      </c>
      <c r="AN82" s="5">
        <v>500</v>
      </c>
      <c r="AO82" s="101"/>
    </row>
    <row r="83" spans="1:41" s="82" customFormat="1" ht="28">
      <c r="A83" s="52">
        <v>82</v>
      </c>
      <c r="B83" s="52">
        <v>102</v>
      </c>
      <c r="C83" s="52">
        <v>50</v>
      </c>
      <c r="D83" s="52" t="s">
        <v>202</v>
      </c>
      <c r="E83" s="52" t="s">
        <v>33</v>
      </c>
      <c r="F83" s="52" t="s">
        <v>80</v>
      </c>
      <c r="G83" s="52" t="s">
        <v>39</v>
      </c>
      <c r="H83" s="52" t="str">
        <f t="shared" si="2"/>
        <v>58</v>
      </c>
      <c r="I83" s="79" t="s">
        <v>311</v>
      </c>
      <c r="J83" s="52" t="str">
        <f>VLOOKUP(I83,族对应的Catalog!$A$2:$B$26,2,FALSE)</f>
        <v>无</v>
      </c>
      <c r="K83" s="52">
        <v>0</v>
      </c>
      <c r="L83" s="52"/>
      <c r="M83" s="52">
        <v>0</v>
      </c>
      <c r="N83" s="52">
        <v>500</v>
      </c>
      <c r="O83" s="52"/>
      <c r="P83" s="52">
        <v>0</v>
      </c>
      <c r="Q83" s="52"/>
      <c r="R83" s="52"/>
      <c r="S83" s="52"/>
      <c r="T83" s="52"/>
      <c r="U83" s="77">
        <v>2</v>
      </c>
      <c r="V83" s="52"/>
      <c r="W83" s="52"/>
      <c r="X83" s="77">
        <v>2</v>
      </c>
      <c r="Y83" s="78"/>
      <c r="Z83" s="78"/>
      <c r="AA83" s="78">
        <v>9</v>
      </c>
      <c r="AB83" s="78"/>
      <c r="AC83" s="78">
        <v>5</v>
      </c>
      <c r="AD83" s="78"/>
      <c r="AE83" s="78">
        <v>10</v>
      </c>
      <c r="AF83" s="81"/>
      <c r="AG83" s="78"/>
      <c r="AH83" s="52"/>
      <c r="AI83" s="100"/>
      <c r="AJ83" s="100"/>
      <c r="AK83" s="100"/>
      <c r="AL83" s="100"/>
      <c r="AM83" s="1"/>
      <c r="AN83" s="1"/>
      <c r="AO83" s="103"/>
    </row>
    <row r="84" spans="1:41" s="82" customFormat="1">
      <c r="A84" s="52">
        <v>83</v>
      </c>
      <c r="B84" s="52">
        <v>102</v>
      </c>
      <c r="C84" s="52">
        <v>83</v>
      </c>
      <c r="D84" s="52" t="s">
        <v>200</v>
      </c>
      <c r="E84" s="52" t="s">
        <v>33</v>
      </c>
      <c r="F84" s="52" t="s">
        <v>80</v>
      </c>
      <c r="G84" s="52" t="s">
        <v>17</v>
      </c>
      <c r="H84" s="52" t="str">
        <f t="shared" si="2"/>
        <v>60</v>
      </c>
      <c r="I84" s="52" t="s">
        <v>18</v>
      </c>
      <c r="J84" s="52" t="str">
        <f>VLOOKUP(I84,族对应的Catalog!$A$2:$B$26,2,FALSE)</f>
        <v>TRAY_DIVERT</v>
      </c>
      <c r="K84" s="52">
        <v>1000</v>
      </c>
      <c r="L84" s="52"/>
      <c r="M84" s="52">
        <v>1000</v>
      </c>
      <c r="N84" s="52">
        <v>500</v>
      </c>
      <c r="O84" s="52"/>
      <c r="P84" s="52">
        <v>0</v>
      </c>
      <c r="Q84" s="52"/>
      <c r="R84" s="52"/>
      <c r="S84" s="52" t="s">
        <v>19</v>
      </c>
      <c r="T84" s="52" t="s">
        <v>20</v>
      </c>
      <c r="U84" s="77">
        <v>1.1000000000000001</v>
      </c>
      <c r="V84" s="52"/>
      <c r="W84" s="52"/>
      <c r="X84" s="77">
        <v>2</v>
      </c>
      <c r="Y84" s="78"/>
      <c r="Z84" s="78"/>
      <c r="AA84" s="78">
        <v>9</v>
      </c>
      <c r="AB84" s="78"/>
      <c r="AC84" s="78">
        <v>5</v>
      </c>
      <c r="AD84" s="78"/>
      <c r="AE84" s="78">
        <v>11</v>
      </c>
      <c r="AF84" s="81"/>
      <c r="AG84" s="78"/>
      <c r="AH84" s="52"/>
      <c r="AI84" s="100"/>
      <c r="AJ84" s="100"/>
      <c r="AK84" s="100"/>
      <c r="AL84" s="100"/>
      <c r="AM84" s="1"/>
      <c r="AN84" s="1"/>
      <c r="AO84" s="135"/>
    </row>
    <row r="85" spans="1:41" s="82" customFormat="1">
      <c r="A85" s="52">
        <v>84</v>
      </c>
      <c r="B85" s="52">
        <v>102</v>
      </c>
      <c r="C85" s="52">
        <v>51</v>
      </c>
      <c r="D85" s="52" t="s">
        <v>110</v>
      </c>
      <c r="E85" s="52" t="s">
        <v>33</v>
      </c>
      <c r="F85" s="52" t="s">
        <v>80</v>
      </c>
      <c r="G85" s="52" t="s">
        <v>23</v>
      </c>
      <c r="H85" s="52" t="str">
        <f t="shared" si="2"/>
        <v>62</v>
      </c>
      <c r="I85" s="52" t="s">
        <v>24</v>
      </c>
      <c r="J85" s="52" t="str">
        <f>VLOOKUP(I85,族对应的Catalog!$A$2:$B$26,2,FALSE)</f>
        <v>TRAY_STRAIGHT</v>
      </c>
      <c r="K85" s="52">
        <v>3600</v>
      </c>
      <c r="L85" s="52"/>
      <c r="M85" s="52">
        <v>850</v>
      </c>
      <c r="N85" s="52">
        <v>500</v>
      </c>
      <c r="O85" s="52"/>
      <c r="P85" s="52">
        <v>0</v>
      </c>
      <c r="Q85" s="52"/>
      <c r="R85" s="52"/>
      <c r="S85" s="52"/>
      <c r="T85" s="52"/>
      <c r="U85" s="77">
        <v>1.1000000000000001</v>
      </c>
      <c r="V85" s="52"/>
      <c r="W85" s="52"/>
      <c r="X85" s="77">
        <v>2</v>
      </c>
      <c r="Y85" s="78"/>
      <c r="Z85" s="78"/>
      <c r="AA85" s="78">
        <v>9</v>
      </c>
      <c r="AB85" s="78"/>
      <c r="AC85" s="78">
        <v>5</v>
      </c>
      <c r="AD85" s="78"/>
      <c r="AE85" s="78">
        <v>12</v>
      </c>
      <c r="AF85" s="81"/>
      <c r="AG85" s="78"/>
      <c r="AH85" s="52"/>
      <c r="AI85" s="100">
        <v>31192</v>
      </c>
      <c r="AJ85" s="100">
        <v>-18823</v>
      </c>
      <c r="AK85" s="100">
        <v>31192</v>
      </c>
      <c r="AL85" s="100">
        <v>-22423</v>
      </c>
      <c r="AM85" s="5">
        <v>500</v>
      </c>
      <c r="AN85" s="5">
        <v>500</v>
      </c>
      <c r="AO85" s="101"/>
    </row>
    <row r="86" spans="1:41" s="82" customFormat="1">
      <c r="A86" s="52">
        <v>85</v>
      </c>
      <c r="B86" s="52">
        <v>102</v>
      </c>
      <c r="C86" s="52">
        <v>73</v>
      </c>
      <c r="D86" s="52" t="s">
        <v>195</v>
      </c>
      <c r="E86" s="52" t="s">
        <v>33</v>
      </c>
      <c r="F86" s="52" t="s">
        <v>187</v>
      </c>
      <c r="G86" s="52" t="s">
        <v>37</v>
      </c>
      <c r="H86" s="52" t="str">
        <f t="shared" si="2"/>
        <v>02</v>
      </c>
      <c r="I86" s="52" t="s">
        <v>38</v>
      </c>
      <c r="J86" s="52" t="str">
        <f>VLOOKUP(I86,族对应的Catalog!$A$2:$B$26,2,FALSE)</f>
        <v>TRAY_TURN</v>
      </c>
      <c r="K86" s="52">
        <v>0</v>
      </c>
      <c r="L86" s="52"/>
      <c r="M86" s="52">
        <v>1000</v>
      </c>
      <c r="N86" s="52">
        <v>500</v>
      </c>
      <c r="O86" s="52"/>
      <c r="P86" s="52">
        <v>2250</v>
      </c>
      <c r="Q86" s="52">
        <v>600</v>
      </c>
      <c r="R86" s="52">
        <v>600</v>
      </c>
      <c r="S86" s="52"/>
      <c r="T86" s="52"/>
      <c r="U86" s="52">
        <v>0.75</v>
      </c>
      <c r="V86" s="52"/>
      <c r="W86" s="52"/>
      <c r="X86" s="77">
        <v>1.9</v>
      </c>
      <c r="Y86" s="78"/>
      <c r="Z86" s="78"/>
      <c r="AA86" s="78">
        <v>10</v>
      </c>
      <c r="AB86" s="78"/>
      <c r="AC86" s="78">
        <v>5</v>
      </c>
      <c r="AD86" s="78"/>
      <c r="AE86" s="78">
        <v>13</v>
      </c>
      <c r="AF86" s="81"/>
      <c r="AG86" s="78"/>
      <c r="AH86" s="52"/>
      <c r="AI86" s="100">
        <v>32286</v>
      </c>
      <c r="AJ86" s="100">
        <v>-4058.5</v>
      </c>
      <c r="AK86" s="100">
        <v>32888</v>
      </c>
      <c r="AL86" s="100">
        <v>-6307</v>
      </c>
      <c r="AM86" s="5">
        <v>500</v>
      </c>
      <c r="AN86" s="5">
        <v>500</v>
      </c>
      <c r="AO86" s="104">
        <v>30</v>
      </c>
    </row>
    <row r="87" spans="1:41" s="82" customFormat="1">
      <c r="A87" s="52">
        <v>86</v>
      </c>
      <c r="B87" s="52">
        <v>102</v>
      </c>
      <c r="C87" s="52">
        <v>74</v>
      </c>
      <c r="D87" s="52" t="s">
        <v>189</v>
      </c>
      <c r="E87" s="52" t="s">
        <v>33</v>
      </c>
      <c r="F87" s="52" t="s">
        <v>187</v>
      </c>
      <c r="G87" s="52" t="s">
        <v>23</v>
      </c>
      <c r="H87" s="52" t="str">
        <f t="shared" si="2"/>
        <v>04</v>
      </c>
      <c r="I87" s="52" t="s">
        <v>24</v>
      </c>
      <c r="J87" s="52" t="str">
        <f>VLOOKUP(I87,族对应的Catalog!$A$2:$B$26,2,FALSE)</f>
        <v>TRAY_STRAIGHT</v>
      </c>
      <c r="K87" s="52">
        <v>2000</v>
      </c>
      <c r="L87" s="52"/>
      <c r="M87" s="52">
        <v>850</v>
      </c>
      <c r="N87" s="52">
        <v>500</v>
      </c>
      <c r="O87" s="52"/>
      <c r="P87" s="52">
        <v>0</v>
      </c>
      <c r="Q87" s="52"/>
      <c r="R87" s="52"/>
      <c r="S87" s="52"/>
      <c r="T87" s="52"/>
      <c r="U87" s="77">
        <v>1.1000000000000001</v>
      </c>
      <c r="V87" s="52"/>
      <c r="W87" s="52"/>
      <c r="X87" s="77">
        <v>2</v>
      </c>
      <c r="Y87" s="78"/>
      <c r="Z87" s="78"/>
      <c r="AA87" s="78">
        <v>10</v>
      </c>
      <c r="AB87" s="78"/>
      <c r="AC87" s="78">
        <v>5</v>
      </c>
      <c r="AD87" s="78"/>
      <c r="AE87" s="78">
        <v>14</v>
      </c>
      <c r="AF87" s="81"/>
      <c r="AG87" s="78"/>
      <c r="AH87" s="52"/>
      <c r="AI87" s="100">
        <v>32888</v>
      </c>
      <c r="AJ87" s="100">
        <v>-6307</v>
      </c>
      <c r="AK87" s="100">
        <v>32888</v>
      </c>
      <c r="AL87" s="100">
        <v>-8307</v>
      </c>
      <c r="AM87" s="5">
        <v>500</v>
      </c>
      <c r="AN87" s="5">
        <v>500</v>
      </c>
      <c r="AO87" s="101"/>
    </row>
    <row r="88" spans="1:41" s="82" customFormat="1">
      <c r="A88" s="52">
        <v>87</v>
      </c>
      <c r="B88" s="52">
        <v>102</v>
      </c>
      <c r="C88" s="52">
        <v>75</v>
      </c>
      <c r="D88" s="52" t="s">
        <v>196</v>
      </c>
      <c r="E88" s="52" t="s">
        <v>33</v>
      </c>
      <c r="F88" s="52" t="s">
        <v>187</v>
      </c>
      <c r="G88" s="52" t="s">
        <v>23</v>
      </c>
      <c r="H88" s="52" t="str">
        <f t="shared" si="2"/>
        <v>06</v>
      </c>
      <c r="I88" s="52" t="s">
        <v>24</v>
      </c>
      <c r="J88" s="52" t="str">
        <f>VLOOKUP(I88,族对应的Catalog!$A$2:$B$26,2,FALSE)</f>
        <v>TRAY_STRAIGHT</v>
      </c>
      <c r="K88" s="52">
        <v>2000</v>
      </c>
      <c r="L88" s="52"/>
      <c r="M88" s="52">
        <v>850</v>
      </c>
      <c r="N88" s="52">
        <v>500</v>
      </c>
      <c r="O88" s="52"/>
      <c r="P88" s="52">
        <v>0</v>
      </c>
      <c r="Q88" s="52"/>
      <c r="R88" s="52"/>
      <c r="S88" s="52"/>
      <c r="T88" s="52"/>
      <c r="U88" s="77">
        <v>1.1000000000000001</v>
      </c>
      <c r="V88" s="52"/>
      <c r="W88" s="52"/>
      <c r="X88" s="77">
        <v>2</v>
      </c>
      <c r="Y88" s="78"/>
      <c r="Z88" s="78"/>
      <c r="AA88" s="78">
        <v>10</v>
      </c>
      <c r="AB88" s="78"/>
      <c r="AC88" s="78">
        <v>5</v>
      </c>
      <c r="AD88" s="78"/>
      <c r="AE88" s="78">
        <v>15</v>
      </c>
      <c r="AF88" s="81"/>
      <c r="AG88" s="78"/>
      <c r="AH88" s="52"/>
      <c r="AI88" s="100">
        <v>32888</v>
      </c>
      <c r="AJ88" s="100">
        <v>-8307</v>
      </c>
      <c r="AK88" s="100">
        <v>32888</v>
      </c>
      <c r="AL88" s="100">
        <v>-10307</v>
      </c>
      <c r="AM88" s="5">
        <v>500</v>
      </c>
      <c r="AN88" s="5">
        <v>500</v>
      </c>
      <c r="AO88" s="101"/>
    </row>
    <row r="89" spans="1:41" s="82" customFormat="1">
      <c r="A89" s="52">
        <v>88</v>
      </c>
      <c r="B89" s="52">
        <v>102</v>
      </c>
      <c r="C89" s="52">
        <v>76</v>
      </c>
      <c r="D89" s="52" t="s">
        <v>314</v>
      </c>
      <c r="E89" s="52" t="s">
        <v>33</v>
      </c>
      <c r="F89" s="52" t="s">
        <v>187</v>
      </c>
      <c r="G89" s="52" t="s">
        <v>275</v>
      </c>
      <c r="H89" s="52" t="str">
        <f t="shared" si="2"/>
        <v>08</v>
      </c>
      <c r="I89" s="52" t="s">
        <v>315</v>
      </c>
      <c r="J89" s="52" t="str">
        <f>VLOOKUP(I89,族对应的Catalog!$A$2:$B$26,2,FALSE)</f>
        <v>SIMPLE_STACKER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77">
        <v>1.5</v>
      </c>
      <c r="V89" s="52"/>
      <c r="W89" s="52"/>
      <c r="X89" s="77">
        <v>0</v>
      </c>
      <c r="Y89" s="78"/>
      <c r="Z89" s="78"/>
      <c r="AA89" s="78">
        <v>10</v>
      </c>
      <c r="AB89" s="78"/>
      <c r="AC89" s="78">
        <v>5</v>
      </c>
      <c r="AD89" s="78"/>
      <c r="AE89" s="78">
        <v>16</v>
      </c>
      <c r="AF89" s="81"/>
      <c r="AG89" s="78"/>
      <c r="AH89" s="52"/>
      <c r="AI89" s="100"/>
      <c r="AJ89" s="100"/>
      <c r="AK89" s="100"/>
      <c r="AL89" s="100"/>
      <c r="AM89" s="1"/>
      <c r="AN89" s="1"/>
      <c r="AO89" s="134"/>
    </row>
    <row r="90" spans="1:41" s="82" customFormat="1">
      <c r="A90" s="52">
        <v>89</v>
      </c>
      <c r="B90" s="52">
        <v>102</v>
      </c>
      <c r="C90" s="52">
        <v>77</v>
      </c>
      <c r="D90" s="52" t="s">
        <v>197</v>
      </c>
      <c r="E90" s="52" t="s">
        <v>33</v>
      </c>
      <c r="F90" s="52" t="s">
        <v>187</v>
      </c>
      <c r="G90" s="52" t="s">
        <v>23</v>
      </c>
      <c r="H90" s="52" t="str">
        <f t="shared" si="2"/>
        <v>10</v>
      </c>
      <c r="I90" s="52" t="s">
        <v>24</v>
      </c>
      <c r="J90" s="52" t="str">
        <f>VLOOKUP(I90,族对应的Catalog!$A$2:$B$26,2,FALSE)</f>
        <v>TRAY_STRAIGHT</v>
      </c>
      <c r="K90" s="52">
        <v>2000</v>
      </c>
      <c r="L90" s="52"/>
      <c r="M90" s="52">
        <v>850</v>
      </c>
      <c r="N90" s="52">
        <v>500</v>
      </c>
      <c r="O90" s="52"/>
      <c r="P90" s="52">
        <v>0</v>
      </c>
      <c r="Q90" s="52"/>
      <c r="R90" s="52"/>
      <c r="S90" s="52"/>
      <c r="T90" s="52"/>
      <c r="U90" s="77">
        <v>1.1000000000000001</v>
      </c>
      <c r="V90" s="52"/>
      <c r="W90" s="52"/>
      <c r="X90" s="77">
        <v>2</v>
      </c>
      <c r="Y90" s="78"/>
      <c r="Z90" s="78"/>
      <c r="AA90" s="78">
        <v>10</v>
      </c>
      <c r="AB90" s="78"/>
      <c r="AC90" s="78">
        <v>5</v>
      </c>
      <c r="AD90" s="78"/>
      <c r="AE90" s="78">
        <v>17</v>
      </c>
      <c r="AF90" s="81"/>
      <c r="AG90" s="78"/>
      <c r="AH90" s="52"/>
      <c r="AI90" s="100">
        <v>32888</v>
      </c>
      <c r="AJ90" s="100">
        <v>-10307</v>
      </c>
      <c r="AK90" s="100">
        <v>32888</v>
      </c>
      <c r="AL90" s="100">
        <v>-12307</v>
      </c>
      <c r="AM90" s="5">
        <v>500</v>
      </c>
      <c r="AN90" s="5">
        <v>500</v>
      </c>
      <c r="AO90" s="101"/>
    </row>
    <row r="91" spans="1:41" s="82" customFormat="1">
      <c r="A91" s="52">
        <v>90</v>
      </c>
      <c r="B91" s="52">
        <v>102</v>
      </c>
      <c r="C91" s="52">
        <v>78</v>
      </c>
      <c r="D91" s="52" t="s">
        <v>188</v>
      </c>
      <c r="E91" s="52" t="s">
        <v>33</v>
      </c>
      <c r="F91" s="52" t="s">
        <v>187</v>
      </c>
      <c r="G91" s="52" t="s">
        <v>23</v>
      </c>
      <c r="H91" s="52" t="str">
        <f t="shared" si="2"/>
        <v>12</v>
      </c>
      <c r="I91" s="52" t="s">
        <v>24</v>
      </c>
      <c r="J91" s="52" t="str">
        <f>VLOOKUP(I91,族对应的Catalog!$A$2:$B$26,2,FALSE)</f>
        <v>TRAY_STRAIGHT</v>
      </c>
      <c r="K91" s="52">
        <v>1600</v>
      </c>
      <c r="L91" s="52"/>
      <c r="M91" s="52">
        <v>850</v>
      </c>
      <c r="N91" s="52">
        <v>500</v>
      </c>
      <c r="O91" s="52"/>
      <c r="P91" s="52">
        <v>0</v>
      </c>
      <c r="Q91" s="52"/>
      <c r="R91" s="52"/>
      <c r="S91" s="52"/>
      <c r="T91" s="52"/>
      <c r="U91" s="77">
        <v>1.1000000000000001</v>
      </c>
      <c r="V91" s="52"/>
      <c r="W91" s="52"/>
      <c r="X91" s="77">
        <v>2</v>
      </c>
      <c r="Y91" s="78"/>
      <c r="Z91" s="78"/>
      <c r="AA91" s="78">
        <v>10</v>
      </c>
      <c r="AB91" s="78"/>
      <c r="AC91" s="78">
        <v>5</v>
      </c>
      <c r="AD91" s="78"/>
      <c r="AE91" s="78">
        <v>18</v>
      </c>
      <c r="AF91" s="81"/>
      <c r="AG91" s="78"/>
      <c r="AH91" s="52"/>
      <c r="AI91" s="100">
        <v>32888</v>
      </c>
      <c r="AJ91" s="100">
        <v>-12307</v>
      </c>
      <c r="AK91" s="100">
        <v>32888</v>
      </c>
      <c r="AL91" s="100">
        <v>-13912</v>
      </c>
      <c r="AM91" s="5">
        <v>500</v>
      </c>
      <c r="AN91" s="5">
        <v>500</v>
      </c>
      <c r="AO91" s="101"/>
    </row>
    <row r="92" spans="1:41" s="82" customFormat="1">
      <c r="A92" s="52">
        <v>91</v>
      </c>
      <c r="B92" s="52">
        <v>102</v>
      </c>
      <c r="C92" s="52">
        <v>79</v>
      </c>
      <c r="D92" s="52" t="s">
        <v>198</v>
      </c>
      <c r="E92" s="52" t="s">
        <v>33</v>
      </c>
      <c r="F92" s="52" t="s">
        <v>187</v>
      </c>
      <c r="G92" s="52" t="s">
        <v>23</v>
      </c>
      <c r="H92" s="52" t="str">
        <f t="shared" si="2"/>
        <v>14</v>
      </c>
      <c r="I92" s="52" t="s">
        <v>24</v>
      </c>
      <c r="J92" s="52" t="str">
        <f>VLOOKUP(I92,族对应的Catalog!$A$2:$B$26,2,FALSE)</f>
        <v>TRAY_STRAIGHT</v>
      </c>
      <c r="K92" s="52">
        <v>1600</v>
      </c>
      <c r="L92" s="52"/>
      <c r="M92" s="52">
        <v>850</v>
      </c>
      <c r="N92" s="52">
        <v>500</v>
      </c>
      <c r="O92" s="52"/>
      <c r="P92" s="52">
        <v>0</v>
      </c>
      <c r="Q92" s="52"/>
      <c r="R92" s="52"/>
      <c r="S92" s="52"/>
      <c r="T92" s="52"/>
      <c r="U92" s="77">
        <v>1.1000000000000001</v>
      </c>
      <c r="V92" s="52"/>
      <c r="W92" s="52"/>
      <c r="X92" s="77">
        <v>2</v>
      </c>
      <c r="Y92" s="78"/>
      <c r="Z92" s="78"/>
      <c r="AA92" s="78">
        <v>10</v>
      </c>
      <c r="AB92" s="78"/>
      <c r="AC92" s="78">
        <v>5</v>
      </c>
      <c r="AD92" s="78"/>
      <c r="AE92" s="78">
        <v>19</v>
      </c>
      <c r="AF92" s="81"/>
      <c r="AG92" s="78"/>
      <c r="AH92" s="52"/>
      <c r="AI92" s="100">
        <v>32888</v>
      </c>
      <c r="AJ92" s="100">
        <v>-13912</v>
      </c>
      <c r="AK92" s="100">
        <v>32888</v>
      </c>
      <c r="AL92" s="100">
        <v>-15512</v>
      </c>
      <c r="AM92" s="5">
        <v>500</v>
      </c>
      <c r="AN92" s="5">
        <v>500</v>
      </c>
      <c r="AO92" s="101"/>
    </row>
    <row r="93" spans="1:41" s="82" customFormat="1">
      <c r="A93" s="52">
        <v>92</v>
      </c>
      <c r="B93" s="52">
        <v>102</v>
      </c>
      <c r="C93" s="52">
        <v>80</v>
      </c>
      <c r="D93" s="52" t="s">
        <v>316</v>
      </c>
      <c r="E93" s="52" t="s">
        <v>33</v>
      </c>
      <c r="F93" s="52" t="s">
        <v>187</v>
      </c>
      <c r="G93" s="52" t="s">
        <v>275</v>
      </c>
      <c r="H93" s="52" t="str">
        <f t="shared" si="2"/>
        <v>16</v>
      </c>
      <c r="I93" s="52" t="s">
        <v>315</v>
      </c>
      <c r="J93" s="52" t="str">
        <f>VLOOKUP(I93,族对应的Catalog!$A$2:$B$26,2,FALSE)</f>
        <v>SIMPLE_STACKER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77">
        <v>1.5</v>
      </c>
      <c r="V93" s="52"/>
      <c r="W93" s="52"/>
      <c r="X93" s="77">
        <v>0</v>
      </c>
      <c r="Y93" s="78"/>
      <c r="Z93" s="78"/>
      <c r="AA93" s="78">
        <v>10</v>
      </c>
      <c r="AB93" s="78"/>
      <c r="AC93" s="78">
        <v>5</v>
      </c>
      <c r="AD93" s="78"/>
      <c r="AE93" s="78">
        <v>20</v>
      </c>
      <c r="AF93" s="81"/>
      <c r="AG93" s="78"/>
      <c r="AH93" s="52"/>
      <c r="AI93" s="100"/>
      <c r="AJ93" s="100"/>
      <c r="AK93" s="100"/>
      <c r="AL93" s="100"/>
      <c r="AM93" s="1"/>
      <c r="AN93" s="1"/>
      <c r="AO93" s="134"/>
    </row>
    <row r="94" spans="1:41" s="82" customFormat="1">
      <c r="A94" s="52">
        <v>93</v>
      </c>
      <c r="B94" s="52">
        <v>102</v>
      </c>
      <c r="C94" s="52">
        <v>81</v>
      </c>
      <c r="D94" s="52" t="s">
        <v>199</v>
      </c>
      <c r="E94" s="52" t="s">
        <v>33</v>
      </c>
      <c r="F94" s="52" t="s">
        <v>187</v>
      </c>
      <c r="G94" s="52" t="s">
        <v>23</v>
      </c>
      <c r="H94" s="52" t="str">
        <f t="shared" si="2"/>
        <v>18</v>
      </c>
      <c r="I94" s="52" t="s">
        <v>24</v>
      </c>
      <c r="J94" s="52" t="str">
        <f>VLOOKUP(I94,族对应的Catalog!$A$2:$B$26,2,FALSE)</f>
        <v>TRAY_STRAIGHT</v>
      </c>
      <c r="K94" s="52">
        <v>1600</v>
      </c>
      <c r="L94" s="52"/>
      <c r="M94" s="52">
        <v>850</v>
      </c>
      <c r="N94" s="52">
        <v>500</v>
      </c>
      <c r="O94" s="52"/>
      <c r="P94" s="52">
        <v>0</v>
      </c>
      <c r="Q94" s="52"/>
      <c r="R94" s="52"/>
      <c r="S94" s="52"/>
      <c r="T94" s="52"/>
      <c r="U94" s="77">
        <v>1.1000000000000001</v>
      </c>
      <c r="V94" s="52"/>
      <c r="W94" s="52"/>
      <c r="X94" s="77">
        <v>2</v>
      </c>
      <c r="Y94" s="78"/>
      <c r="Z94" s="78"/>
      <c r="AA94" s="78">
        <v>10</v>
      </c>
      <c r="AB94" s="78"/>
      <c r="AC94" s="78">
        <v>5</v>
      </c>
      <c r="AD94" s="78"/>
      <c r="AE94" s="78">
        <v>21</v>
      </c>
      <c r="AF94" s="81"/>
      <c r="AG94" s="78"/>
      <c r="AH94" s="52"/>
      <c r="AI94" s="100">
        <v>32888</v>
      </c>
      <c r="AJ94" s="100">
        <v>-15512</v>
      </c>
      <c r="AK94" s="100">
        <v>32888</v>
      </c>
      <c r="AL94" s="100">
        <v>-17112</v>
      </c>
      <c r="AM94" s="5">
        <v>500</v>
      </c>
      <c r="AN94" s="5">
        <v>500</v>
      </c>
      <c r="AO94" s="101"/>
    </row>
    <row r="95" spans="1:41" s="82" customFormat="1">
      <c r="A95" s="52">
        <v>94</v>
      </c>
      <c r="B95" s="52">
        <v>102</v>
      </c>
      <c r="C95" s="52">
        <v>82</v>
      </c>
      <c r="D95" s="52" t="s">
        <v>186</v>
      </c>
      <c r="E95" s="52" t="s">
        <v>33</v>
      </c>
      <c r="F95" s="52" t="s">
        <v>187</v>
      </c>
      <c r="G95" s="52" t="s">
        <v>37</v>
      </c>
      <c r="H95" s="52" t="str">
        <f t="shared" si="2"/>
        <v>20</v>
      </c>
      <c r="I95" s="52" t="s">
        <v>38</v>
      </c>
      <c r="J95" s="52" t="str">
        <f>VLOOKUP(I95,族对应的Catalog!$A$2:$B$26,2,FALSE)</f>
        <v>TRAY_TURN</v>
      </c>
      <c r="K95" s="52">
        <v>0</v>
      </c>
      <c r="L95" s="52"/>
      <c r="M95" s="52">
        <v>1000</v>
      </c>
      <c r="N95" s="52">
        <v>500</v>
      </c>
      <c r="O95" s="52"/>
      <c r="P95" s="52">
        <v>2250</v>
      </c>
      <c r="Q95" s="52">
        <v>600</v>
      </c>
      <c r="R95" s="52">
        <v>600</v>
      </c>
      <c r="S95" s="52"/>
      <c r="T95" s="52"/>
      <c r="U95" s="52">
        <v>0.75</v>
      </c>
      <c r="V95" s="52"/>
      <c r="W95" s="52"/>
      <c r="X95" s="77">
        <v>1.9</v>
      </c>
      <c r="Y95" s="78"/>
      <c r="Z95" s="78"/>
      <c r="AA95" s="78">
        <v>10</v>
      </c>
      <c r="AB95" s="78"/>
      <c r="AC95" s="78">
        <v>5</v>
      </c>
      <c r="AD95" s="78"/>
      <c r="AE95" s="78">
        <v>22</v>
      </c>
      <c r="AF95" s="81"/>
      <c r="AG95" s="78"/>
      <c r="AH95" s="52"/>
      <c r="AI95" s="100">
        <v>32888</v>
      </c>
      <c r="AJ95" s="100">
        <v>-17112</v>
      </c>
      <c r="AK95" s="100">
        <v>32288.5</v>
      </c>
      <c r="AL95" s="100">
        <v>-19349.5</v>
      </c>
      <c r="AM95" s="5">
        <v>500</v>
      </c>
      <c r="AN95" s="5">
        <v>500</v>
      </c>
      <c r="AO95" s="104">
        <v>30</v>
      </c>
    </row>
    <row r="96" spans="1:41" s="82" customFormat="1">
      <c r="A96" s="52">
        <v>95</v>
      </c>
      <c r="B96" s="52">
        <v>102</v>
      </c>
      <c r="C96" s="52">
        <v>52</v>
      </c>
      <c r="D96" s="52" t="s">
        <v>95</v>
      </c>
      <c r="E96" s="52" t="s">
        <v>33</v>
      </c>
      <c r="F96" s="52" t="s">
        <v>36</v>
      </c>
      <c r="G96" s="52" t="s">
        <v>37</v>
      </c>
      <c r="H96" s="52" t="str">
        <f t="shared" si="2"/>
        <v>04</v>
      </c>
      <c r="I96" s="52" t="s">
        <v>60</v>
      </c>
      <c r="J96" s="52" t="str">
        <f>VLOOKUP(I96,族对应的Catalog!$A$2:$B$26,2,FALSE)</f>
        <v>TRAY_TURN</v>
      </c>
      <c r="K96" s="52">
        <v>0</v>
      </c>
      <c r="L96" s="52"/>
      <c r="M96" s="52">
        <v>1000</v>
      </c>
      <c r="N96" s="52">
        <v>500</v>
      </c>
      <c r="O96" s="52"/>
      <c r="P96" s="52">
        <v>2250</v>
      </c>
      <c r="Q96" s="52">
        <v>800</v>
      </c>
      <c r="R96" s="52">
        <v>1200</v>
      </c>
      <c r="S96" s="52"/>
      <c r="T96" s="52"/>
      <c r="U96" s="77">
        <v>2.25</v>
      </c>
      <c r="V96" s="52"/>
      <c r="W96" s="52"/>
      <c r="X96" s="77">
        <v>1.9</v>
      </c>
      <c r="Y96" s="78"/>
      <c r="Z96" s="78"/>
      <c r="AA96" s="78">
        <v>1</v>
      </c>
      <c r="AB96" s="78"/>
      <c r="AC96" s="78">
        <v>1</v>
      </c>
      <c r="AD96" s="78"/>
      <c r="AE96" s="78">
        <v>1</v>
      </c>
      <c r="AF96" s="81"/>
      <c r="AG96" s="78"/>
      <c r="AH96" s="52"/>
      <c r="AI96" s="100">
        <v>31203</v>
      </c>
      <c r="AJ96" s="100">
        <v>-22427.5</v>
      </c>
      <c r="AK96" s="100">
        <v>33450.5</v>
      </c>
      <c r="AL96" s="100">
        <v>-24672</v>
      </c>
      <c r="AM96" s="5">
        <v>500</v>
      </c>
      <c r="AN96" s="5">
        <v>500</v>
      </c>
      <c r="AO96" s="104">
        <v>90</v>
      </c>
    </row>
    <row r="97" spans="1:41" s="82" customFormat="1">
      <c r="A97" s="52">
        <v>96</v>
      </c>
      <c r="B97" s="52">
        <v>102</v>
      </c>
      <c r="C97" s="52">
        <v>53</v>
      </c>
      <c r="D97" s="52" t="s">
        <v>158</v>
      </c>
      <c r="E97" s="52" t="s">
        <v>33</v>
      </c>
      <c r="F97" s="52" t="s">
        <v>36</v>
      </c>
      <c r="G97" s="52" t="s">
        <v>23</v>
      </c>
      <c r="H97" s="52" t="str">
        <f t="shared" si="2"/>
        <v>08</v>
      </c>
      <c r="I97" s="52" t="s">
        <v>24</v>
      </c>
      <c r="J97" s="52" t="str">
        <f>VLOOKUP(I97,族对应的Catalog!$A$2:$B$26,2,FALSE)</f>
        <v>TRAY_STRAIGHT</v>
      </c>
      <c r="K97" s="52">
        <v>1600</v>
      </c>
      <c r="L97" s="52"/>
      <c r="M97" s="52">
        <v>850</v>
      </c>
      <c r="N97" s="52">
        <v>500</v>
      </c>
      <c r="O97" s="52"/>
      <c r="P97" s="52">
        <v>0</v>
      </c>
      <c r="Q97" s="52"/>
      <c r="R97" s="52"/>
      <c r="S97" s="52"/>
      <c r="T97" s="52"/>
      <c r="U97" s="77">
        <v>1.1000000000000001</v>
      </c>
      <c r="V97" s="52"/>
      <c r="W97" s="52"/>
      <c r="X97" s="77">
        <v>2</v>
      </c>
      <c r="Y97" s="78"/>
      <c r="Z97" s="78"/>
      <c r="AA97" s="78">
        <v>1</v>
      </c>
      <c r="AB97" s="78"/>
      <c r="AC97" s="78">
        <v>1</v>
      </c>
      <c r="AD97" s="78"/>
      <c r="AE97" s="78">
        <v>2</v>
      </c>
      <c r="AF97" s="81"/>
      <c r="AG97" s="78"/>
      <c r="AH97" s="52"/>
      <c r="AI97" s="100">
        <v>33452</v>
      </c>
      <c r="AJ97" s="100">
        <v>-24679</v>
      </c>
      <c r="AK97" s="100">
        <v>35052</v>
      </c>
      <c r="AL97" s="100">
        <v>-24679</v>
      </c>
      <c r="AM97" s="5">
        <v>500</v>
      </c>
      <c r="AN97" s="5">
        <v>500</v>
      </c>
      <c r="AO97" s="101"/>
    </row>
    <row r="98" spans="1:41" s="82" customFormat="1" ht="28">
      <c r="A98" s="52">
        <v>97</v>
      </c>
      <c r="B98" s="52">
        <v>102</v>
      </c>
      <c r="C98" s="52">
        <v>54</v>
      </c>
      <c r="D98" s="52" t="s">
        <v>51</v>
      </c>
      <c r="E98" s="52" t="s">
        <v>33</v>
      </c>
      <c r="F98" s="52" t="s">
        <v>36</v>
      </c>
      <c r="G98" s="52" t="s">
        <v>49</v>
      </c>
      <c r="H98" s="52" t="str">
        <f t="shared" ref="H98:H111" si="3">RIGHT(D98,2)</f>
        <v>10</v>
      </c>
      <c r="I98" s="79" t="s">
        <v>311</v>
      </c>
      <c r="J98" s="52" t="str">
        <f>VLOOKUP(I98,族对应的Catalog!$A$2:$B$26,2,FALSE)</f>
        <v>无</v>
      </c>
      <c r="K98" s="52">
        <v>0</v>
      </c>
      <c r="L98" s="52"/>
      <c r="M98" s="52">
        <v>0</v>
      </c>
      <c r="N98" s="52">
        <v>500</v>
      </c>
      <c r="O98" s="52"/>
      <c r="P98" s="52">
        <v>0</v>
      </c>
      <c r="Q98" s="52"/>
      <c r="R98" s="52"/>
      <c r="S98" s="52"/>
      <c r="T98" s="52"/>
      <c r="U98" s="77">
        <v>2</v>
      </c>
      <c r="V98" s="52"/>
      <c r="W98" s="52"/>
      <c r="X98" s="77">
        <v>2</v>
      </c>
      <c r="Y98" s="78"/>
      <c r="Z98" s="78"/>
      <c r="AA98" s="78">
        <v>1</v>
      </c>
      <c r="AB98" s="78"/>
      <c r="AC98" s="78">
        <v>1</v>
      </c>
      <c r="AD98" s="78"/>
      <c r="AE98" s="78">
        <v>3</v>
      </c>
      <c r="AF98" s="81"/>
      <c r="AG98" s="78"/>
      <c r="AH98" s="52"/>
      <c r="AI98" s="100"/>
      <c r="AJ98" s="100"/>
      <c r="AK98" s="100"/>
      <c r="AL98" s="100"/>
      <c r="AM98" s="1"/>
      <c r="AN98" s="1"/>
      <c r="AO98" s="103"/>
    </row>
    <row r="99" spans="1:41" s="82" customFormat="1">
      <c r="A99" s="52">
        <v>98</v>
      </c>
      <c r="B99" s="52">
        <v>102</v>
      </c>
      <c r="C99" s="52">
        <v>88</v>
      </c>
      <c r="D99" s="52" t="s">
        <v>50</v>
      </c>
      <c r="E99" s="52" t="s">
        <v>33</v>
      </c>
      <c r="F99" s="52" t="s">
        <v>36</v>
      </c>
      <c r="G99" s="52" t="s">
        <v>47</v>
      </c>
      <c r="H99" s="52" t="str">
        <f t="shared" si="3"/>
        <v>12</v>
      </c>
      <c r="I99" s="52" t="s">
        <v>18</v>
      </c>
      <c r="J99" s="52" t="str">
        <f>VLOOKUP(I99,族对应的Catalog!$A$2:$B$26,2,FALSE)</f>
        <v>TRAY_DIVERT</v>
      </c>
      <c r="K99" s="52">
        <v>1000</v>
      </c>
      <c r="L99" s="52"/>
      <c r="M99" s="52">
        <v>1000</v>
      </c>
      <c r="N99" s="52">
        <v>500</v>
      </c>
      <c r="O99" s="52"/>
      <c r="P99" s="52">
        <v>0</v>
      </c>
      <c r="Q99" s="52"/>
      <c r="R99" s="52"/>
      <c r="S99" s="52" t="s">
        <v>20</v>
      </c>
      <c r="T99" s="52" t="s">
        <v>19</v>
      </c>
      <c r="U99" s="77">
        <v>1.1000000000000001</v>
      </c>
      <c r="V99" s="52"/>
      <c r="W99" s="52"/>
      <c r="X99" s="77">
        <v>2</v>
      </c>
      <c r="Y99" s="78"/>
      <c r="Z99" s="78"/>
      <c r="AA99" s="78">
        <v>1</v>
      </c>
      <c r="AB99" s="78"/>
      <c r="AC99" s="78">
        <v>1</v>
      </c>
      <c r="AD99" s="78"/>
      <c r="AE99" s="78">
        <v>4</v>
      </c>
      <c r="AF99" s="81"/>
      <c r="AG99" s="78"/>
      <c r="AH99" s="52"/>
      <c r="AI99" s="100"/>
      <c r="AJ99" s="100"/>
      <c r="AK99" s="100"/>
      <c r="AL99" s="100"/>
      <c r="AM99" s="1"/>
      <c r="AN99" s="1"/>
      <c r="AO99" s="135"/>
    </row>
    <row r="100" spans="1:41" s="82" customFormat="1">
      <c r="A100" s="52">
        <v>99</v>
      </c>
      <c r="B100" s="52">
        <v>102</v>
      </c>
      <c r="C100" s="52">
        <v>55</v>
      </c>
      <c r="D100" s="52" t="s">
        <v>52</v>
      </c>
      <c r="E100" s="52" t="s">
        <v>33</v>
      </c>
      <c r="F100" s="52" t="s">
        <v>36</v>
      </c>
      <c r="G100" s="52" t="s">
        <v>23</v>
      </c>
      <c r="H100" s="52" t="str">
        <f t="shared" si="3"/>
        <v>14</v>
      </c>
      <c r="I100" s="52" t="s">
        <v>24</v>
      </c>
      <c r="J100" s="52" t="str">
        <f>VLOOKUP(I100,族对应的Catalog!$A$2:$B$26,2,FALSE)</f>
        <v>TRAY_STRAIGHT</v>
      </c>
      <c r="K100" s="52">
        <v>3600</v>
      </c>
      <c r="L100" s="52"/>
      <c r="M100" s="52">
        <v>850</v>
      </c>
      <c r="N100" s="52">
        <v>500</v>
      </c>
      <c r="O100" s="52"/>
      <c r="P100" s="52">
        <v>0</v>
      </c>
      <c r="Q100" s="52"/>
      <c r="R100" s="52"/>
      <c r="S100" s="52"/>
      <c r="T100" s="52"/>
      <c r="U100" s="77">
        <v>1.1000000000000001</v>
      </c>
      <c r="V100" s="52"/>
      <c r="W100" s="52"/>
      <c r="X100" s="77">
        <v>2</v>
      </c>
      <c r="Y100" s="78"/>
      <c r="Z100" s="78"/>
      <c r="AA100" s="78">
        <v>1</v>
      </c>
      <c r="AB100" s="78"/>
      <c r="AC100" s="78">
        <v>1</v>
      </c>
      <c r="AD100" s="78"/>
      <c r="AE100" s="78">
        <v>5</v>
      </c>
      <c r="AF100" s="81"/>
      <c r="AG100" s="78"/>
      <c r="AH100" s="52"/>
      <c r="AI100" s="100">
        <v>35052</v>
      </c>
      <c r="AJ100" s="100">
        <v>-24679</v>
      </c>
      <c r="AK100" s="100">
        <v>38652</v>
      </c>
      <c r="AL100" s="100">
        <v>-24679</v>
      </c>
      <c r="AM100" s="5">
        <v>500</v>
      </c>
      <c r="AN100" s="5">
        <v>500</v>
      </c>
      <c r="AO100" s="101"/>
    </row>
    <row r="101" spans="1:41" s="82" customFormat="1">
      <c r="A101" s="52">
        <v>100</v>
      </c>
      <c r="B101" s="52">
        <v>102</v>
      </c>
      <c r="C101" s="52">
        <v>56</v>
      </c>
      <c r="D101" s="52" t="s">
        <v>106</v>
      </c>
      <c r="E101" s="52" t="s">
        <v>33</v>
      </c>
      <c r="F101" s="52" t="s">
        <v>36</v>
      </c>
      <c r="G101" s="52" t="s">
        <v>23</v>
      </c>
      <c r="H101" s="52" t="str">
        <f t="shared" si="3"/>
        <v>16</v>
      </c>
      <c r="I101" s="52" t="s">
        <v>24</v>
      </c>
      <c r="J101" s="52" t="str">
        <f>VLOOKUP(I101,族对应的Catalog!$A$2:$B$26,2,FALSE)</f>
        <v>TRAY_STRAIGHT</v>
      </c>
      <c r="K101" s="52">
        <v>6000</v>
      </c>
      <c r="L101" s="52"/>
      <c r="M101" s="52">
        <v>850</v>
      </c>
      <c r="N101" s="52">
        <v>500</v>
      </c>
      <c r="O101" s="52"/>
      <c r="P101" s="52">
        <v>0</v>
      </c>
      <c r="Q101" s="52"/>
      <c r="R101" s="52"/>
      <c r="S101" s="52"/>
      <c r="T101" s="52"/>
      <c r="U101" s="77">
        <v>2.2000000000000002</v>
      </c>
      <c r="V101" s="52"/>
      <c r="W101" s="52"/>
      <c r="X101" s="77">
        <v>2</v>
      </c>
      <c r="Y101" s="78"/>
      <c r="Z101" s="78"/>
      <c r="AA101" s="78">
        <v>1</v>
      </c>
      <c r="AB101" s="78"/>
      <c r="AC101" s="78">
        <v>1</v>
      </c>
      <c r="AD101" s="78"/>
      <c r="AE101" s="78">
        <v>6</v>
      </c>
      <c r="AF101" s="81"/>
      <c r="AG101" s="78"/>
      <c r="AH101" s="52"/>
      <c r="AI101" s="100">
        <v>38652</v>
      </c>
      <c r="AJ101" s="100">
        <v>-24679</v>
      </c>
      <c r="AK101" s="100">
        <v>44652</v>
      </c>
      <c r="AL101" s="100">
        <v>-24679</v>
      </c>
      <c r="AM101" s="5">
        <v>500</v>
      </c>
      <c r="AN101" s="5">
        <v>500</v>
      </c>
      <c r="AO101" s="101"/>
    </row>
    <row r="102" spans="1:41" s="82" customFormat="1">
      <c r="A102" s="52">
        <v>101</v>
      </c>
      <c r="B102" s="52">
        <v>102</v>
      </c>
      <c r="C102" s="52">
        <v>57</v>
      </c>
      <c r="D102" s="52" t="s">
        <v>97</v>
      </c>
      <c r="E102" s="52" t="s">
        <v>33</v>
      </c>
      <c r="F102" s="52" t="s">
        <v>36</v>
      </c>
      <c r="G102" s="52" t="s">
        <v>23</v>
      </c>
      <c r="H102" s="52" t="str">
        <f t="shared" si="3"/>
        <v>18</v>
      </c>
      <c r="I102" s="52" t="s">
        <v>24</v>
      </c>
      <c r="J102" s="52" t="str">
        <f>VLOOKUP(I102,族对应的Catalog!$A$2:$B$26,2,FALSE)</f>
        <v>TRAY_STRAIGHT</v>
      </c>
      <c r="K102" s="52">
        <v>6000</v>
      </c>
      <c r="L102" s="52"/>
      <c r="M102" s="52">
        <v>850</v>
      </c>
      <c r="N102" s="52">
        <v>500</v>
      </c>
      <c r="O102" s="52"/>
      <c r="P102" s="52">
        <v>0</v>
      </c>
      <c r="Q102" s="52"/>
      <c r="R102" s="52"/>
      <c r="S102" s="52"/>
      <c r="T102" s="52"/>
      <c r="U102" s="77">
        <v>2.2000000000000002</v>
      </c>
      <c r="V102" s="52"/>
      <c r="W102" s="52"/>
      <c r="X102" s="77">
        <v>2</v>
      </c>
      <c r="Y102" s="78"/>
      <c r="Z102" s="78"/>
      <c r="AA102" s="78">
        <v>2</v>
      </c>
      <c r="AB102" s="78"/>
      <c r="AC102" s="78">
        <v>1</v>
      </c>
      <c r="AD102" s="78"/>
      <c r="AE102" s="78">
        <v>7</v>
      </c>
      <c r="AF102" s="81"/>
      <c r="AG102" s="78"/>
      <c r="AH102" s="52"/>
      <c r="AI102" s="100">
        <v>44652</v>
      </c>
      <c r="AJ102" s="100">
        <v>-24679</v>
      </c>
      <c r="AK102" s="100">
        <v>50634</v>
      </c>
      <c r="AL102" s="100">
        <v>-24679</v>
      </c>
      <c r="AM102" s="5">
        <v>500</v>
      </c>
      <c r="AN102" s="5">
        <v>500</v>
      </c>
      <c r="AO102" s="101"/>
    </row>
    <row r="103" spans="1:41" s="82" customFormat="1">
      <c r="A103" s="52">
        <v>102</v>
      </c>
      <c r="B103" s="52">
        <v>102</v>
      </c>
      <c r="C103" s="52">
        <v>58</v>
      </c>
      <c r="D103" s="52" t="s">
        <v>121</v>
      </c>
      <c r="E103" s="52" t="s">
        <v>33</v>
      </c>
      <c r="F103" s="52" t="s">
        <v>36</v>
      </c>
      <c r="G103" s="52" t="s">
        <v>23</v>
      </c>
      <c r="H103" s="52" t="str">
        <f t="shared" si="3"/>
        <v>20</v>
      </c>
      <c r="I103" s="52" t="s">
        <v>24</v>
      </c>
      <c r="J103" s="52" t="str">
        <f>VLOOKUP(I103,族对应的Catalog!$A$2:$B$26,2,FALSE)</f>
        <v>TRAY_STRAIGHT</v>
      </c>
      <c r="K103" s="52">
        <v>2400</v>
      </c>
      <c r="L103" s="52"/>
      <c r="M103" s="52">
        <v>850</v>
      </c>
      <c r="N103" s="52">
        <v>500</v>
      </c>
      <c r="O103" s="52"/>
      <c r="P103" s="52">
        <v>0</v>
      </c>
      <c r="Q103" s="52"/>
      <c r="R103" s="52"/>
      <c r="S103" s="52"/>
      <c r="T103" s="52"/>
      <c r="U103" s="77">
        <v>1.1000000000000001</v>
      </c>
      <c r="V103" s="52"/>
      <c r="W103" s="52"/>
      <c r="X103" s="77">
        <v>2</v>
      </c>
      <c r="Y103" s="78"/>
      <c r="Z103" s="78"/>
      <c r="AA103" s="78">
        <v>2</v>
      </c>
      <c r="AB103" s="78"/>
      <c r="AC103" s="78">
        <v>1</v>
      </c>
      <c r="AD103" s="78"/>
      <c r="AE103" s="78">
        <v>8</v>
      </c>
      <c r="AF103" s="81"/>
      <c r="AG103" s="78"/>
      <c r="AH103" s="52"/>
      <c r="AI103" s="100">
        <v>50634</v>
      </c>
      <c r="AJ103" s="100">
        <v>-24679</v>
      </c>
      <c r="AK103" s="100">
        <v>54170.5</v>
      </c>
      <c r="AL103" s="100">
        <v>-24371</v>
      </c>
      <c r="AM103" s="5">
        <v>500</v>
      </c>
      <c r="AN103" s="5">
        <v>500</v>
      </c>
      <c r="AO103" s="101"/>
    </row>
    <row r="104" spans="1:41" s="82" customFormat="1">
      <c r="A104" s="52">
        <v>103</v>
      </c>
      <c r="B104" s="52">
        <v>102</v>
      </c>
      <c r="C104" s="52">
        <v>59</v>
      </c>
      <c r="D104" s="52" t="s">
        <v>35</v>
      </c>
      <c r="E104" s="52" t="s">
        <v>33</v>
      </c>
      <c r="F104" s="52" t="s">
        <v>36</v>
      </c>
      <c r="G104" s="52" t="s">
        <v>37</v>
      </c>
      <c r="H104" s="52" t="str">
        <f t="shared" si="3"/>
        <v>22</v>
      </c>
      <c r="I104" s="52" t="s">
        <v>38</v>
      </c>
      <c r="J104" s="52" t="str">
        <f>VLOOKUP(I104,族对应的Catalog!$A$2:$B$26,2,FALSE)</f>
        <v>TRAY_TURN</v>
      </c>
      <c r="K104" s="52">
        <v>0</v>
      </c>
      <c r="L104" s="52"/>
      <c r="M104" s="52">
        <v>1000</v>
      </c>
      <c r="N104" s="52">
        <v>500</v>
      </c>
      <c r="O104" s="52"/>
      <c r="P104" s="52">
        <v>2250</v>
      </c>
      <c r="Q104" s="52">
        <v>600</v>
      </c>
      <c r="R104" s="52">
        <v>600</v>
      </c>
      <c r="S104" s="52"/>
      <c r="T104" s="52"/>
      <c r="U104" s="52">
        <v>0.75</v>
      </c>
      <c r="V104" s="52"/>
      <c r="W104" s="52"/>
      <c r="X104" s="77">
        <v>1.9</v>
      </c>
      <c r="Y104" s="78"/>
      <c r="Z104" s="78"/>
      <c r="AA104" s="78">
        <v>2</v>
      </c>
      <c r="AB104" s="78"/>
      <c r="AC104" s="78">
        <v>1</v>
      </c>
      <c r="AD104" s="78"/>
      <c r="AE104" s="78">
        <v>9</v>
      </c>
      <c r="AF104" s="81"/>
      <c r="AG104" s="78"/>
      <c r="AH104" s="52"/>
      <c r="AI104" s="100">
        <v>53035</v>
      </c>
      <c r="AJ104" s="100">
        <v>-24686.5</v>
      </c>
      <c r="AK104" s="100">
        <v>54165.5</v>
      </c>
      <c r="AL104" s="100">
        <v>-24384</v>
      </c>
      <c r="AM104" s="5">
        <v>500</v>
      </c>
      <c r="AN104" s="5">
        <v>500</v>
      </c>
      <c r="AO104" s="104">
        <v>30</v>
      </c>
    </row>
    <row r="105" spans="1:41" s="82" customFormat="1">
      <c r="A105" s="52">
        <v>104</v>
      </c>
      <c r="B105" s="52">
        <v>102</v>
      </c>
      <c r="C105" s="52">
        <v>60</v>
      </c>
      <c r="D105" s="52" t="s">
        <v>45</v>
      </c>
      <c r="E105" s="52" t="s">
        <v>33</v>
      </c>
      <c r="F105" s="52" t="s">
        <v>36</v>
      </c>
      <c r="G105" s="52" t="s">
        <v>23</v>
      </c>
      <c r="H105" s="52" t="str">
        <f t="shared" si="3"/>
        <v>24</v>
      </c>
      <c r="I105" s="52" t="s">
        <v>24</v>
      </c>
      <c r="J105" s="52" t="str">
        <f>VLOOKUP(I105,族对应的Catalog!$A$2:$B$26,2,FALSE)</f>
        <v>TRAY_STRAIGHT</v>
      </c>
      <c r="K105" s="52">
        <v>2000</v>
      </c>
      <c r="L105" s="52"/>
      <c r="M105" s="52">
        <v>850</v>
      </c>
      <c r="N105" s="52">
        <v>500</v>
      </c>
      <c r="O105" s="52"/>
      <c r="P105" s="52">
        <v>0</v>
      </c>
      <c r="Q105" s="52"/>
      <c r="R105" s="52"/>
      <c r="S105" s="52"/>
      <c r="T105" s="52"/>
      <c r="U105" s="77">
        <v>1.1000000000000001</v>
      </c>
      <c r="V105" s="52"/>
      <c r="W105" s="52"/>
      <c r="X105" s="77">
        <v>2</v>
      </c>
      <c r="Y105" s="78"/>
      <c r="Z105" s="78"/>
      <c r="AA105" s="78">
        <v>2</v>
      </c>
      <c r="AB105" s="78"/>
      <c r="AC105" s="78">
        <v>1</v>
      </c>
      <c r="AD105" s="78"/>
      <c r="AE105" s="78">
        <v>10</v>
      </c>
      <c r="AF105" s="81"/>
      <c r="AG105" s="78"/>
      <c r="AH105" s="52"/>
      <c r="AI105" s="100">
        <v>54170.5</v>
      </c>
      <c r="AJ105" s="100">
        <v>-24371</v>
      </c>
      <c r="AK105" s="100">
        <v>55902.5</v>
      </c>
      <c r="AL105" s="100">
        <v>-23371</v>
      </c>
      <c r="AM105" s="5">
        <v>500</v>
      </c>
      <c r="AN105" s="5">
        <v>500</v>
      </c>
      <c r="AO105" s="101"/>
    </row>
    <row r="106" spans="1:41" s="82" customFormat="1">
      <c r="A106" s="52">
        <v>105</v>
      </c>
      <c r="B106" s="52">
        <v>102</v>
      </c>
      <c r="C106" s="52">
        <v>61</v>
      </c>
      <c r="D106" s="52" t="s">
        <v>44</v>
      </c>
      <c r="E106" s="52" t="s">
        <v>33</v>
      </c>
      <c r="F106" s="52" t="s">
        <v>36</v>
      </c>
      <c r="G106" s="52" t="s">
        <v>23</v>
      </c>
      <c r="H106" s="52" t="str">
        <f t="shared" si="3"/>
        <v>26</v>
      </c>
      <c r="I106" s="52" t="s">
        <v>24</v>
      </c>
      <c r="J106" s="52" t="str">
        <f>VLOOKUP(I106,族对应的Catalog!$A$2:$B$26,2,FALSE)</f>
        <v>TRAY_STRAIGHT</v>
      </c>
      <c r="K106" s="52">
        <v>2000</v>
      </c>
      <c r="L106" s="52"/>
      <c r="M106" s="52">
        <v>850</v>
      </c>
      <c r="N106" s="52">
        <v>500</v>
      </c>
      <c r="O106" s="52"/>
      <c r="P106" s="52">
        <v>0</v>
      </c>
      <c r="Q106" s="52"/>
      <c r="R106" s="52"/>
      <c r="S106" s="52"/>
      <c r="T106" s="52"/>
      <c r="U106" s="77">
        <v>1.1000000000000001</v>
      </c>
      <c r="V106" s="52"/>
      <c r="W106" s="52"/>
      <c r="X106" s="77">
        <v>2</v>
      </c>
      <c r="Y106" s="78"/>
      <c r="Z106" s="78"/>
      <c r="AA106" s="78">
        <v>2</v>
      </c>
      <c r="AB106" s="78"/>
      <c r="AC106" s="78">
        <v>1</v>
      </c>
      <c r="AD106" s="78"/>
      <c r="AE106" s="78">
        <v>11</v>
      </c>
      <c r="AF106" s="81"/>
      <c r="AG106" s="78"/>
      <c r="AH106" s="52"/>
      <c r="AI106" s="100">
        <v>55902.5</v>
      </c>
      <c r="AJ106" s="100">
        <v>-23371</v>
      </c>
      <c r="AK106" s="100">
        <v>57634.5</v>
      </c>
      <c r="AL106" s="100">
        <v>-22371</v>
      </c>
      <c r="AM106" s="5">
        <v>500</v>
      </c>
      <c r="AN106" s="5">
        <v>500</v>
      </c>
      <c r="AO106" s="101"/>
    </row>
    <row r="107" spans="1:41" s="82" customFormat="1">
      <c r="A107" s="52">
        <v>106</v>
      </c>
      <c r="B107" s="52">
        <v>102</v>
      </c>
      <c r="C107" s="52">
        <v>62</v>
      </c>
      <c r="D107" s="52" t="s">
        <v>43</v>
      </c>
      <c r="E107" s="52" t="s">
        <v>33</v>
      </c>
      <c r="F107" s="52" t="s">
        <v>36</v>
      </c>
      <c r="G107" s="52" t="s">
        <v>23</v>
      </c>
      <c r="H107" s="52" t="str">
        <f t="shared" si="3"/>
        <v>28</v>
      </c>
      <c r="I107" s="52" t="s">
        <v>24</v>
      </c>
      <c r="J107" s="52" t="str">
        <f>VLOOKUP(I107,族对应的Catalog!$A$2:$B$26,2,FALSE)</f>
        <v>TRAY_STRAIGHT</v>
      </c>
      <c r="K107" s="52">
        <v>1600</v>
      </c>
      <c r="L107" s="52"/>
      <c r="M107" s="52">
        <v>850</v>
      </c>
      <c r="N107" s="52">
        <v>500</v>
      </c>
      <c r="O107" s="52"/>
      <c r="P107" s="52">
        <v>0</v>
      </c>
      <c r="Q107" s="52"/>
      <c r="R107" s="52"/>
      <c r="S107" s="52"/>
      <c r="T107" s="52"/>
      <c r="U107" s="77">
        <v>1.1000000000000001</v>
      </c>
      <c r="V107" s="52"/>
      <c r="W107" s="52"/>
      <c r="X107" s="77">
        <v>2</v>
      </c>
      <c r="Y107" s="78"/>
      <c r="Z107" s="78"/>
      <c r="AA107" s="78">
        <v>2</v>
      </c>
      <c r="AB107" s="78"/>
      <c r="AC107" s="78">
        <v>1</v>
      </c>
      <c r="AD107" s="78"/>
      <c r="AE107" s="78">
        <v>12</v>
      </c>
      <c r="AF107" s="81"/>
      <c r="AG107" s="78"/>
      <c r="AH107" s="52"/>
      <c r="AI107" s="100">
        <v>57634.5</v>
      </c>
      <c r="AJ107" s="100">
        <v>-22371</v>
      </c>
      <c r="AK107" s="100">
        <v>59020.5</v>
      </c>
      <c r="AL107" s="100">
        <v>-21571</v>
      </c>
      <c r="AM107" s="5">
        <v>500</v>
      </c>
      <c r="AN107" s="5">
        <v>500</v>
      </c>
      <c r="AO107" s="101"/>
    </row>
    <row r="108" spans="1:41" s="82" customFormat="1">
      <c r="A108" s="52">
        <v>107</v>
      </c>
      <c r="B108" s="52"/>
      <c r="C108" s="52"/>
      <c r="D108" s="52" t="s">
        <v>442</v>
      </c>
      <c r="E108" s="52" t="s">
        <v>33</v>
      </c>
      <c r="F108" s="52" t="s">
        <v>36</v>
      </c>
      <c r="G108" s="52" t="s">
        <v>363</v>
      </c>
      <c r="H108" s="52" t="str">
        <f t="shared" si="3"/>
        <v>28</v>
      </c>
      <c r="I108" s="52" t="s">
        <v>364</v>
      </c>
      <c r="J108" s="52" t="str">
        <f>VLOOKUP(I108,族对应的Catalog!$A$2:$B$26,2,FALSE)</f>
        <v>无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77">
        <v>0</v>
      </c>
      <c r="V108" s="52"/>
      <c r="W108" s="52"/>
      <c r="X108" s="77">
        <v>0</v>
      </c>
      <c r="Y108" s="78"/>
      <c r="Z108" s="78"/>
      <c r="AA108" s="78"/>
      <c r="AB108" s="78"/>
      <c r="AC108" s="78">
        <v>1</v>
      </c>
      <c r="AD108" s="78"/>
      <c r="AE108" s="78">
        <v>13</v>
      </c>
      <c r="AF108" s="81"/>
      <c r="AG108" s="78"/>
      <c r="AH108" s="52"/>
      <c r="AI108" s="100"/>
      <c r="AJ108" s="100"/>
      <c r="AK108" s="100"/>
      <c r="AL108" s="100"/>
      <c r="AM108" s="1"/>
      <c r="AN108" s="1"/>
      <c r="AO108" s="103"/>
    </row>
    <row r="109" spans="1:41" s="82" customFormat="1">
      <c r="A109" s="52">
        <v>108</v>
      </c>
      <c r="B109" s="52"/>
      <c r="C109" s="52"/>
      <c r="D109" s="52" t="s">
        <v>441</v>
      </c>
      <c r="E109" s="52" t="s">
        <v>427</v>
      </c>
      <c r="F109" s="52" t="s">
        <v>443</v>
      </c>
      <c r="G109" s="52" t="s">
        <v>367</v>
      </c>
      <c r="H109" s="52" t="str">
        <f t="shared" si="3"/>
        <v>28</v>
      </c>
      <c r="I109" s="52" t="s">
        <v>368</v>
      </c>
      <c r="J109" s="52" t="str">
        <f>VLOOKUP(I109,族对应的Catalog!$A$2:$B$26,2,FALSE)</f>
        <v>无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77">
        <v>0</v>
      </c>
      <c r="V109" s="52"/>
      <c r="W109" s="52"/>
      <c r="X109" s="77">
        <v>0</v>
      </c>
      <c r="Y109" s="78"/>
      <c r="Z109" s="78"/>
      <c r="AA109" s="78"/>
      <c r="AB109" s="78"/>
      <c r="AC109" s="78">
        <v>1</v>
      </c>
      <c r="AD109" s="78"/>
      <c r="AE109" s="78">
        <v>14</v>
      </c>
      <c r="AF109" s="81"/>
      <c r="AG109" s="78"/>
      <c r="AH109" s="52"/>
      <c r="AI109" s="100"/>
      <c r="AJ109" s="100"/>
      <c r="AK109" s="100"/>
      <c r="AL109" s="100"/>
      <c r="AM109" s="1"/>
      <c r="AN109" s="1"/>
      <c r="AO109" s="101"/>
    </row>
    <row r="110" spans="1:41" s="82" customFormat="1">
      <c r="A110" s="52">
        <v>109</v>
      </c>
      <c r="B110" s="52"/>
      <c r="C110" s="52"/>
      <c r="D110" s="52" t="s">
        <v>444</v>
      </c>
      <c r="E110" s="52" t="s">
        <v>33</v>
      </c>
      <c r="F110" s="52" t="s">
        <v>36</v>
      </c>
      <c r="G110" s="52" t="s">
        <v>421</v>
      </c>
      <c r="H110" s="52" t="str">
        <f t="shared" si="3"/>
        <v>28</v>
      </c>
      <c r="I110" s="52" t="s">
        <v>422</v>
      </c>
      <c r="J110" s="52" t="str">
        <f>VLOOKUP(I110,族对应的Catalog!$A$2:$B$26,2,FALSE)</f>
        <v>无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77">
        <v>0</v>
      </c>
      <c r="V110" s="52"/>
      <c r="W110" s="52"/>
      <c r="X110" s="77">
        <v>0</v>
      </c>
      <c r="Y110" s="78"/>
      <c r="Z110" s="78"/>
      <c r="AA110" s="78"/>
      <c r="AB110" s="78"/>
      <c r="AC110" s="78">
        <v>1</v>
      </c>
      <c r="AD110" s="78"/>
      <c r="AE110" s="78">
        <v>15</v>
      </c>
      <c r="AF110" s="81"/>
      <c r="AG110" s="78"/>
      <c r="AH110" s="52"/>
      <c r="AI110" s="100"/>
      <c r="AJ110" s="100"/>
      <c r="AK110" s="100"/>
      <c r="AL110" s="100"/>
      <c r="AM110" s="1"/>
      <c r="AN110" s="1"/>
      <c r="AO110" s="135"/>
    </row>
    <row r="111" spans="1:41" s="82" customFormat="1">
      <c r="A111" s="52">
        <v>110</v>
      </c>
      <c r="B111" s="52">
        <v>102</v>
      </c>
      <c r="C111" s="52">
        <v>63</v>
      </c>
      <c r="D111" s="52" t="s">
        <v>42</v>
      </c>
      <c r="E111" s="52" t="s">
        <v>33</v>
      </c>
      <c r="F111" s="52" t="s">
        <v>36</v>
      </c>
      <c r="G111" s="52" t="s">
        <v>23</v>
      </c>
      <c r="H111" s="52" t="str">
        <f t="shared" si="3"/>
        <v>30</v>
      </c>
      <c r="I111" s="52" t="s">
        <v>24</v>
      </c>
      <c r="J111" s="52" t="str">
        <f>VLOOKUP(I111,族对应的Catalog!$A$2:$B$26,2,FALSE)</f>
        <v>TRAY_STRAIGHT</v>
      </c>
      <c r="K111" s="52">
        <v>1600</v>
      </c>
      <c r="L111" s="52"/>
      <c r="M111" s="52">
        <v>850</v>
      </c>
      <c r="N111" s="52">
        <v>500</v>
      </c>
      <c r="O111" s="52"/>
      <c r="P111" s="52">
        <v>0</v>
      </c>
      <c r="Q111" s="52"/>
      <c r="R111" s="52"/>
      <c r="S111" s="52"/>
      <c r="T111" s="52"/>
      <c r="U111" s="77">
        <v>1.1000000000000001</v>
      </c>
      <c r="V111" s="52"/>
      <c r="W111" s="52"/>
      <c r="X111" s="77">
        <v>2</v>
      </c>
      <c r="Y111" s="78"/>
      <c r="Z111" s="78"/>
      <c r="AA111" s="78">
        <v>2</v>
      </c>
      <c r="AB111" s="78"/>
      <c r="AC111" s="78">
        <v>1</v>
      </c>
      <c r="AD111" s="78"/>
      <c r="AE111" s="78">
        <v>16</v>
      </c>
      <c r="AF111" s="81"/>
      <c r="AG111" s="78"/>
      <c r="AH111" s="52"/>
      <c r="AI111" s="100">
        <v>59020.5</v>
      </c>
      <c r="AJ111" s="100">
        <v>-21571</v>
      </c>
      <c r="AK111" s="100">
        <v>60405.5</v>
      </c>
      <c r="AL111" s="100">
        <v>-20771</v>
      </c>
      <c r="AM111" s="5">
        <v>500</v>
      </c>
      <c r="AN111" s="5">
        <v>500</v>
      </c>
      <c r="AO111" s="101"/>
    </row>
    <row r="112" spans="1:41">
      <c r="U112" s="57"/>
      <c r="Y112" s="58"/>
      <c r="Z112" s="58"/>
      <c r="AA112" s="58"/>
      <c r="AB112" s="58"/>
      <c r="AC112" s="58"/>
      <c r="AD112" s="58"/>
      <c r="AE112" s="58"/>
      <c r="AF112" s="61"/>
      <c r="AG112" s="58"/>
    </row>
  </sheetData>
  <autoFilter ref="A1:AH111">
    <filterColumn colId="26">
      <filters blank="1"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  <filterColumn colId="28">
      <customFilters>
        <customFilter operator="notEqual" val=" "/>
      </customFilters>
    </filterColumn>
    <sortState ref="A2:AH111">
      <sortCondition ref="A1:A111"/>
    </sortState>
  </autoFilter>
  <sortState ref="A2:AH112">
    <sortCondition ref="D2:D112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E13" sqref="E13"/>
    </sheetView>
  </sheetViews>
  <sheetFormatPr defaultRowHeight="14"/>
  <cols>
    <col min="1" max="1" width="26.33203125" customWidth="1"/>
    <col min="2" max="2" width="33.83203125" customWidth="1"/>
  </cols>
  <sheetData>
    <row r="1" spans="1:2">
      <c r="A1" s="48" t="s">
        <v>545</v>
      </c>
      <c r="B1" s="48" t="s">
        <v>546</v>
      </c>
    </row>
    <row r="2" spans="1:2">
      <c r="A2" s="97" t="s">
        <v>208</v>
      </c>
      <c r="B2" s="97" t="s">
        <v>547</v>
      </c>
    </row>
    <row r="3" spans="1:2">
      <c r="A3" s="97" t="s">
        <v>368</v>
      </c>
      <c r="B3" s="97" t="s">
        <v>548</v>
      </c>
    </row>
    <row r="4" spans="1:2">
      <c r="A4" s="97" t="s">
        <v>212</v>
      </c>
      <c r="B4" s="97" t="s">
        <v>549</v>
      </c>
    </row>
    <row r="5" spans="1:2">
      <c r="A5" s="97" t="s">
        <v>103</v>
      </c>
      <c r="B5" s="97" t="s">
        <v>550</v>
      </c>
    </row>
    <row r="6" spans="1:2">
      <c r="A6" s="97" t="s">
        <v>30</v>
      </c>
      <c r="B6" s="97" t="s">
        <v>547</v>
      </c>
    </row>
    <row r="7" spans="1:2">
      <c r="A7" s="97" t="s">
        <v>205</v>
      </c>
      <c r="B7" s="97" t="s">
        <v>551</v>
      </c>
    </row>
    <row r="8" spans="1:2">
      <c r="A8" s="97" t="s">
        <v>28</v>
      </c>
      <c r="B8" s="97" t="s">
        <v>547</v>
      </c>
    </row>
    <row r="9" spans="1:2">
      <c r="A9" s="97" t="s">
        <v>136</v>
      </c>
      <c r="B9" s="97" t="s">
        <v>552</v>
      </c>
    </row>
    <row r="10" spans="1:2">
      <c r="A10" s="97" t="s">
        <v>553</v>
      </c>
      <c r="B10" s="97" t="s">
        <v>548</v>
      </c>
    </row>
    <row r="11" spans="1:2">
      <c r="A11" s="97" t="s">
        <v>140</v>
      </c>
      <c r="B11" s="97" t="s">
        <v>554</v>
      </c>
    </row>
    <row r="12" spans="1:2">
      <c r="A12" s="97" t="s">
        <v>24</v>
      </c>
      <c r="B12" s="97" t="s">
        <v>555</v>
      </c>
    </row>
    <row r="13" spans="1:2" ht="28">
      <c r="A13" s="79" t="s">
        <v>556</v>
      </c>
      <c r="B13" s="97" t="s">
        <v>557</v>
      </c>
    </row>
    <row r="14" spans="1:2">
      <c r="A14" s="52" t="s">
        <v>18</v>
      </c>
      <c r="B14" s="97" t="s">
        <v>558</v>
      </c>
    </row>
    <row r="15" spans="1:2">
      <c r="A15" s="97" t="s">
        <v>60</v>
      </c>
      <c r="B15" s="97" t="s">
        <v>559</v>
      </c>
    </row>
    <row r="16" spans="1:2" ht="28">
      <c r="A16" s="96" t="s">
        <v>560</v>
      </c>
      <c r="B16" s="97" t="s">
        <v>557</v>
      </c>
    </row>
    <row r="17" spans="1:2">
      <c r="A17" s="97" t="s">
        <v>153</v>
      </c>
      <c r="B17" s="97" t="s">
        <v>557</v>
      </c>
    </row>
    <row r="18" spans="1:2" ht="28">
      <c r="A18" s="79" t="s">
        <v>561</v>
      </c>
      <c r="B18" s="97" t="s">
        <v>548</v>
      </c>
    </row>
    <row r="19" spans="1:2">
      <c r="A19" s="52" t="s">
        <v>146</v>
      </c>
      <c r="B19" s="97" t="s">
        <v>555</v>
      </c>
    </row>
    <row r="20" spans="1:2">
      <c r="A20" s="52" t="s">
        <v>562</v>
      </c>
      <c r="B20" s="97" t="s">
        <v>557</v>
      </c>
    </row>
    <row r="21" spans="1:2">
      <c r="A21" s="52" t="s">
        <v>38</v>
      </c>
      <c r="B21" s="97" t="s">
        <v>563</v>
      </c>
    </row>
    <row r="22" spans="1:2">
      <c r="A22" s="52" t="s">
        <v>221</v>
      </c>
      <c r="B22" s="97" t="s">
        <v>564</v>
      </c>
    </row>
    <row r="23" spans="1:2">
      <c r="A23" s="52" t="s">
        <v>156</v>
      </c>
      <c r="B23" s="97" t="s">
        <v>565</v>
      </c>
    </row>
    <row r="24" spans="1:2">
      <c r="A24" s="97" t="s">
        <v>226</v>
      </c>
      <c r="B24" s="97" t="s">
        <v>551</v>
      </c>
    </row>
    <row r="25" spans="1:2">
      <c r="A25" s="97" t="s">
        <v>223</v>
      </c>
      <c r="B25" s="97" t="s">
        <v>566</v>
      </c>
    </row>
    <row r="26" spans="1:2">
      <c r="A26" s="97" t="s">
        <v>567</v>
      </c>
      <c r="B26" s="97" t="s">
        <v>568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14" sqref="D14"/>
    </sheetView>
  </sheetViews>
  <sheetFormatPr defaultRowHeight="14"/>
  <cols>
    <col min="1" max="1" width="8.6640625" bestFit="1" customWidth="1"/>
    <col min="2" max="2" width="10.1640625" bestFit="1" customWidth="1"/>
    <col min="3" max="3" width="11.58203125" bestFit="1" customWidth="1"/>
    <col min="4" max="4" width="11.4140625" bestFit="1" customWidth="1"/>
    <col min="5" max="5" width="13.58203125" bestFit="1" customWidth="1"/>
    <col min="6" max="6" width="12.83203125" customWidth="1"/>
    <col min="7" max="7" width="9" customWidth="1"/>
    <col min="8" max="8" width="13.6640625" bestFit="1" customWidth="1"/>
    <col min="9" max="9" width="15.6640625" bestFit="1" customWidth="1"/>
    <col min="10" max="10" width="14.33203125" customWidth="1"/>
  </cols>
  <sheetData>
    <row r="1" spans="1:11">
      <c r="A1" s="42" t="s">
        <v>347</v>
      </c>
      <c r="B1" s="43" t="s">
        <v>343</v>
      </c>
      <c r="C1" s="43" t="s">
        <v>345</v>
      </c>
      <c r="D1" s="43" t="s">
        <v>346</v>
      </c>
      <c r="E1" s="42" t="s">
        <v>350</v>
      </c>
      <c r="F1" s="44" t="s">
        <v>351</v>
      </c>
      <c r="G1" s="44" t="s">
        <v>337</v>
      </c>
      <c r="H1" s="44" t="s">
        <v>352</v>
      </c>
      <c r="I1" s="44" t="s">
        <v>353</v>
      </c>
      <c r="J1" s="44" t="s">
        <v>354</v>
      </c>
      <c r="K1" s="45" t="s">
        <v>344</v>
      </c>
    </row>
    <row r="2" spans="1:11">
      <c r="A2" s="46" t="s">
        <v>427</v>
      </c>
      <c r="B2" s="46" t="s">
        <v>356</v>
      </c>
      <c r="C2" s="47">
        <v>14</v>
      </c>
      <c r="D2" s="64">
        <v>12</v>
      </c>
      <c r="E2" s="46"/>
      <c r="F2" s="46" t="s">
        <v>433</v>
      </c>
      <c r="G2" s="46" t="s">
        <v>361</v>
      </c>
      <c r="H2" s="46"/>
      <c r="I2" s="46"/>
      <c r="J2" s="46"/>
      <c r="K2" s="46"/>
    </row>
    <row r="3" spans="1:11">
      <c r="A3" s="46" t="s">
        <v>427</v>
      </c>
      <c r="B3" s="46" t="s">
        <v>357</v>
      </c>
      <c r="C3" s="47">
        <v>8.4499999999999993</v>
      </c>
      <c r="D3" s="64">
        <v>7</v>
      </c>
      <c r="E3" s="46"/>
      <c r="F3" s="46" t="s">
        <v>433</v>
      </c>
      <c r="G3" s="46" t="s">
        <v>361</v>
      </c>
      <c r="H3" s="46"/>
      <c r="I3" s="46"/>
      <c r="J3" s="46"/>
      <c r="K3" s="46"/>
    </row>
    <row r="4" spans="1:11">
      <c r="A4" s="46" t="s">
        <v>427</v>
      </c>
      <c r="B4" s="46" t="s">
        <v>358</v>
      </c>
      <c r="C4" s="47">
        <v>14.65</v>
      </c>
      <c r="D4" s="64">
        <v>12</v>
      </c>
      <c r="E4" s="46"/>
      <c r="F4" s="46" t="s">
        <v>433</v>
      </c>
      <c r="G4" s="46" t="s">
        <v>434</v>
      </c>
      <c r="H4" s="46"/>
      <c r="I4" s="46"/>
      <c r="J4" s="46"/>
      <c r="K4" s="46"/>
    </row>
    <row r="5" spans="1:11">
      <c r="A5" s="46" t="s">
        <v>427</v>
      </c>
      <c r="B5" s="46" t="s">
        <v>359</v>
      </c>
      <c r="C5" s="47">
        <v>4.8</v>
      </c>
      <c r="D5" s="46">
        <v>5</v>
      </c>
      <c r="E5" s="46"/>
      <c r="F5" s="46" t="s">
        <v>433</v>
      </c>
      <c r="G5" s="46" t="s">
        <v>434</v>
      </c>
      <c r="H5" s="46"/>
      <c r="I5" s="46"/>
      <c r="J5" s="46"/>
      <c r="K5" s="46"/>
    </row>
    <row r="6" spans="1:11">
      <c r="A6" s="46" t="s">
        <v>427</v>
      </c>
      <c r="B6" s="46" t="s">
        <v>429</v>
      </c>
      <c r="C6" s="47">
        <v>14.15</v>
      </c>
      <c r="D6" s="46">
        <v>11</v>
      </c>
      <c r="E6" s="46"/>
      <c r="F6" s="46" t="s">
        <v>439</v>
      </c>
      <c r="G6" s="46" t="s">
        <v>435</v>
      </c>
      <c r="H6" s="46"/>
      <c r="I6" s="46"/>
      <c r="J6" s="46"/>
      <c r="K6" s="46"/>
    </row>
    <row r="7" spans="1:11">
      <c r="A7" s="46" t="s">
        <v>427</v>
      </c>
      <c r="B7" s="46" t="s">
        <v>430</v>
      </c>
      <c r="C7" s="47">
        <v>15.75</v>
      </c>
      <c r="D7" s="46">
        <v>9</v>
      </c>
      <c r="E7" s="46"/>
      <c r="F7" s="46" t="s">
        <v>439</v>
      </c>
      <c r="G7" s="46" t="s">
        <v>435</v>
      </c>
      <c r="H7" s="46"/>
      <c r="I7" s="46"/>
      <c r="J7" s="46"/>
      <c r="K7" s="46"/>
    </row>
    <row r="8" spans="1:11">
      <c r="A8" s="46" t="s">
        <v>427</v>
      </c>
      <c r="B8" s="46" t="s">
        <v>431</v>
      </c>
      <c r="C8" s="47">
        <v>14.9</v>
      </c>
      <c r="D8" s="46">
        <v>6</v>
      </c>
      <c r="E8" s="46"/>
      <c r="F8" s="46" t="s">
        <v>439</v>
      </c>
      <c r="G8" s="46" t="s">
        <v>436</v>
      </c>
      <c r="H8" s="46"/>
      <c r="I8" s="46"/>
      <c r="J8" s="46"/>
      <c r="K8" s="46"/>
    </row>
    <row r="9" spans="1:11">
      <c r="A9" s="46" t="s">
        <v>427</v>
      </c>
      <c r="B9" s="46" t="s">
        <v>432</v>
      </c>
      <c r="C9" s="47">
        <v>15.75</v>
      </c>
      <c r="D9" s="46">
        <v>10</v>
      </c>
      <c r="E9" s="46"/>
      <c r="F9" s="46" t="s">
        <v>439</v>
      </c>
      <c r="G9" s="46" t="s">
        <v>436</v>
      </c>
      <c r="H9" s="46"/>
      <c r="I9" s="46"/>
      <c r="J9" s="46"/>
      <c r="K9" s="46"/>
    </row>
    <row r="10" spans="1:11">
      <c r="A10" s="46" t="s">
        <v>427</v>
      </c>
      <c r="B10" s="46" t="s">
        <v>381</v>
      </c>
      <c r="C10" s="47">
        <v>16.100000000000001</v>
      </c>
      <c r="D10" s="46">
        <v>12</v>
      </c>
      <c r="E10" s="46"/>
      <c r="F10" s="46" t="s">
        <v>440</v>
      </c>
      <c r="G10" s="46" t="s">
        <v>437</v>
      </c>
      <c r="H10" s="46"/>
      <c r="I10" s="46"/>
      <c r="J10" s="46"/>
      <c r="K10" s="46"/>
    </row>
    <row r="11" spans="1:11">
      <c r="A11" s="46" t="s">
        <v>427</v>
      </c>
      <c r="B11" s="46" t="s">
        <v>382</v>
      </c>
      <c r="C11" s="47">
        <v>11.1</v>
      </c>
      <c r="D11" s="46">
        <v>10</v>
      </c>
      <c r="E11" s="46"/>
      <c r="F11" s="46" t="s">
        <v>440</v>
      </c>
      <c r="G11" s="46" t="s">
        <v>437</v>
      </c>
      <c r="H11" s="46"/>
      <c r="I11" s="46"/>
      <c r="J11" s="46"/>
      <c r="K11" s="46"/>
    </row>
    <row r="12" spans="1:11">
      <c r="A12" s="46" t="s">
        <v>427</v>
      </c>
      <c r="B12" s="46" t="s">
        <v>383</v>
      </c>
      <c r="C12" s="72"/>
      <c r="D12" s="72"/>
      <c r="E12" s="46"/>
      <c r="F12" s="46" t="s">
        <v>440</v>
      </c>
      <c r="G12" s="46" t="s">
        <v>438</v>
      </c>
      <c r="H12" s="46"/>
      <c r="I12" s="46"/>
      <c r="J12" s="46"/>
      <c r="K12" s="46"/>
    </row>
    <row r="13" spans="1:11">
      <c r="A13" s="46" t="s">
        <v>427</v>
      </c>
      <c r="B13" s="46" t="s">
        <v>384</v>
      </c>
      <c r="C13" s="72"/>
      <c r="D13" s="72"/>
      <c r="E13" s="46"/>
      <c r="F13" s="46" t="s">
        <v>440</v>
      </c>
      <c r="G13" s="46" t="s">
        <v>438</v>
      </c>
      <c r="H13" s="46"/>
      <c r="I13" s="46"/>
      <c r="J13" s="46"/>
      <c r="K13" s="46"/>
    </row>
    <row r="14" spans="1:11">
      <c r="A14" s="62" t="s">
        <v>419</v>
      </c>
      <c r="B14" s="62"/>
      <c r="C14" s="55">
        <f>SUM(C2:C11)</f>
        <v>129.65</v>
      </c>
      <c r="D14" s="65">
        <f>SUM(D2:D11)</f>
        <v>94</v>
      </c>
      <c r="E14" s="62"/>
      <c r="F14" s="62"/>
      <c r="G14" s="62"/>
      <c r="H14" s="62"/>
      <c r="I14" s="62"/>
      <c r="J14" s="62"/>
      <c r="K14" s="62"/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3" workbookViewId="0">
      <selection activeCell="D23" sqref="D23"/>
    </sheetView>
  </sheetViews>
  <sheetFormatPr defaultRowHeight="14"/>
  <cols>
    <col min="1" max="1" width="8.4140625" bestFit="1" customWidth="1"/>
    <col min="2" max="2" width="11.9140625" bestFit="1" customWidth="1"/>
    <col min="3" max="3" width="29.83203125" customWidth="1"/>
    <col min="4" max="4" width="9.83203125" bestFit="1" customWidth="1"/>
    <col min="5" max="5" width="6.4140625" bestFit="1" customWidth="1"/>
    <col min="6" max="6" width="9.4140625" customWidth="1"/>
  </cols>
  <sheetData>
    <row r="1" spans="1:6">
      <c r="A1" s="30" t="s">
        <v>283</v>
      </c>
      <c r="B1" s="31" t="s">
        <v>284</v>
      </c>
      <c r="C1" s="31" t="s">
        <v>285</v>
      </c>
      <c r="D1" s="32" t="s">
        <v>286</v>
      </c>
      <c r="E1" s="32" t="s">
        <v>288</v>
      </c>
      <c r="F1" s="33" t="s">
        <v>287</v>
      </c>
    </row>
    <row r="2" spans="1:6" ht="28">
      <c r="A2" s="12" t="s">
        <v>249</v>
      </c>
      <c r="B2" s="13" t="s">
        <v>250</v>
      </c>
      <c r="C2" s="14" t="s">
        <v>251</v>
      </c>
      <c r="D2" s="15"/>
      <c r="E2" s="15"/>
      <c r="F2" s="22" t="s">
        <v>447</v>
      </c>
    </row>
    <row r="3" spans="1:6" ht="28">
      <c r="A3" s="17" t="s">
        <v>252</v>
      </c>
      <c r="B3" s="18" t="s">
        <v>253</v>
      </c>
      <c r="C3" s="19" t="s">
        <v>254</v>
      </c>
      <c r="D3" s="20"/>
      <c r="E3" s="20"/>
      <c r="F3" s="22" t="s">
        <v>447</v>
      </c>
    </row>
    <row r="4" spans="1:6" ht="28">
      <c r="A4" s="12" t="s">
        <v>255</v>
      </c>
      <c r="B4" s="13" t="s">
        <v>256</v>
      </c>
      <c r="C4" s="14" t="s">
        <v>290</v>
      </c>
      <c r="D4" s="15">
        <v>1.1000000000000001</v>
      </c>
      <c r="E4" s="15">
        <v>2</v>
      </c>
      <c r="F4" s="22" t="s">
        <v>304</v>
      </c>
    </row>
    <row r="5" spans="1:6" ht="28">
      <c r="A5" s="17" t="s">
        <v>257</v>
      </c>
      <c r="B5" s="18" t="s">
        <v>256</v>
      </c>
      <c r="C5" s="19" t="s">
        <v>300</v>
      </c>
      <c r="D5" s="20">
        <v>2.2000000000000002</v>
      </c>
      <c r="E5" s="20">
        <v>2</v>
      </c>
      <c r="F5" s="23" t="s">
        <v>304</v>
      </c>
    </row>
    <row r="6" spans="1:6" ht="25.75" customHeight="1">
      <c r="A6" s="12" t="s">
        <v>259</v>
      </c>
      <c r="B6" s="13" t="s">
        <v>256</v>
      </c>
      <c r="C6" s="14" t="s">
        <v>317</v>
      </c>
      <c r="D6" s="15">
        <v>1.1000000000000001</v>
      </c>
      <c r="E6" s="15">
        <v>0.5</v>
      </c>
      <c r="F6" s="22" t="s">
        <v>304</v>
      </c>
    </row>
    <row r="7" spans="1:6" ht="25.75" customHeight="1">
      <c r="A7" s="17" t="s">
        <v>262</v>
      </c>
      <c r="B7" s="18" t="s">
        <v>256</v>
      </c>
      <c r="C7" s="19" t="s">
        <v>318</v>
      </c>
      <c r="D7" s="20">
        <v>1.1000000000000001</v>
      </c>
      <c r="E7" s="20">
        <v>1.25</v>
      </c>
      <c r="F7" s="23" t="s">
        <v>304</v>
      </c>
    </row>
    <row r="8" spans="1:6" ht="28.5">
      <c r="A8" s="12" t="s">
        <v>264</v>
      </c>
      <c r="B8" s="13" t="s">
        <v>258</v>
      </c>
      <c r="C8" s="14" t="s">
        <v>289</v>
      </c>
      <c r="D8" s="15">
        <v>2.25</v>
      </c>
      <c r="E8" s="15">
        <v>1.9</v>
      </c>
      <c r="F8" s="22"/>
    </row>
    <row r="9" spans="1:6" ht="24.9" customHeight="1">
      <c r="A9" s="17" t="s">
        <v>267</v>
      </c>
      <c r="B9" s="18" t="s">
        <v>258</v>
      </c>
      <c r="C9" s="19" t="s">
        <v>291</v>
      </c>
      <c r="D9" s="20">
        <v>0.75</v>
      </c>
      <c r="E9" s="20">
        <v>1.9</v>
      </c>
      <c r="F9" s="23"/>
    </row>
    <row r="10" spans="1:6" ht="28">
      <c r="A10" s="12" t="s">
        <v>269</v>
      </c>
      <c r="B10" s="13" t="s">
        <v>260</v>
      </c>
      <c r="C10" s="14" t="s">
        <v>261</v>
      </c>
      <c r="D10" s="15">
        <v>1.1000000000000001</v>
      </c>
      <c r="E10" s="15">
        <v>2</v>
      </c>
      <c r="F10" s="16"/>
    </row>
    <row r="11" spans="1:6" ht="28">
      <c r="A11" s="17" t="s">
        <v>272</v>
      </c>
      <c r="B11" s="18" t="s">
        <v>263</v>
      </c>
      <c r="C11" s="19" t="s">
        <v>305</v>
      </c>
      <c r="D11" s="20">
        <v>2.5</v>
      </c>
      <c r="E11" s="20">
        <v>2</v>
      </c>
      <c r="F11" s="21"/>
    </row>
    <row r="12" spans="1:6" ht="28">
      <c r="A12" s="12" t="s">
        <v>274</v>
      </c>
      <c r="B12" s="13" t="s">
        <v>263</v>
      </c>
      <c r="C12" s="14" t="s">
        <v>306</v>
      </c>
      <c r="D12" s="15">
        <v>2</v>
      </c>
      <c r="E12" s="15">
        <v>2</v>
      </c>
      <c r="F12" s="16"/>
    </row>
    <row r="13" spans="1:6" ht="28">
      <c r="A13" s="17" t="s">
        <v>277</v>
      </c>
      <c r="B13" s="18" t="s">
        <v>265</v>
      </c>
      <c r="C13" s="19" t="s">
        <v>266</v>
      </c>
      <c r="D13" s="20">
        <v>1.1000000000000001</v>
      </c>
      <c r="E13" s="20">
        <v>2</v>
      </c>
      <c r="F13" s="21"/>
    </row>
    <row r="14" spans="1:6" ht="28">
      <c r="A14" s="12" t="s">
        <v>280</v>
      </c>
      <c r="B14" s="13" t="s">
        <v>268</v>
      </c>
      <c r="C14" s="14" t="s">
        <v>307</v>
      </c>
      <c r="D14" s="15">
        <v>2.5</v>
      </c>
      <c r="E14" s="15">
        <v>2</v>
      </c>
      <c r="F14" s="16"/>
    </row>
    <row r="15" spans="1:6" ht="28">
      <c r="A15" s="17" t="s">
        <v>292</v>
      </c>
      <c r="B15" s="18" t="s">
        <v>268</v>
      </c>
      <c r="C15" s="19" t="s">
        <v>308</v>
      </c>
      <c r="D15" s="20">
        <v>2</v>
      </c>
      <c r="E15" s="20">
        <v>2</v>
      </c>
      <c r="F15" s="21"/>
    </row>
    <row r="16" spans="1:6" ht="28">
      <c r="A16" s="12" t="s">
        <v>293</v>
      </c>
      <c r="B16" s="13" t="s">
        <v>270</v>
      </c>
      <c r="C16" s="14" t="s">
        <v>271</v>
      </c>
      <c r="D16" s="15">
        <v>1.5</v>
      </c>
      <c r="E16" s="15">
        <v>0</v>
      </c>
      <c r="F16" s="16"/>
    </row>
    <row r="17" spans="1:6" ht="28.5">
      <c r="A17" s="17" t="s">
        <v>294</v>
      </c>
      <c r="B17" s="18" t="s">
        <v>273</v>
      </c>
      <c r="C17" s="19" t="s">
        <v>298</v>
      </c>
      <c r="D17" s="20">
        <v>3.8</v>
      </c>
      <c r="E17" s="20">
        <v>0</v>
      </c>
      <c r="F17" s="21"/>
    </row>
    <row r="18" spans="1:6" ht="35.15" customHeight="1">
      <c r="A18" s="12" t="s">
        <v>301</v>
      </c>
      <c r="B18" s="13" t="s">
        <v>273</v>
      </c>
      <c r="C18" s="14" t="s">
        <v>299</v>
      </c>
      <c r="D18" s="15">
        <v>8</v>
      </c>
      <c r="E18" s="15">
        <v>2</v>
      </c>
      <c r="F18" s="16"/>
    </row>
    <row r="19" spans="1:6" ht="28">
      <c r="A19" s="17" t="s">
        <v>302</v>
      </c>
      <c r="B19" s="18" t="s">
        <v>275</v>
      </c>
      <c r="C19" s="19" t="s">
        <v>276</v>
      </c>
      <c r="D19" s="20">
        <v>1.5</v>
      </c>
      <c r="E19" s="20">
        <v>0</v>
      </c>
      <c r="F19" s="21"/>
    </row>
    <row r="20" spans="1:6" ht="28">
      <c r="A20" s="12" t="s">
        <v>309</v>
      </c>
      <c r="B20" s="13" t="s">
        <v>278</v>
      </c>
      <c r="C20" s="24" t="s">
        <v>279</v>
      </c>
      <c r="D20" s="15">
        <v>0</v>
      </c>
      <c r="E20" s="15">
        <v>0</v>
      </c>
      <c r="F20" s="16"/>
    </row>
    <row r="21" spans="1:6" ht="28">
      <c r="A21" s="25" t="s">
        <v>310</v>
      </c>
      <c r="B21" s="26" t="s">
        <v>281</v>
      </c>
      <c r="C21" s="27" t="s">
        <v>282</v>
      </c>
      <c r="D21" s="28">
        <v>0</v>
      </c>
      <c r="E21" s="28">
        <v>0</v>
      </c>
      <c r="F21" s="29"/>
    </row>
    <row r="22" spans="1:6" ht="25.75" customHeight="1">
      <c r="A22" s="25" t="s">
        <v>319</v>
      </c>
      <c r="B22" s="7" t="s">
        <v>256</v>
      </c>
      <c r="C22" s="8" t="s">
        <v>323</v>
      </c>
      <c r="D22" s="10">
        <v>2.2000000000000002</v>
      </c>
      <c r="E22" s="10">
        <v>3</v>
      </c>
      <c r="F22" s="6" t="s">
        <v>303</v>
      </c>
    </row>
    <row r="23" spans="1:6" ht="34.25" customHeight="1">
      <c r="A23" s="25" t="s">
        <v>320</v>
      </c>
      <c r="B23" s="7" t="s">
        <v>256</v>
      </c>
      <c r="C23" s="8" t="s">
        <v>323</v>
      </c>
      <c r="D23" s="10">
        <v>3</v>
      </c>
      <c r="E23" s="10">
        <v>4.5</v>
      </c>
      <c r="F23" s="6" t="s">
        <v>303</v>
      </c>
    </row>
    <row r="24" spans="1:6" ht="25.75" customHeight="1">
      <c r="A24" s="25" t="s">
        <v>321</v>
      </c>
      <c r="B24" s="7" t="s">
        <v>256</v>
      </c>
      <c r="C24" s="8" t="s">
        <v>324</v>
      </c>
      <c r="D24" s="10">
        <v>4</v>
      </c>
      <c r="E24" s="10">
        <v>6</v>
      </c>
      <c r="F24" s="6" t="s">
        <v>303</v>
      </c>
    </row>
    <row r="25" spans="1:6" ht="25.75" customHeight="1">
      <c r="A25" s="17" t="s">
        <v>322</v>
      </c>
      <c r="B25" s="9" t="s">
        <v>256</v>
      </c>
      <c r="C25" s="34" t="s">
        <v>323</v>
      </c>
      <c r="D25" s="35">
        <v>4</v>
      </c>
      <c r="E25" s="35">
        <v>7</v>
      </c>
      <c r="F25" s="36" t="s">
        <v>303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topLeftCell="A7" workbookViewId="0">
      <selection activeCell="H11" sqref="H11"/>
    </sheetView>
  </sheetViews>
  <sheetFormatPr defaultRowHeight="14"/>
  <cols>
    <col min="1" max="1" width="1.83203125" customWidth="1"/>
    <col min="2" max="2" width="10.08203125" customWidth="1"/>
    <col min="3" max="3" width="18.1640625" customWidth="1"/>
    <col min="4" max="4" width="37.9140625" customWidth="1"/>
  </cols>
  <sheetData>
    <row r="1" spans="2:4" ht="7.5" customHeight="1"/>
    <row r="2" spans="2:4" ht="14.5">
      <c r="B2" s="116" t="s">
        <v>448</v>
      </c>
      <c r="C2" s="117"/>
      <c r="D2" s="118"/>
    </row>
    <row r="3" spans="2:4" ht="27.25" customHeight="1">
      <c r="B3" s="119" t="s">
        <v>476</v>
      </c>
      <c r="C3" s="120"/>
      <c r="D3" s="121"/>
    </row>
    <row r="4" spans="2:4">
      <c r="B4" s="68">
        <v>1</v>
      </c>
      <c r="C4" s="122" t="s">
        <v>1</v>
      </c>
      <c r="D4" s="123"/>
    </row>
    <row r="5" spans="2:4" ht="28.5">
      <c r="B5" s="6" t="s">
        <v>249</v>
      </c>
      <c r="C5" s="7" t="s">
        <v>449</v>
      </c>
      <c r="D5" s="66" t="s">
        <v>450</v>
      </c>
    </row>
    <row r="6" spans="2:4">
      <c r="B6" s="68">
        <v>2</v>
      </c>
      <c r="C6" s="124" t="s">
        <v>2</v>
      </c>
      <c r="D6" s="125"/>
    </row>
    <row r="7" spans="2:4" ht="28">
      <c r="B7" s="6" t="s">
        <v>249</v>
      </c>
      <c r="C7" s="7" t="s">
        <v>451</v>
      </c>
      <c r="D7" s="8" t="s">
        <v>452</v>
      </c>
    </row>
    <row r="8" spans="2:4" ht="28">
      <c r="B8" s="6" t="s">
        <v>252</v>
      </c>
      <c r="C8" s="7" t="s">
        <v>453</v>
      </c>
      <c r="D8" s="8" t="s">
        <v>454</v>
      </c>
    </row>
    <row r="9" spans="2:4" ht="28">
      <c r="B9" s="6" t="s">
        <v>255</v>
      </c>
      <c r="C9" s="7" t="s">
        <v>455</v>
      </c>
      <c r="D9" s="8" t="s">
        <v>456</v>
      </c>
    </row>
    <row r="10" spans="2:4" ht="28">
      <c r="B10" s="6" t="s">
        <v>257</v>
      </c>
      <c r="C10" s="7" t="s">
        <v>457</v>
      </c>
      <c r="D10" s="8" t="s">
        <v>458</v>
      </c>
    </row>
    <row r="11" spans="2:4" ht="28">
      <c r="B11" s="6" t="s">
        <v>259</v>
      </c>
      <c r="C11" s="7" t="s">
        <v>459</v>
      </c>
      <c r="D11" s="8" t="s">
        <v>460</v>
      </c>
    </row>
    <row r="12" spans="2:4" ht="28">
      <c r="B12" s="6" t="s">
        <v>262</v>
      </c>
      <c r="C12" s="7" t="s">
        <v>461</v>
      </c>
      <c r="D12" s="8" t="s">
        <v>462</v>
      </c>
    </row>
    <row r="13" spans="2:4" ht="28">
      <c r="B13" s="6" t="s">
        <v>264</v>
      </c>
      <c r="C13" s="7" t="s">
        <v>463</v>
      </c>
      <c r="D13" s="8" t="s">
        <v>464</v>
      </c>
    </row>
    <row r="14" spans="2:4" ht="28">
      <c r="B14" s="6" t="s">
        <v>267</v>
      </c>
      <c r="C14" s="7" t="s">
        <v>465</v>
      </c>
      <c r="D14" s="8" t="s">
        <v>466</v>
      </c>
    </row>
    <row r="15" spans="2:4">
      <c r="B15" s="68">
        <v>3</v>
      </c>
      <c r="C15" s="126" t="s">
        <v>3</v>
      </c>
      <c r="D15" s="127"/>
    </row>
    <row r="16" spans="2:4" ht="28">
      <c r="B16" s="6" t="s">
        <v>249</v>
      </c>
      <c r="C16" s="7" t="s">
        <v>250</v>
      </c>
      <c r="D16" s="8" t="s">
        <v>251</v>
      </c>
    </row>
    <row r="17" spans="2:4" ht="28">
      <c r="B17" s="6" t="s">
        <v>252</v>
      </c>
      <c r="C17" s="7" t="s">
        <v>253</v>
      </c>
      <c r="D17" s="8" t="s">
        <v>254</v>
      </c>
    </row>
    <row r="18" spans="2:4" ht="28">
      <c r="B18" s="6" t="s">
        <v>255</v>
      </c>
      <c r="C18" s="7" t="s">
        <v>256</v>
      </c>
      <c r="D18" s="8" t="s">
        <v>467</v>
      </c>
    </row>
    <row r="19" spans="2:4" ht="28">
      <c r="B19" s="6" t="s">
        <v>257</v>
      </c>
      <c r="C19" s="7" t="s">
        <v>258</v>
      </c>
      <c r="D19" s="8" t="s">
        <v>468</v>
      </c>
    </row>
    <row r="20" spans="2:4" ht="28">
      <c r="B20" s="6" t="s">
        <v>259</v>
      </c>
      <c r="C20" s="7" t="s">
        <v>260</v>
      </c>
      <c r="D20" s="8" t="s">
        <v>261</v>
      </c>
    </row>
    <row r="21" spans="2:4" ht="28">
      <c r="B21" s="6" t="s">
        <v>262</v>
      </c>
      <c r="C21" s="7" t="s">
        <v>263</v>
      </c>
      <c r="D21" s="8" t="s">
        <v>469</v>
      </c>
    </row>
    <row r="22" spans="2:4" ht="28">
      <c r="B22" s="6" t="s">
        <v>264</v>
      </c>
      <c r="C22" s="7" t="s">
        <v>265</v>
      </c>
      <c r="D22" s="8" t="s">
        <v>266</v>
      </c>
    </row>
    <row r="23" spans="2:4" ht="28">
      <c r="B23" s="6" t="s">
        <v>267</v>
      </c>
      <c r="C23" s="7" t="s">
        <v>268</v>
      </c>
      <c r="D23" s="8" t="s">
        <v>470</v>
      </c>
    </row>
    <row r="24" spans="2:4" ht="28">
      <c r="B24" s="6" t="s">
        <v>269</v>
      </c>
      <c r="C24" s="7" t="s">
        <v>270</v>
      </c>
      <c r="D24" s="8" t="s">
        <v>271</v>
      </c>
    </row>
    <row r="25" spans="2:4" ht="28">
      <c r="B25" s="6" t="s">
        <v>272</v>
      </c>
      <c r="C25" s="7" t="s">
        <v>273</v>
      </c>
      <c r="D25" s="8" t="s">
        <v>471</v>
      </c>
    </row>
    <row r="26" spans="2:4" ht="28">
      <c r="B26" s="6" t="s">
        <v>274</v>
      </c>
      <c r="C26" s="7" t="s">
        <v>275</v>
      </c>
      <c r="D26" s="8" t="s">
        <v>276</v>
      </c>
    </row>
    <row r="27" spans="2:4" ht="28">
      <c r="B27" s="6" t="s">
        <v>277</v>
      </c>
      <c r="C27" s="7" t="s">
        <v>278</v>
      </c>
      <c r="D27" s="67" t="s">
        <v>279</v>
      </c>
    </row>
    <row r="28" spans="2:4" ht="28">
      <c r="B28" s="6" t="s">
        <v>280</v>
      </c>
      <c r="C28" s="7" t="s">
        <v>281</v>
      </c>
      <c r="D28" s="67" t="s">
        <v>282</v>
      </c>
    </row>
    <row r="29" spans="2:4" ht="28">
      <c r="B29" s="6" t="s">
        <v>472</v>
      </c>
      <c r="C29" s="7" t="s">
        <v>363</v>
      </c>
      <c r="D29" s="67" t="s">
        <v>473</v>
      </c>
    </row>
    <row r="30" spans="2:4" ht="28">
      <c r="B30" s="6" t="s">
        <v>280</v>
      </c>
      <c r="C30" s="7" t="s">
        <v>367</v>
      </c>
      <c r="D30" s="67" t="s">
        <v>474</v>
      </c>
    </row>
    <row r="31" spans="2:4" ht="28">
      <c r="B31" s="6" t="s">
        <v>280</v>
      </c>
      <c r="C31" s="7" t="s">
        <v>421</v>
      </c>
      <c r="D31" s="67" t="s">
        <v>475</v>
      </c>
    </row>
  </sheetData>
  <mergeCells count="5">
    <mergeCell ref="B2:D2"/>
    <mergeCell ref="B3:D3"/>
    <mergeCell ref="C4:D4"/>
    <mergeCell ref="C6:D6"/>
    <mergeCell ref="C15:D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8" workbookViewId="0">
      <selection activeCell="M54" sqref="M54"/>
    </sheetView>
  </sheetViews>
  <sheetFormatPr defaultRowHeight="14"/>
  <cols>
    <col min="1" max="1" width="7.58203125" bestFit="1" customWidth="1"/>
    <col min="2" max="2" width="10.6640625" customWidth="1"/>
    <col min="3" max="4" width="18.08203125" customWidth="1"/>
    <col min="5" max="5" width="10.08203125" customWidth="1"/>
  </cols>
  <sheetData>
    <row r="1" spans="1:5" hidden="1">
      <c r="A1" s="69" t="s">
        <v>489</v>
      </c>
      <c r="B1" s="69" t="s">
        <v>488</v>
      </c>
      <c r="C1" s="69" t="s">
        <v>490</v>
      </c>
      <c r="D1" s="69" t="s">
        <v>491</v>
      </c>
      <c r="E1" s="69" t="s">
        <v>513</v>
      </c>
    </row>
    <row r="2" spans="1:5" hidden="1">
      <c r="A2" s="128" t="s">
        <v>355</v>
      </c>
      <c r="B2" s="6" t="s">
        <v>256</v>
      </c>
      <c r="C2" s="6" t="s">
        <v>486</v>
      </c>
      <c r="D2" s="70">
        <v>42</v>
      </c>
      <c r="E2" s="128">
        <f>SUM(D2:D14)</f>
        <v>87</v>
      </c>
    </row>
    <row r="3" spans="1:5" hidden="1">
      <c r="A3" s="128"/>
      <c r="B3" s="6" t="s">
        <v>523</v>
      </c>
      <c r="C3" s="6" t="s">
        <v>486</v>
      </c>
      <c r="D3" s="70">
        <v>4</v>
      </c>
      <c r="E3" s="128"/>
    </row>
    <row r="4" spans="1:5" hidden="1">
      <c r="A4" s="128"/>
      <c r="B4" s="6" t="s">
        <v>256</v>
      </c>
      <c r="C4" s="5" t="s">
        <v>487</v>
      </c>
      <c r="D4" s="70">
        <v>7</v>
      </c>
      <c r="E4" s="128"/>
    </row>
    <row r="5" spans="1:5" hidden="1">
      <c r="A5" s="128"/>
      <c r="B5" s="6" t="s">
        <v>495</v>
      </c>
      <c r="C5" s="5" t="s">
        <v>492</v>
      </c>
      <c r="D5" s="70">
        <v>3</v>
      </c>
      <c r="E5" s="128"/>
    </row>
    <row r="6" spans="1:5" hidden="1">
      <c r="A6" s="128"/>
      <c r="B6" s="6" t="s">
        <v>256</v>
      </c>
      <c r="C6" s="5" t="s">
        <v>493</v>
      </c>
      <c r="D6" s="70">
        <v>2</v>
      </c>
      <c r="E6" s="128"/>
    </row>
    <row r="7" spans="1:5" hidden="1">
      <c r="A7" s="128"/>
      <c r="B7" s="6" t="s">
        <v>494</v>
      </c>
      <c r="C7" s="5" t="s">
        <v>486</v>
      </c>
      <c r="D7" s="70">
        <v>10</v>
      </c>
      <c r="E7" s="128"/>
    </row>
    <row r="8" spans="1:5" hidden="1">
      <c r="A8" s="128"/>
      <c r="B8" s="6" t="s">
        <v>498</v>
      </c>
      <c r="C8" s="5" t="s">
        <v>496</v>
      </c>
      <c r="D8" s="70">
        <v>2</v>
      </c>
      <c r="E8" s="128"/>
    </row>
    <row r="9" spans="1:5" hidden="1">
      <c r="A9" s="128"/>
      <c r="B9" s="6" t="s">
        <v>499</v>
      </c>
      <c r="C9" s="6" t="s">
        <v>497</v>
      </c>
      <c r="D9" s="70">
        <v>2</v>
      </c>
      <c r="E9" s="128"/>
    </row>
    <row r="10" spans="1:5" hidden="1">
      <c r="A10" s="128"/>
      <c r="B10" s="6" t="s">
        <v>500</v>
      </c>
      <c r="C10" s="6" t="s">
        <v>501</v>
      </c>
      <c r="D10" s="70">
        <v>4</v>
      </c>
      <c r="E10" s="128"/>
    </row>
    <row r="11" spans="1:5" hidden="1">
      <c r="A11" s="128"/>
      <c r="B11" s="6" t="s">
        <v>524</v>
      </c>
      <c r="C11" s="5" t="s">
        <v>502</v>
      </c>
      <c r="D11" s="70">
        <v>1</v>
      </c>
      <c r="E11" s="128"/>
    </row>
    <row r="12" spans="1:5" hidden="1">
      <c r="A12" s="128"/>
      <c r="B12" s="6" t="s">
        <v>270</v>
      </c>
      <c r="C12" s="5" t="s">
        <v>503</v>
      </c>
      <c r="D12" s="70">
        <v>1</v>
      </c>
      <c r="E12" s="128"/>
    </row>
    <row r="13" spans="1:5" hidden="1">
      <c r="A13" s="128"/>
      <c r="B13" s="6" t="s">
        <v>506</v>
      </c>
      <c r="C13" s="5" t="s">
        <v>504</v>
      </c>
      <c r="D13" s="70">
        <v>8</v>
      </c>
      <c r="E13" s="128"/>
    </row>
    <row r="14" spans="1:5" hidden="1">
      <c r="A14" s="128"/>
      <c r="B14" s="6" t="s">
        <v>507</v>
      </c>
      <c r="C14" s="5" t="s">
        <v>505</v>
      </c>
      <c r="D14" s="70">
        <v>1</v>
      </c>
      <c r="E14" s="128"/>
    </row>
    <row r="15" spans="1:5" hidden="1">
      <c r="A15" s="128" t="s">
        <v>427</v>
      </c>
      <c r="B15" s="6" t="s">
        <v>256</v>
      </c>
      <c r="C15" s="6" t="s">
        <v>486</v>
      </c>
      <c r="D15" s="70">
        <v>49</v>
      </c>
      <c r="E15" s="114">
        <f>SUM(D15:D27)</f>
        <v>88</v>
      </c>
    </row>
    <row r="16" spans="1:5" hidden="1">
      <c r="A16" s="128"/>
      <c r="B16" s="6" t="s">
        <v>508</v>
      </c>
      <c r="C16" s="6" t="s">
        <v>487</v>
      </c>
      <c r="D16" s="52">
        <v>3</v>
      </c>
      <c r="E16" s="129"/>
    </row>
    <row r="17" spans="1:5" hidden="1">
      <c r="A17" s="128"/>
      <c r="B17" s="6" t="s">
        <v>256</v>
      </c>
      <c r="C17" s="5" t="s">
        <v>487</v>
      </c>
      <c r="D17" s="70">
        <v>5</v>
      </c>
      <c r="E17" s="129"/>
    </row>
    <row r="18" spans="1:5" hidden="1">
      <c r="A18" s="128"/>
      <c r="B18" s="6" t="s">
        <v>495</v>
      </c>
      <c r="C18" s="5" t="s">
        <v>492</v>
      </c>
      <c r="D18" s="70">
        <v>0</v>
      </c>
      <c r="E18" s="129"/>
    </row>
    <row r="19" spans="1:5" hidden="1">
      <c r="A19" s="128"/>
      <c r="B19" s="6" t="s">
        <v>256</v>
      </c>
      <c r="C19" s="5" t="s">
        <v>493</v>
      </c>
      <c r="D19" s="70">
        <v>0</v>
      </c>
      <c r="E19" s="129"/>
    </row>
    <row r="20" spans="1:5" hidden="1">
      <c r="A20" s="128"/>
      <c r="B20" s="6" t="s">
        <v>494</v>
      </c>
      <c r="C20" s="5" t="s">
        <v>486</v>
      </c>
      <c r="D20" s="70">
        <v>9</v>
      </c>
      <c r="E20" s="129"/>
    </row>
    <row r="21" spans="1:5" hidden="1">
      <c r="A21" s="128"/>
      <c r="B21" s="6" t="s">
        <v>498</v>
      </c>
      <c r="C21" s="5" t="s">
        <v>496</v>
      </c>
      <c r="D21" s="70">
        <v>6</v>
      </c>
      <c r="E21" s="129"/>
    </row>
    <row r="22" spans="1:5" hidden="1">
      <c r="A22" s="128"/>
      <c r="B22" s="6" t="s">
        <v>499</v>
      </c>
      <c r="C22" s="6" t="s">
        <v>497</v>
      </c>
      <c r="D22" s="70">
        <v>0</v>
      </c>
      <c r="E22" s="129"/>
    </row>
    <row r="23" spans="1:5" hidden="1">
      <c r="A23" s="128"/>
      <c r="B23" s="6" t="s">
        <v>500</v>
      </c>
      <c r="C23" s="6" t="s">
        <v>501</v>
      </c>
      <c r="D23" s="70">
        <v>4</v>
      </c>
      <c r="E23" s="129"/>
    </row>
    <row r="24" spans="1:5" hidden="1">
      <c r="A24" s="128"/>
      <c r="B24" s="6" t="s">
        <v>512</v>
      </c>
      <c r="C24" s="5" t="s">
        <v>510</v>
      </c>
      <c r="D24" s="70">
        <v>1</v>
      </c>
      <c r="E24" s="129"/>
    </row>
    <row r="25" spans="1:5" hidden="1">
      <c r="A25" s="128"/>
      <c r="B25" s="6" t="s">
        <v>275</v>
      </c>
      <c r="C25" s="5" t="s">
        <v>503</v>
      </c>
      <c r="D25" s="70">
        <v>2</v>
      </c>
      <c r="E25" s="129"/>
    </row>
    <row r="26" spans="1:5" hidden="1">
      <c r="A26" s="128"/>
      <c r="B26" s="6" t="s">
        <v>506</v>
      </c>
      <c r="C26" s="5" t="s">
        <v>504</v>
      </c>
      <c r="D26" s="70">
        <v>6</v>
      </c>
      <c r="E26" s="129"/>
    </row>
    <row r="27" spans="1:5" hidden="1">
      <c r="A27" s="128"/>
      <c r="B27" s="6" t="s">
        <v>507</v>
      </c>
      <c r="C27" s="5" t="s">
        <v>505</v>
      </c>
      <c r="D27" s="70">
        <v>3</v>
      </c>
      <c r="E27" s="115"/>
    </row>
    <row r="29" spans="1:5">
      <c r="A29" s="92"/>
      <c r="B29" s="92" t="s">
        <v>488</v>
      </c>
      <c r="C29" s="92" t="s">
        <v>490</v>
      </c>
      <c r="D29" s="92" t="s">
        <v>491</v>
      </c>
      <c r="E29" s="92"/>
    </row>
    <row r="30" spans="1:5">
      <c r="A30" s="128" t="s">
        <v>513</v>
      </c>
      <c r="B30" s="73" t="s">
        <v>525</v>
      </c>
      <c r="C30" s="73" t="s">
        <v>486</v>
      </c>
      <c r="D30" s="89">
        <f>D2+D15+D7+D20</f>
        <v>110</v>
      </c>
      <c r="E30" s="130">
        <f>SUM(D30:D38)</f>
        <v>152</v>
      </c>
    </row>
    <row r="31" spans="1:5">
      <c r="A31" s="128"/>
      <c r="B31" s="73" t="s">
        <v>523</v>
      </c>
      <c r="C31" s="73" t="s">
        <v>486</v>
      </c>
      <c r="D31" s="89">
        <f>D3</f>
        <v>4</v>
      </c>
      <c r="E31" s="130"/>
    </row>
    <row r="32" spans="1:5">
      <c r="A32" s="128"/>
      <c r="B32" s="73" t="s">
        <v>23</v>
      </c>
      <c r="C32" s="73" t="s">
        <v>514</v>
      </c>
      <c r="D32" s="89">
        <f>D4+D17</f>
        <v>12</v>
      </c>
      <c r="E32" s="130"/>
    </row>
    <row r="33" spans="1:5">
      <c r="A33" s="128"/>
      <c r="B33" s="73" t="s">
        <v>523</v>
      </c>
      <c r="C33" s="73" t="s">
        <v>514</v>
      </c>
      <c r="D33" s="89">
        <f>D16</f>
        <v>3</v>
      </c>
      <c r="E33" s="130"/>
    </row>
    <row r="34" spans="1:5">
      <c r="A34" s="128"/>
      <c r="B34" s="73" t="s">
        <v>515</v>
      </c>
      <c r="C34" s="73" t="s">
        <v>516</v>
      </c>
      <c r="D34" s="89">
        <f>D5+D18</f>
        <v>3</v>
      </c>
      <c r="E34" s="130"/>
    </row>
    <row r="35" spans="1:5">
      <c r="A35" s="128"/>
      <c r="B35" s="73" t="s">
        <v>23</v>
      </c>
      <c r="C35" s="73" t="s">
        <v>517</v>
      </c>
      <c r="D35" s="89">
        <f>D6+D19</f>
        <v>2</v>
      </c>
      <c r="E35" s="130"/>
    </row>
    <row r="36" spans="1:5">
      <c r="A36" s="128"/>
      <c r="B36" s="74" t="s">
        <v>498</v>
      </c>
      <c r="C36" s="75" t="s">
        <v>496</v>
      </c>
      <c r="D36" s="89">
        <f>D8+D21</f>
        <v>8</v>
      </c>
      <c r="E36" s="130"/>
    </row>
    <row r="37" spans="1:5">
      <c r="A37" s="128"/>
      <c r="B37" s="74" t="s">
        <v>499</v>
      </c>
      <c r="C37" s="74" t="s">
        <v>497</v>
      </c>
      <c r="D37" s="89">
        <f t="shared" ref="D37:D38" si="0">D9+D22</f>
        <v>2</v>
      </c>
      <c r="E37" s="130"/>
    </row>
    <row r="38" spans="1:5">
      <c r="A38" s="128"/>
      <c r="B38" s="74" t="s">
        <v>500</v>
      </c>
      <c r="C38" s="74" t="s">
        <v>501</v>
      </c>
      <c r="D38" s="89">
        <f t="shared" si="0"/>
        <v>8</v>
      </c>
      <c r="E38" s="130"/>
    </row>
    <row r="39" spans="1:5">
      <c r="A39" s="128"/>
      <c r="B39" s="74" t="s">
        <v>511</v>
      </c>
      <c r="C39" s="75" t="s">
        <v>502</v>
      </c>
      <c r="D39" s="90">
        <f>D11</f>
        <v>1</v>
      </c>
      <c r="E39" s="131">
        <f>SUM(D39:D44)</f>
        <v>23</v>
      </c>
    </row>
    <row r="40" spans="1:5">
      <c r="A40" s="128"/>
      <c r="B40" s="74" t="s">
        <v>270</v>
      </c>
      <c r="C40" s="75" t="s">
        <v>503</v>
      </c>
      <c r="D40" s="90">
        <f>D12</f>
        <v>1</v>
      </c>
      <c r="E40" s="131"/>
    </row>
    <row r="41" spans="1:5">
      <c r="A41" s="128"/>
      <c r="B41" s="74" t="s">
        <v>512</v>
      </c>
      <c r="C41" s="75" t="s">
        <v>510</v>
      </c>
      <c r="D41" s="90">
        <f>D24</f>
        <v>1</v>
      </c>
      <c r="E41" s="131"/>
    </row>
    <row r="42" spans="1:5">
      <c r="A42" s="128"/>
      <c r="B42" s="74" t="s">
        <v>275</v>
      </c>
      <c r="C42" s="75" t="s">
        <v>503</v>
      </c>
      <c r="D42" s="90">
        <f>D25</f>
        <v>2</v>
      </c>
      <c r="E42" s="131"/>
    </row>
    <row r="43" spans="1:5">
      <c r="A43" s="128"/>
      <c r="B43" s="71" t="s">
        <v>506</v>
      </c>
      <c r="C43" s="75" t="s">
        <v>504</v>
      </c>
      <c r="D43" s="91">
        <f>D13+D26</f>
        <v>14</v>
      </c>
      <c r="E43" s="131"/>
    </row>
    <row r="44" spans="1:5">
      <c r="A44" s="128"/>
      <c r="B44" s="71" t="s">
        <v>507</v>
      </c>
      <c r="C44" s="75" t="s">
        <v>505</v>
      </c>
      <c r="D44" s="91">
        <f>D14+D27</f>
        <v>4</v>
      </c>
      <c r="E44" s="131"/>
    </row>
    <row r="46" spans="1:5">
      <c r="A46" s="94" t="s">
        <v>526</v>
      </c>
      <c r="B46" s="94"/>
      <c r="C46" s="94"/>
      <c r="D46" s="94"/>
      <c r="E46" s="94"/>
    </row>
    <row r="47" spans="1:5">
      <c r="A47" s="93" t="s">
        <v>527</v>
      </c>
      <c r="B47" s="94" t="s">
        <v>534</v>
      </c>
      <c r="C47" s="94"/>
      <c r="D47" s="94"/>
      <c r="E47" s="94"/>
    </row>
    <row r="48" spans="1:5">
      <c r="A48" s="93" t="s">
        <v>528</v>
      </c>
      <c r="B48" s="94" t="s">
        <v>535</v>
      </c>
      <c r="C48" s="94"/>
      <c r="D48" s="94"/>
      <c r="E48" s="94"/>
    </row>
    <row r="49" spans="1:5">
      <c r="A49" s="93" t="s">
        <v>529</v>
      </c>
      <c r="B49" s="94" t="s">
        <v>530</v>
      </c>
      <c r="C49" s="94"/>
      <c r="D49" s="94"/>
      <c r="E49" s="94"/>
    </row>
  </sheetData>
  <mergeCells count="7">
    <mergeCell ref="A2:A14"/>
    <mergeCell ref="A15:A27"/>
    <mergeCell ref="E2:E14"/>
    <mergeCell ref="E15:E27"/>
    <mergeCell ref="A30:A44"/>
    <mergeCell ref="E30:E38"/>
    <mergeCell ref="E39:E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版本说明</vt:lpstr>
      <vt:lpstr>LC01</vt:lpstr>
      <vt:lpstr>LC01_PB&amp;ASI</vt:lpstr>
      <vt:lpstr>LC02</vt:lpstr>
      <vt:lpstr>族对应的Catalog</vt:lpstr>
      <vt:lpstr>LC02_PB&amp;ASI</vt:lpstr>
      <vt:lpstr>设备功速表</vt:lpstr>
      <vt:lpstr>命名规则</vt:lpstr>
      <vt:lpstr>电机驱动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sqh</dc:creator>
  <cp:lastModifiedBy>Zsm</cp:lastModifiedBy>
  <dcterms:created xsi:type="dcterms:W3CDTF">2015-06-05T18:19:34Z</dcterms:created>
  <dcterms:modified xsi:type="dcterms:W3CDTF">2022-04-21T04:27:46Z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2022-04-11T02:45:16Z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86ae4111-250e-4f82-98c1-d7c9e23e8e1e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