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firstSheet="1" activeTab="1"/>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G27" i="3" l="1"/>
  <c r="G26" i="3"/>
  <c r="F27" i="3"/>
  <c r="F26" i="3"/>
  <c r="E27" i="3"/>
  <c r="E26" i="3"/>
  <c r="HO35" i="1"/>
  <c r="HP35" i="1"/>
  <c r="HO57" i="1"/>
  <c r="GZ108" i="1"/>
  <c r="HO68" i="1"/>
  <c r="U102" i="12"/>
  <c r="V102" i="12"/>
  <c r="U103" i="12"/>
  <c r="V103" i="12"/>
  <c r="U104" i="12"/>
  <c r="V104" i="12"/>
  <c r="U105" i="12"/>
  <c r="V105" i="12"/>
  <c r="U106" i="12"/>
  <c r="V106" i="12"/>
  <c r="U107" i="12"/>
  <c r="V107" i="12"/>
  <c r="U108" i="12"/>
  <c r="V108" i="12"/>
  <c r="U109" i="12"/>
  <c r="V109" i="12"/>
  <c r="U110" i="12"/>
  <c r="V110" i="12"/>
  <c r="U111" i="12"/>
  <c r="V111" i="12"/>
  <c r="U112" i="12"/>
  <c r="V112" i="12"/>
  <c r="U113" i="12"/>
  <c r="V113" i="12"/>
  <c r="U114" i="12"/>
  <c r="V114" i="12"/>
  <c r="U115" i="12"/>
  <c r="V115" i="12"/>
  <c r="U116" i="12"/>
  <c r="V116" i="12"/>
  <c r="U117" i="12"/>
  <c r="V117" i="12"/>
  <c r="U118" i="12"/>
  <c r="V118" i="12"/>
  <c r="U119" i="12"/>
  <c r="V119" i="12"/>
  <c r="U120" i="12"/>
  <c r="V120" i="12"/>
  <c r="U121" i="12"/>
  <c r="V121" i="12"/>
  <c r="U122" i="12"/>
  <c r="V122" i="12"/>
  <c r="U123" i="12"/>
  <c r="V123" i="12"/>
  <c r="U124" i="12"/>
  <c r="V124" i="12"/>
  <c r="U125" i="12"/>
  <c r="V125" i="12"/>
  <c r="U126" i="12"/>
  <c r="V126" i="12"/>
  <c r="U127" i="12"/>
  <c r="V127" i="12"/>
  <c r="U128" i="12"/>
  <c r="V128" i="12"/>
  <c r="U129" i="12"/>
  <c r="V129" i="12"/>
  <c r="U130" i="12"/>
  <c r="V130" i="12"/>
  <c r="U131" i="12"/>
  <c r="V131" i="12"/>
  <c r="U132" i="12"/>
  <c r="V132" i="12"/>
  <c r="U133" i="12"/>
  <c r="V133" i="12"/>
  <c r="U134" i="12"/>
  <c r="V134" i="12"/>
  <c r="U135" i="12"/>
  <c r="V135" i="12"/>
  <c r="U136" i="12"/>
  <c r="V136" i="12"/>
  <c r="U137" i="12"/>
  <c r="V137" i="12"/>
  <c r="U138" i="12"/>
  <c r="V138" i="12"/>
  <c r="U139" i="12"/>
  <c r="V139" i="12"/>
  <c r="U140" i="12"/>
  <c r="V140" i="12"/>
  <c r="U141" i="12"/>
  <c r="V141" i="12"/>
  <c r="U142" i="12"/>
  <c r="V142" i="12"/>
  <c r="U143" i="12"/>
  <c r="V143" i="12"/>
  <c r="U144" i="12"/>
  <c r="V144" i="12"/>
  <c r="U145" i="12"/>
  <c r="V145" i="12"/>
  <c r="U146" i="12"/>
  <c r="V146" i="12"/>
  <c r="U147" i="12"/>
  <c r="V147" i="12"/>
  <c r="U148" i="12"/>
  <c r="V148" i="12"/>
  <c r="U149" i="12"/>
  <c r="V149" i="12"/>
  <c r="U150" i="12"/>
  <c r="V150" i="12"/>
  <c r="U151" i="12"/>
  <c r="V151" i="12"/>
  <c r="U152" i="12"/>
  <c r="V152" i="12"/>
  <c r="U153" i="12"/>
  <c r="V153" i="12"/>
  <c r="U154" i="12"/>
  <c r="V154" i="12"/>
  <c r="U155" i="12"/>
  <c r="V155" i="12"/>
  <c r="U156" i="12"/>
  <c r="V156" i="12"/>
  <c r="U157" i="12"/>
  <c r="V157" i="12"/>
  <c r="U158" i="12"/>
  <c r="V158" i="12"/>
  <c r="U159" i="12"/>
  <c r="V159" i="12"/>
  <c r="U160" i="12"/>
  <c r="V160" i="12"/>
  <c r="U161" i="12"/>
  <c r="V161" i="12"/>
  <c r="U162" i="12"/>
  <c r="V162" i="12"/>
  <c r="U163" i="12"/>
  <c r="V163" i="12"/>
  <c r="U164" i="12"/>
  <c r="V164" i="12"/>
  <c r="U165" i="12"/>
  <c r="V165" i="12"/>
  <c r="U166" i="12"/>
  <c r="V166" i="12"/>
  <c r="U167" i="12"/>
  <c r="V167" i="12"/>
  <c r="U168" i="12"/>
  <c r="V168" i="12"/>
  <c r="U169" i="12"/>
  <c r="V169" i="12"/>
  <c r="U170" i="12"/>
  <c r="V170" i="12"/>
  <c r="U171" i="12"/>
  <c r="V171" i="12"/>
  <c r="U172" i="12"/>
  <c r="V172" i="12"/>
  <c r="U173" i="12"/>
  <c r="V173" i="12"/>
  <c r="U174" i="12"/>
  <c r="V174" i="12"/>
  <c r="U175" i="12"/>
  <c r="V175" i="12"/>
  <c r="U176" i="12"/>
  <c r="V176" i="12"/>
  <c r="U177" i="12"/>
  <c r="V177" i="12"/>
  <c r="U178" i="12"/>
  <c r="V178" i="12"/>
  <c r="U179" i="12"/>
  <c r="V179" i="12"/>
  <c r="U180" i="12"/>
  <c r="V180" i="12"/>
  <c r="U181" i="12"/>
  <c r="V181" i="12"/>
  <c r="U182" i="12"/>
  <c r="V182" i="12"/>
  <c r="U183" i="12"/>
  <c r="V183" i="12"/>
  <c r="U184" i="12"/>
  <c r="V184" i="12"/>
  <c r="U185" i="12"/>
  <c r="V185" i="12"/>
  <c r="U186" i="12"/>
  <c r="V186" i="12"/>
  <c r="U187" i="12"/>
  <c r="V187" i="12"/>
  <c r="U188" i="12"/>
  <c r="V188" i="12"/>
  <c r="U189" i="12"/>
  <c r="V189" i="12"/>
  <c r="U190" i="12"/>
  <c r="V190" i="12"/>
  <c r="U191" i="12"/>
  <c r="V191" i="12"/>
  <c r="U192" i="12"/>
  <c r="V192" i="12"/>
  <c r="U193" i="12"/>
  <c r="V193" i="12"/>
  <c r="E57" i="8" l="1"/>
  <c r="HP7" i="1" l="1"/>
  <c r="HT7" i="1"/>
  <c r="HX7" i="1" s="1"/>
  <c r="HP8" i="1"/>
  <c r="HT8" i="1"/>
  <c r="HX8" i="1" l="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83" i="12"/>
  <c r="U84" i="12"/>
  <c r="U85" i="12"/>
  <c r="U86" i="12"/>
  <c r="U87" i="12"/>
  <c r="U88" i="12"/>
  <c r="U89" i="12"/>
  <c r="U90" i="12"/>
  <c r="U91" i="12"/>
  <c r="U92" i="12"/>
  <c r="U93" i="12"/>
  <c r="U94" i="12"/>
  <c r="U95" i="12"/>
  <c r="U96" i="12"/>
  <c r="U97" i="12"/>
  <c r="U98" i="12"/>
  <c r="U99" i="12"/>
  <c r="U100" i="12"/>
  <c r="U101" i="12"/>
  <c r="U194"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85" i="12"/>
  <c r="V86" i="12"/>
  <c r="V87" i="12"/>
  <c r="V88" i="12"/>
  <c r="V89" i="12"/>
  <c r="V90" i="12"/>
  <c r="V91" i="12"/>
  <c r="V92" i="12"/>
  <c r="V93" i="12"/>
  <c r="V94" i="12"/>
  <c r="V95" i="12"/>
  <c r="V96" i="12"/>
  <c r="V97" i="12"/>
  <c r="V98" i="12"/>
  <c r="V99" i="12"/>
  <c r="V100" i="12"/>
  <c r="V101" i="12"/>
  <c r="V194" i="12"/>
  <c r="V12" i="12"/>
  <c r="V11" i="12"/>
  <c r="E200" i="12"/>
  <c r="E7" i="17" s="1"/>
  <c r="BV20" i="17" l="1"/>
  <c r="BU20" i="17"/>
  <c r="AB52" i="17" s="1"/>
  <c r="BT20" i="17"/>
  <c r="AB51" i="17" s="1"/>
  <c r="BS20" i="17"/>
  <c r="AB50" i="17" s="1"/>
  <c r="BR20" i="17"/>
  <c r="BQ20" i="17"/>
  <c r="AB48" i="17" s="1"/>
  <c r="BP20" i="17"/>
  <c r="AA47" i="17" s="1"/>
  <c r="BO20" i="17"/>
  <c r="AB46" i="17" s="1"/>
  <c r="BN20" i="17"/>
  <c r="BM20" i="17"/>
  <c r="BL20" i="17"/>
  <c r="AA44" i="17" s="1"/>
  <c r="BK20" i="17"/>
  <c r="AA42" i="17" s="1"/>
  <c r="H47" i="17" l="1"/>
  <c r="F51" i="17"/>
  <c r="AD42" i="17"/>
  <c r="AC42" i="17"/>
  <c r="F45" i="17"/>
  <c r="AC45" i="17"/>
  <c r="AD45" i="17"/>
  <c r="I49" i="17"/>
  <c r="AD49" i="17"/>
  <c r="AC49" i="17"/>
  <c r="I53" i="17"/>
  <c r="AC53" i="17"/>
  <c r="AD53" i="17"/>
  <c r="AB53" i="17"/>
  <c r="AA43" i="17"/>
  <c r="F43" i="17"/>
  <c r="AA45" i="17"/>
  <c r="AA48" i="17"/>
  <c r="AA51" i="17"/>
  <c r="AA50" i="17"/>
  <c r="AA49" i="17"/>
  <c r="AB45" i="17"/>
  <c r="AD44" i="17"/>
  <c r="AC44" i="17"/>
  <c r="AC48" i="17"/>
  <c r="AD48" i="17"/>
  <c r="AD52" i="17"/>
  <c r="AC52" i="17"/>
  <c r="AA53" i="17"/>
  <c r="G43" i="17"/>
  <c r="AD43" i="17"/>
  <c r="AC43" i="17"/>
  <c r="G47" i="17"/>
  <c r="AD47" i="17"/>
  <c r="AC47" i="17"/>
  <c r="G51" i="17"/>
  <c r="AD51" i="17"/>
  <c r="AC51" i="17"/>
  <c r="AB43" i="17"/>
  <c r="AB49" i="17"/>
  <c r="AD46" i="17"/>
  <c r="AC46" i="17"/>
  <c r="AD50" i="17"/>
  <c r="AC50" i="17"/>
  <c r="AA46" i="17"/>
  <c r="AB44" i="17"/>
  <c r="AB47" i="17"/>
  <c r="AB42" i="17"/>
  <c r="AA52"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D24" i="17" l="1"/>
  <c r="AC24" i="17"/>
  <c r="AB24" i="17"/>
  <c r="AA24" i="17"/>
  <c r="AD22" i="17"/>
  <c r="AC22" i="17"/>
  <c r="F22" i="17"/>
  <c r="G22" i="17"/>
  <c r="H22" i="17"/>
  <c r="I22" i="17"/>
  <c r="AB22" i="17"/>
  <c r="AA22" i="17"/>
  <c r="AD20" i="17"/>
  <c r="AC20" i="17"/>
  <c r="F20" i="17"/>
  <c r="AA20" i="17"/>
  <c r="AB20" i="17"/>
  <c r="AD28" i="17"/>
  <c r="AC28" i="17"/>
  <c r="AB28" i="17"/>
  <c r="AA28" i="17"/>
  <c r="AD27" i="17"/>
  <c r="AC27" i="17"/>
  <c r="AB27" i="17"/>
  <c r="AA27" i="17"/>
  <c r="AD26" i="17"/>
  <c r="AC26" i="17"/>
  <c r="AB26" i="17"/>
  <c r="AA26" i="17"/>
  <c r="AD21" i="17"/>
  <c r="AC21" i="17"/>
  <c r="W21" i="17"/>
  <c r="U21" i="17"/>
  <c r="V21" i="17"/>
  <c r="T21" i="17"/>
  <c r="AB21" i="17"/>
  <c r="AA21" i="17"/>
  <c r="AD29" i="17"/>
  <c r="AC29" i="17"/>
  <c r="AA29" i="17"/>
  <c r="AB29" i="17"/>
  <c r="AD23" i="17"/>
  <c r="AC23" i="17"/>
  <c r="AB23" i="17"/>
  <c r="AA23" i="17"/>
  <c r="AC25" i="17"/>
  <c r="AD25" i="17"/>
  <c r="AB25" i="17"/>
  <c r="AA25"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8" i="1"/>
  <c r="AK21" i="17" s="1"/>
  <c r="A9"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K22" i="17" l="1"/>
  <c r="A10" i="1"/>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A11" i="1" l="1"/>
  <c r="AK23"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2" i="1" l="1"/>
  <c r="AK24"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BH20" i="17"/>
  <c r="A33" i="12"/>
  <c r="BI20" i="17" s="1"/>
  <c r="A34" i="12"/>
  <c r="BJ20" i="17" s="1"/>
  <c r="F195" i="12"/>
  <c r="E12" i="17" s="1"/>
  <c r="G195" i="12"/>
  <c r="F12" i="17" s="1"/>
  <c r="H195" i="12"/>
  <c r="G12" i="17" s="1"/>
  <c r="I195" i="12"/>
  <c r="H12" i="17" s="1"/>
  <c r="J195" i="12"/>
  <c r="I12" i="17" s="1"/>
  <c r="K195" i="12"/>
  <c r="J12" i="17" s="1"/>
  <c r="L195" i="12"/>
  <c r="K12" i="17" s="1"/>
  <c r="M195" i="12"/>
  <c r="N195" i="12"/>
  <c r="M12" i="17" s="1"/>
  <c r="O195" i="12"/>
  <c r="N12" i="17" s="1"/>
  <c r="P195" i="12"/>
  <c r="O12" i="17" s="1"/>
  <c r="Q195" i="12"/>
  <c r="P12" i="17" s="1"/>
  <c r="R195" i="12"/>
  <c r="Q12" i="17" s="1"/>
  <c r="E196" i="12"/>
  <c r="S196" i="12"/>
  <c r="T196" i="12"/>
  <c r="E197" i="12"/>
  <c r="S197" i="12"/>
  <c r="T197" i="12"/>
  <c r="D1" i="11"/>
  <c r="O1" i="11"/>
  <c r="U1" i="11"/>
  <c r="A2" i="11"/>
  <c r="H8" i="11"/>
  <c r="N8" i="11"/>
  <c r="W8" i="11" s="1"/>
  <c r="T8" i="11"/>
  <c r="H9" i="11"/>
  <c r="N9" i="11"/>
  <c r="T9" i="11"/>
  <c r="X9" i="11" s="1"/>
  <c r="V9" i="11"/>
  <c r="H10" i="11"/>
  <c r="V10" i="11" s="1"/>
  <c r="N10" i="11"/>
  <c r="T10" i="11"/>
  <c r="X10" i="11" s="1"/>
  <c r="H11" i="11"/>
  <c r="V11" i="11" s="1"/>
  <c r="N11" i="11"/>
  <c r="T11" i="11"/>
  <c r="X11" i="11"/>
  <c r="H12" i="11"/>
  <c r="V12" i="11" s="1"/>
  <c r="N12" i="11"/>
  <c r="T12" i="11"/>
  <c r="X12" i="11"/>
  <c r="H13" i="11"/>
  <c r="V13" i="11" s="1"/>
  <c r="N13" i="11"/>
  <c r="T13" i="11"/>
  <c r="X13" i="11"/>
  <c r="H14" i="11"/>
  <c r="V14" i="11" s="1"/>
  <c r="N14" i="11"/>
  <c r="T14" i="11"/>
  <c r="X14" i="11"/>
  <c r="H15" i="11"/>
  <c r="V15" i="11" s="1"/>
  <c r="N15" i="11"/>
  <c r="T15" i="11"/>
  <c r="X15" i="11" s="1"/>
  <c r="H16" i="11"/>
  <c r="V16" i="11" s="1"/>
  <c r="N16" i="11"/>
  <c r="T16" i="11"/>
  <c r="X16" i="11" s="1"/>
  <c r="H17" i="11"/>
  <c r="V17" i="11" s="1"/>
  <c r="N17" i="11"/>
  <c r="T17" i="11"/>
  <c r="X17" i="11" s="1"/>
  <c r="H18" i="11"/>
  <c r="V18" i="11" s="1"/>
  <c r="N18" i="11"/>
  <c r="T18" i="11"/>
  <c r="X18" i="11" s="1"/>
  <c r="H19" i="11"/>
  <c r="V19" i="11" s="1"/>
  <c r="N19" i="11"/>
  <c r="T19" i="11"/>
  <c r="X19" i="11"/>
  <c r="H20" i="11"/>
  <c r="V20" i="11" s="1"/>
  <c r="N20" i="11"/>
  <c r="T20" i="11"/>
  <c r="X20" i="11"/>
  <c r="H21" i="11"/>
  <c r="V21" i="11" s="1"/>
  <c r="N21" i="11"/>
  <c r="T21" i="11"/>
  <c r="X21" i="11"/>
  <c r="H22" i="11"/>
  <c r="V22" i="11" s="1"/>
  <c r="N22" i="11"/>
  <c r="T22" i="11"/>
  <c r="X22" i="11"/>
  <c r="H23" i="11"/>
  <c r="N23" i="11"/>
  <c r="T23" i="11"/>
  <c r="X23" i="11" s="1"/>
  <c r="V23" i="11"/>
  <c r="H24" i="11"/>
  <c r="V24" i="11" s="1"/>
  <c r="N24" i="11"/>
  <c r="T24" i="11"/>
  <c r="X24" i="11" s="1"/>
  <c r="H25" i="11"/>
  <c r="V25" i="11" s="1"/>
  <c r="N25" i="11"/>
  <c r="T25" i="11"/>
  <c r="X25" i="11" s="1"/>
  <c r="H26" i="11"/>
  <c r="V26" i="11" s="1"/>
  <c r="N26" i="11"/>
  <c r="U26" i="11" s="1"/>
  <c r="Y26" i="11" s="1"/>
  <c r="T26" i="11"/>
  <c r="X26" i="11" s="1"/>
  <c r="H27" i="11"/>
  <c r="V27" i="11" s="1"/>
  <c r="N27" i="11"/>
  <c r="T27" i="11"/>
  <c r="X27" i="11" s="1"/>
  <c r="H28" i="11"/>
  <c r="V28" i="11" s="1"/>
  <c r="N28" i="11"/>
  <c r="T28" i="11"/>
  <c r="X28" i="11" s="1"/>
  <c r="H29" i="11"/>
  <c r="V29" i="11" s="1"/>
  <c r="N29" i="11"/>
  <c r="T29" i="11"/>
  <c r="X29" i="11" s="1"/>
  <c r="H30" i="11"/>
  <c r="V30" i="11" s="1"/>
  <c r="N30" i="11"/>
  <c r="T30" i="11"/>
  <c r="X30" i="11" s="1"/>
  <c r="H31" i="11"/>
  <c r="N31" i="11"/>
  <c r="T31" i="11"/>
  <c r="X31" i="11" s="1"/>
  <c r="V31" i="11"/>
  <c r="H32" i="11"/>
  <c r="V32" i="11" s="1"/>
  <c r="N32" i="11"/>
  <c r="T32" i="11"/>
  <c r="X32" i="11" s="1"/>
  <c r="H33" i="11"/>
  <c r="V33" i="11" s="1"/>
  <c r="N33" i="11"/>
  <c r="T33" i="11"/>
  <c r="X33" i="11" s="1"/>
  <c r="H34" i="11"/>
  <c r="V34" i="11" s="1"/>
  <c r="N34" i="11"/>
  <c r="T34" i="11"/>
  <c r="X34" i="11" s="1"/>
  <c r="H35" i="11"/>
  <c r="V35" i="11" s="1"/>
  <c r="N35" i="11"/>
  <c r="T35" i="11"/>
  <c r="X35" i="11"/>
  <c r="H36" i="11"/>
  <c r="V36" i="11" s="1"/>
  <c r="N36" i="11"/>
  <c r="T36" i="11"/>
  <c r="X36" i="11"/>
  <c r="H37" i="11"/>
  <c r="V37" i="11" s="1"/>
  <c r="N37" i="11"/>
  <c r="T37" i="11"/>
  <c r="X37" i="11"/>
  <c r="H38" i="11"/>
  <c r="V38" i="11" s="1"/>
  <c r="N38" i="11"/>
  <c r="T38" i="11"/>
  <c r="X38" i="11" s="1"/>
  <c r="H39" i="11"/>
  <c r="V39" i="11" s="1"/>
  <c r="N39" i="11"/>
  <c r="T39" i="11"/>
  <c r="X39" i="11" s="1"/>
  <c r="H40" i="11"/>
  <c r="V40" i="11" s="1"/>
  <c r="N40" i="11"/>
  <c r="T40" i="11"/>
  <c r="X40" i="11" s="1"/>
  <c r="H41" i="11"/>
  <c r="N41" i="11"/>
  <c r="T41" i="11"/>
  <c r="X41" i="11" s="1"/>
  <c r="V41" i="11"/>
  <c r="H42" i="11"/>
  <c r="V42" i="11" s="1"/>
  <c r="N42" i="11"/>
  <c r="T42" i="11"/>
  <c r="X42" i="11" s="1"/>
  <c r="H43" i="11"/>
  <c r="V43" i="11" s="1"/>
  <c r="N43" i="11"/>
  <c r="T43" i="11"/>
  <c r="X43" i="11"/>
  <c r="H44" i="11"/>
  <c r="V44" i="11" s="1"/>
  <c r="N44" i="11"/>
  <c r="T44" i="11"/>
  <c r="X44" i="11"/>
  <c r="H45" i="11"/>
  <c r="V45" i="11" s="1"/>
  <c r="N45" i="11"/>
  <c r="T45" i="11"/>
  <c r="X45" i="11"/>
  <c r="H46" i="11"/>
  <c r="V46" i="11" s="1"/>
  <c r="N46" i="11"/>
  <c r="T46" i="11"/>
  <c r="X46" i="11"/>
  <c r="H47" i="11"/>
  <c r="V47" i="11" s="1"/>
  <c r="N47" i="11"/>
  <c r="T47" i="11"/>
  <c r="X47" i="11" s="1"/>
  <c r="H48" i="11"/>
  <c r="V48" i="11" s="1"/>
  <c r="N48" i="11"/>
  <c r="T48" i="11"/>
  <c r="X48" i="11" s="1"/>
  <c r="H49" i="11"/>
  <c r="V49" i="11" s="1"/>
  <c r="N49" i="11"/>
  <c r="T49" i="11"/>
  <c r="X49" i="11" s="1"/>
  <c r="H50" i="11"/>
  <c r="V50" i="11" s="1"/>
  <c r="N50" i="11"/>
  <c r="T50" i="11"/>
  <c r="X50" i="11"/>
  <c r="H51" i="11"/>
  <c r="V51" i="11" s="1"/>
  <c r="N51" i="11"/>
  <c r="T51" i="11"/>
  <c r="X51" i="11" s="1"/>
  <c r="W51" i="11"/>
  <c r="H52" i="11"/>
  <c r="V52" i="11" s="1"/>
  <c r="N52" i="11"/>
  <c r="W52" i="11" s="1"/>
  <c r="T52" i="11"/>
  <c r="X52" i="11" s="1"/>
  <c r="H53" i="11"/>
  <c r="V53" i="11" s="1"/>
  <c r="N53" i="11"/>
  <c r="T53" i="11"/>
  <c r="X53" i="11" s="1"/>
  <c r="H54" i="11"/>
  <c r="V54" i="11" s="1"/>
  <c r="N54" i="11"/>
  <c r="T54" i="11"/>
  <c r="X54" i="11"/>
  <c r="H55" i="11"/>
  <c r="V55" i="11" s="1"/>
  <c r="N55" i="11"/>
  <c r="T55" i="11"/>
  <c r="X55" i="11" s="1"/>
  <c r="W55" i="11"/>
  <c r="H56" i="11"/>
  <c r="V56" i="11" s="1"/>
  <c r="N56" i="11"/>
  <c r="W56" i="11" s="1"/>
  <c r="T56" i="11"/>
  <c r="X56" i="11" s="1"/>
  <c r="H57" i="11"/>
  <c r="V57" i="11" s="1"/>
  <c r="N57" i="11"/>
  <c r="T57" i="11"/>
  <c r="X57" i="11" s="1"/>
  <c r="H58" i="11"/>
  <c r="V58" i="11" s="1"/>
  <c r="N58" i="11"/>
  <c r="T58" i="11"/>
  <c r="X58" i="11"/>
  <c r="H59" i="11"/>
  <c r="V59" i="11" s="1"/>
  <c r="N59" i="11"/>
  <c r="T59" i="11"/>
  <c r="X59" i="11" s="1"/>
  <c r="W59" i="11"/>
  <c r="H60" i="11"/>
  <c r="V60" i="11" s="1"/>
  <c r="N60" i="11"/>
  <c r="W60" i="11" s="1"/>
  <c r="T60" i="11"/>
  <c r="X60" i="11" s="1"/>
  <c r="H61" i="11"/>
  <c r="V61" i="11" s="1"/>
  <c r="N61" i="11"/>
  <c r="T61" i="11"/>
  <c r="X61" i="11" s="1"/>
  <c r="H62" i="11"/>
  <c r="V62" i="11" s="1"/>
  <c r="N62" i="11"/>
  <c r="T62" i="11"/>
  <c r="X62" i="11" s="1"/>
  <c r="W62" i="11"/>
  <c r="H63" i="11"/>
  <c r="V63" i="11" s="1"/>
  <c r="N63" i="11"/>
  <c r="W63" i="11" s="1"/>
  <c r="T63" i="11"/>
  <c r="X63" i="11" s="1"/>
  <c r="H64" i="11"/>
  <c r="V64" i="11" s="1"/>
  <c r="N64" i="11"/>
  <c r="U64" i="11" s="1"/>
  <c r="T64" i="11"/>
  <c r="X64" i="11"/>
  <c r="H65" i="11"/>
  <c r="V65" i="11" s="1"/>
  <c r="N65" i="11"/>
  <c r="W65" i="11" s="1"/>
  <c r="T65" i="11"/>
  <c r="X65" i="11" s="1"/>
  <c r="H66" i="11"/>
  <c r="V66" i="11" s="1"/>
  <c r="N66" i="11"/>
  <c r="T66" i="11"/>
  <c r="W66" i="11"/>
  <c r="X66" i="11"/>
  <c r="H67" i="11"/>
  <c r="N67" i="11"/>
  <c r="W67" i="11" s="1"/>
  <c r="T67" i="11"/>
  <c r="X67" i="11" s="1"/>
  <c r="V67" i="11"/>
  <c r="H68" i="11"/>
  <c r="V68" i="11" s="1"/>
  <c r="N68" i="11"/>
  <c r="T68" i="11"/>
  <c r="X68" i="11" s="1"/>
  <c r="H69" i="11"/>
  <c r="V69" i="11" s="1"/>
  <c r="N69" i="11"/>
  <c r="W69" i="11" s="1"/>
  <c r="T69" i="11"/>
  <c r="X69" i="11" s="1"/>
  <c r="H70" i="11"/>
  <c r="V70" i="11" s="1"/>
  <c r="N70" i="11"/>
  <c r="W70" i="11" s="1"/>
  <c r="T70" i="11"/>
  <c r="X70" i="11"/>
  <c r="H71" i="11"/>
  <c r="V71" i="11" s="1"/>
  <c r="N71" i="11"/>
  <c r="T71" i="11"/>
  <c r="X71" i="11" s="1"/>
  <c r="W71" i="11"/>
  <c r="H72" i="11"/>
  <c r="V72" i="11" s="1"/>
  <c r="N72" i="11"/>
  <c r="T72" i="11"/>
  <c r="X72" i="11"/>
  <c r="H73" i="11"/>
  <c r="V73" i="11" s="1"/>
  <c r="N73" i="11"/>
  <c r="T73" i="11"/>
  <c r="X73" i="11" s="1"/>
  <c r="W73" i="11"/>
  <c r="H74" i="11"/>
  <c r="V74" i="11" s="1"/>
  <c r="N74" i="11"/>
  <c r="T74" i="11"/>
  <c r="X74" i="11" s="1"/>
  <c r="W74" i="11"/>
  <c r="H75" i="11"/>
  <c r="V75" i="11" s="1"/>
  <c r="N75" i="11"/>
  <c r="W75" i="11" s="1"/>
  <c r="T75" i="11"/>
  <c r="X75" i="11" s="1"/>
  <c r="H76" i="11"/>
  <c r="V76" i="11" s="1"/>
  <c r="N76" i="11"/>
  <c r="T76" i="11"/>
  <c r="X76" i="11" s="1"/>
  <c r="H77" i="11"/>
  <c r="V77" i="11" s="1"/>
  <c r="N77" i="11"/>
  <c r="W77" i="11" s="1"/>
  <c r="T77" i="11"/>
  <c r="X77" i="11" s="1"/>
  <c r="H78" i="11"/>
  <c r="V78" i="11" s="1"/>
  <c r="N78" i="11"/>
  <c r="W78" i="11" s="1"/>
  <c r="T78" i="11"/>
  <c r="X78" i="11"/>
  <c r="H79" i="11"/>
  <c r="V79" i="11" s="1"/>
  <c r="N79" i="11"/>
  <c r="T79" i="11"/>
  <c r="X79" i="11" s="1"/>
  <c r="W79" i="11"/>
  <c r="H80" i="11"/>
  <c r="V80" i="11" s="1"/>
  <c r="N80" i="11"/>
  <c r="T80" i="11"/>
  <c r="X80" i="11"/>
  <c r="H81" i="11"/>
  <c r="N81" i="11"/>
  <c r="W81" i="11" s="1"/>
  <c r="T81" i="11"/>
  <c r="X81" i="11" s="1"/>
  <c r="V81" i="11"/>
  <c r="H82" i="11"/>
  <c r="V82" i="11" s="1"/>
  <c r="N82" i="11"/>
  <c r="W82" i="11" s="1"/>
  <c r="T82" i="11"/>
  <c r="X82" i="11" s="1"/>
  <c r="H83" i="11"/>
  <c r="V83" i="11" s="1"/>
  <c r="N83" i="11"/>
  <c r="W83" i="11" s="1"/>
  <c r="T83" i="11"/>
  <c r="X83" i="11" s="1"/>
  <c r="H84" i="11"/>
  <c r="V84" i="11" s="1"/>
  <c r="N84" i="11"/>
  <c r="T84" i="11"/>
  <c r="X84" i="11"/>
  <c r="H85" i="11"/>
  <c r="V85" i="11" s="1"/>
  <c r="N85" i="11"/>
  <c r="T85" i="11"/>
  <c r="X85" i="11" s="1"/>
  <c r="W85" i="11"/>
  <c r="H86" i="11"/>
  <c r="V86" i="11" s="1"/>
  <c r="N86" i="11"/>
  <c r="T86" i="11"/>
  <c r="X86" i="11" s="1"/>
  <c r="W86" i="11"/>
  <c r="H87" i="11"/>
  <c r="V87" i="11" s="1"/>
  <c r="N87" i="11"/>
  <c r="W87" i="11" s="1"/>
  <c r="T87" i="11"/>
  <c r="X87" i="11" s="1"/>
  <c r="H88" i="11"/>
  <c r="V88" i="11" s="1"/>
  <c r="N88" i="11"/>
  <c r="U88" i="11" s="1"/>
  <c r="Y88" i="11" s="1"/>
  <c r="T88" i="11"/>
  <c r="X88" i="11"/>
  <c r="H89" i="11"/>
  <c r="V89" i="11" s="1"/>
  <c r="N89" i="11"/>
  <c r="W89" i="11" s="1"/>
  <c r="T89" i="11"/>
  <c r="H90" i="11"/>
  <c r="V90" i="11" s="1"/>
  <c r="N90" i="11"/>
  <c r="W90" i="11" s="1"/>
  <c r="T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U95" i="11" s="1"/>
  <c r="Y95" i="11" s="1"/>
  <c r="H96" i="11"/>
  <c r="V96" i="11" s="1"/>
  <c r="N96" i="11"/>
  <c r="T96" i="11"/>
  <c r="W96" i="11"/>
  <c r="H97" i="11"/>
  <c r="V97" i="11" s="1"/>
  <c r="N97" i="11"/>
  <c r="W97" i="11" s="1"/>
  <c r="T97" i="11"/>
  <c r="U97" i="11" s="1"/>
  <c r="Y97" i="11" s="1"/>
  <c r="H98" i="11"/>
  <c r="V98" i="11" s="1"/>
  <c r="N98" i="11"/>
  <c r="T98" i="11"/>
  <c r="W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W104" i="11" s="1"/>
  <c r="T104" i="11"/>
  <c r="H105" i="11"/>
  <c r="V105" i="11" s="1"/>
  <c r="N105" i="11"/>
  <c r="W105" i="11" s="1"/>
  <c r="T105" i="11"/>
  <c r="H106" i="11"/>
  <c r="N106" i="11"/>
  <c r="W106" i="11" s="1"/>
  <c r="T106" i="11"/>
  <c r="X106" i="11" s="1"/>
  <c r="H107" i="11"/>
  <c r="V107" i="11" s="1"/>
  <c r="N107" i="11"/>
  <c r="W107" i="11" s="1"/>
  <c r="T107" i="11"/>
  <c r="X107" i="1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HU7" i="1"/>
  <c r="HV7" i="1"/>
  <c r="ID7" i="1"/>
  <c r="HO8" i="1"/>
  <c r="HW8" i="1" s="1"/>
  <c r="HQ8" i="1"/>
  <c r="HY8" i="1" s="1"/>
  <c r="HR8" i="1"/>
  <c r="HZ8" i="1" s="1"/>
  <c r="HS8" i="1"/>
  <c r="HU8" i="1"/>
  <c r="HV8" i="1"/>
  <c r="ID8" i="1"/>
  <c r="HO9" i="1"/>
  <c r="HP9" i="1"/>
  <c r="HX9" i="1" s="1"/>
  <c r="HQ9" i="1"/>
  <c r="HY9" i="1" s="1"/>
  <c r="HR9" i="1"/>
  <c r="HZ9" i="1" s="1"/>
  <c r="HS9" i="1"/>
  <c r="HT9" i="1"/>
  <c r="HU9" i="1"/>
  <c r="HV9" i="1"/>
  <c r="ID9" i="1"/>
  <c r="HO10" i="1"/>
  <c r="HP10" i="1"/>
  <c r="HQ10" i="1"/>
  <c r="HR10" i="1"/>
  <c r="HS10" i="1"/>
  <c r="HT10" i="1"/>
  <c r="HU10" i="1"/>
  <c r="HV10" i="1"/>
  <c r="ID10" i="1"/>
  <c r="HO11" i="1"/>
  <c r="HP11" i="1"/>
  <c r="HX11" i="1" s="1"/>
  <c r="HQ11" i="1"/>
  <c r="HY11" i="1" s="1"/>
  <c r="HR11" i="1"/>
  <c r="HZ11" i="1" s="1"/>
  <c r="HS11" i="1"/>
  <c r="HT11" i="1"/>
  <c r="HU11" i="1"/>
  <c r="HV11" i="1"/>
  <c r="ID11" i="1"/>
  <c r="HO12" i="1"/>
  <c r="HW12" i="1" s="1"/>
  <c r="HP12" i="1"/>
  <c r="HX12" i="1" s="1"/>
  <c r="HQ12" i="1"/>
  <c r="HY12" i="1" s="1"/>
  <c r="HR12" i="1"/>
  <c r="HS12" i="1"/>
  <c r="HT12" i="1"/>
  <c r="HU12" i="1"/>
  <c r="HV12" i="1"/>
  <c r="ID12" i="1"/>
  <c r="HO13" i="1"/>
  <c r="HP13" i="1"/>
  <c r="HX13" i="1" s="1"/>
  <c r="HQ13" i="1"/>
  <c r="HY13" i="1" s="1"/>
  <c r="HR13" i="1"/>
  <c r="HZ13" i="1" s="1"/>
  <c r="HS13" i="1"/>
  <c r="HT13" i="1"/>
  <c r="HU13" i="1"/>
  <c r="HV13" i="1"/>
  <c r="ID13" i="1"/>
  <c r="HO14" i="1"/>
  <c r="HP14" i="1"/>
  <c r="HX14" i="1" s="1"/>
  <c r="HQ14" i="1"/>
  <c r="HY14" i="1" s="1"/>
  <c r="HR14" i="1"/>
  <c r="HZ14" i="1" s="1"/>
  <c r="HS14" i="1"/>
  <c r="HT14" i="1"/>
  <c r="HU14" i="1"/>
  <c r="HV14" i="1"/>
  <c r="ID14" i="1"/>
  <c r="HO15" i="1"/>
  <c r="HP15" i="1"/>
  <c r="HX15" i="1" s="1"/>
  <c r="HQ15" i="1"/>
  <c r="HR15" i="1"/>
  <c r="HS15" i="1"/>
  <c r="HT15" i="1"/>
  <c r="HU15" i="1"/>
  <c r="HV15" i="1"/>
  <c r="ID15" i="1"/>
  <c r="HO16" i="1"/>
  <c r="HP16" i="1"/>
  <c r="HX16" i="1" s="1"/>
  <c r="HQ16" i="1"/>
  <c r="HY16" i="1" s="1"/>
  <c r="HR16" i="1"/>
  <c r="HZ16" i="1" s="1"/>
  <c r="HS16" i="1"/>
  <c r="HT16" i="1"/>
  <c r="HU16" i="1"/>
  <c r="HV16" i="1"/>
  <c r="ID16" i="1"/>
  <c r="HO17" i="1"/>
  <c r="HP17" i="1"/>
  <c r="HX17" i="1" s="1"/>
  <c r="HQ17" i="1"/>
  <c r="HY17" i="1" s="1"/>
  <c r="HR17" i="1"/>
  <c r="HZ17" i="1" s="1"/>
  <c r="HS17" i="1"/>
  <c r="HT17" i="1"/>
  <c r="HU17" i="1"/>
  <c r="HV17" i="1"/>
  <c r="ID17" i="1"/>
  <c r="HO18" i="1"/>
  <c r="HW18" i="1" s="1"/>
  <c r="HP18" i="1"/>
  <c r="HX18" i="1" s="1"/>
  <c r="HQ18" i="1"/>
  <c r="HY18" i="1" s="1"/>
  <c r="HR18" i="1"/>
  <c r="HZ18" i="1" s="1"/>
  <c r="HS18" i="1"/>
  <c r="HT18" i="1"/>
  <c r="HU18" i="1"/>
  <c r="HV18" i="1"/>
  <c r="ID18" i="1"/>
  <c r="HO19" i="1"/>
  <c r="HW19" i="1" s="1"/>
  <c r="HP19" i="1"/>
  <c r="HX19" i="1" s="1"/>
  <c r="HQ19" i="1"/>
  <c r="HY19" i="1" s="1"/>
  <c r="HR19" i="1"/>
  <c r="HZ19" i="1" s="1"/>
  <c r="HS19" i="1"/>
  <c r="HT19" i="1"/>
  <c r="HU19" i="1"/>
  <c r="HV19" i="1"/>
  <c r="ID19" i="1"/>
  <c r="HO20" i="1"/>
  <c r="HP20" i="1"/>
  <c r="HX20" i="1" s="1"/>
  <c r="HQ20" i="1"/>
  <c r="HY20" i="1" s="1"/>
  <c r="HR20" i="1"/>
  <c r="HZ20" i="1" s="1"/>
  <c r="HS20" i="1"/>
  <c r="HT20" i="1"/>
  <c r="HU20" i="1"/>
  <c r="HV20" i="1"/>
  <c r="ID20" i="1"/>
  <c r="HO21" i="1"/>
  <c r="HP21" i="1"/>
  <c r="HX21" i="1" s="1"/>
  <c r="HQ21" i="1"/>
  <c r="HY21" i="1" s="1"/>
  <c r="HR21" i="1"/>
  <c r="HZ21" i="1" s="1"/>
  <c r="HS21" i="1"/>
  <c r="HT21" i="1"/>
  <c r="HU21" i="1"/>
  <c r="HV21" i="1"/>
  <c r="ID21" i="1"/>
  <c r="HO22" i="1"/>
  <c r="HP22" i="1"/>
  <c r="HX22" i="1" s="1"/>
  <c r="HQ22" i="1"/>
  <c r="HY22" i="1" s="1"/>
  <c r="HR22" i="1"/>
  <c r="HZ22" i="1" s="1"/>
  <c r="HS22" i="1"/>
  <c r="HT22" i="1"/>
  <c r="HU22" i="1"/>
  <c r="HV22" i="1"/>
  <c r="ID22" i="1"/>
  <c r="HO23" i="1"/>
  <c r="HP23" i="1"/>
  <c r="HX23" i="1" s="1"/>
  <c r="HQ23" i="1"/>
  <c r="HY23" i="1" s="1"/>
  <c r="HR23" i="1"/>
  <c r="HZ23" i="1" s="1"/>
  <c r="HS23" i="1"/>
  <c r="HT23" i="1"/>
  <c r="HU23" i="1"/>
  <c r="HV23" i="1"/>
  <c r="ID23" i="1"/>
  <c r="HO24" i="1"/>
  <c r="HP24" i="1"/>
  <c r="HX24" i="1" s="1"/>
  <c r="HQ24" i="1"/>
  <c r="HY24" i="1" s="1"/>
  <c r="HR24" i="1"/>
  <c r="HZ24" i="1" s="1"/>
  <c r="HS24" i="1"/>
  <c r="HT24" i="1"/>
  <c r="HU24" i="1"/>
  <c r="HV24" i="1"/>
  <c r="ID24" i="1"/>
  <c r="HO25" i="1"/>
  <c r="HW25" i="1" s="1"/>
  <c r="HP25" i="1"/>
  <c r="HX25" i="1" s="1"/>
  <c r="HQ25" i="1"/>
  <c r="HY25" i="1" s="1"/>
  <c r="HR25" i="1"/>
  <c r="HZ25" i="1" s="1"/>
  <c r="HS25" i="1"/>
  <c r="HT25" i="1"/>
  <c r="HU25" i="1"/>
  <c r="HV25" i="1"/>
  <c r="ID25" i="1"/>
  <c r="HO26" i="1"/>
  <c r="HP26" i="1"/>
  <c r="HX26" i="1" s="1"/>
  <c r="HQ26" i="1"/>
  <c r="HY26" i="1" s="1"/>
  <c r="HR26" i="1"/>
  <c r="HZ26" i="1" s="1"/>
  <c r="HS26" i="1"/>
  <c r="HT26" i="1"/>
  <c r="HU26" i="1"/>
  <c r="HV26" i="1"/>
  <c r="ID26" i="1"/>
  <c r="HO27" i="1"/>
  <c r="HP27" i="1"/>
  <c r="HX27" i="1" s="1"/>
  <c r="HQ27" i="1"/>
  <c r="HY27" i="1" s="1"/>
  <c r="HR27" i="1"/>
  <c r="HS27" i="1"/>
  <c r="HT27" i="1"/>
  <c r="HU27" i="1"/>
  <c r="HV27" i="1"/>
  <c r="ID27" i="1"/>
  <c r="HO28" i="1"/>
  <c r="HP28" i="1"/>
  <c r="HX28" i="1" s="1"/>
  <c r="HQ28" i="1"/>
  <c r="HY28" i="1" s="1"/>
  <c r="HR28" i="1"/>
  <c r="HZ28" i="1" s="1"/>
  <c r="HS28" i="1"/>
  <c r="HT28" i="1"/>
  <c r="HU28" i="1"/>
  <c r="HV28" i="1"/>
  <c r="ID28" i="1"/>
  <c r="HO29" i="1"/>
  <c r="HP29" i="1"/>
  <c r="HX29" i="1" s="1"/>
  <c r="HQ29" i="1"/>
  <c r="HY29" i="1" s="1"/>
  <c r="HR29" i="1"/>
  <c r="HS29" i="1"/>
  <c r="HT29" i="1"/>
  <c r="HU29" i="1"/>
  <c r="HV29" i="1"/>
  <c r="ID29" i="1"/>
  <c r="HO30" i="1"/>
  <c r="HP30" i="1"/>
  <c r="HQ30" i="1"/>
  <c r="HR30" i="1"/>
  <c r="HZ30" i="1" s="1"/>
  <c r="HS30" i="1"/>
  <c r="HT30" i="1"/>
  <c r="HU30" i="1"/>
  <c r="HV30" i="1"/>
  <c r="ID30" i="1"/>
  <c r="HO31" i="1"/>
  <c r="HP31" i="1"/>
  <c r="HX31" i="1" s="1"/>
  <c r="HQ31" i="1"/>
  <c r="HY31" i="1" s="1"/>
  <c r="HR31" i="1"/>
  <c r="HZ31" i="1" s="1"/>
  <c r="HS31" i="1"/>
  <c r="HT31" i="1"/>
  <c r="HU31" i="1"/>
  <c r="HV31" i="1"/>
  <c r="ID31" i="1"/>
  <c r="HO32" i="1"/>
  <c r="HW32" i="1" s="1"/>
  <c r="HP32" i="1"/>
  <c r="HX32" i="1" s="1"/>
  <c r="HQ32" i="1"/>
  <c r="HY32" i="1" s="1"/>
  <c r="HR32" i="1"/>
  <c r="HS32" i="1"/>
  <c r="HT32" i="1"/>
  <c r="HU32" i="1"/>
  <c r="HV32" i="1"/>
  <c r="ID32" i="1"/>
  <c r="HO33" i="1"/>
  <c r="HP33" i="1"/>
  <c r="HX33" i="1" s="1"/>
  <c r="HQ33" i="1"/>
  <c r="HR33" i="1"/>
  <c r="HZ33" i="1" s="1"/>
  <c r="HS33" i="1"/>
  <c r="HT33" i="1"/>
  <c r="HU33" i="1"/>
  <c r="HV33" i="1"/>
  <c r="ID33" i="1"/>
  <c r="HO34" i="1"/>
  <c r="HP34" i="1"/>
  <c r="HX34" i="1" s="1"/>
  <c r="HQ34" i="1"/>
  <c r="HY34" i="1" s="1"/>
  <c r="HR34" i="1"/>
  <c r="HZ34" i="1" s="1"/>
  <c r="HS34" i="1"/>
  <c r="HT34" i="1"/>
  <c r="HU34" i="1"/>
  <c r="HV34" i="1"/>
  <c r="ID34" i="1"/>
  <c r="HQ35" i="1"/>
  <c r="HY35" i="1" s="1"/>
  <c r="HR35" i="1"/>
  <c r="HZ35" i="1" s="1"/>
  <c r="HS35" i="1"/>
  <c r="HT35" i="1"/>
  <c r="HU35" i="1"/>
  <c r="HV35" i="1"/>
  <c r="ID35" i="1"/>
  <c r="HO36" i="1"/>
  <c r="HP36" i="1"/>
  <c r="HX36" i="1" s="1"/>
  <c r="HQ36" i="1"/>
  <c r="HY36" i="1" s="1"/>
  <c r="HR36" i="1"/>
  <c r="HZ36" i="1" s="1"/>
  <c r="HS36" i="1"/>
  <c r="HT36" i="1"/>
  <c r="HU36" i="1"/>
  <c r="HV36" i="1"/>
  <c r="ID36" i="1"/>
  <c r="HO37" i="1"/>
  <c r="HW37" i="1" s="1"/>
  <c r="HP37" i="1"/>
  <c r="HX37" i="1" s="1"/>
  <c r="HQ37" i="1"/>
  <c r="HY37" i="1" s="1"/>
  <c r="HR37" i="1"/>
  <c r="HZ37" i="1" s="1"/>
  <c r="HS37" i="1"/>
  <c r="HT37" i="1"/>
  <c r="HU37" i="1"/>
  <c r="HV37" i="1"/>
  <c r="ID37" i="1"/>
  <c r="HO38" i="1"/>
  <c r="HP38" i="1"/>
  <c r="HQ38" i="1"/>
  <c r="HY38" i="1" s="1"/>
  <c r="HR38" i="1"/>
  <c r="HS38" i="1"/>
  <c r="HT38" i="1"/>
  <c r="HU38" i="1"/>
  <c r="HV38" i="1"/>
  <c r="ID38" i="1"/>
  <c r="HO39" i="1"/>
  <c r="HP39" i="1"/>
  <c r="HX39" i="1" s="1"/>
  <c r="HQ39" i="1"/>
  <c r="HY39" i="1" s="1"/>
  <c r="HR39" i="1"/>
  <c r="HZ39" i="1" s="1"/>
  <c r="HS39" i="1"/>
  <c r="HT39" i="1"/>
  <c r="HU39" i="1"/>
  <c r="HV39" i="1"/>
  <c r="ID39" i="1"/>
  <c r="HO40" i="1"/>
  <c r="HW40" i="1" s="1"/>
  <c r="HP40" i="1"/>
  <c r="HX40" i="1" s="1"/>
  <c r="HQ40" i="1"/>
  <c r="HY40" i="1" s="1"/>
  <c r="HR40" i="1"/>
  <c r="HZ40" i="1" s="1"/>
  <c r="HS40" i="1"/>
  <c r="HT40" i="1"/>
  <c r="HU40" i="1"/>
  <c r="HV40" i="1"/>
  <c r="ID40" i="1"/>
  <c r="HO41" i="1"/>
  <c r="HP41" i="1"/>
  <c r="HX41" i="1" s="1"/>
  <c r="HQ41" i="1"/>
  <c r="HY41" i="1" s="1"/>
  <c r="HR41" i="1"/>
  <c r="HZ41" i="1" s="1"/>
  <c r="HS41" i="1"/>
  <c r="HT41" i="1"/>
  <c r="HU41" i="1"/>
  <c r="HV41" i="1"/>
  <c r="ID41" i="1"/>
  <c r="HO42" i="1"/>
  <c r="HW42" i="1" s="1"/>
  <c r="HP42" i="1"/>
  <c r="HX42" i="1" s="1"/>
  <c r="HQ42" i="1"/>
  <c r="HR42" i="1"/>
  <c r="HZ42" i="1" s="1"/>
  <c r="HS42" i="1"/>
  <c r="HT42" i="1"/>
  <c r="HU42" i="1"/>
  <c r="HV42" i="1"/>
  <c r="ID42" i="1"/>
  <c r="HO43" i="1"/>
  <c r="HW43" i="1" s="1"/>
  <c r="HP43" i="1"/>
  <c r="HX43" i="1" s="1"/>
  <c r="HQ43" i="1"/>
  <c r="HY43" i="1" s="1"/>
  <c r="HR43" i="1"/>
  <c r="HZ43" i="1" s="1"/>
  <c r="HS43" i="1"/>
  <c r="HT43" i="1"/>
  <c r="HU43" i="1"/>
  <c r="HV43" i="1"/>
  <c r="ID43" i="1"/>
  <c r="HO44" i="1"/>
  <c r="HW44" i="1" s="1"/>
  <c r="HP44" i="1"/>
  <c r="HX44" i="1" s="1"/>
  <c r="HQ44" i="1"/>
  <c r="HY44" i="1" s="1"/>
  <c r="HR44" i="1"/>
  <c r="HZ44" i="1" s="1"/>
  <c r="HS44" i="1"/>
  <c r="HT44" i="1"/>
  <c r="HU44" i="1"/>
  <c r="HV44" i="1"/>
  <c r="ID44" i="1"/>
  <c r="HO45" i="1"/>
  <c r="HP45" i="1"/>
  <c r="HQ45" i="1"/>
  <c r="HR45" i="1"/>
  <c r="HZ45" i="1" s="1"/>
  <c r="HS45" i="1"/>
  <c r="HT45" i="1"/>
  <c r="HU45" i="1"/>
  <c r="HV45" i="1"/>
  <c r="ID45" i="1"/>
  <c r="HO46" i="1"/>
  <c r="HP46" i="1"/>
  <c r="HX46" i="1" s="1"/>
  <c r="HQ46" i="1"/>
  <c r="HY46" i="1" s="1"/>
  <c r="HR46" i="1"/>
  <c r="HZ46" i="1" s="1"/>
  <c r="HS46" i="1"/>
  <c r="HT46" i="1"/>
  <c r="HU46" i="1"/>
  <c r="HV46" i="1"/>
  <c r="ID46" i="1"/>
  <c r="HO47" i="1"/>
  <c r="HP47" i="1"/>
  <c r="HQ47" i="1"/>
  <c r="HY47" i="1" s="1"/>
  <c r="HR47" i="1"/>
  <c r="HZ47" i="1" s="1"/>
  <c r="HS47" i="1"/>
  <c r="HT47" i="1"/>
  <c r="HU47" i="1"/>
  <c r="HV47" i="1"/>
  <c r="ID47" i="1"/>
  <c r="HO48" i="1"/>
  <c r="HP48" i="1"/>
  <c r="HX48" i="1" s="1"/>
  <c r="HQ48" i="1"/>
  <c r="HY48" i="1" s="1"/>
  <c r="HR48" i="1"/>
  <c r="HZ48" i="1" s="1"/>
  <c r="HS48" i="1"/>
  <c r="HT48" i="1"/>
  <c r="HU48" i="1"/>
  <c r="HV48" i="1"/>
  <c r="ID48" i="1"/>
  <c r="HO49" i="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P51" i="1"/>
  <c r="HX51" i="1" s="1"/>
  <c r="HQ51" i="1"/>
  <c r="HY51" i="1" s="1"/>
  <c r="HR51" i="1"/>
  <c r="HZ51" i="1" s="1"/>
  <c r="HS51" i="1"/>
  <c r="HT51" i="1"/>
  <c r="HU51" i="1"/>
  <c r="HV51" i="1"/>
  <c r="ID51" i="1"/>
  <c r="HO52" i="1"/>
  <c r="HP52" i="1"/>
  <c r="HX52" i="1" s="1"/>
  <c r="HQ52" i="1"/>
  <c r="HY52" i="1" s="1"/>
  <c r="HR52" i="1"/>
  <c r="HZ52" i="1" s="1"/>
  <c r="HS52" i="1"/>
  <c r="HT52" i="1"/>
  <c r="HU52" i="1"/>
  <c r="HV52" i="1"/>
  <c r="ID52" i="1"/>
  <c r="HO53" i="1"/>
  <c r="HP53" i="1"/>
  <c r="HX53" i="1" s="1"/>
  <c r="HQ53" i="1"/>
  <c r="HY53" i="1" s="1"/>
  <c r="HR53" i="1"/>
  <c r="HZ53" i="1" s="1"/>
  <c r="HS53" i="1"/>
  <c r="HT53" i="1"/>
  <c r="HU53" i="1"/>
  <c r="HV53" i="1"/>
  <c r="ID53" i="1"/>
  <c r="HO54" i="1"/>
  <c r="HP54" i="1"/>
  <c r="HX54" i="1" s="1"/>
  <c r="HQ54" i="1"/>
  <c r="HY54" i="1" s="1"/>
  <c r="HR54" i="1"/>
  <c r="HZ54" i="1" s="1"/>
  <c r="HS54" i="1"/>
  <c r="HT54" i="1"/>
  <c r="HU54" i="1"/>
  <c r="HV54" i="1"/>
  <c r="ID54" i="1"/>
  <c r="HO55" i="1"/>
  <c r="HP55" i="1"/>
  <c r="HX55" i="1" s="1"/>
  <c r="HQ55" i="1"/>
  <c r="HY55" i="1" s="1"/>
  <c r="HR55" i="1"/>
  <c r="HZ55" i="1" s="1"/>
  <c r="HS55" i="1"/>
  <c r="HT55" i="1"/>
  <c r="HU55" i="1"/>
  <c r="HV55" i="1"/>
  <c r="ID55" i="1"/>
  <c r="HO56" i="1"/>
  <c r="HP56" i="1"/>
  <c r="HX56" i="1" s="1"/>
  <c r="HQ56" i="1"/>
  <c r="HY56" i="1" s="1"/>
  <c r="HR56" i="1"/>
  <c r="HZ56" i="1" s="1"/>
  <c r="HS56" i="1"/>
  <c r="HT56" i="1"/>
  <c r="HU56" i="1"/>
  <c r="HV56" i="1"/>
  <c r="ID56" i="1"/>
  <c r="HP57" i="1"/>
  <c r="HX57" i="1" s="1"/>
  <c r="HQ57" i="1"/>
  <c r="HY57" i="1" s="1"/>
  <c r="HR57" i="1"/>
  <c r="HS57" i="1"/>
  <c r="HT57" i="1"/>
  <c r="HU57" i="1"/>
  <c r="HV57" i="1"/>
  <c r="ID57" i="1"/>
  <c r="HO58" i="1"/>
  <c r="HP58" i="1"/>
  <c r="HX58" i="1" s="1"/>
  <c r="HQ58" i="1"/>
  <c r="HY58" i="1" s="1"/>
  <c r="HR58" i="1"/>
  <c r="HZ58" i="1" s="1"/>
  <c r="HS58" i="1"/>
  <c r="HT58" i="1"/>
  <c r="HU58" i="1"/>
  <c r="HV58" i="1"/>
  <c r="ID58" i="1"/>
  <c r="HO59" i="1"/>
  <c r="HP59" i="1"/>
  <c r="HX59" i="1" s="1"/>
  <c r="HQ59" i="1"/>
  <c r="HY59" i="1" s="1"/>
  <c r="HR59" i="1"/>
  <c r="HZ59" i="1" s="1"/>
  <c r="HS59" i="1"/>
  <c r="HT59" i="1"/>
  <c r="HU59" i="1"/>
  <c r="HV59" i="1"/>
  <c r="ID59" i="1"/>
  <c r="HO60" i="1"/>
  <c r="HP60" i="1"/>
  <c r="HQ60" i="1"/>
  <c r="HY60" i="1" s="1"/>
  <c r="HR60" i="1"/>
  <c r="HZ60" i="1" s="1"/>
  <c r="HS60" i="1"/>
  <c r="HT60" i="1"/>
  <c r="HU60" i="1"/>
  <c r="HV60" i="1"/>
  <c r="ID60" i="1"/>
  <c r="HO61" i="1"/>
  <c r="HP61" i="1"/>
  <c r="HX61" i="1" s="1"/>
  <c r="HQ61" i="1"/>
  <c r="HY61" i="1" s="1"/>
  <c r="HR61" i="1"/>
  <c r="HZ61" i="1" s="1"/>
  <c r="HS61" i="1"/>
  <c r="HT61" i="1"/>
  <c r="HU61" i="1"/>
  <c r="HV61" i="1"/>
  <c r="ID61" i="1"/>
  <c r="HO62" i="1"/>
  <c r="HP62" i="1"/>
  <c r="HX62" i="1" s="1"/>
  <c r="HQ62" i="1"/>
  <c r="HY62" i="1" s="1"/>
  <c r="HR62" i="1"/>
  <c r="HZ62" i="1" s="1"/>
  <c r="HS62" i="1"/>
  <c r="HT62" i="1"/>
  <c r="HU62" i="1"/>
  <c r="HV62" i="1"/>
  <c r="ID62" i="1"/>
  <c r="HO63" i="1"/>
  <c r="HP63" i="1"/>
  <c r="HX63" i="1" s="1"/>
  <c r="HQ63" i="1"/>
  <c r="HY63" i="1" s="1"/>
  <c r="HR63" i="1"/>
  <c r="HZ63" i="1" s="1"/>
  <c r="HS63" i="1"/>
  <c r="HT63" i="1"/>
  <c r="HU63" i="1"/>
  <c r="HV63" i="1"/>
  <c r="ID63" i="1"/>
  <c r="HO64" i="1"/>
  <c r="HP64" i="1"/>
  <c r="HX64" i="1" s="1"/>
  <c r="HQ64" i="1"/>
  <c r="HY64" i="1" s="1"/>
  <c r="HR64" i="1"/>
  <c r="HZ64" i="1" s="1"/>
  <c r="HS64" i="1"/>
  <c r="HT64" i="1"/>
  <c r="HU64" i="1"/>
  <c r="HV64" i="1"/>
  <c r="ID64" i="1"/>
  <c r="HO65" i="1"/>
  <c r="HP65" i="1"/>
  <c r="HQ65" i="1"/>
  <c r="HY65" i="1" s="1"/>
  <c r="HR65" i="1"/>
  <c r="HZ65" i="1" s="1"/>
  <c r="HS65" i="1"/>
  <c r="HT65" i="1"/>
  <c r="HU65" i="1"/>
  <c r="HV65" i="1"/>
  <c r="ID65" i="1"/>
  <c r="HO66" i="1"/>
  <c r="HP66" i="1"/>
  <c r="HX66" i="1" s="1"/>
  <c r="HQ66" i="1"/>
  <c r="HY66" i="1" s="1"/>
  <c r="HR66" i="1"/>
  <c r="HZ66" i="1" s="1"/>
  <c r="HS66" i="1"/>
  <c r="HT66" i="1"/>
  <c r="HU66" i="1"/>
  <c r="HV66" i="1"/>
  <c r="ID66" i="1"/>
  <c r="HO67" i="1"/>
  <c r="HP67" i="1"/>
  <c r="HQ67" i="1"/>
  <c r="HY67" i="1" s="1"/>
  <c r="HR67" i="1"/>
  <c r="HZ67" i="1" s="1"/>
  <c r="HS67" i="1"/>
  <c r="HT67" i="1"/>
  <c r="HU67" i="1"/>
  <c r="HV67" i="1"/>
  <c r="ID67" i="1"/>
  <c r="HW68" i="1"/>
  <c r="HP68" i="1"/>
  <c r="HX68" i="1" s="1"/>
  <c r="HQ68" i="1"/>
  <c r="HY68" i="1" s="1"/>
  <c r="HR68" i="1"/>
  <c r="HS68" i="1"/>
  <c r="HT68" i="1"/>
  <c r="HU68" i="1"/>
  <c r="HV68" i="1"/>
  <c r="ID68" i="1"/>
  <c r="HO69" i="1"/>
  <c r="HP69" i="1"/>
  <c r="HX69" i="1" s="1"/>
  <c r="HQ69" i="1"/>
  <c r="HY69" i="1" s="1"/>
  <c r="HR69" i="1"/>
  <c r="HZ69" i="1" s="1"/>
  <c r="HS69" i="1"/>
  <c r="HT69" i="1"/>
  <c r="HU69" i="1"/>
  <c r="HV69" i="1"/>
  <c r="ID69" i="1"/>
  <c r="HO70" i="1"/>
  <c r="HP70" i="1"/>
  <c r="HQ70" i="1"/>
  <c r="HY70" i="1" s="1"/>
  <c r="HR70" i="1"/>
  <c r="HZ70" i="1" s="1"/>
  <c r="HS70" i="1"/>
  <c r="HT70" i="1"/>
  <c r="HU70" i="1"/>
  <c r="HV70" i="1"/>
  <c r="ID70" i="1"/>
  <c r="HO71" i="1"/>
  <c r="HP71" i="1"/>
  <c r="HX71" i="1" s="1"/>
  <c r="HQ71" i="1"/>
  <c r="HY71" i="1" s="1"/>
  <c r="HR71" i="1"/>
  <c r="HS71" i="1"/>
  <c r="HT71" i="1"/>
  <c r="HU71" i="1"/>
  <c r="HV71" i="1"/>
  <c r="ID71" i="1"/>
  <c r="HO72" i="1"/>
  <c r="HP72" i="1"/>
  <c r="HX72" i="1" s="1"/>
  <c r="HQ72" i="1"/>
  <c r="HY72" i="1" s="1"/>
  <c r="HR72" i="1"/>
  <c r="HZ72" i="1" s="1"/>
  <c r="HS72" i="1"/>
  <c r="HT72" i="1"/>
  <c r="HU72" i="1"/>
  <c r="HV72" i="1"/>
  <c r="ID72" i="1"/>
  <c r="HO73" i="1"/>
  <c r="HP73" i="1"/>
  <c r="HX73" i="1" s="1"/>
  <c r="HQ73" i="1"/>
  <c r="HY73" i="1" s="1"/>
  <c r="HR73" i="1"/>
  <c r="HS73" i="1"/>
  <c r="HT73" i="1"/>
  <c r="HU73" i="1"/>
  <c r="HV73" i="1"/>
  <c r="ID73" i="1"/>
  <c r="HO74" i="1"/>
  <c r="HP74" i="1"/>
  <c r="HX74" i="1" s="1"/>
  <c r="HQ74" i="1"/>
  <c r="HR74" i="1"/>
  <c r="HS74" i="1"/>
  <c r="HT74" i="1"/>
  <c r="HU74" i="1"/>
  <c r="HV74" i="1"/>
  <c r="ID74" i="1"/>
  <c r="HO75" i="1"/>
  <c r="HP75" i="1"/>
  <c r="HX75" i="1" s="1"/>
  <c r="HQ75" i="1"/>
  <c r="HY75" i="1" s="1"/>
  <c r="HR75" i="1"/>
  <c r="HZ75" i="1" s="1"/>
  <c r="HS75" i="1"/>
  <c r="HT75" i="1"/>
  <c r="HU75" i="1"/>
  <c r="HV75" i="1"/>
  <c r="ID75" i="1"/>
  <c r="HO76" i="1"/>
  <c r="HP76" i="1"/>
  <c r="HX76" i="1" s="1"/>
  <c r="HQ76" i="1"/>
  <c r="HY76" i="1" s="1"/>
  <c r="HR76" i="1"/>
  <c r="HZ76" i="1" s="1"/>
  <c r="HS76" i="1"/>
  <c r="HT76" i="1"/>
  <c r="HU76" i="1"/>
  <c r="HV76" i="1"/>
  <c r="ID76" i="1"/>
  <c r="HO77" i="1"/>
  <c r="HP77" i="1"/>
  <c r="HX77" i="1" s="1"/>
  <c r="HQ77" i="1"/>
  <c r="HY77" i="1" s="1"/>
  <c r="HR77" i="1"/>
  <c r="HZ77" i="1" s="1"/>
  <c r="HS77" i="1"/>
  <c r="HT77" i="1"/>
  <c r="HU77" i="1"/>
  <c r="HV77" i="1"/>
  <c r="ID77" i="1"/>
  <c r="HO78" i="1"/>
  <c r="HP78" i="1"/>
  <c r="HX78" i="1" s="1"/>
  <c r="HQ78" i="1"/>
  <c r="HY78" i="1" s="1"/>
  <c r="HR78" i="1"/>
  <c r="HZ78" i="1" s="1"/>
  <c r="HS78" i="1"/>
  <c r="HT78" i="1"/>
  <c r="HU78" i="1"/>
  <c r="HV78" i="1"/>
  <c r="ID78" i="1"/>
  <c r="HO79" i="1"/>
  <c r="HW79" i="1" s="1"/>
  <c r="HP79" i="1"/>
  <c r="HX79" i="1" s="1"/>
  <c r="HQ79" i="1"/>
  <c r="HY79" i="1" s="1"/>
  <c r="HR79" i="1"/>
  <c r="HS79" i="1"/>
  <c r="HT79" i="1"/>
  <c r="HU79" i="1"/>
  <c r="HV79" i="1"/>
  <c r="ID79" i="1"/>
  <c r="HO80" i="1"/>
  <c r="HW80" i="1" s="1"/>
  <c r="HP80" i="1"/>
  <c r="HX80" i="1" s="1"/>
  <c r="HQ80" i="1"/>
  <c r="HY80" i="1" s="1"/>
  <c r="HR80" i="1"/>
  <c r="HZ80" i="1" s="1"/>
  <c r="HS80" i="1"/>
  <c r="HT80" i="1"/>
  <c r="HU80" i="1"/>
  <c r="HV80" i="1"/>
  <c r="ID80" i="1"/>
  <c r="HO81" i="1"/>
  <c r="HP81" i="1"/>
  <c r="HX81" i="1" s="1"/>
  <c r="HQ81" i="1"/>
  <c r="HY81" i="1" s="1"/>
  <c r="HR81" i="1"/>
  <c r="HZ81" i="1" s="1"/>
  <c r="HS81" i="1"/>
  <c r="HT81" i="1"/>
  <c r="HU81" i="1"/>
  <c r="HV81" i="1"/>
  <c r="ID81" i="1"/>
  <c r="HO82" i="1"/>
  <c r="HW82" i="1" s="1"/>
  <c r="HP82" i="1"/>
  <c r="HX82" i="1" s="1"/>
  <c r="HQ82" i="1"/>
  <c r="HY82" i="1" s="1"/>
  <c r="HR82" i="1"/>
  <c r="HZ82" i="1" s="1"/>
  <c r="HS82" i="1"/>
  <c r="HT82" i="1"/>
  <c r="HU82" i="1"/>
  <c r="HV82" i="1"/>
  <c r="ID82" i="1"/>
  <c r="HO83" i="1"/>
  <c r="HW83" i="1" s="1"/>
  <c r="HP83" i="1"/>
  <c r="HX83" i="1" s="1"/>
  <c r="HQ83" i="1"/>
  <c r="HY83" i="1" s="1"/>
  <c r="HR83" i="1"/>
  <c r="HZ83" i="1" s="1"/>
  <c r="HS83" i="1"/>
  <c r="HT83" i="1"/>
  <c r="HU83" i="1"/>
  <c r="HV83" i="1"/>
  <c r="ID83" i="1"/>
  <c r="HO84" i="1"/>
  <c r="HW84" i="1" s="1"/>
  <c r="HP84" i="1"/>
  <c r="HX84" i="1" s="1"/>
  <c r="HQ84" i="1"/>
  <c r="HY84" i="1" s="1"/>
  <c r="HR84" i="1"/>
  <c r="HZ84" i="1" s="1"/>
  <c r="HS84" i="1"/>
  <c r="HT84" i="1"/>
  <c r="HU84" i="1"/>
  <c r="HV84" i="1"/>
  <c r="ID84" i="1"/>
  <c r="HO85" i="1"/>
  <c r="HW85" i="1" s="1"/>
  <c r="HP85" i="1"/>
  <c r="HQ85" i="1"/>
  <c r="HY85" i="1" s="1"/>
  <c r="HR85" i="1"/>
  <c r="HZ85" i="1" s="1"/>
  <c r="HS85" i="1"/>
  <c r="HT85" i="1"/>
  <c r="HU85" i="1"/>
  <c r="HV85" i="1"/>
  <c r="ID85" i="1"/>
  <c r="HO86" i="1"/>
  <c r="HP86" i="1"/>
  <c r="HX86" i="1" s="1"/>
  <c r="HQ86" i="1"/>
  <c r="HY86" i="1" s="1"/>
  <c r="HR86" i="1"/>
  <c r="HZ86" i="1" s="1"/>
  <c r="HS86" i="1"/>
  <c r="HT86" i="1"/>
  <c r="HU86" i="1"/>
  <c r="HV86" i="1"/>
  <c r="ID86" i="1"/>
  <c r="HO87" i="1"/>
  <c r="HW87" i="1" s="1"/>
  <c r="HP87" i="1"/>
  <c r="HX87" i="1" s="1"/>
  <c r="HQ87" i="1"/>
  <c r="HY87" i="1" s="1"/>
  <c r="HR87" i="1"/>
  <c r="HZ87" i="1" s="1"/>
  <c r="HS87" i="1"/>
  <c r="HT87" i="1"/>
  <c r="HU87" i="1"/>
  <c r="HV87" i="1"/>
  <c r="ID87" i="1"/>
  <c r="HO88" i="1"/>
  <c r="HP88" i="1"/>
  <c r="HX88" i="1" s="1"/>
  <c r="HQ88" i="1"/>
  <c r="HY88" i="1" s="1"/>
  <c r="HR88" i="1"/>
  <c r="HZ88" i="1" s="1"/>
  <c r="HS88" i="1"/>
  <c r="HT88" i="1"/>
  <c r="HU88" i="1"/>
  <c r="HV88" i="1"/>
  <c r="ID88" i="1"/>
  <c r="HO89" i="1"/>
  <c r="HP89" i="1"/>
  <c r="HX89" i="1" s="1"/>
  <c r="HQ89" i="1"/>
  <c r="HY89" i="1" s="1"/>
  <c r="HR89" i="1"/>
  <c r="HZ89" i="1" s="1"/>
  <c r="HS89" i="1"/>
  <c r="HT89" i="1"/>
  <c r="HU89" i="1"/>
  <c r="HV89" i="1"/>
  <c r="ID89" i="1"/>
  <c r="HO90" i="1"/>
  <c r="HW90" i="1" s="1"/>
  <c r="HP90" i="1"/>
  <c r="HX90" i="1" s="1"/>
  <c r="HQ90" i="1"/>
  <c r="HR90" i="1"/>
  <c r="HS90" i="1"/>
  <c r="HT90" i="1"/>
  <c r="HU90" i="1"/>
  <c r="HV90" i="1"/>
  <c r="ID90" i="1"/>
  <c r="HO91" i="1"/>
  <c r="HW91" i="1" s="1"/>
  <c r="HP91" i="1"/>
  <c r="HQ91" i="1"/>
  <c r="HR91" i="1"/>
  <c r="HS91" i="1"/>
  <c r="HT91" i="1"/>
  <c r="HU91" i="1"/>
  <c r="HV91" i="1"/>
  <c r="ID91" i="1"/>
  <c r="HO92" i="1"/>
  <c r="HP92" i="1"/>
  <c r="HX92" i="1" s="1"/>
  <c r="HQ92" i="1"/>
  <c r="HY92" i="1" s="1"/>
  <c r="HR92" i="1"/>
  <c r="HZ92" i="1" s="1"/>
  <c r="HS92" i="1"/>
  <c r="HT92" i="1"/>
  <c r="HU92" i="1"/>
  <c r="HV92" i="1"/>
  <c r="ID92" i="1"/>
  <c r="HO93" i="1"/>
  <c r="HW93" i="1" s="1"/>
  <c r="HP93" i="1"/>
  <c r="HX93" i="1" s="1"/>
  <c r="HQ93" i="1"/>
  <c r="HY93" i="1" s="1"/>
  <c r="HR93" i="1"/>
  <c r="HS93" i="1"/>
  <c r="HT93" i="1"/>
  <c r="HU93" i="1"/>
  <c r="HV93" i="1"/>
  <c r="ID93" i="1"/>
  <c r="HO94" i="1"/>
  <c r="HP94" i="1"/>
  <c r="HX94" i="1" s="1"/>
  <c r="HQ94" i="1"/>
  <c r="HY94" i="1" s="1"/>
  <c r="HR94" i="1"/>
  <c r="HZ94" i="1" s="1"/>
  <c r="HS94" i="1"/>
  <c r="HT94" i="1"/>
  <c r="HU94" i="1"/>
  <c r="HV94" i="1"/>
  <c r="ID94" i="1"/>
  <c r="HO95" i="1"/>
  <c r="HP95" i="1"/>
  <c r="HX95" i="1" s="1"/>
  <c r="HQ95" i="1"/>
  <c r="HY95" i="1" s="1"/>
  <c r="HR95" i="1"/>
  <c r="HZ95" i="1" s="1"/>
  <c r="HS95" i="1"/>
  <c r="HT95" i="1"/>
  <c r="HU95" i="1"/>
  <c r="HV95" i="1"/>
  <c r="ID95" i="1"/>
  <c r="HO96" i="1"/>
  <c r="HW96" i="1" s="1"/>
  <c r="HP96" i="1"/>
  <c r="HX96" i="1" s="1"/>
  <c r="HQ96" i="1"/>
  <c r="HY96" i="1" s="1"/>
  <c r="HR96" i="1"/>
  <c r="HZ96" i="1" s="1"/>
  <c r="HS96" i="1"/>
  <c r="HT96" i="1"/>
  <c r="HU96" i="1"/>
  <c r="HV96" i="1"/>
  <c r="ID96" i="1"/>
  <c r="HO97" i="1"/>
  <c r="HP97" i="1"/>
  <c r="HX97" i="1" s="1"/>
  <c r="HQ97" i="1"/>
  <c r="HY97" i="1" s="1"/>
  <c r="HR97" i="1"/>
  <c r="HZ97" i="1" s="1"/>
  <c r="HS97" i="1"/>
  <c r="HT97" i="1"/>
  <c r="HU97" i="1"/>
  <c r="HV97" i="1"/>
  <c r="ID97" i="1"/>
  <c r="HO98" i="1"/>
  <c r="HP98" i="1"/>
  <c r="HX98" i="1" s="1"/>
  <c r="HQ98" i="1"/>
  <c r="HY98" i="1" s="1"/>
  <c r="HR98" i="1"/>
  <c r="HZ98" i="1" s="1"/>
  <c r="HS98" i="1"/>
  <c r="HT98" i="1"/>
  <c r="HU98" i="1"/>
  <c r="HV98" i="1"/>
  <c r="ID98" i="1"/>
  <c r="HO99" i="1"/>
  <c r="HP99" i="1"/>
  <c r="HX99" i="1" s="1"/>
  <c r="HQ99" i="1"/>
  <c r="HY99" i="1" s="1"/>
  <c r="HR99" i="1"/>
  <c r="HZ99" i="1" s="1"/>
  <c r="HS99" i="1"/>
  <c r="HT99" i="1"/>
  <c r="HU99" i="1"/>
  <c r="HV99" i="1"/>
  <c r="ID99" i="1"/>
  <c r="HO100" i="1"/>
  <c r="HP100" i="1"/>
  <c r="HX100" i="1" s="1"/>
  <c r="HQ100" i="1"/>
  <c r="HY100" i="1" s="1"/>
  <c r="HR100" i="1"/>
  <c r="HZ100" i="1" s="1"/>
  <c r="HS100" i="1"/>
  <c r="HT100" i="1"/>
  <c r="HU100" i="1"/>
  <c r="HV100" i="1"/>
  <c r="ID100" i="1"/>
  <c r="HO101" i="1"/>
  <c r="HP101" i="1"/>
  <c r="HX101" i="1" s="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P103" i="1"/>
  <c r="HX103" i="1" s="1"/>
  <c r="HQ103" i="1"/>
  <c r="HY103" i="1" s="1"/>
  <c r="HR103" i="1"/>
  <c r="HZ103" i="1" s="1"/>
  <c r="HS103" i="1"/>
  <c r="HT103" i="1"/>
  <c r="HU103" i="1"/>
  <c r="HV103" i="1"/>
  <c r="ID103" i="1"/>
  <c r="HO104" i="1"/>
  <c r="HP104" i="1"/>
  <c r="HX104" i="1" s="1"/>
  <c r="HQ104" i="1"/>
  <c r="HY104" i="1" s="1"/>
  <c r="HR104" i="1"/>
  <c r="HZ104" i="1" s="1"/>
  <c r="HS104" i="1"/>
  <c r="HT104" i="1"/>
  <c r="HU104" i="1"/>
  <c r="HV104" i="1"/>
  <c r="ID104" i="1"/>
  <c r="HO105" i="1"/>
  <c r="HP105" i="1"/>
  <c r="HX105" i="1" s="1"/>
  <c r="HQ105" i="1"/>
  <c r="HY105" i="1" s="1"/>
  <c r="HR105" i="1"/>
  <c r="HS105" i="1"/>
  <c r="HT105" i="1"/>
  <c r="HU105" i="1"/>
  <c r="HV105" i="1"/>
  <c r="ID105" i="1"/>
  <c r="HO106" i="1"/>
  <c r="HW106" i="1" s="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S110" i="1" s="1"/>
  <c r="G16" i="3" s="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T110" i="1" s="1"/>
  <c r="G19" i="3" s="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D110" i="1" s="1"/>
  <c r="G23" i="3" s="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HN110" i="1" s="1"/>
  <c r="C108" i="1"/>
  <c r="D108" i="1"/>
  <c r="E108" i="1"/>
  <c r="F108" i="1"/>
  <c r="G108" i="1"/>
  <c r="H108" i="1"/>
  <c r="I108" i="1"/>
  <c r="J108" i="1"/>
  <c r="K108" i="1"/>
  <c r="L108" i="1"/>
  <c r="M108" i="1"/>
  <c r="N108" i="1"/>
  <c r="C109" i="1"/>
  <c r="D109" i="1"/>
  <c r="E109" i="1"/>
  <c r="F109" i="1"/>
  <c r="G109" i="1"/>
  <c r="H109" i="1"/>
  <c r="I109" i="1"/>
  <c r="J109" i="1"/>
  <c r="K109" i="1"/>
  <c r="L109" i="1"/>
  <c r="M109" i="1"/>
  <c r="N109" i="1"/>
  <c r="AP110" i="1"/>
  <c r="G7" i="3" s="1"/>
  <c r="BZ110" i="1"/>
  <c r="G11" i="3" s="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HW95" i="1" l="1"/>
  <c r="HW75" i="1"/>
  <c r="HX70" i="1"/>
  <c r="HZ68" i="1"/>
  <c r="HW63" i="1"/>
  <c r="HW59" i="1"/>
  <c r="HW55" i="1"/>
  <c r="HX38" i="1"/>
  <c r="HW35" i="1"/>
  <c r="HY33" i="1"/>
  <c r="HZ32" i="1"/>
  <c r="HW31" i="1"/>
  <c r="HX30" i="1"/>
  <c r="HW27" i="1"/>
  <c r="HW23" i="1"/>
  <c r="HW15" i="1"/>
  <c r="HZ12" i="1"/>
  <c r="HW11" i="1"/>
  <c r="HW103" i="1"/>
  <c r="HW99" i="1"/>
  <c r="HY45" i="1"/>
  <c r="HW39" i="1"/>
  <c r="HW105" i="1"/>
  <c r="HW97" i="1"/>
  <c r="HY91" i="1"/>
  <c r="HZ90" i="1"/>
  <c r="HW89" i="1"/>
  <c r="HW81" i="1"/>
  <c r="HZ74" i="1"/>
  <c r="HW73" i="1"/>
  <c r="HW69" i="1"/>
  <c r="HW65" i="1"/>
  <c r="HW61" i="1"/>
  <c r="HX60" i="1"/>
  <c r="HW57" i="1"/>
  <c r="HW53" i="1"/>
  <c r="HW49" i="1"/>
  <c r="HW45" i="1"/>
  <c r="HW41" i="1"/>
  <c r="HZ38" i="1"/>
  <c r="HW33" i="1"/>
  <c r="HW29" i="1"/>
  <c r="HW21" i="1"/>
  <c r="HW17" i="1"/>
  <c r="HY15" i="1"/>
  <c r="HW13" i="1"/>
  <c r="HZ10" i="1"/>
  <c r="HW9" i="1"/>
  <c r="U106" i="11"/>
  <c r="Y106" i="11" s="1"/>
  <c r="U72" i="11"/>
  <c r="Y72" i="11" s="1"/>
  <c r="U32" i="11"/>
  <c r="Y32" i="11" s="1"/>
  <c r="U24" i="11"/>
  <c r="Y24" i="11" s="1"/>
  <c r="U19" i="11"/>
  <c r="Y19" i="11" s="1"/>
  <c r="HW71" i="1"/>
  <c r="HW51" i="1"/>
  <c r="HW47" i="1"/>
  <c r="HZ105" i="1"/>
  <c r="HW104" i="1"/>
  <c r="IB100" i="1"/>
  <c r="HZ93" i="1"/>
  <c r="HX91" i="1"/>
  <c r="HY90" i="1"/>
  <c r="HY74" i="1"/>
  <c r="HZ73" i="1"/>
  <c r="HX67" i="1"/>
  <c r="HW64" i="1"/>
  <c r="HZ57" i="1"/>
  <c r="IB56" i="1"/>
  <c r="HW56" i="1"/>
  <c r="HW52" i="1"/>
  <c r="HW48" i="1"/>
  <c r="HX47" i="1"/>
  <c r="HY42" i="1"/>
  <c r="HW36" i="1"/>
  <c r="HX35" i="1"/>
  <c r="HY30" i="1"/>
  <c r="HZ29" i="1"/>
  <c r="HW28" i="1"/>
  <c r="HW24" i="1"/>
  <c r="HW20" i="1"/>
  <c r="HW16" i="1"/>
  <c r="HY10" i="1"/>
  <c r="HY7" i="1"/>
  <c r="IA7" i="1"/>
  <c r="V106" i="11"/>
  <c r="U105" i="11"/>
  <c r="Y105" i="11" s="1"/>
  <c r="U89" i="11"/>
  <c r="Y89" i="11" s="1"/>
  <c r="U84" i="11"/>
  <c r="Y84" i="11" s="1"/>
  <c r="U34" i="11"/>
  <c r="Y34" i="11" s="1"/>
  <c r="HX10" i="1"/>
  <c r="HW98" i="1"/>
  <c r="HZ91" i="1"/>
  <c r="HW86" i="1"/>
  <c r="HZ79" i="1"/>
  <c r="HW78" i="1"/>
  <c r="HW74" i="1"/>
  <c r="HZ71" i="1"/>
  <c r="HW70" i="1"/>
  <c r="HW66" i="1"/>
  <c r="HX65" i="1"/>
  <c r="HW62" i="1"/>
  <c r="HW58" i="1"/>
  <c r="HW54" i="1"/>
  <c r="HW46" i="1"/>
  <c r="HX45" i="1"/>
  <c r="HW38" i="1"/>
  <c r="HW34" i="1"/>
  <c r="HW30" i="1"/>
  <c r="HZ27" i="1"/>
  <c r="HW26" i="1"/>
  <c r="HW22" i="1"/>
  <c r="HZ15" i="1"/>
  <c r="HW14" i="1"/>
  <c r="HW10" i="1"/>
  <c r="IB7" i="1"/>
  <c r="HW7" i="1"/>
  <c r="U68" i="11"/>
  <c r="Y68" i="11" s="1"/>
  <c r="U49" i="11"/>
  <c r="Y49" i="11" s="1"/>
  <c r="U27" i="11"/>
  <c r="Y27" i="11" s="1"/>
  <c r="U17" i="11"/>
  <c r="Y17" i="11" s="1"/>
  <c r="HW101" i="1"/>
  <c r="HW100" i="1"/>
  <c r="IA100" i="1"/>
  <c r="IC100" i="1" s="1"/>
  <c r="HW92" i="1"/>
  <c r="HW94" i="1"/>
  <c r="HW88" i="1"/>
  <c r="HX85" i="1"/>
  <c r="HW77" i="1"/>
  <c r="HW76" i="1"/>
  <c r="HW72" i="1"/>
  <c r="HW67" i="1"/>
  <c r="HW60" i="1"/>
  <c r="U80" i="11"/>
  <c r="Y80" i="11" s="1"/>
  <c r="U76" i="11"/>
  <c r="Y76" i="11" s="1"/>
  <c r="U25" i="11"/>
  <c r="Y25" i="11" s="1"/>
  <c r="N7" i="14"/>
  <c r="J7" i="14"/>
  <c r="K7" i="14"/>
  <c r="H7" i="14"/>
  <c r="M7" i="14"/>
  <c r="G7" i="14"/>
  <c r="C37" i="14"/>
  <c r="AC41" i="17"/>
  <c r="AD41" i="17"/>
  <c r="AA41" i="17"/>
  <c r="AB41" i="17"/>
  <c r="AC37" i="17"/>
  <c r="AD37" i="17"/>
  <c r="AB37" i="17"/>
  <c r="AC33" i="17"/>
  <c r="AD33" i="17"/>
  <c r="AA33" i="17"/>
  <c r="AB33" i="17"/>
  <c r="F7" i="14"/>
  <c r="AD38" i="17"/>
  <c r="AC38" i="17"/>
  <c r="AB38" i="17"/>
  <c r="AA38" i="17"/>
  <c r="AD34" i="17"/>
  <c r="AC34" i="17"/>
  <c r="AB34" i="17"/>
  <c r="AA34" i="17"/>
  <c r="AD30" i="17"/>
  <c r="AC30" i="17"/>
  <c r="AB30" i="17"/>
  <c r="AA30" i="17"/>
  <c r="C7" i="14"/>
  <c r="AD39" i="17"/>
  <c r="AC39" i="17"/>
  <c r="AB39" i="17"/>
  <c r="AA39" i="17"/>
  <c r="AD35" i="17"/>
  <c r="AC35" i="17"/>
  <c r="AB35" i="17"/>
  <c r="AA35" i="17"/>
  <c r="AD31" i="17"/>
  <c r="AC31" i="17"/>
  <c r="AB31" i="17"/>
  <c r="AA31" i="17"/>
  <c r="L7" i="14"/>
  <c r="C16" i="14" s="1"/>
  <c r="D7" i="14"/>
  <c r="AD40" i="17"/>
  <c r="AC40" i="17"/>
  <c r="AB40" i="17"/>
  <c r="AA40" i="17"/>
  <c r="AD36" i="17"/>
  <c r="AC36" i="17"/>
  <c r="AA37" i="17"/>
  <c r="AB36" i="17"/>
  <c r="AA36" i="17"/>
  <c r="AD32" i="17"/>
  <c r="AC32" i="17"/>
  <c r="AB32" i="17"/>
  <c r="AA32" i="17"/>
  <c r="I7" i="14"/>
  <c r="E7" i="14"/>
  <c r="A13" i="1"/>
  <c r="AK25" i="17"/>
  <c r="L12" i="17"/>
  <c r="E202"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B48" i="1"/>
  <c r="IB18" i="1"/>
  <c r="IB9" i="1"/>
  <c r="IB98" i="1"/>
  <c r="IB53" i="1"/>
  <c r="IB33" i="1"/>
  <c r="IB31" i="1"/>
  <c r="IA31" i="1"/>
  <c r="E38" i="14"/>
  <c r="E31" i="14"/>
  <c r="IA19" i="1"/>
  <c r="IC19" i="1" s="1"/>
  <c r="IB99" i="1"/>
  <c r="IA80" i="1"/>
  <c r="IC80" i="1" s="1"/>
  <c r="IB44" i="1"/>
  <c r="IA43" i="1"/>
  <c r="IC43" i="1" s="1"/>
  <c r="IA39" i="1"/>
  <c r="IA36" i="1"/>
  <c r="IC36" i="1" s="1"/>
  <c r="IB15" i="1"/>
  <c r="D38" i="14"/>
  <c r="F30" i="14"/>
  <c r="L112" i="11"/>
  <c r="L113" i="11" s="1"/>
  <c r="IB92" i="1"/>
  <c r="F38" i="14"/>
  <c r="F37" i="14"/>
  <c r="H30" i="14"/>
  <c r="H31" i="14"/>
  <c r="D30" i="14"/>
  <c r="D31" i="14"/>
  <c r="IB103" i="1"/>
  <c r="IA91" i="1"/>
  <c r="IB88" i="1"/>
  <c r="IB76" i="1"/>
  <c r="IA76" i="1"/>
  <c r="IA27" i="1"/>
  <c r="EF108" i="1"/>
  <c r="E18" i="3" s="1"/>
  <c r="C18" i="8" s="1"/>
  <c r="DN108" i="1"/>
  <c r="E16" i="3" s="1"/>
  <c r="DI109" i="1"/>
  <c r="F15" i="3" s="1"/>
  <c r="P15" i="3" s="1"/>
  <c r="R15" i="3" s="1"/>
  <c r="T15" i="3" s="1"/>
  <c r="CZ109" i="1"/>
  <c r="F14" i="3" s="1"/>
  <c r="I14" i="8" s="1"/>
  <c r="C77" i="8" s="1"/>
  <c r="E77" i="8" s="1"/>
  <c r="BY109" i="1"/>
  <c r="F11" i="3" s="1"/>
  <c r="N11" i="3" s="1"/>
  <c r="AO109" i="1"/>
  <c r="F7" i="3" s="1"/>
  <c r="W109" i="1"/>
  <c r="F5" i="3" s="1"/>
  <c r="P5" i="3" s="1"/>
  <c r="IB96" i="1"/>
  <c r="IB84" i="1"/>
  <c r="IB81" i="1"/>
  <c r="IB80" i="1"/>
  <c r="IB77" i="1"/>
  <c r="IB68" i="1"/>
  <c r="IB52" i="1"/>
  <c r="IB28" i="1"/>
  <c r="G30" i="14"/>
  <c r="IB102" i="1"/>
  <c r="IB85" i="1"/>
  <c r="IB32" i="1"/>
  <c r="C109" i="13"/>
  <c r="B7" i="14" s="1"/>
  <c r="F109" i="13"/>
  <c r="F110" i="13" s="1"/>
  <c r="J109" i="13"/>
  <c r="J110" i="13" s="1"/>
  <c r="IB65" i="1"/>
  <c r="IA47" i="1"/>
  <c r="IB41" i="1"/>
  <c r="IB27" i="1"/>
  <c r="IB25" i="1"/>
  <c r="IB23" i="1"/>
  <c r="IB21" i="1"/>
  <c r="IA95" i="1"/>
  <c r="IB89" i="1"/>
  <c r="IA83" i="1"/>
  <c r="IC83" i="1" s="1"/>
  <c r="IB72" i="1"/>
  <c r="IA63" i="1"/>
  <c r="IA59" i="1"/>
  <c r="IC59" i="1" s="1"/>
  <c r="IB45" i="1"/>
  <c r="IB36" i="1"/>
  <c r="IA35" i="1"/>
  <c r="IA32" i="1"/>
  <c r="IC32" i="1" s="1"/>
  <c r="IA23" i="1"/>
  <c r="IC23" i="1" s="1"/>
  <c r="IB13" i="1"/>
  <c r="IB10" i="1"/>
  <c r="IB69" i="1"/>
  <c r="IA68" i="1"/>
  <c r="IA55" i="1"/>
  <c r="IB49" i="1"/>
  <c r="IB19" i="1"/>
  <c r="IA98" i="1"/>
  <c r="IB93" i="1"/>
  <c r="IA87" i="1"/>
  <c r="IC87" i="1" s="1"/>
  <c r="IA79" i="1"/>
  <c r="IA75" i="1"/>
  <c r="IB73" i="1"/>
  <c r="IA67" i="1"/>
  <c r="IB61" i="1"/>
  <c r="IB57" i="1"/>
  <c r="IA51" i="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A60" i="1"/>
  <c r="IC60" i="1" s="1"/>
  <c r="IA92" i="1"/>
  <c r="IC92" i="1" s="1"/>
  <c r="IA88" i="1"/>
  <c r="IC88" i="1" s="1"/>
  <c r="IA72" i="1"/>
  <c r="IA44" i="1"/>
  <c r="IC44" i="1" s="1"/>
  <c r="IA40" i="1"/>
  <c r="IC40" i="1" s="1"/>
  <c r="IA30" i="1"/>
  <c r="IA28" i="1"/>
  <c r="IA24" i="1"/>
  <c r="IA20" i="1"/>
  <c r="IC20" i="1" s="1"/>
  <c r="IA102" i="1"/>
  <c r="IC102" i="1" s="1"/>
  <c r="IA96" i="1"/>
  <c r="IC96" i="1" s="1"/>
  <c r="IA84" i="1"/>
  <c r="IC84" i="1" s="1"/>
  <c r="IA56" i="1"/>
  <c r="IA52" i="1"/>
  <c r="IA48" i="1"/>
  <c r="IA25" i="1"/>
  <c r="IC25" i="1" s="1"/>
  <c r="IA18" i="1"/>
  <c r="IC18" i="1" s="1"/>
  <c r="IB64" i="1"/>
  <c r="IB104" i="1"/>
  <c r="IA93" i="1"/>
  <c r="IC93" i="1" s="1"/>
  <c r="IA81" i="1"/>
  <c r="IA77" i="1"/>
  <c r="IA73" i="1"/>
  <c r="IA69" i="1"/>
  <c r="IC69" i="1" s="1"/>
  <c r="IA65" i="1"/>
  <c r="IA61" i="1"/>
  <c r="IA57" i="1"/>
  <c r="IA53" i="1"/>
  <c r="IC53" i="1" s="1"/>
  <c r="IA49" i="1"/>
  <c r="IA45" i="1"/>
  <c r="IA41" i="1"/>
  <c r="IA37" i="1"/>
  <c r="IC37" i="1" s="1"/>
  <c r="IB34" i="1"/>
  <c r="IA34" i="1"/>
  <c r="IA29" i="1"/>
  <c r="IA22" i="1"/>
  <c r="IC22" i="1" s="1"/>
  <c r="IA17" i="1"/>
  <c r="IA16" i="1"/>
  <c r="IA12" i="1"/>
  <c r="IB8" i="1"/>
  <c r="FK109" i="1"/>
  <c r="F21" i="3" s="1"/>
  <c r="I21" i="8" s="1"/>
  <c r="C84" i="8" s="1"/>
  <c r="FB109" i="1"/>
  <c r="F20" i="3" s="1"/>
  <c r="AK108" i="1"/>
  <c r="E7" i="3" s="1"/>
  <c r="IB97" i="1"/>
  <c r="IB94" i="1"/>
  <c r="IA94" i="1"/>
  <c r="IB90" i="1"/>
  <c r="IA90" i="1"/>
  <c r="IC90" i="1" s="1"/>
  <c r="IB86" i="1"/>
  <c r="IA86" i="1"/>
  <c r="IB82" i="1"/>
  <c r="IA82" i="1"/>
  <c r="IC82" i="1" s="1"/>
  <c r="IB78" i="1"/>
  <c r="IA78" i="1"/>
  <c r="IB74" i="1"/>
  <c r="IA74" i="1"/>
  <c r="IC74" i="1" s="1"/>
  <c r="IB70" i="1"/>
  <c r="IA70" i="1"/>
  <c r="IB66" i="1"/>
  <c r="IA66" i="1"/>
  <c r="IC66" i="1" s="1"/>
  <c r="IB62" i="1"/>
  <c r="IA62" i="1"/>
  <c r="IB58" i="1"/>
  <c r="IA58" i="1"/>
  <c r="IC58" i="1" s="1"/>
  <c r="IB54" i="1"/>
  <c r="IA54" i="1"/>
  <c r="IB50" i="1"/>
  <c r="IA50" i="1"/>
  <c r="IC50" i="1" s="1"/>
  <c r="IB46" i="1"/>
  <c r="IA46" i="1"/>
  <c r="IB42" i="1"/>
  <c r="IA42" i="1"/>
  <c r="IC42" i="1" s="1"/>
  <c r="IB38" i="1"/>
  <c r="IA38" i="1"/>
  <c r="IA33" i="1"/>
  <c r="IA21" i="1"/>
  <c r="IC21" i="1" s="1"/>
  <c r="IA15" i="1"/>
  <c r="IC15" i="1" s="1"/>
  <c r="IA14" i="1"/>
  <c r="IB11" i="1"/>
  <c r="HU114" i="1"/>
  <c r="HU116" i="1" s="1"/>
  <c r="IA89" i="1"/>
  <c r="IA85" i="1"/>
  <c r="IB105" i="1"/>
  <c r="IA99" i="1"/>
  <c r="IC99" i="1" s="1"/>
  <c r="IB95" i="1"/>
  <c r="IB91" i="1"/>
  <c r="IB87" i="1"/>
  <c r="IB83" i="1"/>
  <c r="IB79" i="1"/>
  <c r="IB75" i="1"/>
  <c r="IB71" i="1"/>
  <c r="IB67" i="1"/>
  <c r="IB63" i="1"/>
  <c r="IB59" i="1"/>
  <c r="IB55" i="1"/>
  <c r="IB51" i="1"/>
  <c r="IB47" i="1"/>
  <c r="IB43" i="1"/>
  <c r="IB39" i="1"/>
  <c r="IB35" i="1"/>
  <c r="IA26" i="1"/>
  <c r="IB22" i="1"/>
  <c r="IB17" i="1"/>
  <c r="IB16" i="1"/>
  <c r="IB12" i="1"/>
  <c r="HP112" i="1"/>
  <c r="EX108" i="1"/>
  <c r="E20" i="3" s="1"/>
  <c r="C20" i="8" s="1"/>
  <c r="CH109" i="1"/>
  <c r="F12" i="3" s="1"/>
  <c r="I12" i="8" s="1"/>
  <c r="C75" i="8" s="1"/>
  <c r="E75" i="8" s="1"/>
  <c r="AB108" i="1"/>
  <c r="E6" i="3" s="1"/>
  <c r="IB30" i="1"/>
  <c r="IB26" i="1"/>
  <c r="HS109" i="1"/>
  <c r="HT114" i="1"/>
  <c r="HT116" i="1" s="1"/>
  <c r="HD109" i="1"/>
  <c r="HV114" i="1"/>
  <c r="HV116" i="1" s="1"/>
  <c r="HR108" i="1"/>
  <c r="HM109" i="1"/>
  <c r="HI108" i="1"/>
  <c r="GU109" i="1"/>
  <c r="F25" i="3" s="1"/>
  <c r="GQ108" i="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A109" i="1"/>
  <c r="F17" i="3" s="1"/>
  <c r="I17" i="8" s="1"/>
  <c r="C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AT108" i="1"/>
  <c r="E8" i="3" s="1"/>
  <c r="IA11" i="1"/>
  <c r="IC11" i="1" s="1"/>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Y64"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AF109" i="1"/>
  <c r="F6" i="3" s="1"/>
  <c r="HS114" i="1"/>
  <c r="HS116" i="1" s="1"/>
  <c r="HS112" i="1"/>
  <c r="HU112" i="1"/>
  <c r="HT112" i="1"/>
  <c r="HT109" i="1"/>
  <c r="HS111" i="1"/>
  <c r="HS121" i="1" s="1"/>
  <c r="HP108" i="1"/>
  <c r="IA101" i="1"/>
  <c r="IA97" i="1"/>
  <c r="IA105" i="1"/>
  <c r="IC105" i="1" s="1"/>
  <c r="IA103" i="1"/>
  <c r="IA106" i="1"/>
  <c r="IC106" i="1" s="1"/>
  <c r="IA104" i="1"/>
  <c r="IC104" i="1" s="1"/>
  <c r="HQ112" i="1"/>
  <c r="IA10" i="1"/>
  <c r="IA9" i="1"/>
  <c r="IC9" i="1" s="1"/>
  <c r="HP114" i="1"/>
  <c r="HP116" i="1" s="1"/>
  <c r="IA8" i="1"/>
  <c r="IC8" i="1" s="1"/>
  <c r="IA13" i="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197" i="12"/>
  <c r="U196" i="12"/>
  <c r="I14" i="3" l="1"/>
  <c r="IC41" i="1"/>
  <c r="IC73" i="1"/>
  <c r="IC72" i="1"/>
  <c r="IC64" i="1"/>
  <c r="IC31" i="1"/>
  <c r="IC13" i="1"/>
  <c r="IC10" i="1"/>
  <c r="IC103" i="1"/>
  <c r="IC26" i="1"/>
  <c r="IC89" i="1"/>
  <c r="IC17" i="1"/>
  <c r="IC49" i="1"/>
  <c r="IC65" i="1"/>
  <c r="IC81" i="1"/>
  <c r="IC56" i="1"/>
  <c r="IC75" i="1"/>
  <c r="IC98" i="1"/>
  <c r="IC68" i="1"/>
  <c r="IC27" i="1"/>
  <c r="IC91" i="1"/>
  <c r="HZ112" i="1"/>
  <c r="HY111" i="1"/>
  <c r="HY121" i="1" s="1"/>
  <c r="HW111" i="1"/>
  <c r="HW121" i="1" s="1"/>
  <c r="IC79" i="1"/>
  <c r="IC97" i="1"/>
  <c r="IC33" i="1"/>
  <c r="IC12" i="1"/>
  <c r="IC29" i="1"/>
  <c r="IC57" i="1"/>
  <c r="IC48" i="1"/>
  <c r="IC28" i="1"/>
  <c r="IC35" i="1"/>
  <c r="IC63" i="1"/>
  <c r="IC95" i="1"/>
  <c r="IC39" i="1"/>
  <c r="IC71" i="1"/>
  <c r="IC101" i="1"/>
  <c r="IC85" i="1"/>
  <c r="IC14" i="1"/>
  <c r="IC38" i="1"/>
  <c r="IC46" i="1"/>
  <c r="IC54" i="1"/>
  <c r="IC62" i="1"/>
  <c r="IC70" i="1"/>
  <c r="IC78" i="1"/>
  <c r="IC86" i="1"/>
  <c r="IC16" i="1"/>
  <c r="IC34" i="1"/>
  <c r="IC45" i="1"/>
  <c r="IC61" i="1"/>
  <c r="IC52" i="1"/>
  <c r="IC30" i="1"/>
  <c r="IC51" i="1"/>
  <c r="IC55" i="1"/>
  <c r="IC47" i="1"/>
  <c r="IC7" i="1"/>
  <c r="IC24" i="1"/>
  <c r="IC94" i="1"/>
  <c r="IC77" i="1"/>
  <c r="IC76" i="1"/>
  <c r="IC67" i="1"/>
  <c r="C21" i="14"/>
  <c r="C13" i="14"/>
  <c r="C20" i="14"/>
  <c r="C15" i="14"/>
  <c r="C22" i="14"/>
  <c r="C14" i="14"/>
  <c r="C10" i="8"/>
  <c r="C42" i="8" s="1"/>
  <c r="C51" i="8"/>
  <c r="P6" i="3"/>
  <c r="R6" i="3" s="1"/>
  <c r="T6" i="3" s="1"/>
  <c r="I6" i="8"/>
  <c r="I8" i="8"/>
  <c r="C71" i="8" s="1"/>
  <c r="C12" i="8"/>
  <c r="C44" i="8" s="1"/>
  <c r="C47" i="8"/>
  <c r="B15" i="8"/>
  <c r="E47" i="8"/>
  <c r="N5" i="3"/>
  <c r="I5" i="8"/>
  <c r="C56" i="8"/>
  <c r="E56" i="8"/>
  <c r="B24" i="8"/>
  <c r="C46" i="8"/>
  <c r="C54" i="8"/>
  <c r="O6" i="3"/>
  <c r="Q6" i="3" s="1"/>
  <c r="S6" i="3" s="1"/>
  <c r="C6" i="8"/>
  <c r="C38" i="8" s="1"/>
  <c r="C50" i="8"/>
  <c r="C11" i="8"/>
  <c r="C43" i="8" s="1"/>
  <c r="C8" i="8"/>
  <c r="O9" i="3"/>
  <c r="Q9" i="3" s="1"/>
  <c r="S9" i="3" s="1"/>
  <c r="C9" i="8"/>
  <c r="C41" i="8" s="1"/>
  <c r="O13" i="3"/>
  <c r="Q13" i="3" s="1"/>
  <c r="S13" i="3" s="1"/>
  <c r="C13" i="8"/>
  <c r="C45" i="8" s="1"/>
  <c r="C55" i="8"/>
  <c r="C52" i="8"/>
  <c r="L7" i="3"/>
  <c r="M7" i="3" s="1"/>
  <c r="C7" i="8"/>
  <c r="C39" i="8" s="1"/>
  <c r="N7" i="3"/>
  <c r="I7" i="8"/>
  <c r="C70" i="8" s="1"/>
  <c r="E70" i="8" s="1"/>
  <c r="O16" i="3"/>
  <c r="Q16" i="3" s="1"/>
  <c r="S16" i="3" s="1"/>
  <c r="C16" i="8"/>
  <c r="C48" i="8" s="1"/>
  <c r="AC19" i="17"/>
  <c r="AD19" i="17"/>
  <c r="F19" i="17"/>
  <c r="AA19" i="17"/>
  <c r="AB19" i="17"/>
  <c r="A14" i="1"/>
  <c r="AK26" i="17"/>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P7" i="3"/>
  <c r="R7" i="3" s="1"/>
  <c r="T7" i="3" s="1"/>
  <c r="I16" i="3"/>
  <c r="L21" i="3"/>
  <c r="M21" i="3" s="1"/>
  <c r="I11" i="8"/>
  <c r="C74" i="8" s="1"/>
  <c r="E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C68" i="8"/>
  <c r="E68" i="8" s="1"/>
  <c r="H7" i="3"/>
  <c r="L20" i="3"/>
  <c r="M20" i="3" s="1"/>
  <c r="N24" i="3"/>
  <c r="P21" i="3"/>
  <c r="R21" i="3" s="1"/>
  <c r="T21" i="3" s="1"/>
  <c r="N26" i="3"/>
  <c r="P7" i="14"/>
  <c r="I15" i="8"/>
  <c r="C78" i="8" s="1"/>
  <c r="E78" i="8" s="1"/>
  <c r="L16" i="3"/>
  <c r="M16" i="3" s="1"/>
  <c r="H24" i="3"/>
  <c r="N21" i="3"/>
  <c r="P27" i="3"/>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P28" i="3"/>
  <c r="R28" i="3" s="1"/>
  <c r="T28" i="3" s="1"/>
  <c r="P25" i="3"/>
  <c r="R25" i="3" s="1"/>
  <c r="T25" i="3" s="1"/>
  <c r="N25" i="3"/>
  <c r="L28" i="3"/>
  <c r="M28" i="3" s="1"/>
  <c r="E25" i="3"/>
  <c r="O28" i="3"/>
  <c r="Q28" i="3" s="1"/>
  <c r="S28" i="3" s="1"/>
  <c r="O24" i="3"/>
  <c r="Q24" i="3" s="1"/>
  <c r="S24" i="3" s="1"/>
  <c r="N23" i="3"/>
  <c r="I23" i="8"/>
  <c r="C86" i="8" s="1"/>
  <c r="E86" i="8" s="1"/>
  <c r="L23" i="3"/>
  <c r="M23" i="3" s="1"/>
  <c r="H23" i="3"/>
  <c r="O23" i="3"/>
  <c r="Q23" i="3" s="1"/>
  <c r="S23" i="3" s="1"/>
  <c r="I23" i="3"/>
  <c r="I22" i="8"/>
  <c r="C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H12" i="3"/>
  <c r="O12" i="3"/>
  <c r="Q12" i="3" s="1"/>
  <c r="S12" i="3" s="1"/>
  <c r="I12" i="3"/>
  <c r="L11" i="3"/>
  <c r="M11" i="3" s="1"/>
  <c r="H11" i="3"/>
  <c r="O11" i="3"/>
  <c r="Q11" i="3" s="1"/>
  <c r="S11" i="3" s="1"/>
  <c r="I10" i="8"/>
  <c r="C73" i="8" s="1"/>
  <c r="E73" i="8" s="1"/>
  <c r="N10" i="3"/>
  <c r="P10" i="3"/>
  <c r="R10" i="3" s="1"/>
  <c r="T10" i="3" s="1"/>
  <c r="I10" i="3"/>
  <c r="L10" i="3"/>
  <c r="M10" i="3" s="1"/>
  <c r="O10" i="3"/>
  <c r="Q10" i="3" s="1"/>
  <c r="S10" i="3" s="1"/>
  <c r="HW114" i="1"/>
  <c r="HW116" i="1" s="1"/>
  <c r="HW112" i="1"/>
  <c r="N9" i="3"/>
  <c r="I9" i="8"/>
  <c r="C72" i="8" s="1"/>
  <c r="E72" i="8" s="1"/>
  <c r="I9" i="3"/>
  <c r="H9" i="3"/>
  <c r="IB111" i="1"/>
  <c r="IB121" i="1" s="1"/>
  <c r="H8" i="3"/>
  <c r="IB114" i="1"/>
  <c r="IB116" i="1" s="1"/>
  <c r="I8" i="3"/>
  <c r="O8" i="3"/>
  <c r="Q8" i="3" s="1"/>
  <c r="S8" i="3" s="1"/>
  <c r="C69" i="8"/>
  <c r="E69" i="8"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IC111" i="1" l="1"/>
  <c r="IC121" i="1" s="1"/>
  <c r="IC108" i="1"/>
  <c r="J16" i="14"/>
  <c r="C53" i="8"/>
  <c r="E48" i="8"/>
  <c r="B16" i="8"/>
  <c r="B7" i="8"/>
  <c r="E39" i="8"/>
  <c r="B13" i="8"/>
  <c r="E45" i="8"/>
  <c r="B6" i="8"/>
  <c r="E38" i="8"/>
  <c r="E44" i="8"/>
  <c r="B12" i="8"/>
  <c r="B10" i="8"/>
  <c r="E42" i="8"/>
  <c r="C49" i="8"/>
  <c r="B9" i="8"/>
  <c r="E41" i="8"/>
  <c r="B11" i="8"/>
  <c r="E43" i="8"/>
  <c r="C40" i="8"/>
  <c r="C1" i="8"/>
  <c r="A15" i="1"/>
  <c r="AK27" i="17"/>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I25" i="3"/>
  <c r="H25" i="3"/>
  <c r="L25" i="3"/>
  <c r="M25" i="3" s="1"/>
  <c r="C88" i="8"/>
  <c r="I26" i="8"/>
  <c r="F14" i="8" s="1"/>
  <c r="U14" i="8" s="1"/>
  <c r="Y110" i="11"/>
  <c r="Y109" i="11"/>
  <c r="IC107" i="1"/>
  <c r="IC112" i="1"/>
  <c r="IC109" i="1"/>
  <c r="C26" i="8"/>
  <c r="S29" i="3" l="1"/>
  <c r="C57" i="8"/>
  <c r="K49" i="8" s="1"/>
  <c r="B8" i="8"/>
  <c r="B40" i="8" s="1"/>
  <c r="B20" i="8"/>
  <c r="B52" i="8" s="1"/>
  <c r="E52" i="8" s="1"/>
  <c r="B5" i="8"/>
  <c r="B37" i="8" s="1"/>
  <c r="E37" i="8" s="1"/>
  <c r="B14" i="8"/>
  <c r="B19" i="8"/>
  <c r="B51" i="8" s="1"/>
  <c r="E51" i="8" s="1"/>
  <c r="B21" i="8"/>
  <c r="B53" i="8" s="1"/>
  <c r="E53" i="8" s="1"/>
  <c r="B17" i="8"/>
  <c r="B49" i="8" s="1"/>
  <c r="B18" i="8"/>
  <c r="B50" i="8" s="1"/>
  <c r="B22" i="8"/>
  <c r="B54" i="8" s="1"/>
  <c r="B23" i="8"/>
  <c r="B55" i="8" s="1"/>
  <c r="E55" i="8" s="1"/>
  <c r="K70" i="8"/>
  <c r="M70" i="8" s="1"/>
  <c r="O70" i="8" s="1"/>
  <c r="L1" i="8"/>
  <c r="I1" i="8"/>
  <c r="P29" i="3"/>
  <c r="R29" i="3" s="1"/>
  <c r="A16" i="1"/>
  <c r="AK28" i="17"/>
  <c r="M49" i="8"/>
  <c r="O49" i="8" s="1"/>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4" i="8"/>
  <c r="K47" i="8"/>
  <c r="K48" i="8"/>
  <c r="K46" i="8"/>
  <c r="K42" i="8"/>
  <c r="K50" i="8"/>
  <c r="K78" i="8"/>
  <c r="K82" i="8"/>
  <c r="K86" i="8"/>
  <c r="K77" i="8"/>
  <c r="K80" i="8"/>
  <c r="K72" i="8"/>
  <c r="K83" i="8"/>
  <c r="K84" i="8"/>
  <c r="K52" i="8"/>
  <c r="K37" i="8"/>
  <c r="K40" i="8"/>
  <c r="K38" i="8"/>
  <c r="K55" i="8"/>
  <c r="K43" i="8"/>
  <c r="K54" i="8"/>
  <c r="K51" i="8"/>
  <c r="K53"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F20" i="8"/>
  <c r="U20" i="8" s="1"/>
  <c r="F24" i="8"/>
  <c r="U24" i="8" s="1"/>
  <c r="F21" i="8"/>
  <c r="U21" i="8" s="1"/>
  <c r="F7" i="8"/>
  <c r="U7" i="8" s="1"/>
  <c r="F5" i="8"/>
  <c r="U5" i="8" s="1"/>
  <c r="F18" i="8"/>
  <c r="U18" i="8" s="1"/>
  <c r="B39" i="8"/>
  <c r="B48" i="8"/>
  <c r="B43" i="8"/>
  <c r="D6" i="8"/>
  <c r="S6" i="8" s="1"/>
  <c r="H22" i="8"/>
  <c r="B85" i="8" s="1"/>
  <c r="H10" i="8"/>
  <c r="B73" i="8" s="1"/>
  <c r="D73" i="8" s="1"/>
  <c r="D21" i="8"/>
  <c r="S21" i="8" s="1"/>
  <c r="H13" i="8"/>
  <c r="B76" i="8" s="1"/>
  <c r="D76" i="8" s="1"/>
  <c r="H15" i="8"/>
  <c r="B78" i="8" s="1"/>
  <c r="B56" i="8"/>
  <c r="D56" i="8" s="1"/>
  <c r="H8" i="8"/>
  <c r="B71" i="8" s="1"/>
  <c r="D9" i="8"/>
  <c r="S9" i="8" s="1"/>
  <c r="D24" i="8"/>
  <c r="S24" i="8" s="1"/>
  <c r="H6" i="8"/>
  <c r="B69" i="8" s="1"/>
  <c r="D10" i="8"/>
  <c r="S10" i="8" s="1"/>
  <c r="H24" i="8"/>
  <c r="B87" i="8" s="1"/>
  <c r="D87" i="8" s="1"/>
  <c r="D11" i="8"/>
  <c r="S11" i="8" s="1"/>
  <c r="H7" i="8"/>
  <c r="B70" i="8" s="1"/>
  <c r="D17" i="8"/>
  <c r="S17" i="8" s="1"/>
  <c r="B45" i="8"/>
  <c r="D18" i="8"/>
  <c r="S18" i="8" s="1"/>
  <c r="D23" i="8"/>
  <c r="S23" i="8" s="1"/>
  <c r="B41" i="8"/>
  <c r="D41" i="8" s="1"/>
  <c r="D22" i="8"/>
  <c r="S22" i="8" s="1"/>
  <c r="H14" i="8"/>
  <c r="B77" i="8" s="1"/>
  <c r="D19" i="8"/>
  <c r="S19" i="8" s="1"/>
  <c r="H12" i="8"/>
  <c r="B75" i="8" s="1"/>
  <c r="D16" i="8"/>
  <c r="S16" i="8" s="1"/>
  <c r="H5" i="8"/>
  <c r="B68" i="8" s="1"/>
  <c r="D13" i="8"/>
  <c r="S13" i="8" s="1"/>
  <c r="H18" i="8"/>
  <c r="B81" i="8" s="1"/>
  <c r="E81" i="8" s="1"/>
  <c r="D8" i="8"/>
  <c r="S8" i="8" s="1"/>
  <c r="B44" i="8"/>
  <c r="D44" i="8" s="1"/>
  <c r="H23" i="8"/>
  <c r="B86" i="8" s="1"/>
  <c r="D86" i="8" s="1"/>
  <c r="B38" i="8"/>
  <c r="B47" i="8"/>
  <c r="D47" i="8" s="1"/>
  <c r="H16" i="8"/>
  <c r="B79" i="8" s="1"/>
  <c r="D79" i="8" s="1"/>
  <c r="D15" i="8"/>
  <c r="S15" i="8" s="1"/>
  <c r="D7" i="8"/>
  <c r="S7" i="8" s="1"/>
  <c r="B42" i="8"/>
  <c r="D42" i="8" s="1"/>
  <c r="H19" i="8"/>
  <c r="B82" i="8" s="1"/>
  <c r="D82" i="8" s="1"/>
  <c r="D12" i="8"/>
  <c r="S12" i="8" s="1"/>
  <c r="H17" i="8"/>
  <c r="B80" i="8" s="1"/>
  <c r="D14" i="8"/>
  <c r="S14" i="8" s="1"/>
  <c r="T14" i="8" s="1"/>
  <c r="H20" i="8"/>
  <c r="B83" i="8" s="1"/>
  <c r="B46" i="8"/>
  <c r="E46" i="8" s="1"/>
  <c r="H11" i="8"/>
  <c r="B74" i="8" s="1"/>
  <c r="H9" i="8"/>
  <c r="B72" i="8" s="1"/>
  <c r="D5" i="8"/>
  <c r="D20" i="8"/>
  <c r="K41" i="8" l="1"/>
  <c r="K45" i="8"/>
  <c r="L45" i="8" s="1"/>
  <c r="K39" i="8"/>
  <c r="M39" i="8" s="1"/>
  <c r="N39" i="8" s="1"/>
  <c r="K56" i="8"/>
  <c r="D85" i="8"/>
  <c r="E85" i="8"/>
  <c r="D84" i="8"/>
  <c r="E84" i="8"/>
  <c r="D80" i="8"/>
  <c r="E80" i="8"/>
  <c r="D71" i="8"/>
  <c r="E71" i="8"/>
  <c r="T24" i="8"/>
  <c r="D40" i="8"/>
  <c r="E40" i="8"/>
  <c r="D50" i="8"/>
  <c r="E50" i="8"/>
  <c r="D49" i="8"/>
  <c r="E49" i="8"/>
  <c r="D54" i="8"/>
  <c r="E54" i="8"/>
  <c r="T15" i="8"/>
  <c r="N49" i="8"/>
  <c r="G57" i="8"/>
  <c r="G88" i="8"/>
  <c r="A17" i="1"/>
  <c r="AK29" i="17"/>
  <c r="L86" i="8"/>
  <c r="M86" i="8"/>
  <c r="O86" i="8" s="1"/>
  <c r="L73" i="8"/>
  <c r="M73" i="8"/>
  <c r="O73" i="8" s="1"/>
  <c r="N70" i="8"/>
  <c r="M80" i="8"/>
  <c r="N80" i="8" s="1"/>
  <c r="L78" i="8"/>
  <c r="M78" i="8"/>
  <c r="N78" i="8" s="1"/>
  <c r="L74" i="8"/>
  <c r="M74" i="8"/>
  <c r="O74" i="8" s="1"/>
  <c r="M69" i="8"/>
  <c r="N69" i="8" s="1"/>
  <c r="L69" i="8"/>
  <c r="M84" i="8"/>
  <c r="O84" i="8" s="1"/>
  <c r="L77" i="8"/>
  <c r="M77" i="8"/>
  <c r="O77" i="8" s="1"/>
  <c r="M71" i="8"/>
  <c r="N71" i="8" s="1"/>
  <c r="L79" i="8"/>
  <c r="M79" i="8"/>
  <c r="N79" i="8" s="1"/>
  <c r="M85" i="8"/>
  <c r="N85" i="8" s="1"/>
  <c r="L83" i="8"/>
  <c r="M83" i="8"/>
  <c r="O83" i="8" s="1"/>
  <c r="L87" i="8"/>
  <c r="M87" i="8"/>
  <c r="N87" i="8" s="1"/>
  <c r="M81" i="8"/>
  <c r="O81" i="8" s="1"/>
  <c r="L72" i="8"/>
  <c r="M72" i="8"/>
  <c r="O72" i="8" s="1"/>
  <c r="L82" i="8"/>
  <c r="M82" i="8"/>
  <c r="N82" i="8" s="1"/>
  <c r="L75" i="8"/>
  <c r="M75" i="8"/>
  <c r="O75" i="8" s="1"/>
  <c r="L76" i="8"/>
  <c r="M76" i="8"/>
  <c r="O76" i="8" s="1"/>
  <c r="M53" i="8"/>
  <c r="O53" i="8" s="1"/>
  <c r="M43" i="8"/>
  <c r="O43" i="8" s="1"/>
  <c r="L43" i="8"/>
  <c r="M50" i="8"/>
  <c r="N50" i="8" s="1"/>
  <c r="L48" i="8"/>
  <c r="M48" i="8"/>
  <c r="O48" i="8" s="1"/>
  <c r="M51" i="8"/>
  <c r="O51" i="8" s="1"/>
  <c r="M55" i="8"/>
  <c r="N55" i="8" s="1"/>
  <c r="L42" i="8"/>
  <c r="M42" i="8"/>
  <c r="N42" i="8" s="1"/>
  <c r="M47" i="8"/>
  <c r="O47" i="8" s="1"/>
  <c r="L47" i="8"/>
  <c r="M54" i="8"/>
  <c r="N54" i="8" s="1"/>
  <c r="L38" i="8"/>
  <c r="M38" i="8"/>
  <c r="N38" i="8" s="1"/>
  <c r="M52" i="8"/>
  <c r="N52" i="8" s="1"/>
  <c r="M46" i="8"/>
  <c r="N46" i="8" s="1"/>
  <c r="L44" i="8"/>
  <c r="M44" i="8"/>
  <c r="N44" i="8" s="1"/>
  <c r="M40" i="8"/>
  <c r="O40" i="8" s="1"/>
  <c r="D70" i="8"/>
  <c r="M41" i="8"/>
  <c r="N41" i="8" s="1"/>
  <c r="L41" i="8"/>
  <c r="M45" i="8"/>
  <c r="N45" i="8" s="1"/>
  <c r="L56" i="8"/>
  <c r="M56" i="8"/>
  <c r="O56" i="8" s="1"/>
  <c r="M68" i="8"/>
  <c r="N68" i="8" s="1"/>
  <c r="U26" i="8"/>
  <c r="W14" i="8" s="1"/>
  <c r="M37" i="8"/>
  <c r="O37" i="8" s="1"/>
  <c r="D38" i="8"/>
  <c r="B57" i="8"/>
  <c r="L54" i="8" s="1"/>
  <c r="T19" i="8"/>
  <c r="T23" i="8"/>
  <c r="T10" i="8"/>
  <c r="T6" i="8"/>
  <c r="T18" i="8"/>
  <c r="Y26" i="8"/>
  <c r="T21" i="8"/>
  <c r="T9" i="8"/>
  <c r="T11" i="8"/>
  <c r="T12" i="8"/>
  <c r="T8" i="8"/>
  <c r="T7" i="8"/>
  <c r="T13" i="8"/>
  <c r="T17" i="8"/>
  <c r="T16" i="8"/>
  <c r="T22" i="8"/>
  <c r="D48" i="8"/>
  <c r="D39" i="8"/>
  <c r="D43" i="8"/>
  <c r="E21" i="8"/>
  <c r="E6" i="8"/>
  <c r="N86" i="8"/>
  <c r="D68" i="8"/>
  <c r="E22" i="8"/>
  <c r="D51" i="8"/>
  <c r="D45" i="8"/>
  <c r="E17" i="8"/>
  <c r="E9" i="8"/>
  <c r="D75" i="8"/>
  <c r="D69" i="8"/>
  <c r="E11" i="8"/>
  <c r="E24" i="8"/>
  <c r="D78" i="8"/>
  <c r="D81" i="8"/>
  <c r="E15" i="8"/>
  <c r="E23" i="8"/>
  <c r="E19" i="8"/>
  <c r="E16" i="8"/>
  <c r="E10" i="8"/>
  <c r="D53" i="8"/>
  <c r="E18" i="8"/>
  <c r="D77" i="8"/>
  <c r="D55" i="8"/>
  <c r="E13" i="8"/>
  <c r="E7" i="8"/>
  <c r="E8" i="8"/>
  <c r="D37" i="8"/>
  <c r="E14" i="8"/>
  <c r="B88" i="8"/>
  <c r="L80" i="8" s="1"/>
  <c r="H26" i="8"/>
  <c r="D83" i="8"/>
  <c r="E12" i="8"/>
  <c r="S20" i="8"/>
  <c r="T20" i="8" s="1"/>
  <c r="E20" i="8"/>
  <c r="D52" i="8"/>
  <c r="S5" i="8"/>
  <c r="E5" i="8"/>
  <c r="D46" i="8"/>
  <c r="D72" i="8"/>
  <c r="D74" i="8"/>
  <c r="N77" i="8" l="1"/>
  <c r="L39" i="8"/>
  <c r="N48" i="8"/>
  <c r="N75" i="8"/>
  <c r="W11" i="8"/>
  <c r="O69" i="8"/>
  <c r="P69" i="8" s="1"/>
  <c r="O78" i="8"/>
  <c r="P78" i="8" s="1"/>
  <c r="N40" i="8"/>
  <c r="N81" i="8"/>
  <c r="L81" i="8"/>
  <c r="L85" i="8"/>
  <c r="W17" i="8"/>
  <c r="W7" i="8"/>
  <c r="O82" i="8"/>
  <c r="P82" i="8" s="1"/>
  <c r="N51" i="8"/>
  <c r="N74" i="8"/>
  <c r="L84" i="8"/>
  <c r="O46" i="8"/>
  <c r="L70" i="8"/>
  <c r="P70" i="8" s="1"/>
  <c r="E88" i="8"/>
  <c r="F87" i="8" s="1"/>
  <c r="L71" i="8"/>
  <c r="O71" i="8"/>
  <c r="L40" i="8"/>
  <c r="P40" i="8" s="1"/>
  <c r="L52" i="8"/>
  <c r="O54" i="8"/>
  <c r="P54" i="8" s="1"/>
  <c r="L46" i="8"/>
  <c r="P46" i="8" s="1"/>
  <c r="L51" i="8"/>
  <c r="P51" i="8" s="1"/>
  <c r="L53" i="8"/>
  <c r="O42" i="8"/>
  <c r="P42" i="8" s="1"/>
  <c r="L50" i="8"/>
  <c r="L49" i="8"/>
  <c r="P49" i="8" s="1"/>
  <c r="L55" i="8"/>
  <c r="N56" i="8"/>
  <c r="O41" i="8"/>
  <c r="P41" i="8" s="1"/>
  <c r="N53" i="8"/>
  <c r="O55" i="8"/>
  <c r="W22" i="8"/>
  <c r="W18" i="8"/>
  <c r="N43" i="8"/>
  <c r="W13" i="8"/>
  <c r="O50" i="8"/>
  <c r="W5" i="8"/>
  <c r="W26" i="8" s="1"/>
  <c r="AA26" i="8" s="1"/>
  <c r="O44" i="8"/>
  <c r="P44" i="8" s="1"/>
  <c r="O80" i="8"/>
  <c r="P80" i="8" s="1"/>
  <c r="W19" i="8"/>
  <c r="O79" i="8"/>
  <c r="P79" i="8" s="1"/>
  <c r="W20" i="8"/>
  <c r="W24" i="8"/>
  <c r="W15" i="8"/>
  <c r="N84" i="8"/>
  <c r="O87" i="8"/>
  <c r="P87" i="8" s="1"/>
  <c r="W6" i="8"/>
  <c r="N83" i="8"/>
  <c r="A18" i="1"/>
  <c r="AK30" i="17"/>
  <c r="N72" i="8"/>
  <c r="N76" i="8"/>
  <c r="O85" i="8"/>
  <c r="N73" i="8"/>
  <c r="O52" i="8"/>
  <c r="P52" i="8" s="1"/>
  <c r="O45" i="8"/>
  <c r="P45" i="8" s="1"/>
  <c r="N47" i="8"/>
  <c r="P74" i="8"/>
  <c r="W8" i="8"/>
  <c r="W21" i="8"/>
  <c r="W10" i="8"/>
  <c r="O68" i="8"/>
  <c r="L68" i="8"/>
  <c r="W23" i="8"/>
  <c r="W9" i="8"/>
  <c r="W12" i="8"/>
  <c r="W16" i="8"/>
  <c r="O38" i="8"/>
  <c r="P38" i="8" s="1"/>
  <c r="L37" i="8"/>
  <c r="O39" i="8"/>
  <c r="P39" i="8" s="1"/>
  <c r="N37" i="8"/>
  <c r="P56" i="8"/>
  <c r="P43" i="8"/>
  <c r="P47" i="8"/>
  <c r="D57" i="8"/>
  <c r="F56" i="8"/>
  <c r="P48" i="8"/>
  <c r="P86" i="8"/>
  <c r="P72" i="8"/>
  <c r="P75" i="8"/>
  <c r="P73" i="8"/>
  <c r="P83" i="8"/>
  <c r="P77" i="8"/>
  <c r="P76" i="8"/>
  <c r="D88" i="8"/>
  <c r="X26" i="8"/>
  <c r="T5" i="8"/>
  <c r="S26" i="8"/>
  <c r="P55" i="8" l="1"/>
  <c r="P85" i="8"/>
  <c r="P81" i="8"/>
  <c r="P53" i="8"/>
  <c r="P71" i="8"/>
  <c r="P84" i="8"/>
  <c r="P50" i="8"/>
  <c r="P68" i="8"/>
  <c r="A19" i="1"/>
  <c r="AK31" i="17"/>
  <c r="P37" i="8"/>
  <c r="V14" i="8"/>
  <c r="V21" i="8"/>
  <c r="V20" i="8"/>
  <c r="V9" i="8"/>
  <c r="V11" i="8"/>
  <c r="V17" i="8"/>
  <c r="V10" i="8"/>
  <c r="V12" i="8"/>
  <c r="V18" i="8"/>
  <c r="V8" i="8"/>
  <c r="V7" i="8"/>
  <c r="V13" i="8"/>
  <c r="V24" i="8"/>
  <c r="V22" i="8"/>
  <c r="V5" i="8"/>
  <c r="V6" i="8"/>
  <c r="V19" i="8"/>
  <c r="V15" i="8"/>
  <c r="V23" i="8"/>
  <c r="V16" i="8"/>
  <c r="A20" i="1" l="1"/>
  <c r="AK32" i="17"/>
  <c r="V26" i="8"/>
  <c r="Z26" i="8" s="1"/>
  <c r="A21" i="1" l="1"/>
  <c r="AK33" i="17"/>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E5" i="17" l="1"/>
  <c r="H5" i="17"/>
</calcChain>
</file>

<file path=xl/comments1.xml><?xml version="1.0" encoding="utf-8"?>
<comments xmlns="http://schemas.openxmlformats.org/spreadsheetml/2006/main">
  <authors>
    <author>Tibus</author>
  </authors>
  <commentList>
    <comment ref="GN29" authorId="0">
      <text>
        <r>
          <rPr>
            <b/>
            <sz val="9"/>
            <color indexed="81"/>
            <rFont val="Tahoma"/>
            <charset val="1"/>
          </rPr>
          <t>Kecskerágó</t>
        </r>
      </text>
    </comment>
    <comment ref="HF35" authorId="0">
      <text>
        <r>
          <rPr>
            <b/>
            <sz val="9"/>
            <color indexed="81"/>
            <rFont val="Tahoma"/>
            <charset val="1"/>
          </rPr>
          <t>Vadkőrte</t>
        </r>
      </text>
    </comment>
    <comment ref="GW57" authorId="0">
      <text>
        <r>
          <rPr>
            <b/>
            <sz val="9"/>
            <color indexed="81"/>
            <rFont val="Tahoma"/>
            <family val="2"/>
            <charset val="238"/>
          </rPr>
          <t>Tatár juhar</t>
        </r>
      </text>
    </comment>
    <comment ref="GN63" authorId="0">
      <text>
        <r>
          <rPr>
            <b/>
            <sz val="9"/>
            <color indexed="81"/>
            <rFont val="Tahoma"/>
            <family val="2"/>
            <charset val="238"/>
          </rPr>
          <t>Benge</t>
        </r>
      </text>
    </comment>
    <comment ref="GN64" authorId="0">
      <text>
        <r>
          <rPr>
            <b/>
            <sz val="9"/>
            <color indexed="81"/>
            <rFont val="Tahoma"/>
            <family val="2"/>
            <charset val="238"/>
          </rPr>
          <t>Benge</t>
        </r>
      </text>
    </comment>
    <comment ref="GN66" authorId="0">
      <text>
        <r>
          <rPr>
            <b/>
            <sz val="9"/>
            <color indexed="81"/>
            <rFont val="Tahoma"/>
            <charset val="1"/>
          </rPr>
          <t>Benge</t>
        </r>
      </text>
    </comment>
    <comment ref="GN68" authorId="0">
      <text>
        <r>
          <rPr>
            <b/>
            <sz val="9"/>
            <color indexed="81"/>
            <rFont val="Tahoma"/>
            <charset val="1"/>
          </rPr>
          <t>Benge</t>
        </r>
      </text>
    </comment>
    <comment ref="GN75" authorId="0">
      <text>
        <r>
          <rPr>
            <b/>
            <sz val="9"/>
            <color indexed="81"/>
            <rFont val="Tahoma"/>
            <charset val="1"/>
          </rPr>
          <t>Benge</t>
        </r>
      </text>
    </comment>
    <comment ref="GN76" authorId="0">
      <text>
        <r>
          <rPr>
            <b/>
            <sz val="9"/>
            <color indexed="81"/>
            <rFont val="Tahoma"/>
            <charset val="1"/>
          </rPr>
          <t>Benge</t>
        </r>
      </text>
    </comment>
  </commentList>
</comments>
</file>

<file path=xl/comments2.xml><?xml version="1.0" encoding="utf-8"?>
<comments xmlns="http://schemas.openxmlformats.org/spreadsheetml/2006/main">
  <authors>
    <author>Tibus</author>
  </authors>
  <commentList>
    <comment ref="C36" authorId="0">
      <text>
        <r>
          <rPr>
            <b/>
            <sz val="9"/>
            <color indexed="81"/>
            <rFont val="Tahoma"/>
            <charset val="1"/>
          </rPr>
          <t>1KTT 1CS</t>
        </r>
      </text>
    </comment>
    <comment ref="G44" authorId="0">
      <text>
        <r>
          <rPr>
            <b/>
            <sz val="9"/>
            <color indexed="81"/>
            <rFont val="Tahoma"/>
            <charset val="1"/>
          </rPr>
          <t>KTT</t>
        </r>
      </text>
    </comment>
    <comment ref="C59" authorId="0">
      <text>
        <r>
          <rPr>
            <b/>
            <sz val="9"/>
            <color indexed="81"/>
            <rFont val="Tahoma"/>
            <charset val="1"/>
          </rPr>
          <t>KTT 4 CS 1</t>
        </r>
      </text>
    </comment>
  </commentList>
</comments>
</file>

<file path=xl/comments3.xml><?xml version="1.0" encoding="utf-8"?>
<comments xmlns="http://schemas.openxmlformats.org/spreadsheetml/2006/main">
  <authors>
    <author>Tibus</author>
    <author>Feher Adam</author>
  </authors>
  <commentList>
    <comment ref="G89" authorId="0">
      <text>
        <r>
          <rPr>
            <b/>
            <sz val="9"/>
            <color indexed="81"/>
            <rFont val="Tahoma"/>
            <charset val="1"/>
          </rPr>
          <t>Nincs lemérve a hossz</t>
        </r>
      </text>
    </comment>
    <comment ref="G90" authorId="0">
      <text>
        <r>
          <rPr>
            <b/>
            <sz val="9"/>
            <color indexed="81"/>
            <rFont val="Tahoma"/>
            <charset val="1"/>
          </rPr>
          <t>Nincs lemérve a hossz</t>
        </r>
      </text>
    </comment>
    <comment ref="E181" authorId="0">
      <text>
        <r>
          <rPr>
            <b/>
            <sz val="9"/>
            <color indexed="81"/>
            <rFont val="Tahoma"/>
            <charset val="1"/>
          </rPr>
          <t>Korhadt</t>
        </r>
      </text>
    </comment>
    <comment ref="B202" authorId="1">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4.xml><?xml version="1.0" encoding="utf-8"?>
<comments xmlns="http://schemas.openxmlformats.org/spreadsheetml/2006/main">
  <authors>
    <author>Tibus</author>
  </authors>
  <commentList>
    <comment ref="E21" authorId="0">
      <text>
        <r>
          <rPr>
            <b/>
            <sz val="9"/>
            <color indexed="81"/>
            <rFont val="Tahoma"/>
            <charset val="1"/>
          </rPr>
          <t>14-15. mintavételi pont közötti szakaszon.</t>
        </r>
      </text>
    </comment>
    <comment ref="F25" authorId="0">
      <text>
        <r>
          <rPr>
            <b/>
            <sz val="9"/>
            <color indexed="81"/>
            <rFont val="Tahoma"/>
            <charset val="1"/>
          </rPr>
          <t>18-19. mintavételi pont közötti szakaszon</t>
        </r>
      </text>
    </comment>
    <comment ref="G51" authorId="0">
      <text>
        <r>
          <rPr>
            <b/>
            <sz val="9"/>
            <color indexed="81"/>
            <rFont val="Tahoma"/>
            <charset val="1"/>
          </rPr>
          <t>44-45. mintavételi pont közötti szakaszon</t>
        </r>
      </text>
    </comment>
  </commentList>
</comments>
</file>

<file path=xl/comments5.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6.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<sst xmlns="http://schemas.openxmlformats.org/spreadsheetml/2006/main" count="1710" uniqueCount="448">
  <si>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</si>
  <si>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</si>
  <si>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</si>
  <si>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</si>
  <si>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</si>
  <si>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</si>
  <si>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</si>
  <si>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</si>
  <si>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</si>
  <si>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</si>
  <si>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</si>
  <si>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</si>
  <si>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</si>
  <si>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</si>
  <si>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</si>
  <si>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</si>
  <si>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</si>
  <si>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</si>
  <si>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</si>
  <si>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</si>
  <si>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</si>
  <si>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</si>
  <si>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</si>
  <si>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</si>
  <si>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</si>
  <si>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</si>
  <si>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</si>
  <si>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</si>
  <si>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</si>
  <si>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</si>
  <si>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</si>
  <si>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</si>
  <si>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</si>
  <si>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</si>
  <si>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</si>
  <si>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</si>
  <si>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</si>
  <si>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</si>
  <si>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</si>
  <si>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</si>
  <si>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</si>
  <si>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</si>
  <si>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</si>
  <si>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</si>
  <si>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</si>
  <si>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</si>
  <si>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</si>
  <si>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</si>
  <si>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</si>
  <si>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</si>
  <si>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</si>
  <si>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</si>
  <si>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</si>
  <si>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</si>
  <si>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</si>
  <si>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</si>
  <si>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</si>
  <si>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</si>
  <si>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</si>
  <si>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</si>
  <si>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</si>
  <si>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</si>
  <si>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</si>
  <si>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</si>
  <si>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</si>
  <si>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</si>
  <si>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</si>
  <si>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</si>
  <si>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</si>
  <si>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</si>
  <si>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</si>
  <si>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</si>
  <si>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</si>
  <si>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</si>
  <si>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</si>
  <si>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</si>
  <si>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</si>
  <si>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</si>
  <si>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</si>
  <si>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</si>
  <si>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</si>
  <si>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</si>
  <si>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</si>
  <si>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</si>
  <si>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</si>
  <si>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</si>
  <si>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</si>
  <si>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</si>
  <si>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</si>
  <si>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</si>
  <si>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</si>
  <si>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</si>
  <si>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</si>
  <si>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</si>
  <si>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</si>
  <si>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</si>
  <si>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</si>
  <si>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</si>
  <si>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</si>
  <si>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</si>
  <si>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</si>
  <si>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</si>
  <si>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</si>
  <si>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</si>
  <si>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</si>
  <si>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</si>
  <si>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</si>
  <si>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</si>
  <si>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</si>
  <si>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</si>
  <si>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</si>
  <si>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</si>
  <si>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</si>
  <si>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</si>
  <si>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</si>
  <si>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</si>
  <si>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</si>
  <si>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</si>
  <si>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</si>
  <si>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</si>
  <si>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</si>
  <si>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</si>
  <si>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</si>
  <si>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</si>
  <si>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</si>
  <si>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</si>
  <si>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</si>
  <si>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</si>
  <si>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</si>
  <si>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</si>
  <si>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</si>
  <si>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</si>
  <si>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</si>
  <si>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</si>
  <si>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</si>
  <si>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</si>
  <si>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</si>
  <si>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</si>
  <si>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</si>
  <si>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</si>
  <si>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</si>
  <si>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</si>
  <si>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</si>
  <si>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</si>
  <si>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</si>
  <si>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</si>
  <si>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</si>
  <si>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</si>
  <si>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</si>
  <si>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</si>
  <si>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</si>
  <si>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</si>
  <si>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</si>
  <si>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</si>
  <si>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</si>
  <si>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</si>
  <si>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</si>
  <si>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</si>
  <si>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</si>
  <si>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</si>
  <si>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</si>
  <si>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</si>
  <si>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</si>
  <si>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</si>
  <si>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</si>
  <si>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</si>
  <si>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</si>
  <si>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</si>
  <si>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</si>
  <si>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</si>
  <si>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</si>
  <si>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</si>
  <si>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</si>
  <si>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</si>
  <si>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</si>
  <si>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</si>
  <si>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</si>
  <si>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</si>
  <si>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</si>
  <si>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</si>
  <si>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</si>
  <si>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</si>
  <si>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</si>
  <si>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</si>
  <si>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</si>
  <si>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</si>
  <si>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</si>
  <si>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</si>
  <si>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</si>
  <si>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</si>
  <si>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</si>
  <si>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</si>
  <si>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</si>
  <si>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</si>
  <si>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</si>
  <si>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</si>
  <si>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</si>
  <si>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</si>
  <si>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</si>
  <si>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</si>
  <si>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</si>
  <si>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</si>
  <si>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</si>
  <si>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</si>
  <si>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</si>
  <si>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</si>
  <si>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</si>
  <si>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</si>
  <si>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</si>
  <si>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</si>
  <si>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</si>
  <si>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</si>
  <si>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</si>
  <si>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</si>
  <si>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</si>
  <si>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</si>
  <si>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</si>
  <si>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</si>
  <si>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</si>
  <si>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</si>
  <si>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</si>
  <si>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</si>
  <si>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</si>
  <si>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</si>
  <si>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</si>
  <si>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</si>
  <si>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</si>
  <si>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</si>
  <si>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</si>
  <si>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</si>
  <si>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</si>
  <si>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</si>
  <si>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</si>
  <si>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</si>
  <si>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</si>
  <si>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</si>
  <si>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</si>
  <si>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</si>
  <si>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</si>
  <si>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</si>
  <si>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</si>
  <si>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</si>
  <si>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</si>
  <si>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</si>
  <si>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</si>
  <si>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</si>
  <si>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</si>
  <si>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</si>
  <si>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</si>
  <si>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</si>
  <si>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</si>
  <si>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</si>
  <si>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</si>
  <si>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</si>
  <si>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</si>
  <si>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</si>
  <si>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</si>
  <si>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</si>
  <si>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</si>
  <si>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</si>
  <si>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</si>
  <si>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</si>
  <si>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</si>
  <si>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</si>
  <si>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</si>
  <si>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</si>
  <si>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</si>
  <si>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</si>
  <si>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</si>
  <si>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</si>
  <si>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</si>
  <si>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</si>
  <si>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</si>
  <si>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</si>
  <si>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</si>
  <si>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</si>
  <si>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</si>
  <si>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</si>
  <si>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</si>
  <si>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</si>
  <si>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</si>
  <si>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</si>
  <si>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</si>
  <si>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</si>
  <si>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</si>
  <si>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</si>
  <si>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</si>
  <si>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</si>
  <si>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</si>
  <si>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</si>
  <si>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</si>
  <si>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</si>
  <si>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</si>
  <si>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</si>
  <si>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</si>
  <si>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</si>
  <si>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</si>
  <si>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</si>
  <si>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</si>
  <si>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</si>
  <si>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</si>
  <si>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</si>
  <si>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</si>
  <si>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</si>
  <si>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</si>
  <si>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</si>
  <si>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</si>
  <si>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</si>
  <si>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</si>
  <si>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</si>
  <si>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</si>
  <si>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</si>
  <si>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</si>
  <si>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</si>
  <si>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</si>
  <si>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</si>
  <si>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</si>
  <si>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</si>
  <si>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</si>
  <si>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</si>
  <si>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</si>
  <si>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</si>
  <si>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</si>
  <si>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</si>
  <si>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</si>
  <si>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</si>
  <si>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</si>
  <si>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</si>
  <si>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</si>
  <si>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</si>
  <si>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</si>
  <si>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</si>
  <si>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</si>
  <si>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</si>
  <si>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</si>
  <si>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</si>
  <si>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</si>
  <si>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</si>
  <si>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</si>
  <si>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</si>
  <si>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</si>
  <si>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</si>
  <si>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</si>
  <si>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</si>
  <si>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</si>
  <si>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</si>
  <si>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</si>
  <si>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</si>
  <si>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</si>
  <si>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</si>
  <si>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</si>
  <si>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</si>
  <si>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</si>
  <si>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</si>
  <si>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</si>
  <si>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</si>
  <si>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</si>
  <si>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</si>
  <si>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</si>
  <si>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</si>
  <si>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</si>
  <si>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</si>
  <si>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</si>
  <si>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</si>
  <si>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</si>
  <si>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</si>
  <si>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</si>
  <si>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</si>
  <si>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</si>
  <si>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</si>
  <si>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</si>
  <si>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</si>
  <si>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faj4 +</t>
  </si>
  <si>
    <t>faj5 +</t>
  </si>
  <si>
    <t>faj6 +</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</si>
  <si>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</si>
  <si>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</si>
  <si>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</si>
  <si>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</si>
  <si>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</si>
  <si>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</si>
  <si>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</si>
  <si>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</si>
  <si>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</si>
  <si>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</si>
  <si>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faj15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</si>
  <si>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</si>
  <si>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</si>
  <si>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</si>
  <si>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</si>
  <si>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</si>
  <si>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</si>
  <si>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</si>
  <si>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</si>
  <si>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</si>
  <si>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</si>
  <si>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</si>
  <si>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</si>
  <si>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</si>
  <si>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</si>
  <si>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</si>
  <si>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</si>
  <si>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</si>
  <si>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</si>
  <si>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</si>
  <si>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</si>
  <si>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</si>
  <si>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</si>
  <si>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</si>
  <si>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</si>
  <si>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</si>
  <si>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</si>
  <si>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</si>
  <si>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</si>
  <si>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</si>
  <si>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</si>
  <si>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</si>
  <si>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</si>
  <si>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</si>
  <si>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</si>
  <si>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</si>
  <si>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</si>
  <si>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</si>
  <si>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</si>
  <si>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</si>
  <si>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</si>
  <si>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</si>
  <si>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</si>
  <si>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</si>
  <si>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</si>
  <si>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</si>
  <si>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Gyöngyöspata</t>
  </si>
  <si>
    <t>Hoffer K.</t>
  </si>
  <si>
    <t>KTT</t>
  </si>
  <si>
    <t>CS</t>
  </si>
  <si>
    <t>KST</t>
  </si>
  <si>
    <t>KTT, CS</t>
  </si>
  <si>
    <t>CS, KTT</t>
  </si>
  <si>
    <t>Csapás</t>
  </si>
  <si>
    <t>Galagonyán agancsverés, ketté van tőrve</t>
  </si>
  <si>
    <t>mindhárom galagonya száraz</t>
  </si>
  <si>
    <t>Tatár juhar</t>
  </si>
  <si>
    <t>csapás</t>
  </si>
  <si>
    <t>KTT_CS</t>
  </si>
  <si>
    <t>Brevák E. Hepp K. Csintalan Zs. Herbály M.</t>
  </si>
  <si>
    <t>Kutyabenge</t>
  </si>
  <si>
    <t>Tatárjuhar</t>
  </si>
  <si>
    <t>Vadkörte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</si>
</sst>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5"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
      <b/>
      <sz val="9"/>
      <color indexed="81"/>
      <name val="Tahoma"/>
      <charset val="1"/>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8">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0" fontId="54" fillId="23" borderId="0" xfId="38" applyFont="1" applyFill="1" applyBorder="1" applyAlignment="1">
      <alignment horizontal="center"/>
    </xf>
    <xf numFmtId="0" fontId="55" fillId="0" borderId="0" xfId="0" applyFont="1" applyAlignment="1"/>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54" fillId="0" borderId="42" xfId="0" applyFont="1" applyBorder="1" applyAlignment="1">
      <alignment horizontal="center"/>
    </xf>
    <xf numFmtId="0" fontId="42" fillId="0" borderId="34" xfId="38" applyFont="1" applyBorder="1" applyAlignment="1">
      <alignment horizontal="center"/>
    </xf>
    <xf numFmtId="0" fontId="42" fillId="0" borderId="0"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0" fillId="25" borderId="0" xfId="0" applyFill="1" applyAlignment="1">
      <alignment wrapText="1"/>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cstate="print"/>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88"/>
    <col min="7" max="16384" width="9.140625" style="388"/>
  </cols>
  <sheetData>
    <row r="4" spans="3:15" x14ac:dyDescent="0.2">
      <c r="C4" s="480" t="s">
        <v>355</v>
      </c>
      <c r="D4" s="480"/>
      <c r="E4" s="480"/>
      <c r="F4" s="481" t="s">
        <v>356</v>
      </c>
      <c r="G4" s="482"/>
      <c r="H4" s="482"/>
      <c r="I4" s="482"/>
      <c r="J4" s="482"/>
      <c r="K4" s="482"/>
      <c r="L4" s="482"/>
      <c r="M4" s="484"/>
      <c r="N4" s="485"/>
      <c r="O4" s="485"/>
    </row>
    <row r="5" spans="3:15" x14ac:dyDescent="0.2">
      <c r="C5" s="480"/>
      <c r="D5" s="480"/>
      <c r="E5" s="480"/>
      <c r="F5" s="482"/>
      <c r="G5" s="482"/>
      <c r="H5" s="482"/>
      <c r="I5" s="482"/>
      <c r="J5" s="482"/>
      <c r="K5" s="482"/>
      <c r="L5" s="482"/>
      <c r="M5" s="485"/>
      <c r="N5" s="485"/>
      <c r="O5" s="485"/>
    </row>
    <row r="6" spans="3:15" x14ac:dyDescent="0.2">
      <c r="C6" s="480"/>
      <c r="D6" s="480"/>
      <c r="E6" s="480"/>
      <c r="F6" s="482"/>
      <c r="G6" s="482"/>
      <c r="H6" s="482"/>
      <c r="I6" s="482"/>
      <c r="J6" s="482"/>
      <c r="K6" s="482"/>
      <c r="L6" s="482"/>
      <c r="M6" s="485"/>
      <c r="N6" s="485"/>
      <c r="O6" s="485"/>
    </row>
    <row r="7" spans="3:15" x14ac:dyDescent="0.2">
      <c r="C7" s="480"/>
      <c r="D7" s="480"/>
      <c r="E7" s="480"/>
      <c r="F7" s="482"/>
      <c r="G7" s="482"/>
      <c r="H7" s="482"/>
      <c r="I7" s="482"/>
      <c r="J7" s="482"/>
      <c r="K7" s="482"/>
      <c r="L7" s="482"/>
      <c r="M7" s="485"/>
      <c r="N7" s="485"/>
      <c r="O7" s="485"/>
    </row>
    <row r="8" spans="3:15" x14ac:dyDescent="0.2">
      <c r="C8" s="480"/>
      <c r="D8" s="480"/>
      <c r="E8" s="480"/>
      <c r="F8" s="483" t="s">
        <v>357</v>
      </c>
      <c r="G8" s="483"/>
      <c r="H8" s="483"/>
      <c r="I8" s="483"/>
      <c r="J8" s="483"/>
      <c r="K8" s="483"/>
      <c r="L8" s="483"/>
      <c r="M8" s="485"/>
      <c r="N8" s="485"/>
      <c r="O8" s="485"/>
    </row>
    <row r="9" spans="3:15" x14ac:dyDescent="0.2">
      <c r="C9" s="480"/>
      <c r="D9" s="480"/>
      <c r="E9" s="480"/>
      <c r="F9" s="483"/>
      <c r="G9" s="483"/>
      <c r="H9" s="483"/>
      <c r="I9" s="483"/>
      <c r="J9" s="483"/>
      <c r="K9" s="483"/>
      <c r="L9" s="483"/>
      <c r="M9" s="485"/>
      <c r="N9" s="485"/>
      <c r="O9" s="485"/>
    </row>
    <row r="10" spans="3:15" x14ac:dyDescent="0.2">
      <c r="C10" s="480"/>
      <c r="D10" s="480"/>
      <c r="E10" s="480"/>
      <c r="F10" s="483"/>
      <c r="G10" s="483"/>
      <c r="H10" s="483"/>
      <c r="I10" s="483"/>
      <c r="J10" s="483"/>
      <c r="K10" s="483"/>
      <c r="L10" s="483"/>
      <c r="M10" s="485"/>
      <c r="N10" s="485"/>
      <c r="O10" s="485"/>
    </row>
    <row r="11" spans="3:15" x14ac:dyDescent="0.2">
      <c r="C11" s="480"/>
      <c r="D11" s="480"/>
      <c r="E11" s="480"/>
      <c r="F11" s="483"/>
      <c r="G11" s="483"/>
      <c r="H11" s="483"/>
      <c r="I11" s="483"/>
      <c r="J11" s="483"/>
      <c r="K11" s="483"/>
      <c r="L11" s="483"/>
      <c r="M11" s="485"/>
      <c r="N11" s="485"/>
      <c r="O11" s="485"/>
    </row>
    <row r="12" spans="3:15" x14ac:dyDescent="0.2">
      <c r="C12" s="480"/>
      <c r="D12" s="480"/>
      <c r="E12" s="480"/>
      <c r="F12" s="483"/>
      <c r="G12" s="483"/>
      <c r="H12" s="483"/>
      <c r="I12" s="483"/>
      <c r="J12" s="483"/>
      <c r="K12" s="483"/>
      <c r="L12" s="483"/>
      <c r="M12" s="485"/>
      <c r="N12" s="485"/>
      <c r="O12" s="485"/>
    </row>
    <row r="14" spans="3:15" x14ac:dyDescent="0.2">
      <c r="C14" s="486" t="s">
        <v>360</v>
      </c>
      <c r="D14" s="486"/>
      <c r="E14" s="486"/>
      <c r="F14" s="486"/>
      <c r="G14" s="486"/>
      <c r="H14" s="486"/>
      <c r="I14" s="486"/>
      <c r="J14" s="486"/>
      <c r="K14" s="486"/>
      <c r="L14" s="486"/>
      <c r="M14" s="486"/>
      <c r="N14" s="486"/>
      <c r="O14" s="486"/>
    </row>
    <row r="15" spans="3:15" x14ac:dyDescent="0.2">
      <c r="C15" s="486"/>
      <c r="D15" s="486"/>
      <c r="E15" s="486"/>
      <c r="F15" s="486"/>
      <c r="G15" s="486"/>
      <c r="H15" s="486"/>
      <c r="I15" s="486"/>
      <c r="J15" s="486"/>
      <c r="K15" s="486"/>
      <c r="L15" s="486"/>
      <c r="M15" s="486"/>
      <c r="N15" s="486"/>
      <c r="O15" s="486"/>
    </row>
    <row r="16" spans="3:15" x14ac:dyDescent="0.2">
      <c r="C16" s="486"/>
      <c r="D16" s="486"/>
      <c r="E16" s="486"/>
      <c r="F16" s="486"/>
      <c r="G16" s="486"/>
      <c r="H16" s="486"/>
      <c r="I16" s="486"/>
      <c r="J16" s="486"/>
      <c r="K16" s="486"/>
      <c r="L16" s="486"/>
      <c r="M16" s="486"/>
      <c r="N16" s="486"/>
      <c r="O16" s="486"/>
    </row>
    <row r="17" spans="3:15" x14ac:dyDescent="0.2">
      <c r="C17" s="486"/>
      <c r="D17" s="486"/>
      <c r="E17" s="486"/>
      <c r="F17" s="486"/>
      <c r="G17" s="486"/>
      <c r="H17" s="486"/>
      <c r="I17" s="486"/>
      <c r="J17" s="486"/>
      <c r="K17" s="486"/>
      <c r="L17" s="486"/>
      <c r="M17" s="486"/>
      <c r="N17" s="486"/>
      <c r="O17" s="486"/>
    </row>
    <row r="18" spans="3:15" x14ac:dyDescent="0.2">
      <c r="C18" s="486"/>
      <c r="D18" s="486"/>
      <c r="E18" s="486"/>
      <c r="F18" s="486"/>
      <c r="G18" s="486"/>
      <c r="H18" s="486"/>
      <c r="I18" s="486"/>
      <c r="J18" s="486"/>
      <c r="K18" s="486"/>
      <c r="L18" s="486"/>
      <c r="M18" s="486"/>
      <c r="N18" s="486"/>
      <c r="O18" s="486"/>
    </row>
    <row r="19" spans="3:15" x14ac:dyDescent="0.2">
      <c r="C19" s="479" t="s">
        <v>358</v>
      </c>
      <c r="D19" s="479"/>
      <c r="E19" s="479"/>
      <c r="F19" s="479"/>
      <c r="G19" s="479"/>
      <c r="H19" s="479"/>
      <c r="I19" s="479"/>
      <c r="J19" s="479"/>
      <c r="K19" s="479"/>
      <c r="L19" s="479"/>
      <c r="M19" s="479"/>
      <c r="N19" s="479"/>
      <c r="O19" s="479"/>
    </row>
    <row r="20" spans="3:15" x14ac:dyDescent="0.2">
      <c r="C20" s="479"/>
      <c r="D20" s="479"/>
      <c r="E20" s="479"/>
      <c r="F20" s="479"/>
      <c r="G20" s="479"/>
      <c r="H20" s="479"/>
      <c r="I20" s="479"/>
      <c r="J20" s="479"/>
      <c r="K20" s="479"/>
      <c r="L20" s="479"/>
      <c r="M20" s="479"/>
      <c r="N20" s="479"/>
      <c r="O20" s="479"/>
    </row>
    <row r="21" spans="3:15" x14ac:dyDescent="0.2">
      <c r="C21" s="479"/>
      <c r="D21" s="479"/>
      <c r="E21" s="479"/>
      <c r="F21" s="479"/>
      <c r="G21" s="479"/>
      <c r="H21" s="479"/>
      <c r="I21" s="479"/>
      <c r="J21" s="479"/>
      <c r="K21" s="479"/>
      <c r="L21" s="479"/>
      <c r="M21" s="479"/>
      <c r="N21" s="479"/>
      <c r="O21" s="479"/>
    </row>
    <row r="22" spans="3:15" x14ac:dyDescent="0.2">
      <c r="C22" s="479" t="s">
        <v>359</v>
      </c>
      <c r="D22" s="479"/>
      <c r="E22" s="479"/>
      <c r="F22" s="479"/>
      <c r="G22" s="479"/>
      <c r="H22" s="479"/>
      <c r="I22" s="479"/>
      <c r="J22" s="479"/>
      <c r="K22" s="479"/>
      <c r="L22" s="479"/>
      <c r="M22" s="479"/>
      <c r="N22" s="479"/>
      <c r="O22" s="479"/>
    </row>
    <row r="23" spans="3:15" x14ac:dyDescent="0.2">
      <c r="C23" s="479"/>
      <c r="D23" s="479"/>
      <c r="E23" s="479"/>
      <c r="F23" s="479"/>
      <c r="G23" s="479"/>
      <c r="H23" s="479"/>
      <c r="I23" s="479"/>
      <c r="J23" s="479"/>
      <c r="K23" s="479"/>
      <c r="L23" s="479"/>
      <c r="M23" s="479"/>
      <c r="N23" s="479"/>
      <c r="O23" s="479"/>
    </row>
    <row r="24" spans="3:15" x14ac:dyDescent="0.2">
      <c r="C24" s="479"/>
      <c r="D24" s="479"/>
      <c r="E24" s="479"/>
      <c r="F24" s="479"/>
      <c r="G24" s="479"/>
      <c r="H24" s="479"/>
      <c r="I24" s="479"/>
      <c r="J24" s="479"/>
      <c r="K24" s="479"/>
      <c r="L24" s="479"/>
      <c r="M24" s="479"/>
      <c r="N24" s="479"/>
      <c r="O24" s="479"/>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C49" activePane="bottomRight" state="frozen"/>
      <selection pane="topRight" activeCell="C1" sqref="C1"/>
      <selection pane="bottomLeft" activeCell="A19" sqref="A19"/>
      <selection pane="bottomRight" activeCell="V12" sqref="V12"/>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3" t="s">
        <v>365</v>
      </c>
      <c r="C2" s="564"/>
      <c r="D2" s="564"/>
      <c r="E2" s="416">
        <f>SUM(IF(FREQUENCY('terepi-törzskínálat'!B12:B194,'terepi-törzskínálat'!B12:B194)&gt;0,1))</f>
        <v>71</v>
      </c>
      <c r="F2" s="15" t="s">
        <v>366</v>
      </c>
    </row>
    <row r="3" spans="1:17" x14ac:dyDescent="0.2">
      <c r="A3" s="403"/>
      <c r="B3" s="563" t="s">
        <v>389</v>
      </c>
      <c r="C3" s="564"/>
      <c r="D3" s="564"/>
      <c r="E3" s="416">
        <f>'terepi-törzskínálat'!A2-törzskínálat!E2</f>
        <v>29</v>
      </c>
      <c r="F3" s="15" t="s">
        <v>366</v>
      </c>
    </row>
    <row r="4" spans="1:17" x14ac:dyDescent="0.2">
      <c r="B4" s="563" t="s">
        <v>390</v>
      </c>
      <c r="C4" s="564"/>
      <c r="D4" s="564"/>
      <c r="E4" s="416">
        <f>(E2/(E2+E3))*100</f>
        <v>71</v>
      </c>
      <c r="F4" s="15" t="s">
        <v>287</v>
      </c>
    </row>
    <row r="5" spans="1:17" x14ac:dyDescent="0.2">
      <c r="B5" s="563" t="s">
        <v>391</v>
      </c>
      <c r="C5" s="563"/>
      <c r="D5" s="563"/>
      <c r="E5" s="416">
        <f>AVERAGE(AK20:AK119)</f>
        <v>1.82</v>
      </c>
      <c r="F5" s="15" t="s">
        <v>392</v>
      </c>
      <c r="G5" s="421" t="s">
        <v>393</v>
      </c>
      <c r="H5" s="416">
        <f>STDEV(AK20:AK119)</f>
        <v>1.8443470827412507</v>
      </c>
    </row>
    <row r="7" spans="1:17" x14ac:dyDescent="0.2">
      <c r="C7" s="15" t="s">
        <v>363</v>
      </c>
      <c r="D7" s="15"/>
      <c r="E7" s="416">
        <f>'terepi-törzskínálat'!E200</f>
        <v>182</v>
      </c>
      <c r="F7" s="15" t="s">
        <v>392</v>
      </c>
    </row>
    <row r="8" spans="1:17" x14ac:dyDescent="0.2">
      <c r="C8" s="15"/>
      <c r="D8" s="15"/>
      <c r="E8" s="422"/>
      <c r="F8" s="15"/>
    </row>
    <row r="9" spans="1:17" x14ac:dyDescent="0.2">
      <c r="B9" s="15"/>
      <c r="C9" s="15"/>
      <c r="D9" s="25"/>
    </row>
    <row r="10" spans="1:17" ht="15.75" x14ac:dyDescent="0.25">
      <c r="E10" s="409"/>
      <c r="F10" s="570" t="s">
        <v>367</v>
      </c>
      <c r="G10" s="570"/>
      <c r="H10" s="570"/>
      <c r="I10" s="570"/>
      <c r="J10" s="571" t="s">
        <v>368</v>
      </c>
      <c r="K10" s="572"/>
      <c r="L10" s="572"/>
      <c r="M10" s="573"/>
      <c r="N10" s="570" t="s">
        <v>369</v>
      </c>
      <c r="O10" s="570"/>
      <c r="P10" s="570"/>
      <c r="Q10" s="570"/>
    </row>
    <row r="11" spans="1:17" x14ac:dyDescent="0.2">
      <c r="E11" s="410" t="s">
        <v>274</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370</v>
      </c>
      <c r="C12" s="15"/>
      <c r="D12" s="15"/>
      <c r="E12" s="411">
        <f>('terepi-törzskínálat'!F195/törzskínálat!$E$7)*100</f>
        <v>96.15384615384616</v>
      </c>
      <c r="F12" s="412">
        <f>('terepi-törzskínálat'!G195/törzskínálat!$E$7)*100</f>
        <v>2.7472527472527473</v>
      </c>
      <c r="G12" s="413">
        <f>('terepi-törzskínálat'!H195/törzskínálat!$E$7)*100</f>
        <v>1.098901098901099</v>
      </c>
      <c r="H12" s="413">
        <f>('terepi-törzskínálat'!I195/törzskínálat!$E$7)*100</f>
        <v>0</v>
      </c>
      <c r="I12" s="222">
        <f>('terepi-törzskínálat'!J195/törzskínálat!$E$7)*100</f>
        <v>0</v>
      </c>
      <c r="J12" s="414">
        <f>('terepi-törzskínálat'!K195/törzskínálat!$E$7)*100</f>
        <v>0</v>
      </c>
      <c r="K12" s="413">
        <f>('terepi-törzskínálat'!L195/törzskínálat!$E$7)*100</f>
        <v>0</v>
      </c>
      <c r="L12" s="413">
        <f>('terepi-törzskínálat'!M195/törzskínálat!$E$7)*100</f>
        <v>0</v>
      </c>
      <c r="M12" s="415">
        <f>('terepi-törzskínálat'!N195/törzskínálat!$E$7)*100</f>
        <v>0</v>
      </c>
      <c r="N12" s="222">
        <f>('terepi-törzskínálat'!O195/törzskínálat!$E$7)*100</f>
        <v>0</v>
      </c>
      <c r="O12" s="413">
        <f>('terepi-törzskínálat'!P195/törzskínálat!$E$7)*100</f>
        <v>0</v>
      </c>
      <c r="P12" s="413">
        <f>('terepi-törzskínálat'!Q195/törzskínálat!$E$7)*100</f>
        <v>0</v>
      </c>
      <c r="Q12" s="413">
        <f>('terepi-törzskínálat'!R195/törzskínálat!$E$7)*100</f>
        <v>0</v>
      </c>
    </row>
    <row r="17" spans="2:74" ht="13.5" thickBot="1" x14ac:dyDescent="0.25"/>
    <row r="18" spans="2:74" ht="39" customHeight="1" x14ac:dyDescent="0.25">
      <c r="B18" s="456" t="s">
        <v>371</v>
      </c>
      <c r="C18" s="438" t="s">
        <v>364</v>
      </c>
      <c r="D18" s="439" t="s">
        <v>386</v>
      </c>
      <c r="E18" s="441" t="s">
        <v>395</v>
      </c>
      <c r="F18" s="441" t="s">
        <v>397</v>
      </c>
      <c r="G18" s="440" t="s">
        <v>402</v>
      </c>
      <c r="H18" s="440" t="s">
        <v>403</v>
      </c>
      <c r="I18" s="440" t="s">
        <v>404</v>
      </c>
      <c r="J18" s="444" t="s">
        <v>421</v>
      </c>
      <c r="K18" s="443" t="s">
        <v>424</v>
      </c>
      <c r="L18" s="446" t="s">
        <v>425</v>
      </c>
      <c r="M18" s="440" t="s">
        <v>413</v>
      </c>
      <c r="N18" s="440" t="s">
        <v>414</v>
      </c>
      <c r="O18" s="440" t="s">
        <v>415</v>
      </c>
      <c r="P18" s="440" t="s">
        <v>416</v>
      </c>
      <c r="Q18" s="444" t="s">
        <v>422</v>
      </c>
      <c r="R18" s="443" t="s">
        <v>424</v>
      </c>
      <c r="S18" s="446" t="s">
        <v>425</v>
      </c>
      <c r="T18" s="440" t="s">
        <v>417</v>
      </c>
      <c r="U18" s="440" t="s">
        <v>418</v>
      </c>
      <c r="V18" s="440" t="s">
        <v>419</v>
      </c>
      <c r="W18" s="440" t="s">
        <v>420</v>
      </c>
      <c r="X18" s="444" t="s">
        <v>423</v>
      </c>
      <c r="Y18" s="443" t="s">
        <v>424</v>
      </c>
      <c r="Z18" s="446" t="s">
        <v>425</v>
      </c>
      <c r="AA18" s="442" t="s">
        <v>429</v>
      </c>
      <c r="AB18" s="467" t="s">
        <v>220</v>
      </c>
      <c r="AC18" s="442" t="s">
        <v>430</v>
      </c>
      <c r="AD18" s="467" t="s">
        <v>220</v>
      </c>
      <c r="AJ18" s="568" t="s">
        <v>426</v>
      </c>
      <c r="AK18" s="569"/>
      <c r="AN18" s="565" t="s">
        <v>396</v>
      </c>
      <c r="AO18" s="566"/>
      <c r="AP18" s="566"/>
      <c r="AQ18" s="566"/>
      <c r="AR18" s="566"/>
      <c r="AS18" s="566"/>
      <c r="AT18" s="566"/>
      <c r="AU18" s="566"/>
      <c r="AV18" s="566"/>
      <c r="AW18" s="566"/>
      <c r="AX18" s="566"/>
      <c r="AY18" s="566"/>
      <c r="AZ18" s="566"/>
      <c r="BA18" s="566"/>
      <c r="BB18" s="566"/>
      <c r="BC18" s="566"/>
      <c r="BD18" s="566"/>
      <c r="BE18" s="566"/>
      <c r="BF18" s="566"/>
      <c r="BG18" s="566"/>
      <c r="BH18" s="566"/>
      <c r="BI18" s="566"/>
      <c r="BJ18" s="566"/>
      <c r="BK18" s="566"/>
      <c r="BL18" s="566"/>
      <c r="BM18" s="566"/>
      <c r="BN18" s="566"/>
      <c r="BO18" s="566"/>
      <c r="BP18" s="566"/>
      <c r="BQ18" s="566"/>
      <c r="BR18" s="566"/>
      <c r="BS18" s="566"/>
      <c r="BT18" s="566"/>
      <c r="BU18" s="566"/>
      <c r="BV18" s="567"/>
    </row>
    <row r="19" spans="2:74" ht="25.5" x14ac:dyDescent="0.2">
      <c r="B19" s="457" t="str">
        <f>'terepi-törzskínálat'!A12</f>
        <v>Kocsánytalan tölgy</v>
      </c>
      <c r="C19" s="351">
        <f>COUNTIFS('terepi-törzskínálat'!$C$12:$C$194,'terepi-törzskínálat'!A12)</f>
        <v>34</v>
      </c>
      <c r="D19" s="448">
        <f t="shared" ref="D19:D53" si="0">(C19/$E$7)*100</f>
        <v>18.681318681318682</v>
      </c>
      <c r="E19" s="351">
        <f>DSUM('terepi-törzskínálat'!$C$11:$J$194,'terepi-törzskínálat'!$F$11,törzskínálat!$AN$19:$AN$20)</f>
        <v>34</v>
      </c>
      <c r="F19" s="437">
        <f>DSUM('terepi-törzskínálat'!$C$11:$J$194,'terepi-törzskínálat'!$G$11,törzskínálat!$AN$19:$AN$20)</f>
        <v>0</v>
      </c>
      <c r="G19" s="352">
        <f>DSUM('terepi-törzskínálat'!$C$11:$J$194,'terepi-törzskínálat'!$H$11,törzskínálat!$AN$19:$AN$20)</f>
        <v>0</v>
      </c>
      <c r="H19" s="352">
        <f>DSUM('terepi-törzskínálat'!$C$11:$J$194,'terepi-törzskínálat'!$I$11,törzskínálat!$AN$19:$AN$20)</f>
        <v>0</v>
      </c>
      <c r="I19" s="352">
        <f>DSUM('terepi-törzskínálat'!$C$11:$J$194,'terepi-törzskínálat'!$J$11,törzskínálat!$AN$19:$AN$20)</f>
        <v>0</v>
      </c>
      <c r="J19" s="445">
        <f>SUM(F19:I19)</f>
        <v>0</v>
      </c>
      <c r="K19" s="420">
        <f>(J19/C19)*100</f>
        <v>0</v>
      </c>
      <c r="L19" s="447">
        <f>J19/$E$7</f>
        <v>0</v>
      </c>
      <c r="M19" s="352">
        <f>DSUM('terepi-törzskínálat'!$C$11:$N$194,'terepi-törzskínálat'!$K$11,$AN$19:$AN$20)</f>
        <v>0</v>
      </c>
      <c r="N19" s="352">
        <f>DSUM('terepi-törzskínálat'!$C$11:$N$194,'terepi-törzskínálat'!$L$11,$AN$19:$AN$20)</f>
        <v>0</v>
      </c>
      <c r="O19" s="352">
        <f>DSUM('terepi-törzskínálat'!$C$11:$N$194,'terepi-törzskínálat'!$M$11,$AN$19:$AN$20)</f>
        <v>0</v>
      </c>
      <c r="P19" s="352">
        <f>DSUM('terepi-törzskínálat'!$C$11:$N$194,'terepi-törzskínálat'!$N$11,$AN$19:$AN$20)</f>
        <v>0</v>
      </c>
      <c r="Q19" s="445">
        <f>SUM(M19:P19)</f>
        <v>0</v>
      </c>
      <c r="R19" s="420">
        <f>(Q19/C19)*100</f>
        <v>0</v>
      </c>
      <c r="S19" s="447">
        <f>(Q19/$E$7)*100</f>
        <v>0</v>
      </c>
      <c r="T19" s="352">
        <f>DSUM('terepi-törzskínálat'!$C$11:$R$194,'terepi-törzskínálat'!$O$11,$AN$19:$AN$20)</f>
        <v>0</v>
      </c>
      <c r="U19" s="352">
        <f>DSUM('terepi-törzskínálat'!$C$11:$R$194,'terepi-törzskínálat'!$P$11,$AN$19:$AN$20)</f>
        <v>0</v>
      </c>
      <c r="V19" s="352">
        <f>DSUM('terepi-törzskínálat'!$C$11:$R$194,'terepi-törzskínálat'!$Q$11,$AN$19:$AN$20)</f>
        <v>0</v>
      </c>
      <c r="W19" s="352">
        <f>DSUM('terepi-törzskínálat'!$C$11:$R$194,'terepi-törzskínálat'!$R$11,$AN$19:$AN$20)</f>
        <v>0</v>
      </c>
      <c r="X19" s="445">
        <f>SUM(T19:W19)</f>
        <v>0</v>
      </c>
      <c r="Y19" s="420">
        <f>(X19/C19)*100</f>
        <v>0</v>
      </c>
      <c r="Z19" s="447">
        <f>(X19/$E$7)*100</f>
        <v>0</v>
      </c>
      <c r="AA19" s="351" t="e">
        <f>DAVERAGE('terepi-törzskínálat'!$U$11:$V$194,'terepi-törzskínálat'!$U$11,AN19:AN20)</f>
        <v>#DIV/0!</v>
      </c>
      <c r="AB19" s="468" t="e">
        <f>DSTDEV('terepi-törzskínálat'!$U$11:$V$194,'terepi-törzskínálat'!$U$11,AN19:AN20)</f>
        <v>#DIV/0!</v>
      </c>
      <c r="AC19" s="351">
        <f>DAVERAGE('terepi-törzskínálat'!$C$11:$E$194,'terepi-törzskínálat'!$E$11,AN19:AN20)</f>
        <v>89.264705882352942</v>
      </c>
      <c r="AD19" s="468">
        <f>DSTDEV('terepi-törzskínálat'!$C$11:$E$194,'terepi-törzskínálat'!$E$11,AN19:AN20)</f>
        <v>22.717379308321313</v>
      </c>
      <c r="AJ19" s="450" t="s">
        <v>387</v>
      </c>
      <c r="AK19" s="451" t="s">
        <v>388</v>
      </c>
      <c r="AN19" s="428" t="s">
        <v>394</v>
      </c>
      <c r="AO19" s="429" t="s">
        <v>394</v>
      </c>
      <c r="AP19" s="429" t="s">
        <v>394</v>
      </c>
      <c r="AQ19" s="429" t="s">
        <v>394</v>
      </c>
      <c r="AR19" s="429" t="s">
        <v>394</v>
      </c>
      <c r="AS19" s="429" t="s">
        <v>394</v>
      </c>
      <c r="AT19" s="429" t="s">
        <v>394</v>
      </c>
      <c r="AU19" s="429" t="s">
        <v>394</v>
      </c>
      <c r="AV19" s="429" t="s">
        <v>394</v>
      </c>
      <c r="AW19" s="429" t="s">
        <v>394</v>
      </c>
      <c r="AX19" s="429" t="s">
        <v>394</v>
      </c>
      <c r="AY19" s="429" t="s">
        <v>394</v>
      </c>
      <c r="AZ19" s="429" t="s">
        <v>394</v>
      </c>
      <c r="BA19" s="429" t="s">
        <v>394</v>
      </c>
      <c r="BB19" s="429" t="s">
        <v>394</v>
      </c>
      <c r="BC19" s="429" t="s">
        <v>394</v>
      </c>
      <c r="BD19" s="429" t="s">
        <v>394</v>
      </c>
      <c r="BE19" s="429" t="s">
        <v>394</v>
      </c>
      <c r="BF19" s="429" t="s">
        <v>394</v>
      </c>
      <c r="BG19" s="429" t="s">
        <v>394</v>
      </c>
      <c r="BH19" s="429" t="s">
        <v>394</v>
      </c>
      <c r="BI19" s="429" t="s">
        <v>394</v>
      </c>
      <c r="BJ19" s="429" t="s">
        <v>394</v>
      </c>
      <c r="BK19" s="429" t="s">
        <v>394</v>
      </c>
      <c r="BL19" s="429" t="s">
        <v>394</v>
      </c>
      <c r="BM19" s="429" t="s">
        <v>394</v>
      </c>
      <c r="BN19" s="429" t="s">
        <v>394</v>
      </c>
      <c r="BO19" s="429" t="s">
        <v>394</v>
      </c>
      <c r="BP19" s="429" t="s">
        <v>394</v>
      </c>
      <c r="BQ19" s="429" t="s">
        <v>394</v>
      </c>
      <c r="BR19" s="429" t="s">
        <v>394</v>
      </c>
      <c r="BS19" s="429" t="s">
        <v>394</v>
      </c>
      <c r="BT19" s="429" t="s">
        <v>394</v>
      </c>
      <c r="BU19" s="429" t="s">
        <v>394</v>
      </c>
      <c r="BV19" s="430" t="s">
        <v>394</v>
      </c>
    </row>
    <row r="20" spans="2:74" ht="13.5" thickBot="1" x14ac:dyDescent="0.25">
      <c r="B20" s="457" t="str">
        <f>'terepi-törzskínálat'!A13</f>
        <v>Kocsányos tölgy</v>
      </c>
      <c r="C20" s="351">
        <f>COUNTIFS('terepi-törzskínálat'!$C$12:$C$194,'terepi-törzskínálat'!A13)</f>
        <v>4</v>
      </c>
      <c r="D20" s="448">
        <f t="shared" si="0"/>
        <v>2.197802197802198</v>
      </c>
      <c r="E20" s="351">
        <f>DSUM('terepi-törzskínálat'!$C$11:$J$194,'terepi-törzskínálat'!$F$11,törzskínálat!$AO$19:$AO$20)</f>
        <v>4</v>
      </c>
      <c r="F20" s="437">
        <f>DSUM('terepi-törzskínálat'!$C$11:$J$194,'terepi-törzskínálat'!$G$11,törzskínálat!$AO$19:$AO$20)</f>
        <v>0</v>
      </c>
      <c r="G20" s="352">
        <f>DSUM('terepi-törzskínálat'!$C$11:$J$194,'terepi-törzskínálat'!$H$11,törzskínálat!$AO$19:$AO$20)</f>
        <v>0</v>
      </c>
      <c r="H20" s="352">
        <f>DSUM('terepi-törzskínálat'!$C$11:$J$194,'terepi-törzskínálat'!$I$11,törzskínálat!$AO$19:$AO$20)</f>
        <v>0</v>
      </c>
      <c r="I20" s="352">
        <f>DSUM('terepi-törzskínálat'!$C$11:$J$194,'terepi-törzskínálat'!$J$11,törzskínálat!$AO$19:$AO$20)</f>
        <v>0</v>
      </c>
      <c r="J20" s="445">
        <f t="shared" ref="J20:J53" si="1">SUM(F20:I20)</f>
        <v>0</v>
      </c>
      <c r="K20" s="420">
        <f t="shared" ref="K20:K53" si="2">(J20/C20)*100</f>
        <v>0</v>
      </c>
      <c r="L20" s="447">
        <f t="shared" ref="L20:L53" si="3">J20/$E$7</f>
        <v>0</v>
      </c>
      <c r="M20" s="352">
        <f>DSUM('terepi-törzskínálat'!$C$11:$N$194,'terepi-törzskínálat'!$K$11,$AO$19:$AO$20)</f>
        <v>0</v>
      </c>
      <c r="N20" s="352">
        <f>DSUM('terepi-törzskínálat'!$C$11:$N$194,'terepi-törzskínálat'!$L$11,$AO$19:$AO$20)</f>
        <v>0</v>
      </c>
      <c r="O20" s="352">
        <f>DSUM('terepi-törzskínálat'!$C$11:$N$194,'terepi-törzskínálat'!$M$11,$AO$19:$AO$20)</f>
        <v>0</v>
      </c>
      <c r="P20" s="352">
        <f>DSUM('terepi-törzskínálat'!$C$11:$N$194,'terepi-törzskínálat'!$N$11,$AO$19:$AO$20)</f>
        <v>0</v>
      </c>
      <c r="Q20" s="445">
        <f t="shared" ref="Q20:Q53" si="4">SUM(M20:P20)</f>
        <v>0</v>
      </c>
      <c r="R20" s="420">
        <f t="shared" ref="R20:R53" si="5">(Q20/C20)*100</f>
        <v>0</v>
      </c>
      <c r="S20" s="447">
        <f t="shared" ref="S20:S53" si="6">(Q20/$E$7)*100</f>
        <v>0</v>
      </c>
      <c r="T20" s="352">
        <f>DSUM('terepi-törzskínálat'!$C$11:$R$194,'terepi-törzskínálat'!$O$11,$AO$19:$AO$20)</f>
        <v>0</v>
      </c>
      <c r="U20" s="352">
        <f>DSUM('terepi-törzskínálat'!$C$11:$R$194,'terepi-törzskínálat'!$P$11,$AO$19:$AO$20)</f>
        <v>0</v>
      </c>
      <c r="V20" s="352">
        <f>DSUM('terepi-törzskínálat'!$C$11:$R$194,'terepi-törzskínálat'!$Q$11,$AO$19:$AO$20)</f>
        <v>0</v>
      </c>
      <c r="W20" s="352">
        <f>DSUM('terepi-törzskínálat'!$C$11:$R$194,'terepi-törzskínálat'!$R$11,$AO$19:$AO$20)</f>
        <v>0</v>
      </c>
      <c r="X20" s="445">
        <f t="shared" ref="X20:X53" si="7">SUM(T20:W20)</f>
        <v>0</v>
      </c>
      <c r="Y20" s="420">
        <f t="shared" ref="Y20:Y53" si="8">(X20/C20)*100</f>
        <v>0</v>
      </c>
      <c r="Z20" s="447">
        <f t="shared" ref="Z20:Z53" si="9">(X20/$E$7)*100</f>
        <v>0</v>
      </c>
      <c r="AA20" s="351" t="e">
        <f>DAVERAGE('terepi-törzskínálat'!$U$11:$V$194,'terepi-törzskínálat'!$U$11,AO19:AO20)</f>
        <v>#DIV/0!</v>
      </c>
      <c r="AB20" s="468" t="e">
        <f>DSTDEV('terepi-törzskínálat'!$U$11:$V$194,'terepi-törzskínálat'!$U$11,AO19:AO20)</f>
        <v>#DIV/0!</v>
      </c>
      <c r="AC20" s="351">
        <f>DAVERAGE('terepi-törzskínálat'!$C$11:$E$194,'terepi-törzskínálat'!$E$11,AO19:AO20)</f>
        <v>108.5</v>
      </c>
      <c r="AD20" s="468">
        <f>DSTDEV('terepi-törzskínálat'!$C$11:$E$194,'terepi-törzskínálat'!$E$11,AO19:AO20)</f>
        <v>25.748786379167466</v>
      </c>
      <c r="AJ20" s="452" t="s">
        <v>0</v>
      </c>
      <c r="AK20" s="453">
        <f>COUNTIFS('terepi-törzskínálat'!$B$12:$B$194,'terepi-hajtásszám&amp;hullaték'!A7)</f>
        <v>0</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Tatár juhar</v>
      </c>
      <c r="BI20" s="433" t="str">
        <f>'terepi-törzskínálat'!A33</f>
        <v>Tatárjuhar</v>
      </c>
      <c r="BJ20" s="433" t="str">
        <f>'terepi-törzskínálat'!A34</f>
        <v>Vadkörte</v>
      </c>
      <c r="BK20" s="433" t="str">
        <f>'terepi-törzskínálat'!A35</f>
        <v>faj4 +</v>
      </c>
      <c r="BL20" s="433" t="str">
        <f>'terepi-törzskínálat'!A36</f>
        <v>faj5 +</v>
      </c>
      <c r="BM20" s="433" t="str">
        <f>'terepi-törzskínálat'!A37</f>
        <v>faj6 +</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faj15 +</v>
      </c>
    </row>
    <row r="21" spans="2:74" x14ac:dyDescent="0.2">
      <c r="B21" s="457" t="str">
        <f>'terepi-törzskínálat'!A14</f>
        <v>Csertölgy</v>
      </c>
      <c r="C21" s="351">
        <f>COUNTIFS('terepi-törzskínálat'!$C$12:$C$194,'terepi-törzskínálat'!A14)</f>
        <v>6</v>
      </c>
      <c r="D21" s="448">
        <f t="shared" si="0"/>
        <v>3.296703296703297</v>
      </c>
      <c r="E21" s="351">
        <f>DSUM('terepi-törzskínálat'!$C$11:$J$194,'terepi-törzskínálat'!$F$11,törzskínálat!$AP$19:$AP$20)</f>
        <v>6</v>
      </c>
      <c r="F21" s="437">
        <f>DSUM('terepi-törzskínálat'!$C$11:$J$194,'terepi-törzskínálat'!$G$11,törzskínálat!$AP$19:$AP$20)</f>
        <v>0</v>
      </c>
      <c r="G21" s="352">
        <f>DSUM('terepi-törzskínálat'!$C$11:$J$194,'terepi-törzskínálat'!$H$11,törzskínálat!$AP$19:$AP$20)</f>
        <v>0</v>
      </c>
      <c r="H21" s="352">
        <f>DSUM('terepi-törzskínálat'!$C$11:$J$194,'terepi-törzskínálat'!$I$11,törzskínálat!$AP$19:$AP$20)</f>
        <v>0</v>
      </c>
      <c r="I21" s="352">
        <f>DSUM('terepi-törzskínálat'!$C$11:$J$194,'terepi-törzskínálat'!$J$11,törzskínálat!$AP$19:$AP$20)</f>
        <v>0</v>
      </c>
      <c r="J21" s="445">
        <f t="shared" si="1"/>
        <v>0</v>
      </c>
      <c r="K21" s="420">
        <f t="shared" si="2"/>
        <v>0</v>
      </c>
      <c r="L21" s="447">
        <f t="shared" si="3"/>
        <v>0</v>
      </c>
      <c r="M21" s="352">
        <f>DSUM('terepi-törzskínálat'!$C$11:$N$194,'terepi-törzskínálat'!$K$11,$AP$19:$AP$20)</f>
        <v>0</v>
      </c>
      <c r="N21" s="352">
        <f>DSUM('terepi-törzskínálat'!$C$11:$N$194,'terepi-törzskínálat'!$L$11,$AP$19:$AP$20)</f>
        <v>0</v>
      </c>
      <c r="O21" s="352">
        <f>DSUM('terepi-törzskínálat'!$C$11:$N$194,'terepi-törzskínálat'!$M$11,$AP$19:$AP$20)</f>
        <v>0</v>
      </c>
      <c r="P21" s="352">
        <f>DSUM('terepi-törzskínálat'!$C$11:$N$194,'terepi-törzskínálat'!$N$11,$AP$19:$AP$20)</f>
        <v>0</v>
      </c>
      <c r="Q21" s="445">
        <f t="shared" si="4"/>
        <v>0</v>
      </c>
      <c r="R21" s="420">
        <f t="shared" si="5"/>
        <v>0</v>
      </c>
      <c r="S21" s="447">
        <f t="shared" si="6"/>
        <v>0</v>
      </c>
      <c r="T21" s="352">
        <f>DSUM('terepi-törzskínálat'!$C$11:$R$194,'terepi-törzskínálat'!$O$11,$AP$19:$AP$20)</f>
        <v>0</v>
      </c>
      <c r="U21" s="352">
        <f>DSUM('terepi-törzskínálat'!$C$11:$R$194,'terepi-törzskínálat'!$P$11,$AP$19:$AP$20)</f>
        <v>0</v>
      </c>
      <c r="V21" s="352">
        <f>DSUM('terepi-törzskínálat'!$C$11:$R$194,'terepi-törzskínálat'!$Q$11,$AP$19:$AP$20)</f>
        <v>0</v>
      </c>
      <c r="W21" s="352">
        <f>DSUM('terepi-törzskínálat'!$C$11:$R$194,'terepi-törzskínálat'!$R$11,$AP$19:$AP$20)</f>
        <v>0</v>
      </c>
      <c r="X21" s="445">
        <f t="shared" si="7"/>
        <v>0</v>
      </c>
      <c r="Y21" s="420">
        <f t="shared" si="8"/>
        <v>0</v>
      </c>
      <c r="Z21" s="447">
        <f t="shared" si="9"/>
        <v>0</v>
      </c>
      <c r="AA21" s="351" t="e">
        <f>DAVERAGE('terepi-törzskínálat'!$U$11:$V$194,'terepi-törzskínálat'!$U$11,AP19:AP20)</f>
        <v>#DIV/0!</v>
      </c>
      <c r="AB21" s="468" t="e">
        <f>DSTDEV('terepi-törzskínálat'!$U$11:$V$194,'terepi-törzskínálat'!$U$11,AP19:AP20)</f>
        <v>#DIV/0!</v>
      </c>
      <c r="AC21" s="351">
        <f>DAVERAGE('terepi-törzskínálat'!$C$11:$E$194,'terepi-törzskínálat'!$E$11,AP19:AP20)</f>
        <v>94.833333333333329</v>
      </c>
      <c r="AD21" s="468">
        <f>DSTDEV('terepi-törzskínálat'!$C$11:$E$194,'terepi-törzskínálat'!$E$11,AP19:AP20)</f>
        <v>19.218914294690716</v>
      </c>
      <c r="AJ21" s="452" t="s">
        <v>1</v>
      </c>
      <c r="AK21" s="453">
        <f>COUNTIFS('terepi-törzskínálat'!$B$12:$B$194,'terepi-hajtásszám&amp;hullaték'!A8)</f>
        <v>1</v>
      </c>
    </row>
    <row r="22" spans="2:74" x14ac:dyDescent="0.2">
      <c r="B22" s="457" t="str">
        <f>'terepi-törzskínálat'!A15</f>
        <v>Magas kőris</v>
      </c>
      <c r="C22" s="351">
        <f>COUNTIFS('terepi-törzskínálat'!$C$12:$C$194,'terepi-törzskínálat'!A15)</f>
        <v>0</v>
      </c>
      <c r="D22" s="448">
        <f t="shared" si="0"/>
        <v>0</v>
      </c>
      <c r="E22" s="351">
        <f>DSUM('terepi-törzskínálat'!$C$11:$J$194,'terepi-törzskínálat'!$F$11,törzskínálat!$AP$19:$AP$20)</f>
        <v>6</v>
      </c>
      <c r="F22" s="437">
        <f>DSUM('terepi-törzskínálat'!$C$11:$J$194,'terepi-törzskínálat'!$G$11,törzskínálat!$AQ$19:$AQ$20)</f>
        <v>0</v>
      </c>
      <c r="G22" s="352">
        <f>DSUM('terepi-törzskínálat'!$C$11:$J$194,'terepi-törzskínálat'!$H$11,törzskínálat!$AQ$19:$AQ$20)</f>
        <v>0</v>
      </c>
      <c r="H22" s="352">
        <f>DSUM('terepi-törzskínálat'!$C$11:$J$194,'terepi-törzskínálat'!$I$11,törzskínálat!$AQ$19:$AQ$20)</f>
        <v>0</v>
      </c>
      <c r="I22" s="352">
        <f>DSUM('terepi-törzskínálat'!$C$11:$J$194,'terepi-törzskínálat'!$J$11,törzskínálat!$AQ$19:$AQ$20)</f>
        <v>0</v>
      </c>
      <c r="J22" s="445">
        <f t="shared" si="1"/>
        <v>0</v>
      </c>
      <c r="K22" s="420" t="e">
        <f t="shared" si="2"/>
        <v>#DIV/0!</v>
      </c>
      <c r="L22" s="447">
        <f t="shared" si="3"/>
        <v>0</v>
      </c>
      <c r="M22" s="352">
        <f>DSUM('terepi-törzskínálat'!$C$11:$N$194,'terepi-törzskínálat'!$K$11,$AQ$19:$AQ$20)</f>
        <v>0</v>
      </c>
      <c r="N22" s="352">
        <f>DSUM('terepi-törzskínálat'!$C$11:$N$194,'terepi-törzskínálat'!$L$11,$AQ$19:$AQ$20)</f>
        <v>0</v>
      </c>
      <c r="O22" s="352">
        <f>DSUM('terepi-törzskínálat'!$C$11:$N$194,'terepi-törzskínálat'!$M$11,$AQ$19:$AQ$20)</f>
        <v>0</v>
      </c>
      <c r="P22" s="352">
        <f>DSUM('terepi-törzskínálat'!$C$11:$N$194,'terepi-törzskínálat'!$N$11,$AQ$19:$AQ$20)</f>
        <v>0</v>
      </c>
      <c r="Q22" s="445">
        <f t="shared" si="4"/>
        <v>0</v>
      </c>
      <c r="R22" s="420" t="e">
        <f t="shared" si="5"/>
        <v>#DIV/0!</v>
      </c>
      <c r="S22" s="447">
        <f t="shared" si="6"/>
        <v>0</v>
      </c>
      <c r="T22" s="352">
        <f>DSUM('terepi-törzskínálat'!$C$11:$R$194,'terepi-törzskínálat'!$O$11,$AQ$19:$AQ$20)</f>
        <v>0</v>
      </c>
      <c r="U22" s="352">
        <f>DSUM('terepi-törzskínálat'!$C$11:$R$194,'terepi-törzskínálat'!$P$11,$AQ$19:$AQ$20)</f>
        <v>0</v>
      </c>
      <c r="V22" s="352">
        <f>DSUM('terepi-törzskínálat'!$C$11:$R$194,'terepi-törzskínálat'!$Q$11,$AQ$19:$AQ$20)</f>
        <v>0</v>
      </c>
      <c r="W22" s="352">
        <f>DSUM('terepi-törzskínálat'!$C$11:$R$194,'terepi-törzskínálat'!$R$11,$AQ$19:$AQ$20)</f>
        <v>0</v>
      </c>
      <c r="X22" s="445">
        <f t="shared" si="7"/>
        <v>0</v>
      </c>
      <c r="Y22" s="420" t="e">
        <f t="shared" si="8"/>
        <v>#DIV/0!</v>
      </c>
      <c r="Z22" s="447">
        <f t="shared" si="9"/>
        <v>0</v>
      </c>
      <c r="AA22" s="351" t="e">
        <f>DAVERAGE('terepi-törzskínálat'!$U$11:$V$194,'terepi-törzskínálat'!$U$11,AQ19:AQ20)</f>
        <v>#DIV/0!</v>
      </c>
      <c r="AB22" s="468" t="e">
        <f>DSTDEV('terepi-törzskínálat'!$U$11:$V$194,'terepi-törzskínálat'!$U$11,AQ19:AQ20)</f>
        <v>#DIV/0!</v>
      </c>
      <c r="AC22" s="351" t="e">
        <f>DAVERAGE('terepi-törzskínálat'!$C$11:$E$194,'terepi-törzskínálat'!$E$11,AQ19:AQ20)</f>
        <v>#DIV/0!</v>
      </c>
      <c r="AD22" s="468" t="e">
        <f>DSTDEV('terepi-törzskínálat'!$C$11:$E$194,'terepi-törzskínálat'!$E$11,AQ19:AQ20)</f>
        <v>#DIV/0!</v>
      </c>
      <c r="AJ22" s="452" t="s">
        <v>2</v>
      </c>
      <c r="AK22" s="453">
        <f>COUNTIFS('terepi-törzskínálat'!$B$12:$B$194,'terepi-hajtásszám&amp;hullaték'!A9)</f>
        <v>0</v>
      </c>
    </row>
    <row r="23" spans="2:74" x14ac:dyDescent="0.2">
      <c r="B23" s="457" t="str">
        <f>'terepi-törzskínálat'!A16</f>
        <v>Virágos kőris</v>
      </c>
      <c r="C23" s="351">
        <f>COUNTIFS('terepi-törzskínálat'!$C$12:$C$194,'terepi-törzskínálat'!A16)</f>
        <v>0</v>
      </c>
      <c r="D23" s="448">
        <f t="shared" si="0"/>
        <v>0</v>
      </c>
      <c r="E23" s="351">
        <f>DSUM('terepi-törzskínálat'!$C$11:$J$194,'terepi-törzskínálat'!$F$11,törzskínálat!$AR$19:$AR$20)</f>
        <v>0</v>
      </c>
      <c r="F23" s="437">
        <f>DSUM('terepi-törzskínálat'!$C$11:$J$194,'terepi-törzskínálat'!$G$11,törzskínálat!$AR$19:$AR$20)</f>
        <v>0</v>
      </c>
      <c r="G23" s="352">
        <f>DSUM('terepi-törzskínálat'!$C$11:$J$194,'terepi-törzskínálat'!$H$11,törzskínálat!$AR$19:$AR$20)</f>
        <v>0</v>
      </c>
      <c r="H23" s="352">
        <f>DSUM('terepi-törzskínálat'!$C$11:$J$194,'terepi-törzskínálat'!$I$11,törzskínálat!$AR$19:$AR$20)</f>
        <v>0</v>
      </c>
      <c r="I23" s="352">
        <f>DSUM('terepi-törzskínálat'!$C$11:$J$194,'terepi-törzskínálat'!$J$11,törzskínálat!$AR$19:$AR$20)</f>
        <v>0</v>
      </c>
      <c r="J23" s="445">
        <f t="shared" si="1"/>
        <v>0</v>
      </c>
      <c r="K23" s="420" t="e">
        <f t="shared" si="2"/>
        <v>#DIV/0!</v>
      </c>
      <c r="L23" s="447">
        <f t="shared" si="3"/>
        <v>0</v>
      </c>
      <c r="M23" s="352">
        <f>DSUM('terepi-törzskínálat'!$C$11:$N$194,'terepi-törzskínálat'!$K$11,$AR$19:$AR$20)</f>
        <v>0</v>
      </c>
      <c r="N23" s="352">
        <f>DSUM('terepi-törzskínálat'!$C$11:$N$194,'terepi-törzskínálat'!$L$11,$AR$19:$AR$20)</f>
        <v>0</v>
      </c>
      <c r="O23" s="352">
        <f>DSUM('terepi-törzskínálat'!$C$11:$N$194,'terepi-törzskínálat'!$M$11,$AR$19:$AR$20)</f>
        <v>0</v>
      </c>
      <c r="P23" s="352">
        <f>DSUM('terepi-törzskínálat'!$C$11:$N$194,'terepi-törzskínálat'!$N$11,$AR$19:$AR$20)</f>
        <v>0</v>
      </c>
      <c r="Q23" s="445">
        <f t="shared" si="4"/>
        <v>0</v>
      </c>
      <c r="R23" s="420" t="e">
        <f t="shared" si="5"/>
        <v>#DIV/0!</v>
      </c>
      <c r="S23" s="447">
        <f t="shared" si="6"/>
        <v>0</v>
      </c>
      <c r="T23" s="352">
        <f>DSUM('terepi-törzskínálat'!$C$11:$R$194,'terepi-törzskínálat'!$O$11,$AR$19:$AR$20)</f>
        <v>0</v>
      </c>
      <c r="U23" s="352">
        <f>DSUM('terepi-törzskínálat'!$C$11:$R$194,'terepi-törzskínálat'!$P$11,$AR$19:$AR$20)</f>
        <v>0</v>
      </c>
      <c r="V23" s="352">
        <f>DSUM('terepi-törzskínálat'!$C$11:$R$194,'terepi-törzskínálat'!$Q$11,$AR$19:$AR$20)</f>
        <v>0</v>
      </c>
      <c r="W23" s="352">
        <f>DSUM('terepi-törzskínálat'!$C$11:$R$194,'terepi-törzskínálat'!$R$11,$AR$19:$AR$20)</f>
        <v>0</v>
      </c>
      <c r="X23" s="445">
        <f t="shared" si="7"/>
        <v>0</v>
      </c>
      <c r="Y23" s="420" t="e">
        <f t="shared" si="8"/>
        <v>#DIV/0!</v>
      </c>
      <c r="Z23" s="447">
        <f t="shared" si="9"/>
        <v>0</v>
      </c>
      <c r="AA23" s="351" t="e">
        <f>DAVERAGE('terepi-törzskínálat'!$U$11:$V$194,'terepi-törzskínálat'!$U$11,AR19:AR20)</f>
        <v>#DIV/0!</v>
      </c>
      <c r="AB23" s="468" t="e">
        <f>DSTDEV('terepi-törzskínálat'!$U$11:$V$194,'terepi-törzskínálat'!$U$11,AR19:AR20)</f>
        <v>#DIV/0!</v>
      </c>
      <c r="AC23" s="351" t="e">
        <f>DAVERAGE('terepi-törzskínálat'!$C$11:$E$194,'terepi-törzskínálat'!$E$11,AR19:AR20)</f>
        <v>#DIV/0!</v>
      </c>
      <c r="AD23" s="468" t="e">
        <f>DSTDEV('terepi-törzskínálat'!$C$11:$E$194,'terepi-törzskínálat'!$E$11,AR19:AR20)</f>
        <v>#DIV/0!</v>
      </c>
      <c r="AJ23" s="452" t="s">
        <v>3</v>
      </c>
      <c r="AK23" s="453">
        <f>COUNTIFS('terepi-törzskínálat'!$B$12:$B$194,'terepi-hajtásszám&amp;hullaték'!A10)</f>
        <v>1</v>
      </c>
    </row>
    <row r="24" spans="2:74" x14ac:dyDescent="0.2">
      <c r="B24" s="457" t="str">
        <f>'terepi-törzskínálat'!A17</f>
        <v>Gyertyán</v>
      </c>
      <c r="C24" s="351">
        <f>COUNTIFS('terepi-törzskínálat'!$C$12:$C$194,'terepi-törzskínálat'!A17)</f>
        <v>0</v>
      </c>
      <c r="D24" s="448">
        <f t="shared" si="0"/>
        <v>0</v>
      </c>
      <c r="E24" s="351">
        <f>DSUM('terepi-törzskínálat'!$C$11:$J$194,'terepi-törzskínálat'!$F$11,törzskínálat!$AS$19:$AS$20)</f>
        <v>0</v>
      </c>
      <c r="F24" s="437">
        <f>DSUM('terepi-törzskínálat'!$C$11:$J$194,'terepi-törzskínálat'!$G$11,törzskínálat!$AS$19:$AS$20)</f>
        <v>0</v>
      </c>
      <c r="G24" s="352">
        <f>DSUM('terepi-törzskínálat'!$C$11:$J$194,'terepi-törzskínálat'!$H$11,törzskínálat!$AS$19:$AS$20)</f>
        <v>0</v>
      </c>
      <c r="H24" s="352">
        <f>DSUM('terepi-törzskínálat'!$C$11:$J$194,'terepi-törzskínálat'!$I$11,törzskínálat!$AS$19:$AS$20)</f>
        <v>0</v>
      </c>
      <c r="I24" s="352">
        <f>DSUM('terepi-törzskínálat'!$C$11:$J$194,'terepi-törzskínálat'!$J$11,törzskínálat!$AS$19:$AS$20)</f>
        <v>0</v>
      </c>
      <c r="J24" s="445">
        <f t="shared" si="1"/>
        <v>0</v>
      </c>
      <c r="K24" s="420" t="e">
        <f t="shared" si="2"/>
        <v>#DIV/0!</v>
      </c>
      <c r="L24" s="447">
        <f t="shared" si="3"/>
        <v>0</v>
      </c>
      <c r="M24" s="352">
        <f>DSUM('terepi-törzskínálat'!$C$11:$N$194,'terepi-törzskínálat'!$K$11,$AS$19:$AS$20)</f>
        <v>0</v>
      </c>
      <c r="N24" s="352">
        <f>DSUM('terepi-törzskínálat'!$C$11:$N$194,'terepi-törzskínálat'!$L$11,$AS$19:$AS$20)</f>
        <v>0</v>
      </c>
      <c r="O24" s="352">
        <f>DSUM('terepi-törzskínálat'!$C$11:$N$194,'terepi-törzskínálat'!$M$11,$AS$19:$AS$20)</f>
        <v>0</v>
      </c>
      <c r="P24" s="352">
        <f>DSUM('terepi-törzskínálat'!$C$11:$N$194,'terepi-törzskínálat'!$N$11,$AS$19:$AS$20)</f>
        <v>0</v>
      </c>
      <c r="Q24" s="445">
        <f t="shared" si="4"/>
        <v>0</v>
      </c>
      <c r="R24" s="420" t="e">
        <f t="shared" si="5"/>
        <v>#DIV/0!</v>
      </c>
      <c r="S24" s="447">
        <f t="shared" si="6"/>
        <v>0</v>
      </c>
      <c r="T24" s="352">
        <f>DSUM('terepi-törzskínálat'!$C$11:$R$194,'terepi-törzskínálat'!$O$11,$AS$19:$AS$20)</f>
        <v>0</v>
      </c>
      <c r="U24" s="352">
        <f>DSUM('terepi-törzskínálat'!$C$11:$R$194,'terepi-törzskínálat'!$P$11,$AS$19:$AS$20)</f>
        <v>0</v>
      </c>
      <c r="V24" s="352">
        <f>DSUM('terepi-törzskínálat'!$C$11:$R$194,'terepi-törzskínálat'!$Q$11,$AS$19:$AS$20)</f>
        <v>0</v>
      </c>
      <c r="W24" s="352">
        <f>DSUM('terepi-törzskínálat'!$C$11:$R$194,'terepi-törzskínálat'!$R$11,$AS$19:$AS$20)</f>
        <v>0</v>
      </c>
      <c r="X24" s="445">
        <f t="shared" si="7"/>
        <v>0</v>
      </c>
      <c r="Y24" s="420" t="e">
        <f t="shared" si="8"/>
        <v>#DIV/0!</v>
      </c>
      <c r="Z24" s="447">
        <f t="shared" si="9"/>
        <v>0</v>
      </c>
      <c r="AA24" s="351" t="e">
        <f>DAVERAGE('terepi-törzskínálat'!$U$11:$V$194,'terepi-törzskínálat'!$U$11,AS19:AS20)</f>
        <v>#DIV/0!</v>
      </c>
      <c r="AB24" s="468" t="e">
        <f>DSTDEV('terepi-törzskínálat'!$U$11:$V$194,'terepi-törzskínálat'!$U$11,AS19:AS20)</f>
        <v>#DIV/0!</v>
      </c>
      <c r="AC24" s="351" t="e">
        <f>DAVERAGE('terepi-törzskínálat'!$C$11:$E$194,'terepi-törzskínálat'!$E$11,AS19:AS20)</f>
        <v>#DIV/0!</v>
      </c>
      <c r="AD24" s="468" t="e">
        <f>DSTDEV('terepi-törzskínálat'!$C$11:$E$194,'terepi-törzskínálat'!$E$11,AS19:AS20)</f>
        <v>#DIV/0!</v>
      </c>
      <c r="AJ24" s="452" t="s">
        <v>4</v>
      </c>
      <c r="AK24" s="453">
        <f>COUNTIFS('terepi-törzskínálat'!$B$12:$B$194,'terepi-hajtásszám&amp;hullaték'!A11)</f>
        <v>1</v>
      </c>
    </row>
    <row r="25" spans="2:74" x14ac:dyDescent="0.2">
      <c r="B25" s="457" t="str">
        <f>'terepi-törzskínálat'!A18</f>
        <v>Bükk</v>
      </c>
      <c r="C25" s="351">
        <f>COUNTIFS('terepi-törzskínálat'!$C$12:$C$194,'terepi-törzskínálat'!A18)</f>
        <v>0</v>
      </c>
      <c r="D25" s="448">
        <f t="shared" si="0"/>
        <v>0</v>
      </c>
      <c r="E25" s="351">
        <f>DSUM('terepi-törzskínálat'!$C$11:$J$194,'terepi-törzskínálat'!$F$11,törzskínálat!$AT$19:$AT$20)</f>
        <v>0</v>
      </c>
      <c r="F25" s="437">
        <f>DSUM('terepi-törzskínálat'!$C$11:$J$194,'terepi-törzskínálat'!$G$11,törzskínálat!$AT$19:$AT$20)</f>
        <v>0</v>
      </c>
      <c r="G25" s="352">
        <f>DSUM('terepi-törzskínálat'!$C$11:$J$194,'terepi-törzskínálat'!$H$11,törzskínálat!$AT$19:$AT$20)</f>
        <v>0</v>
      </c>
      <c r="H25" s="352">
        <f>DSUM('terepi-törzskínálat'!$C$11:$J$194,'terepi-törzskínálat'!$I$11,törzskínálat!$AT$19:$AT$20)</f>
        <v>0</v>
      </c>
      <c r="I25" s="352">
        <f>DSUM('terepi-törzskínálat'!$C$11:$J$194,'terepi-törzskínálat'!$J$11,törzskínálat!$AT$19:$AT$20)</f>
        <v>0</v>
      </c>
      <c r="J25" s="445">
        <f t="shared" si="1"/>
        <v>0</v>
      </c>
      <c r="K25" s="420" t="e">
        <f t="shared" si="2"/>
        <v>#DIV/0!</v>
      </c>
      <c r="L25" s="447">
        <f t="shared" si="3"/>
        <v>0</v>
      </c>
      <c r="M25" s="352">
        <f>DSUM('terepi-törzskínálat'!$C$11:$N$194,'terepi-törzskínálat'!$K$11,$AT$19:$AT$20)</f>
        <v>0</v>
      </c>
      <c r="N25" s="352">
        <f>DSUM('terepi-törzskínálat'!$C$11:$N$194,'terepi-törzskínálat'!$L$11,$AT$19:$AT$20)</f>
        <v>0</v>
      </c>
      <c r="O25" s="352">
        <f>DSUM('terepi-törzskínálat'!$C$11:$N$194,'terepi-törzskínálat'!$M$11,$AT$19:$AT$20)</f>
        <v>0</v>
      </c>
      <c r="P25" s="352">
        <f>DSUM('terepi-törzskínálat'!$C$11:$N$194,'terepi-törzskínálat'!$N$11,$AT$19:$AT$20)</f>
        <v>0</v>
      </c>
      <c r="Q25" s="445">
        <f t="shared" si="4"/>
        <v>0</v>
      </c>
      <c r="R25" s="420" t="e">
        <f t="shared" si="5"/>
        <v>#DIV/0!</v>
      </c>
      <c r="S25" s="447">
        <f t="shared" si="6"/>
        <v>0</v>
      </c>
      <c r="T25" s="352">
        <f>DSUM('terepi-törzskínálat'!$C$11:$R$194,'terepi-törzskínálat'!$O$11,$AT$19:$AT$20)</f>
        <v>0</v>
      </c>
      <c r="U25" s="352">
        <f>DSUM('terepi-törzskínálat'!$C$11:$R$194,'terepi-törzskínálat'!$P$11,$AT$19:$AT$20)</f>
        <v>0</v>
      </c>
      <c r="V25" s="352">
        <f>DSUM('terepi-törzskínálat'!$C$11:$R$194,'terepi-törzskínálat'!$Q$11,$AT$19:$AT$20)</f>
        <v>0</v>
      </c>
      <c r="W25" s="352">
        <f>DSUM('terepi-törzskínálat'!$C$11:$R$194,'terepi-törzskínálat'!$R$11,$AT$19:$AT$20)</f>
        <v>0</v>
      </c>
      <c r="X25" s="445">
        <f t="shared" si="7"/>
        <v>0</v>
      </c>
      <c r="Y25" s="420" t="e">
        <f t="shared" si="8"/>
        <v>#DIV/0!</v>
      </c>
      <c r="Z25" s="447">
        <f t="shared" si="9"/>
        <v>0</v>
      </c>
      <c r="AA25" s="351" t="e">
        <f>DAVERAGE('terepi-törzskínálat'!$U$11:$V$194,'terepi-törzskínálat'!$U$11,AT19:AT20)</f>
        <v>#DIV/0!</v>
      </c>
      <c r="AB25" s="468" t="e">
        <f>DSTDEV('terepi-törzskínálat'!$U$11:$V$194,'terepi-törzskínálat'!$U$11,AT19:AT20)</f>
        <v>#DIV/0!</v>
      </c>
      <c r="AC25" s="351" t="e">
        <f>DAVERAGE('terepi-törzskínálat'!$C$11:$E$194,'terepi-törzskínálat'!$E$11,AT19:AT20)</f>
        <v>#DIV/0!</v>
      </c>
      <c r="AD25" s="468" t="e">
        <f>DSTDEV('terepi-törzskínálat'!$C$11:$E$194,'terepi-törzskínálat'!$E$11,AT19:AT20)</f>
        <v>#DIV/0!</v>
      </c>
      <c r="AJ25" s="452" t="s">
        <v>5</v>
      </c>
      <c r="AK25" s="453">
        <f>COUNTIFS('terepi-törzskínálat'!$B$12:$B$194,'terepi-hajtásszám&amp;hullaték'!A12)</f>
        <v>6</v>
      </c>
    </row>
    <row r="26" spans="2:74" x14ac:dyDescent="0.2">
      <c r="B26" s="457" t="str">
        <f>'terepi-törzskínálat'!A19</f>
        <v>Hegyi juhar</v>
      </c>
      <c r="C26" s="351">
        <f>COUNTIFS('terepi-törzskínálat'!$C$12:$C$194,'terepi-törzskínálat'!A19)</f>
        <v>0</v>
      </c>
      <c r="D26" s="448">
        <f t="shared" si="0"/>
        <v>0</v>
      </c>
      <c r="E26" s="351">
        <f>DSUM('terepi-törzskínálat'!$C$11:$J$194,'terepi-törzskínálat'!$F$11,törzskínálat!$AU$19:$AU$20)</f>
        <v>0</v>
      </c>
      <c r="F26" s="437">
        <f>DSUM('terepi-törzskínálat'!$C$11:$J$194,'terepi-törzskínálat'!$G$11,törzskínálat!$AU$19:$AU$20)</f>
        <v>0</v>
      </c>
      <c r="G26" s="352">
        <f>DSUM('terepi-törzskínálat'!$C$11:$J$194,'terepi-törzskínálat'!$H$11,törzskínálat!$AU$19:$AU$20)</f>
        <v>0</v>
      </c>
      <c r="H26" s="352">
        <f>DSUM('terepi-törzskínálat'!$C$11:$J$194,'terepi-törzskínálat'!$I$11,törzskínálat!$AU$19:$AU$20)</f>
        <v>0</v>
      </c>
      <c r="I26" s="352">
        <f>DSUM('terepi-törzskínálat'!$C$11:$J$194,'terepi-törzskínálat'!$J$11,törzskínálat!$AU$19:$AU$20)</f>
        <v>0</v>
      </c>
      <c r="J26" s="445">
        <f t="shared" si="1"/>
        <v>0</v>
      </c>
      <c r="K26" s="420" t="e">
        <f t="shared" si="2"/>
        <v>#DIV/0!</v>
      </c>
      <c r="L26" s="447">
        <f t="shared" si="3"/>
        <v>0</v>
      </c>
      <c r="M26" s="352">
        <f>DSUM('terepi-törzskínálat'!$C$11:$N$194,'terepi-törzskínálat'!$K$11,$AU$19:$AU$20)</f>
        <v>0</v>
      </c>
      <c r="N26" s="352">
        <f>DSUM('terepi-törzskínálat'!$C$11:$N$194,'terepi-törzskínálat'!$L$11,$AU$19:$AU$20)</f>
        <v>0</v>
      </c>
      <c r="O26" s="352">
        <f>DSUM('terepi-törzskínálat'!$C$11:$N$194,'terepi-törzskínálat'!$M$11,$AU$19:$AU$20)</f>
        <v>0</v>
      </c>
      <c r="P26" s="352">
        <f>DSUM('terepi-törzskínálat'!$C$11:$N$194,'terepi-törzskínálat'!$N$11,$AU$19:$AU$20)</f>
        <v>0</v>
      </c>
      <c r="Q26" s="445">
        <f t="shared" si="4"/>
        <v>0</v>
      </c>
      <c r="R26" s="420" t="e">
        <f t="shared" si="5"/>
        <v>#DIV/0!</v>
      </c>
      <c r="S26" s="447">
        <f t="shared" si="6"/>
        <v>0</v>
      </c>
      <c r="T26" s="352">
        <f>DSUM('terepi-törzskínálat'!$C$11:$R$194,'terepi-törzskínálat'!$O$11,$AU$19:$AU$20)</f>
        <v>0</v>
      </c>
      <c r="U26" s="352">
        <f>DSUM('terepi-törzskínálat'!$C$11:$R$194,'terepi-törzskínálat'!$P$11,$AU$19:$AU$20)</f>
        <v>0</v>
      </c>
      <c r="V26" s="352">
        <f>DSUM('terepi-törzskínálat'!$C$11:$R$194,'terepi-törzskínálat'!$Q$11,$AU$19:$AU$20)</f>
        <v>0</v>
      </c>
      <c r="W26" s="352">
        <f>DSUM('terepi-törzskínálat'!$C$11:$R$194,'terepi-törzskínálat'!$R$11,$AU$19:$AU$20)</f>
        <v>0</v>
      </c>
      <c r="X26" s="445">
        <f t="shared" si="7"/>
        <v>0</v>
      </c>
      <c r="Y26" s="420" t="e">
        <f t="shared" si="8"/>
        <v>#DIV/0!</v>
      </c>
      <c r="Z26" s="447">
        <f t="shared" si="9"/>
        <v>0</v>
      </c>
      <c r="AA26" s="351" t="e">
        <f>DAVERAGE('terepi-törzskínálat'!$U$11:$V$194,'terepi-törzskínálat'!$U$11,AU19:AU20)</f>
        <v>#DIV/0!</v>
      </c>
      <c r="AB26" s="468" t="e">
        <f>DSTDEV('terepi-törzskínálat'!$U$11:$V$194,'terepi-törzskínálat'!$U$11,AU19:AU20)</f>
        <v>#DIV/0!</v>
      </c>
      <c r="AC26" s="351" t="e">
        <f>DAVERAGE('terepi-törzskínálat'!$C$11:$E$194,'terepi-törzskínálat'!$E$11,AU19:AU20)</f>
        <v>#DIV/0!</v>
      </c>
      <c r="AD26" s="468" t="e">
        <f>DSTDEV('terepi-törzskínálat'!$C$11:$E$194,'terepi-törzskínálat'!$E$11,AU19:AU20)</f>
        <v>#DIV/0!</v>
      </c>
      <c r="AJ26" s="452" t="s">
        <v>6</v>
      </c>
      <c r="AK26" s="453">
        <f>COUNTIFS('terepi-törzskínálat'!$B$12:$B$194,'terepi-hajtásszám&amp;hullaték'!A13)</f>
        <v>1</v>
      </c>
    </row>
    <row r="27" spans="2:74" x14ac:dyDescent="0.2">
      <c r="B27" s="457" t="str">
        <f>'terepi-törzskínálat'!A20</f>
        <v>Korai juhar</v>
      </c>
      <c r="C27" s="351">
        <f>COUNTIFS('terepi-törzskínálat'!$C$12:$C$194,'terepi-törzskínálat'!A20)</f>
        <v>0</v>
      </c>
      <c r="D27" s="448">
        <f t="shared" si="0"/>
        <v>0</v>
      </c>
      <c r="E27" s="351">
        <f>DSUM('terepi-törzskínálat'!$C$11:$J$194,'terepi-törzskínálat'!$F$11,törzskínálat!$AV$19:$AV$20)</f>
        <v>0</v>
      </c>
      <c r="F27" s="437">
        <f>DSUM('terepi-törzskínálat'!$C$11:$J$194,'terepi-törzskínálat'!$G$11,törzskínálat!$AV$19:$AV$20)</f>
        <v>0</v>
      </c>
      <c r="G27" s="352">
        <f>DSUM('terepi-törzskínálat'!$C$11:$J$194,'terepi-törzskínálat'!$H$11,törzskínálat!$AV$19:$AV$20)</f>
        <v>0</v>
      </c>
      <c r="H27" s="352">
        <f>DSUM('terepi-törzskínálat'!$C$11:$J$194,'terepi-törzskínálat'!$I$11,törzskínálat!$AV$19:$AV$20)</f>
        <v>0</v>
      </c>
      <c r="I27" s="352">
        <f>DSUM('terepi-törzskínálat'!$C$11:$J$194,'terepi-törzskínálat'!$J$11,törzskínálat!$AV$19:$AV$20)</f>
        <v>0</v>
      </c>
      <c r="J27" s="445">
        <f t="shared" si="1"/>
        <v>0</v>
      </c>
      <c r="K27" s="420" t="e">
        <f t="shared" si="2"/>
        <v>#DIV/0!</v>
      </c>
      <c r="L27" s="447">
        <f t="shared" si="3"/>
        <v>0</v>
      </c>
      <c r="M27" s="352">
        <f>DSUM('terepi-törzskínálat'!$C$11:$N$194,'terepi-törzskínálat'!$K$11,$AV$19:$AV$20)</f>
        <v>0</v>
      </c>
      <c r="N27" s="352">
        <f>DSUM('terepi-törzskínálat'!$C$11:$N$194,'terepi-törzskínálat'!$L$11,$AV$19:$AV$20)</f>
        <v>0</v>
      </c>
      <c r="O27" s="352">
        <f>DSUM('terepi-törzskínálat'!$C$11:$N$194,'terepi-törzskínálat'!$M$11,$AV$19:$AV$20)</f>
        <v>0</v>
      </c>
      <c r="P27" s="352">
        <f>DSUM('terepi-törzskínálat'!$C$11:$N$194,'terepi-törzskínálat'!$N$11,$AV$19:$AV$20)</f>
        <v>0</v>
      </c>
      <c r="Q27" s="445">
        <f t="shared" si="4"/>
        <v>0</v>
      </c>
      <c r="R27" s="420" t="e">
        <f t="shared" si="5"/>
        <v>#DIV/0!</v>
      </c>
      <c r="S27" s="447">
        <f t="shared" si="6"/>
        <v>0</v>
      </c>
      <c r="T27" s="352">
        <f>DSUM('terepi-törzskínálat'!$C$11:$R$194,'terepi-törzskínálat'!$O$11,$AV$19:$AV$20)</f>
        <v>0</v>
      </c>
      <c r="U27" s="352">
        <f>DSUM('terepi-törzskínálat'!$C$11:$R$194,'terepi-törzskínálat'!$P$11,$AV$19:$AV$20)</f>
        <v>0</v>
      </c>
      <c r="V27" s="352">
        <f>DSUM('terepi-törzskínálat'!$C$11:$R$194,'terepi-törzskínálat'!$Q$11,$AV$19:$AV$20)</f>
        <v>0</v>
      </c>
      <c r="W27" s="352">
        <f>DSUM('terepi-törzskínálat'!$C$11:$R$194,'terepi-törzskínálat'!$R$11,$AV$19:$AV$20)</f>
        <v>0</v>
      </c>
      <c r="X27" s="445">
        <f t="shared" si="7"/>
        <v>0</v>
      </c>
      <c r="Y27" s="420" t="e">
        <f t="shared" si="8"/>
        <v>#DIV/0!</v>
      </c>
      <c r="Z27" s="447">
        <f t="shared" si="9"/>
        <v>0</v>
      </c>
      <c r="AA27" s="351" t="e">
        <f>DAVERAGE('terepi-törzskínálat'!$U$11:$V$194,'terepi-törzskínálat'!$U$11,AV19:AV20)</f>
        <v>#DIV/0!</v>
      </c>
      <c r="AB27" s="468" t="e">
        <f>DSTDEV('terepi-törzskínálat'!$U$11:$V$194,'terepi-törzskínálat'!$U$11,AV19:AV20)</f>
        <v>#DIV/0!</v>
      </c>
      <c r="AC27" s="351" t="e">
        <f>DAVERAGE('terepi-törzskínálat'!$C$11:$E$194,'terepi-törzskínálat'!$E$11,AV19:AV20)</f>
        <v>#DIV/0!</v>
      </c>
      <c r="AD27" s="468" t="e">
        <f>DSTDEV('terepi-törzskínálat'!$C$11:$E$194,'terepi-törzskínálat'!$E$11,AV19:AV20)</f>
        <v>#DIV/0!</v>
      </c>
      <c r="AJ27" s="452" t="s">
        <v>7</v>
      </c>
      <c r="AK27" s="453">
        <f>COUNTIFS('terepi-törzskínálat'!$B$12:$B$194,'terepi-hajtásszám&amp;hullaték'!A14)</f>
        <v>2</v>
      </c>
    </row>
    <row r="28" spans="2:74" x14ac:dyDescent="0.2">
      <c r="B28" s="457" t="str">
        <f>'terepi-törzskínálat'!A21</f>
        <v>Mezei juhar</v>
      </c>
      <c r="C28" s="351">
        <f>COUNTIFS('terepi-törzskínálat'!$C$12:$C$194,'terepi-törzskínálat'!A21)</f>
        <v>3</v>
      </c>
      <c r="D28" s="448">
        <f t="shared" si="0"/>
        <v>1.6483516483516485</v>
      </c>
      <c r="E28" s="351">
        <f>DSUM('terepi-törzskínálat'!$C$11:$J$194,'terepi-törzskínálat'!$F$11,törzskínálat!$AW$19:$AW$20)</f>
        <v>3</v>
      </c>
      <c r="F28" s="437">
        <f>DSUM('terepi-törzskínálat'!$C$11:$J$194,'terepi-törzskínálat'!$G$11,törzskínálat!$AW$19:$AW$20)</f>
        <v>0</v>
      </c>
      <c r="G28" s="352">
        <f>DSUM('terepi-törzskínálat'!$C$11:$J$194,'terepi-törzskínálat'!$H$11,törzskínálat!$AW$19:$AW$20)</f>
        <v>0</v>
      </c>
      <c r="H28" s="352">
        <f>DSUM('terepi-törzskínálat'!$C$11:$J$194,'terepi-törzskínálat'!$I$11,törzskínálat!$AW$19:$AW$20)</f>
        <v>0</v>
      </c>
      <c r="I28" s="352">
        <f>DSUM('terepi-törzskínálat'!$C$11:$J$194,'terepi-törzskínálat'!$J$11,törzskínálat!$AW$19:$AW$20)</f>
        <v>0</v>
      </c>
      <c r="J28" s="445">
        <f t="shared" si="1"/>
        <v>0</v>
      </c>
      <c r="K28" s="420">
        <f t="shared" si="2"/>
        <v>0</v>
      </c>
      <c r="L28" s="447">
        <f t="shared" si="3"/>
        <v>0</v>
      </c>
      <c r="M28" s="352">
        <f>DSUM('terepi-törzskínálat'!$C$11:$N$194,'terepi-törzskínálat'!$K$11,$AW$19:$AW$20)</f>
        <v>0</v>
      </c>
      <c r="N28" s="352">
        <f>DSUM('terepi-törzskínálat'!$C$11:$N$194,'terepi-törzskínálat'!$L$11,$AW$19:$AW$20)</f>
        <v>0</v>
      </c>
      <c r="O28" s="352">
        <f>DSUM('terepi-törzskínálat'!$C$11:$N$194,'terepi-törzskínálat'!$M$11,$AW$19:$AW$20)</f>
        <v>0</v>
      </c>
      <c r="P28" s="352">
        <f>DSUM('terepi-törzskínálat'!$C$11:$N$194,'terepi-törzskínálat'!$N$11,$AW$19:$AW$20)</f>
        <v>0</v>
      </c>
      <c r="Q28" s="445">
        <f t="shared" si="4"/>
        <v>0</v>
      </c>
      <c r="R28" s="420">
        <f t="shared" si="5"/>
        <v>0</v>
      </c>
      <c r="S28" s="447">
        <f t="shared" si="6"/>
        <v>0</v>
      </c>
      <c r="T28" s="352">
        <f>DSUM('terepi-törzskínálat'!$C$11:$R$194,'terepi-törzskínálat'!$O$11,$AW$19:$AW$20)</f>
        <v>0</v>
      </c>
      <c r="U28" s="352">
        <f>DSUM('terepi-törzskínálat'!$C$11:$R$194,'terepi-törzskínálat'!$P$11,$AW$19:$AW$20)</f>
        <v>0</v>
      </c>
      <c r="V28" s="352">
        <f>DSUM('terepi-törzskínálat'!$C$11:$R$194,'terepi-törzskínálat'!$Q$11,$AW$19:$AW$20)</f>
        <v>0</v>
      </c>
      <c r="W28" s="352">
        <f>DSUM('terepi-törzskínálat'!$C$11:$R$194,'terepi-törzskínálat'!$R$11,$AW$19:$AW$20)</f>
        <v>0</v>
      </c>
      <c r="X28" s="445">
        <f t="shared" si="7"/>
        <v>0</v>
      </c>
      <c r="Y28" s="420">
        <f t="shared" si="8"/>
        <v>0</v>
      </c>
      <c r="Z28" s="447">
        <f t="shared" si="9"/>
        <v>0</v>
      </c>
      <c r="AA28" s="351" t="e">
        <f>DAVERAGE('terepi-törzskínálat'!$U$11:$V$194,'terepi-törzskínálat'!$U$11,AW19:AW20)</f>
        <v>#DIV/0!</v>
      </c>
      <c r="AB28" s="468" t="e">
        <f>DSTDEV('terepi-törzskínálat'!$U$11:$V$194,'terepi-törzskínálat'!$U$11,AW19:AW20)</f>
        <v>#DIV/0!</v>
      </c>
      <c r="AC28" s="351">
        <f>DAVERAGE('terepi-törzskínálat'!$C$11:$E$194,'terepi-törzskínálat'!$E$11,AW19:AW20)</f>
        <v>11.666666666666666</v>
      </c>
      <c r="AD28" s="468">
        <f>DSTDEV('terepi-törzskínálat'!$C$11:$E$194,'terepi-törzskínálat'!$E$11,AW19:AW20)</f>
        <v>4.5092497528228952</v>
      </c>
      <c r="AJ28" s="452" t="s">
        <v>8</v>
      </c>
      <c r="AK28" s="453">
        <f>COUNTIFS('terepi-törzskínálat'!$B$12:$B$194,'terepi-hajtásszám&amp;hullaték'!A15)</f>
        <v>1</v>
      </c>
    </row>
    <row r="29" spans="2:74" x14ac:dyDescent="0.2">
      <c r="B29" s="457" t="str">
        <f>'terepi-törzskínálat'!A22</f>
        <v>Erdei fenyő</v>
      </c>
      <c r="C29" s="351">
        <f>COUNTIFS('terepi-törzskínálat'!$C$12:$C$194,'terepi-törzskínálat'!A22)</f>
        <v>0</v>
      </c>
      <c r="D29" s="448">
        <f t="shared" si="0"/>
        <v>0</v>
      </c>
      <c r="E29" s="351">
        <f>DSUM('terepi-törzskínálat'!$C$11:$J$194,'terepi-törzskínálat'!$F$11,törzskínálat!$AX$19:$AX$20)</f>
        <v>0</v>
      </c>
      <c r="F29" s="437">
        <f>DSUM('terepi-törzskínálat'!$C$11:$J$194,'terepi-törzskínálat'!$G$11,törzskínálat!$AX$19:$AX$20)</f>
        <v>0</v>
      </c>
      <c r="G29" s="352">
        <f>DSUM('terepi-törzskínálat'!$C$11:$J$194,'terepi-törzskínálat'!$H$11,törzskínálat!$AX$19:$AX$20)</f>
        <v>0</v>
      </c>
      <c r="H29" s="352">
        <f>DSUM('terepi-törzskínálat'!$C$11:$J$194,'terepi-törzskínálat'!$I$11,törzskínálat!$AX$19:$AX$20)</f>
        <v>0</v>
      </c>
      <c r="I29" s="352">
        <f>DSUM('terepi-törzskínálat'!$C$11:$J$194,'terepi-törzskínálat'!$J$11,törzskínálat!$AX$19:$AX$20)</f>
        <v>0</v>
      </c>
      <c r="J29" s="445">
        <f t="shared" si="1"/>
        <v>0</v>
      </c>
      <c r="K29" s="420" t="e">
        <f t="shared" si="2"/>
        <v>#DIV/0!</v>
      </c>
      <c r="L29" s="447">
        <f t="shared" si="3"/>
        <v>0</v>
      </c>
      <c r="M29" s="352">
        <f>DSUM('terepi-törzskínálat'!$C$11:$N$194,'terepi-törzskínálat'!$K$11,$AX$19:$AX$20)</f>
        <v>0</v>
      </c>
      <c r="N29" s="352">
        <f>DSUM('terepi-törzskínálat'!$C$11:$N$194,'terepi-törzskínálat'!$L$11,$AX$19:$AX$20)</f>
        <v>0</v>
      </c>
      <c r="O29" s="352">
        <f>DSUM('terepi-törzskínálat'!$C$11:$N$194,'terepi-törzskínálat'!$M$11,$AX$19:$AX$20)</f>
        <v>0</v>
      </c>
      <c r="P29" s="352">
        <f>DSUM('terepi-törzskínálat'!$C$11:$N$194,'terepi-törzskínálat'!$N$11,$AX$19:$AX$20)</f>
        <v>0</v>
      </c>
      <c r="Q29" s="445">
        <f t="shared" si="4"/>
        <v>0</v>
      </c>
      <c r="R29" s="420" t="e">
        <f t="shared" si="5"/>
        <v>#DIV/0!</v>
      </c>
      <c r="S29" s="447">
        <f t="shared" si="6"/>
        <v>0</v>
      </c>
      <c r="T29" s="352">
        <f>DSUM('terepi-törzskínálat'!$C$11:$R$194,'terepi-törzskínálat'!$O$11,$AX$19:$AX$20)</f>
        <v>0</v>
      </c>
      <c r="U29" s="352">
        <f>DSUM('terepi-törzskínálat'!$C$11:$R$194,'terepi-törzskínálat'!$P$11,$AX$19:$AX$20)</f>
        <v>0</v>
      </c>
      <c r="V29" s="352">
        <f>DSUM('terepi-törzskínálat'!$C$11:$R$194,'terepi-törzskínálat'!$Q$11,$AX$19:$AX$20)</f>
        <v>0</v>
      </c>
      <c r="W29" s="352">
        <f>DSUM('terepi-törzskínálat'!$C$11:$R$194,'terepi-törzskínálat'!$R$11,$AX$19:$AX$20)</f>
        <v>0</v>
      </c>
      <c r="X29" s="445">
        <f t="shared" si="7"/>
        <v>0</v>
      </c>
      <c r="Y29" s="420" t="e">
        <f t="shared" si="8"/>
        <v>#DIV/0!</v>
      </c>
      <c r="Z29" s="447">
        <f t="shared" si="9"/>
        <v>0</v>
      </c>
      <c r="AA29" s="351" t="e">
        <f>DAVERAGE('terepi-törzskínálat'!$U$11:$V$194,'terepi-törzskínálat'!$U$11,AX19:AX20)</f>
        <v>#DIV/0!</v>
      </c>
      <c r="AB29" s="468" t="e">
        <f>DSTDEV('terepi-törzskínálat'!$U$11:$V$194,'terepi-törzskínálat'!$U$11,AX19:AX20)</f>
        <v>#DIV/0!</v>
      </c>
      <c r="AC29" s="351" t="e">
        <f>DAVERAGE('terepi-törzskínálat'!$C$11:$E$194,'terepi-törzskínálat'!$E$11,AX19:AX20)</f>
        <v>#DIV/0!</v>
      </c>
      <c r="AD29" s="468" t="e">
        <f>DSTDEV('terepi-törzskínálat'!$C$11:$E$194,'terepi-törzskínálat'!$E$11,AX19:AX20)</f>
        <v>#DIV/0!</v>
      </c>
      <c r="AJ29" s="452" t="s">
        <v>9</v>
      </c>
      <c r="AK29" s="453">
        <f>COUNTIFS('terepi-törzskínálat'!$B$12:$B$194,'terepi-hajtásszám&amp;hullaték'!A16)</f>
        <v>0</v>
      </c>
    </row>
    <row r="30" spans="2:74" x14ac:dyDescent="0.2">
      <c r="B30" s="457" t="str">
        <f>'terepi-törzskínálat'!A23</f>
        <v>Akác</v>
      </c>
      <c r="C30" s="351">
        <f>COUNTIFS('terepi-törzskínálat'!$C$12:$C$194,'terepi-törzskínálat'!A23)</f>
        <v>0</v>
      </c>
      <c r="D30" s="448">
        <f t="shared" si="0"/>
        <v>0</v>
      </c>
      <c r="E30" s="351">
        <f>DSUM('terepi-törzskínálat'!$C$11:$J$194,'terepi-törzskínálat'!$F$11,törzskínálat!$AY$19:$AY$20)</f>
        <v>0</v>
      </c>
      <c r="F30" s="437">
        <f>DSUM('terepi-törzskínálat'!$C$11:$J$194,'terepi-törzskínálat'!$G$11,törzskínálat!$AY$19:$AY$20)</f>
        <v>0</v>
      </c>
      <c r="G30" s="352">
        <f>DSUM('terepi-törzskínálat'!$C$11:$J$194,'terepi-törzskínálat'!$H$11,törzskínálat!$AY$19:$AY$20)</f>
        <v>0</v>
      </c>
      <c r="H30" s="352">
        <f>DSUM('terepi-törzskínálat'!$C$11:$J$194,'terepi-törzskínálat'!$I$11,törzskínálat!$AY$19:$AY$20)</f>
        <v>0</v>
      </c>
      <c r="I30" s="352">
        <f>DSUM('terepi-törzskínálat'!$C$11:$J$194,'terepi-törzskínálat'!$J$11,törzskínálat!$AY$19:$AY$20)</f>
        <v>0</v>
      </c>
      <c r="J30" s="445">
        <f t="shared" si="1"/>
        <v>0</v>
      </c>
      <c r="K30" s="420" t="e">
        <f t="shared" si="2"/>
        <v>#DIV/0!</v>
      </c>
      <c r="L30" s="447">
        <f t="shared" si="3"/>
        <v>0</v>
      </c>
      <c r="M30" s="352">
        <f>DSUM('terepi-törzskínálat'!$C$11:$N$194,'terepi-törzskínálat'!$K$11,$AY$19:$AY$20)</f>
        <v>0</v>
      </c>
      <c r="N30" s="352">
        <f>DSUM('terepi-törzskínálat'!$C$11:$N$194,'terepi-törzskínálat'!$L$11,$AY$19:$AY$20)</f>
        <v>0</v>
      </c>
      <c r="O30" s="352">
        <f>DSUM('terepi-törzskínálat'!$C$11:$N$194,'terepi-törzskínálat'!$M$11,$AY$19:$AY$20)</f>
        <v>0</v>
      </c>
      <c r="P30" s="352">
        <f>DSUM('terepi-törzskínálat'!$C$11:$N$194,'terepi-törzskínálat'!$N$11,$AY$19:$AY$20)</f>
        <v>0</v>
      </c>
      <c r="Q30" s="445">
        <f t="shared" si="4"/>
        <v>0</v>
      </c>
      <c r="R30" s="420" t="e">
        <f t="shared" si="5"/>
        <v>#DIV/0!</v>
      </c>
      <c r="S30" s="447">
        <f t="shared" si="6"/>
        <v>0</v>
      </c>
      <c r="T30" s="352">
        <f>DSUM('terepi-törzskínálat'!$C$11:$R$194,'terepi-törzskínálat'!$O$11,$AY$19:$AY$20)</f>
        <v>0</v>
      </c>
      <c r="U30" s="352">
        <f>DSUM('terepi-törzskínálat'!$C$11:$R$194,'terepi-törzskínálat'!$P$11,$AY$19:$AY$20)</f>
        <v>0</v>
      </c>
      <c r="V30" s="352">
        <f>DSUM('terepi-törzskínálat'!$C$11:$R$194,'terepi-törzskínálat'!$Q$11,$AY$19:$AY$20)</f>
        <v>0</v>
      </c>
      <c r="W30" s="352">
        <f>DSUM('terepi-törzskínálat'!$C$11:$R$194,'terepi-törzskínálat'!$R$11,$AY$19:$AY$20)</f>
        <v>0</v>
      </c>
      <c r="X30" s="445">
        <f t="shared" si="7"/>
        <v>0</v>
      </c>
      <c r="Y30" s="420" t="e">
        <f t="shared" si="8"/>
        <v>#DIV/0!</v>
      </c>
      <c r="Z30" s="447">
        <f t="shared" si="9"/>
        <v>0</v>
      </c>
      <c r="AA30" s="351" t="e">
        <f>DAVERAGE('terepi-törzskínálat'!$U$11:$V$194,'terepi-törzskínálat'!$U$11,AY19:AY20)</f>
        <v>#DIV/0!</v>
      </c>
      <c r="AB30" s="468" t="e">
        <f>DSTDEV('terepi-törzskínálat'!$U$11:$V$194,'terepi-törzskínálat'!$U$11,AY19:AY20)</f>
        <v>#DIV/0!</v>
      </c>
      <c r="AC30" s="351" t="e">
        <f>DAVERAGE('terepi-törzskínálat'!$C$11:$E$194,'terepi-törzskínálat'!$E$11,AY19:AY20)</f>
        <v>#DIV/0!</v>
      </c>
      <c r="AD30" s="468" t="e">
        <f>DSTDEV('terepi-törzskínálat'!$C$11:$E$194,'terepi-törzskínálat'!$E$11,AY19:AY20)</f>
        <v>#DIV/0!</v>
      </c>
      <c r="AJ30" s="452" t="s">
        <v>10</v>
      </c>
      <c r="AK30" s="453">
        <f>COUNTIFS('terepi-törzskínálat'!$B$12:$B$194,'terepi-hajtásszám&amp;hullaték'!A17)</f>
        <v>2</v>
      </c>
    </row>
    <row r="31" spans="2:74" x14ac:dyDescent="0.2">
      <c r="B31" s="457" t="str">
        <f>'terepi-törzskínálat'!A24</f>
        <v>Fagyal</v>
      </c>
      <c r="C31" s="351">
        <f>COUNTIFS('terepi-törzskínálat'!$C$12:$C$194,'terepi-törzskínálat'!A24)</f>
        <v>0</v>
      </c>
      <c r="D31" s="448">
        <f t="shared" si="0"/>
        <v>0</v>
      </c>
      <c r="E31" s="351">
        <f>DSUM('terepi-törzskínálat'!$C$11:$J$194,'terepi-törzskínálat'!$F$11,törzskínálat!$AZ$19:$AZ$20)</f>
        <v>0</v>
      </c>
      <c r="F31" s="437">
        <f>DSUM('terepi-törzskínálat'!$C$11:$J$194,'terepi-törzskínálat'!$G$11,törzskínálat!$AZ$19:$AZ$20)</f>
        <v>0</v>
      </c>
      <c r="G31" s="352">
        <f>DSUM('terepi-törzskínálat'!$C$11:$J$194,'terepi-törzskínálat'!$H$11,törzskínálat!$AZ$19:$AZ$20)</f>
        <v>0</v>
      </c>
      <c r="H31" s="352">
        <f>DSUM('terepi-törzskínálat'!$C$11:$J$194,'terepi-törzskínálat'!$I$11,törzskínálat!$AZ$19:$AZ$20)</f>
        <v>0</v>
      </c>
      <c r="I31" s="352">
        <f>DSUM('terepi-törzskínálat'!$C$11:$J$194,'terepi-törzskínálat'!$J$11,törzskínálat!$AZ$19:$AZ$20)</f>
        <v>0</v>
      </c>
      <c r="J31" s="445">
        <f t="shared" si="1"/>
        <v>0</v>
      </c>
      <c r="K31" s="420" t="e">
        <f t="shared" si="2"/>
        <v>#DIV/0!</v>
      </c>
      <c r="L31" s="447">
        <f t="shared" si="3"/>
        <v>0</v>
      </c>
      <c r="M31" s="352">
        <f>DSUM('terepi-törzskínálat'!$C$11:$N$194,'terepi-törzskínálat'!$K$11,$AZ$19:$AZ$20)</f>
        <v>0</v>
      </c>
      <c r="N31" s="352">
        <f>DSUM('terepi-törzskínálat'!$C$11:$N$194,'terepi-törzskínálat'!$L$11,$AZ$19:$AZ$20)</f>
        <v>0</v>
      </c>
      <c r="O31" s="352">
        <f>DSUM('terepi-törzskínálat'!$C$11:$N$194,'terepi-törzskínálat'!$M$11,$AZ$19:$AZ$20)</f>
        <v>0</v>
      </c>
      <c r="P31" s="352">
        <f>DSUM('terepi-törzskínálat'!$C$11:$N$194,'terepi-törzskínálat'!$N$11,$AZ$19:$AZ$20)</f>
        <v>0</v>
      </c>
      <c r="Q31" s="445">
        <f t="shared" si="4"/>
        <v>0</v>
      </c>
      <c r="R31" s="420" t="e">
        <f t="shared" si="5"/>
        <v>#DIV/0!</v>
      </c>
      <c r="S31" s="447">
        <f t="shared" si="6"/>
        <v>0</v>
      </c>
      <c r="T31" s="352">
        <f>DSUM('terepi-törzskínálat'!$C$11:$R$194,'terepi-törzskínálat'!$O$11,$AZ$19:$AZ$20)</f>
        <v>0</v>
      </c>
      <c r="U31" s="352">
        <f>DSUM('terepi-törzskínálat'!$C$11:$R$194,'terepi-törzskínálat'!$P$11,$AZ$19:$AZ$20)</f>
        <v>0</v>
      </c>
      <c r="V31" s="352">
        <f>DSUM('terepi-törzskínálat'!$C$11:$R$194,'terepi-törzskínálat'!$Q$11,$AZ$19:$AZ$20)</f>
        <v>0</v>
      </c>
      <c r="W31" s="352">
        <f>DSUM('terepi-törzskínálat'!$C$11:$R$194,'terepi-törzskínálat'!$R$11,$AZ$19:$AZ$20)</f>
        <v>0</v>
      </c>
      <c r="X31" s="445">
        <f t="shared" si="7"/>
        <v>0</v>
      </c>
      <c r="Y31" s="420" t="e">
        <f t="shared" si="8"/>
        <v>#DIV/0!</v>
      </c>
      <c r="Z31" s="447">
        <f t="shared" si="9"/>
        <v>0</v>
      </c>
      <c r="AA31" s="351" t="e">
        <f>DAVERAGE('terepi-törzskínálat'!$U$11:$V$194,'terepi-törzskínálat'!$U$11,AZ19:AZ20)</f>
        <v>#DIV/0!</v>
      </c>
      <c r="AB31" s="468" t="e">
        <f>DSTDEV('terepi-törzskínálat'!$U$11:$V$194,'terepi-törzskínálat'!$U$11,AZ19:AZ20)</f>
        <v>#DIV/0!</v>
      </c>
      <c r="AC31" s="351" t="e">
        <f>DAVERAGE('terepi-törzskínálat'!$C$11:$E$194,'terepi-törzskínálat'!$E$11,AZ19:AZ20)</f>
        <v>#DIV/0!</v>
      </c>
      <c r="AD31" s="468" t="e">
        <f>DSTDEV('terepi-törzskínálat'!$C$11:$E$194,'terepi-törzskínálat'!$E$11,AZ19:AZ20)</f>
        <v>#DIV/0!</v>
      </c>
      <c r="AJ31" s="452" t="s">
        <v>11</v>
      </c>
      <c r="AK31" s="453">
        <f>COUNTIFS('terepi-törzskínálat'!$B$12:$B$194,'terepi-hajtásszám&amp;hullaték'!A18)</f>
        <v>3</v>
      </c>
    </row>
    <row r="32" spans="2:74" x14ac:dyDescent="0.2">
      <c r="B32" s="457" t="str">
        <f>'terepi-törzskínálat'!A25</f>
        <v>Galagonya</v>
      </c>
      <c r="C32" s="351">
        <f>COUNTIFS('terepi-törzskínálat'!$C$12:$C$194,'terepi-törzskínálat'!A25)</f>
        <v>118</v>
      </c>
      <c r="D32" s="448">
        <f t="shared" si="0"/>
        <v>64.835164835164832</v>
      </c>
      <c r="E32" s="351">
        <f>DSUM('terepi-törzskínálat'!$C$11:$J$194,'terepi-törzskínálat'!$F$11,törzskínálat!$BA$19:$BA$20)</f>
        <v>114</v>
      </c>
      <c r="F32" s="437">
        <f>DSUM('terepi-törzskínálat'!$C$11:$J$194,'terepi-törzskínálat'!$G$11,törzskínálat!$BA$19:$BA$20)</f>
        <v>3</v>
      </c>
      <c r="G32" s="352">
        <f>DSUM('terepi-törzskínálat'!$C$11:$J$194,'terepi-törzskínálat'!$H$11,törzskínálat!$BA$19:$BA$20)</f>
        <v>1</v>
      </c>
      <c r="H32" s="352">
        <f>DSUM('terepi-törzskínálat'!$C$11:$J$194,'terepi-törzskínálat'!$I$11,törzskínálat!$BA$19:$BA$20)</f>
        <v>0</v>
      </c>
      <c r="I32" s="352">
        <f>DSUM('terepi-törzskínálat'!$C$11:$J$194,'terepi-törzskínálat'!$J$11,törzskínálat!$BA$19:$BA$20)</f>
        <v>0</v>
      </c>
      <c r="J32" s="445">
        <f t="shared" si="1"/>
        <v>4</v>
      </c>
      <c r="K32" s="420">
        <f t="shared" si="2"/>
        <v>3.3898305084745761</v>
      </c>
      <c r="L32" s="447">
        <f t="shared" si="3"/>
        <v>2.197802197802198E-2</v>
      </c>
      <c r="M32" s="352">
        <f>DSUM('terepi-törzskínálat'!$C$11:$N$194,'terepi-törzskínálat'!$K$11,$BA$19:$BA$20)</f>
        <v>0</v>
      </c>
      <c r="N32" s="352">
        <f>DSUM('terepi-törzskínálat'!$C$11:$N$194,'terepi-törzskínálat'!$L$11,$BA$19:$BA$20)</f>
        <v>0</v>
      </c>
      <c r="O32" s="352">
        <f>DSUM('terepi-törzskínálat'!$C$11:$N$194,'terepi-törzskínálat'!$M$11,$BA$19:$BA$20)</f>
        <v>0</v>
      </c>
      <c r="P32" s="352">
        <f>DSUM('terepi-törzskínálat'!$C$11:$N$194,'terepi-törzskínálat'!$N$11,$BA$19:$BA$20)</f>
        <v>0</v>
      </c>
      <c r="Q32" s="445">
        <f t="shared" si="4"/>
        <v>0</v>
      </c>
      <c r="R32" s="420">
        <f t="shared" si="5"/>
        <v>0</v>
      </c>
      <c r="S32" s="447">
        <f t="shared" si="6"/>
        <v>0</v>
      </c>
      <c r="T32" s="352">
        <f>DSUM('terepi-törzskínálat'!$C$11:$R$194,'terepi-törzskínálat'!$O$11,$BA$19:$BA$20)</f>
        <v>0</v>
      </c>
      <c r="U32" s="352">
        <f>DSUM('terepi-törzskínálat'!$C$11:$R$194,'terepi-törzskínálat'!$P$11,$BA$19:$BA$20)</f>
        <v>0</v>
      </c>
      <c r="V32" s="352">
        <f>DSUM('terepi-törzskínálat'!$C$11:$R$194,'terepi-törzskínálat'!$Q$11,$BA$19:$BA$20)</f>
        <v>0</v>
      </c>
      <c r="W32" s="352">
        <f>DSUM('terepi-törzskínálat'!$C$11:$R$194,'terepi-törzskínálat'!$R$11,$BA$19:$BA$20)</f>
        <v>0</v>
      </c>
      <c r="X32" s="445">
        <f t="shared" si="7"/>
        <v>0</v>
      </c>
      <c r="Y32" s="420">
        <f t="shared" si="8"/>
        <v>0</v>
      </c>
      <c r="Z32" s="447">
        <f t="shared" si="9"/>
        <v>0</v>
      </c>
      <c r="AA32" s="351">
        <f>DAVERAGE('terepi-törzskínálat'!$U$11:$V$194,'terepi-törzskínálat'!$U$11,BA19:BA20)</f>
        <v>61.25</v>
      </c>
      <c r="AB32" s="468">
        <f>DSTDEV('terepi-törzskínálat'!$U$11:$V$194,'terepi-törzskínálat'!$U$11,BA19:BA20)</f>
        <v>32.673893758371271</v>
      </c>
      <c r="AC32" s="351">
        <f>DAVERAGE('terepi-törzskínálat'!$C$11:$E$194,'terepi-törzskínálat'!$E$11,BA19:BA20)</f>
        <v>9.3686440677966107</v>
      </c>
      <c r="AD32" s="468">
        <f>DSTDEV('terepi-törzskínálat'!$C$11:$E$194,'terepi-törzskínálat'!$E$11,BA19:BA20)</f>
        <v>4.5626821312911803</v>
      </c>
      <c r="AJ32" s="452" t="s">
        <v>12</v>
      </c>
      <c r="AK32" s="453">
        <f>COUNTIFS('terepi-törzskínálat'!$B$12:$B$194,'terepi-hajtásszám&amp;hullaték'!A19)</f>
        <v>3</v>
      </c>
    </row>
    <row r="33" spans="2:37" x14ac:dyDescent="0.2">
      <c r="B33" s="457" t="str">
        <f>'terepi-törzskínálat'!A26</f>
        <v>Húsos som</v>
      </c>
      <c r="C33" s="351">
        <f>COUNTIFS('terepi-törzskínálat'!$C$12:$C$194,'terepi-törzskínálat'!A26)</f>
        <v>0</v>
      </c>
      <c r="D33" s="448">
        <f t="shared" si="0"/>
        <v>0</v>
      </c>
      <c r="E33" s="351">
        <f>DSUM('terepi-törzskínálat'!$C$11:$J$194,'terepi-törzskínálat'!$F$11,törzskínálat!$BB$19:$BB$20)</f>
        <v>0</v>
      </c>
      <c r="F33" s="437">
        <f>DSUM('terepi-törzskínálat'!$C$11:$J$194,'terepi-törzskínálat'!$G$11,törzskínálat!$BB$19:$BB$20)</f>
        <v>0</v>
      </c>
      <c r="G33" s="352">
        <f>DSUM('terepi-törzskínálat'!$C$11:$J$194,'terepi-törzskínálat'!$H$11,törzskínálat!$BB$19:$BB$20)</f>
        <v>0</v>
      </c>
      <c r="H33" s="352">
        <f>DSUM('terepi-törzskínálat'!$C$11:$J$194,'terepi-törzskínálat'!$I$11,törzskínálat!$BB$19:$BB$20)</f>
        <v>0</v>
      </c>
      <c r="I33" s="352">
        <f>DSUM('terepi-törzskínálat'!$C$11:$J$194,'terepi-törzskínálat'!$J$11,törzskínálat!$BB$19:$BB$20)</f>
        <v>0</v>
      </c>
      <c r="J33" s="445">
        <f t="shared" si="1"/>
        <v>0</v>
      </c>
      <c r="K33" s="420" t="e">
        <f t="shared" si="2"/>
        <v>#DIV/0!</v>
      </c>
      <c r="L33" s="447">
        <f t="shared" si="3"/>
        <v>0</v>
      </c>
      <c r="M33" s="352">
        <f>DSUM('terepi-törzskínálat'!$C$11:$N$194,'terepi-törzskínálat'!$K$11,$BB$19:$BB$20)</f>
        <v>0</v>
      </c>
      <c r="N33" s="352">
        <f>DSUM('terepi-törzskínálat'!$C$11:$N$194,'terepi-törzskínálat'!$L$11,$BB$19:$BB$20)</f>
        <v>0</v>
      </c>
      <c r="O33" s="352">
        <f>DSUM('terepi-törzskínálat'!$C$11:$N$194,'terepi-törzskínálat'!$M$11,$BB$19:$BB$20)</f>
        <v>0</v>
      </c>
      <c r="P33" s="352">
        <f>DSUM('terepi-törzskínálat'!$C$11:$N$194,'terepi-törzskínálat'!$N$11,$BB$19:$BB$20)</f>
        <v>0</v>
      </c>
      <c r="Q33" s="445">
        <f t="shared" si="4"/>
        <v>0</v>
      </c>
      <c r="R33" s="420" t="e">
        <f t="shared" si="5"/>
        <v>#DIV/0!</v>
      </c>
      <c r="S33" s="447">
        <f t="shared" si="6"/>
        <v>0</v>
      </c>
      <c r="T33" s="352">
        <f>DSUM('terepi-törzskínálat'!$C$11:$R$194,'terepi-törzskínálat'!$O$11,$BB$19:$BB$20)</f>
        <v>0</v>
      </c>
      <c r="U33" s="352">
        <f>DSUM('terepi-törzskínálat'!$C$11:$R$194,'terepi-törzskínálat'!$P$11,$BB$19:$BB$20)</f>
        <v>0</v>
      </c>
      <c r="V33" s="352">
        <f>DSUM('terepi-törzskínálat'!$C$11:$R$194,'terepi-törzskínálat'!$Q$11,$BB$19:$BB$20)</f>
        <v>0</v>
      </c>
      <c r="W33" s="352">
        <f>DSUM('terepi-törzskínálat'!$C$11:$R$194,'terepi-törzskínálat'!$R$11,$BB$19:$BB$20)</f>
        <v>0</v>
      </c>
      <c r="X33" s="445">
        <f t="shared" si="7"/>
        <v>0</v>
      </c>
      <c r="Y33" s="420" t="e">
        <f t="shared" si="8"/>
        <v>#DIV/0!</v>
      </c>
      <c r="Z33" s="447">
        <f t="shared" si="9"/>
        <v>0</v>
      </c>
      <c r="AA33" s="351" t="e">
        <f>DAVERAGE('terepi-törzskínálat'!$U$11:$V$194,'terepi-törzskínálat'!$U$11,BB19:BB20)</f>
        <v>#DIV/0!</v>
      </c>
      <c r="AB33" s="468" t="e">
        <f>DSTDEV('terepi-törzskínálat'!$U$11:$V$194,'terepi-törzskínálat'!$U$11,BB19:BB20)</f>
        <v>#DIV/0!</v>
      </c>
      <c r="AC33" s="351" t="e">
        <f>DAVERAGE('terepi-törzskínálat'!$C$11:$E$194,'terepi-törzskínálat'!$E$11,BB19:BB20)</f>
        <v>#DIV/0!</v>
      </c>
      <c r="AD33" s="468" t="e">
        <f>DSTDEV('terepi-törzskínálat'!$C$11:$E$194,'terepi-törzskínálat'!$E$11,BB19:BB20)</f>
        <v>#DIV/0!</v>
      </c>
      <c r="AJ33" s="452" t="s">
        <v>13</v>
      </c>
      <c r="AK33" s="453">
        <f>COUNTIFS('terepi-törzskínálat'!$B$12:$B$194,'terepi-hajtásszám&amp;hullaték'!A20)</f>
        <v>0</v>
      </c>
    </row>
    <row r="34" spans="2:37" x14ac:dyDescent="0.2">
      <c r="B34" s="457" t="str">
        <f>'terepi-törzskínálat'!A27</f>
        <v>Veresgyűrűs som</v>
      </c>
      <c r="C34" s="351">
        <f>COUNTIFS('terepi-törzskínálat'!$C$12:$C$194,'terepi-törzskínálat'!A27)</f>
        <v>0</v>
      </c>
      <c r="D34" s="448">
        <f t="shared" si="0"/>
        <v>0</v>
      </c>
      <c r="E34" s="351">
        <f>DSUM('terepi-törzskínálat'!$C$11:$J$194,'terepi-törzskínálat'!$F$11,törzskínálat!$BC$19:$BC$20)</f>
        <v>0</v>
      </c>
      <c r="F34" s="437">
        <f>DSUM('terepi-törzskínálat'!$C$11:$J$194,'terepi-törzskínálat'!$G$11,törzskínálat!$BC$19:$BC$20)</f>
        <v>0</v>
      </c>
      <c r="G34" s="352">
        <f>DSUM('terepi-törzskínálat'!$C$11:$J$194,'terepi-törzskínálat'!$H$11,törzskínálat!$BC$19:$BC$20)</f>
        <v>0</v>
      </c>
      <c r="H34" s="352">
        <f>DSUM('terepi-törzskínálat'!$C$11:$J$194,'terepi-törzskínálat'!$I$11,törzskínálat!$BC$19:$BC$20)</f>
        <v>0</v>
      </c>
      <c r="I34" s="352">
        <f>DSUM('terepi-törzskínálat'!$C$11:$J$194,'terepi-törzskínálat'!$J$11,törzskínálat!$BC$19:$BC$20)</f>
        <v>0</v>
      </c>
      <c r="J34" s="445">
        <f t="shared" si="1"/>
        <v>0</v>
      </c>
      <c r="K34" s="420" t="e">
        <f t="shared" si="2"/>
        <v>#DIV/0!</v>
      </c>
      <c r="L34" s="447">
        <f t="shared" si="3"/>
        <v>0</v>
      </c>
      <c r="M34" s="352">
        <f>DSUM('terepi-törzskínálat'!$C$11:$N$194,'terepi-törzskínálat'!$K$11,$BC$19:$BC$20)</f>
        <v>0</v>
      </c>
      <c r="N34" s="352">
        <f>DSUM('terepi-törzskínálat'!$C$11:$N$194,'terepi-törzskínálat'!$L$11,$BC$19:$BC$20)</f>
        <v>0</v>
      </c>
      <c r="O34" s="352">
        <f>DSUM('terepi-törzskínálat'!$C$11:$N$194,'terepi-törzskínálat'!$M$11,$BC$19:$BC$20)</f>
        <v>0</v>
      </c>
      <c r="P34" s="352">
        <f>DSUM('terepi-törzskínálat'!$C$11:$N$194,'terepi-törzskínálat'!$N$11,$BC$19:$BC$20)</f>
        <v>0</v>
      </c>
      <c r="Q34" s="445">
        <f t="shared" si="4"/>
        <v>0</v>
      </c>
      <c r="R34" s="420" t="e">
        <f t="shared" si="5"/>
        <v>#DIV/0!</v>
      </c>
      <c r="S34" s="447">
        <f t="shared" si="6"/>
        <v>0</v>
      </c>
      <c r="T34" s="352">
        <f>DSUM('terepi-törzskínálat'!$C$11:$R$194,'terepi-törzskínálat'!$O$11,$BC$19:$BC$20)</f>
        <v>0</v>
      </c>
      <c r="U34" s="352">
        <f>DSUM('terepi-törzskínálat'!$C$11:$R$194,'terepi-törzskínálat'!$P$11,$BC$19:$BC$20)</f>
        <v>0</v>
      </c>
      <c r="V34" s="352">
        <f>DSUM('terepi-törzskínálat'!$C$11:$R$194,'terepi-törzskínálat'!$Q$11,$BC$19:$BC$20)</f>
        <v>0</v>
      </c>
      <c r="W34" s="352">
        <f>DSUM('terepi-törzskínálat'!$C$11:$R$194,'terepi-törzskínálat'!$R$11,$BC$19:$BC$20)</f>
        <v>0</v>
      </c>
      <c r="X34" s="445">
        <f t="shared" si="7"/>
        <v>0</v>
      </c>
      <c r="Y34" s="420" t="e">
        <f t="shared" si="8"/>
        <v>#DIV/0!</v>
      </c>
      <c r="Z34" s="447">
        <f t="shared" si="9"/>
        <v>0</v>
      </c>
      <c r="AA34" s="351" t="e">
        <f>DAVERAGE('terepi-törzskínálat'!$U$11:$V$194,'terepi-törzskínálat'!$U$11,BC19:BC20)</f>
        <v>#DIV/0!</v>
      </c>
      <c r="AB34" s="468" t="e">
        <f>DSTDEV('terepi-törzskínálat'!$U$11:$V$194,'terepi-törzskínálat'!$U$11,BC19:BC20)</f>
        <v>#DIV/0!</v>
      </c>
      <c r="AC34" s="351" t="e">
        <f>DAVERAGE('terepi-törzskínálat'!$C$11:$E$194,'terepi-törzskínálat'!$E$11,BC19:BC20)</f>
        <v>#DIV/0!</v>
      </c>
      <c r="AD34" s="468" t="e">
        <f>DSTDEV('terepi-törzskínálat'!$C$11:$E$194,'terepi-törzskínálat'!$E$11,BC19:BC20)</f>
        <v>#DIV/0!</v>
      </c>
      <c r="AJ34" s="452" t="s">
        <v>14</v>
      </c>
      <c r="AK34" s="453">
        <f>COUNTIFS('terepi-törzskínálat'!$B$12:$B$194,'terepi-hajtásszám&amp;hullaték'!A21)</f>
        <v>2</v>
      </c>
    </row>
    <row r="35" spans="2:37" x14ac:dyDescent="0.2">
      <c r="B35" s="457" t="str">
        <f>'terepi-törzskínálat'!A28</f>
        <v>Kökény</v>
      </c>
      <c r="C35" s="351">
        <f>COUNTIFS('terepi-törzskínálat'!$C$12:$C$194,'terepi-törzskínálat'!A28)</f>
        <v>0</v>
      </c>
      <c r="D35" s="448">
        <f t="shared" si="0"/>
        <v>0</v>
      </c>
      <c r="E35" s="351">
        <f>DSUM('terepi-törzskínálat'!$C$11:$J$194,'terepi-törzskínálat'!$F$11,törzskínálat!$BD$19:$BD$20)</f>
        <v>0</v>
      </c>
      <c r="F35" s="437">
        <f>DSUM('terepi-törzskínálat'!$C$11:$J$194,'terepi-törzskínálat'!$G$11,törzskínálat!$BD$19:$BD$20)</f>
        <v>0</v>
      </c>
      <c r="G35" s="352">
        <f>DSUM('terepi-törzskínálat'!$C$11:$J$194,'terepi-törzskínálat'!$H$11,törzskínálat!$BD$19:$BD$20)</f>
        <v>0</v>
      </c>
      <c r="H35" s="352">
        <f>DSUM('terepi-törzskínálat'!$C$11:$J$194,'terepi-törzskínálat'!$I$11,törzskínálat!$BD$19:$BD$20)</f>
        <v>0</v>
      </c>
      <c r="I35" s="352">
        <f>DSUM('terepi-törzskínálat'!$C$11:$J$194,'terepi-törzskínálat'!$J$11,törzskínálat!$BD$19:$BD$20)</f>
        <v>0</v>
      </c>
      <c r="J35" s="445">
        <f t="shared" si="1"/>
        <v>0</v>
      </c>
      <c r="K35" s="420" t="e">
        <f t="shared" si="2"/>
        <v>#DIV/0!</v>
      </c>
      <c r="L35" s="447">
        <f t="shared" si="3"/>
        <v>0</v>
      </c>
      <c r="M35" s="352">
        <f>DSUM('terepi-törzskínálat'!$C$11:$N$194,'terepi-törzskínálat'!$K$11,$BD$19:$BD$20)</f>
        <v>0</v>
      </c>
      <c r="N35" s="352">
        <f>DSUM('terepi-törzskínálat'!$C$11:$N$194,'terepi-törzskínálat'!$L$11,$BD$19:$BD$20)</f>
        <v>0</v>
      </c>
      <c r="O35" s="352">
        <f>DSUM('terepi-törzskínálat'!$C$11:$N$194,'terepi-törzskínálat'!$M$11,$BD$19:$BD$20)</f>
        <v>0</v>
      </c>
      <c r="P35" s="352">
        <f>DSUM('terepi-törzskínálat'!$C$11:$N$194,'terepi-törzskínálat'!$N$11,$BD$19:$BD$20)</f>
        <v>0</v>
      </c>
      <c r="Q35" s="445">
        <f t="shared" si="4"/>
        <v>0</v>
      </c>
      <c r="R35" s="420" t="e">
        <f t="shared" si="5"/>
        <v>#DIV/0!</v>
      </c>
      <c r="S35" s="447">
        <f t="shared" si="6"/>
        <v>0</v>
      </c>
      <c r="T35" s="352">
        <f>DSUM('terepi-törzskínálat'!$C$11:$R$194,'terepi-törzskínálat'!$O$11,$BD$19:$BD$20)</f>
        <v>0</v>
      </c>
      <c r="U35" s="352">
        <f>DSUM('terepi-törzskínálat'!$C$11:$R$194,'terepi-törzskínálat'!$P$11,$BD$19:$BD$20)</f>
        <v>0</v>
      </c>
      <c r="V35" s="352">
        <f>DSUM('terepi-törzskínálat'!$C$11:$R$194,'terepi-törzskínálat'!$Q$11,$BD$19:$BD$20)</f>
        <v>0</v>
      </c>
      <c r="W35" s="352">
        <f>DSUM('terepi-törzskínálat'!$C$11:$R$194,'terepi-törzskínálat'!$R$11,$BD$19:$BD$20)</f>
        <v>0</v>
      </c>
      <c r="X35" s="445">
        <f t="shared" si="7"/>
        <v>0</v>
      </c>
      <c r="Y35" s="420" t="e">
        <f t="shared" si="8"/>
        <v>#DIV/0!</v>
      </c>
      <c r="Z35" s="447">
        <f t="shared" si="9"/>
        <v>0</v>
      </c>
      <c r="AA35" s="351" t="e">
        <f>DAVERAGE('terepi-törzskínálat'!$U$11:$V$194,'terepi-törzskínálat'!$U$11,BD19:BD20)</f>
        <v>#DIV/0!</v>
      </c>
      <c r="AB35" s="468" t="e">
        <f>DSTDEV('terepi-törzskínálat'!$U$11:$V$194,'terepi-törzskínálat'!$U$11,BD19:BD20)</f>
        <v>#DIV/0!</v>
      </c>
      <c r="AC35" s="351" t="e">
        <f>DAVERAGE('terepi-törzskínálat'!$C$11:$E$194,'terepi-törzskínálat'!$E$11,BD19:BD20)</f>
        <v>#DIV/0!</v>
      </c>
      <c r="AD35" s="468" t="e">
        <f>DSTDEV('terepi-törzskínálat'!$C$11:$E$194,'terepi-törzskínálat'!$E$11,BD19:BD20)</f>
        <v>#DIV/0!</v>
      </c>
      <c r="AJ35" s="452" t="s">
        <v>15</v>
      </c>
      <c r="AK35" s="453">
        <f>COUNTIFS('terepi-törzskínálat'!$B$12:$B$194,'terepi-hajtásszám&amp;hullaték'!A22)</f>
        <v>1</v>
      </c>
    </row>
    <row r="36" spans="2:37" x14ac:dyDescent="0.2">
      <c r="B36" s="457" t="str">
        <f>'terepi-törzskínálat'!A29</f>
        <v>Szeder</v>
      </c>
      <c r="C36" s="351">
        <f>COUNTIFS('terepi-törzskínálat'!$C$12:$C$194,'terepi-törzskínálat'!A29)</f>
        <v>0</v>
      </c>
      <c r="D36" s="448">
        <f t="shared" si="0"/>
        <v>0</v>
      </c>
      <c r="E36" s="351">
        <f>DSUM('terepi-törzskínálat'!$C$11:$J$194,'terepi-törzskínálat'!$F$11,törzskínálat!$BE$19:$BE$20)</f>
        <v>0</v>
      </c>
      <c r="F36" s="437">
        <f>DSUM('terepi-törzskínálat'!$C$11:$J$194,'terepi-törzskínálat'!$G$11,törzskínálat!$BE$19:$BE$20)</f>
        <v>0</v>
      </c>
      <c r="G36" s="352">
        <f>DSUM('terepi-törzskínálat'!$C$11:$J$194,'terepi-törzskínálat'!$H$11,törzskínálat!$BE$19:$BE$20)</f>
        <v>0</v>
      </c>
      <c r="H36" s="352">
        <f>DSUM('terepi-törzskínálat'!$C$11:$J$194,'terepi-törzskínálat'!$I$11,törzskínálat!$BE$19:$BE$20)</f>
        <v>0</v>
      </c>
      <c r="I36" s="352">
        <f>DSUM('terepi-törzskínálat'!$C$11:$J$194,'terepi-törzskínálat'!$J$11,törzskínálat!$BE$19:$BE$20)</f>
        <v>0</v>
      </c>
      <c r="J36" s="445">
        <f t="shared" si="1"/>
        <v>0</v>
      </c>
      <c r="K36" s="420" t="e">
        <f t="shared" si="2"/>
        <v>#DIV/0!</v>
      </c>
      <c r="L36" s="447">
        <f t="shared" si="3"/>
        <v>0</v>
      </c>
      <c r="M36" s="352">
        <f>DSUM('terepi-törzskínálat'!$C$11:$N$194,'terepi-törzskínálat'!$K$11,$BE$19:$BE$20)</f>
        <v>0</v>
      </c>
      <c r="N36" s="352">
        <f>DSUM('terepi-törzskínálat'!$C$11:$N$194,'terepi-törzskínálat'!$L$11,$BE$19:$BE$20)</f>
        <v>0</v>
      </c>
      <c r="O36" s="352">
        <f>DSUM('terepi-törzskínálat'!$C$11:$N$194,'terepi-törzskínálat'!$M$11,$BE$19:$BE$20)</f>
        <v>0</v>
      </c>
      <c r="P36" s="352">
        <f>DSUM('terepi-törzskínálat'!$C$11:$N$194,'terepi-törzskínálat'!$N$11,$BE$19:$BE$20)</f>
        <v>0</v>
      </c>
      <c r="Q36" s="445">
        <f t="shared" si="4"/>
        <v>0</v>
      </c>
      <c r="R36" s="420" t="e">
        <f t="shared" si="5"/>
        <v>#DIV/0!</v>
      </c>
      <c r="S36" s="447">
        <f t="shared" si="6"/>
        <v>0</v>
      </c>
      <c r="T36" s="352">
        <f>DSUM('terepi-törzskínálat'!$C$11:$R$194,'terepi-törzskínálat'!$O$11,$BE$19:$BE$20)</f>
        <v>0</v>
      </c>
      <c r="U36" s="352">
        <f>DSUM('terepi-törzskínálat'!$C$11:$R$194,'terepi-törzskínálat'!$P$11,$BE$19:$BE$20)</f>
        <v>0</v>
      </c>
      <c r="V36" s="352">
        <f>DSUM('terepi-törzskínálat'!$C$11:$R$194,'terepi-törzskínálat'!$Q$11,$BE$19:$BE$20)</f>
        <v>0</v>
      </c>
      <c r="W36" s="352">
        <f>DSUM('terepi-törzskínálat'!$C$11:$R$194,'terepi-törzskínálat'!$R$11,$BE$19:$BE$20)</f>
        <v>0</v>
      </c>
      <c r="X36" s="445">
        <f t="shared" si="7"/>
        <v>0</v>
      </c>
      <c r="Y36" s="420" t="e">
        <f t="shared" si="8"/>
        <v>#DIV/0!</v>
      </c>
      <c r="Z36" s="447">
        <f t="shared" si="9"/>
        <v>0</v>
      </c>
      <c r="AA36" s="351" t="e">
        <f>DAVERAGE('terepi-törzskínálat'!$U$11:$V$194,'terepi-törzskínálat'!$U$11,BE19:BE20)</f>
        <v>#DIV/0!</v>
      </c>
      <c r="AB36" s="468" t="e">
        <f>DSTDEV('terepi-törzskínálat'!$U$11:$V$194,'terepi-törzskínálat'!$U$11,BE19:BE20)</f>
        <v>#DIV/0!</v>
      </c>
      <c r="AC36" s="351" t="e">
        <f>DAVERAGE('terepi-törzskínálat'!$C$11:$E$194,'terepi-törzskínálat'!$E$11,BE19:BE20)</f>
        <v>#DIV/0!</v>
      </c>
      <c r="AD36" s="468" t="e">
        <f>DSTDEV('terepi-törzskínálat'!$C$11:$E$194,'terepi-törzskínálat'!$E$11,BE19:BE20)</f>
        <v>#DIV/0!</v>
      </c>
      <c r="AJ36" s="452" t="s">
        <v>16</v>
      </c>
      <c r="AK36" s="453">
        <f>COUNTIFS('terepi-törzskínálat'!$B$12:$B$194,'terepi-hajtásszám&amp;hullaték'!A23)</f>
        <v>0</v>
      </c>
    </row>
    <row r="37" spans="2:37" x14ac:dyDescent="0.2">
      <c r="B37" s="457" t="str">
        <f>'terepi-törzskínálat'!A30</f>
        <v>Vadrózsa</v>
      </c>
      <c r="C37" s="351">
        <f>COUNTIFS('terepi-törzskínálat'!$C$12:$C$194,'terepi-törzskínálat'!A30)</f>
        <v>9</v>
      </c>
      <c r="D37" s="448">
        <f t="shared" si="0"/>
        <v>4.9450549450549453</v>
      </c>
      <c r="E37" s="351">
        <f>DSUM('terepi-törzskínálat'!$C$11:$J$194,'terepi-törzskínálat'!$F$11,törzskínálat!$BF$19:$BF$20)</f>
        <v>7</v>
      </c>
      <c r="F37" s="437">
        <f>DSUM('terepi-törzskínálat'!$C$11:$J$194,'terepi-törzskínálat'!$G$11,törzskínálat!$BF$19:$BF$20)</f>
        <v>2</v>
      </c>
      <c r="G37" s="352">
        <f>DSUM('terepi-törzskínálat'!$C$11:$J$194,'terepi-törzskínálat'!$H$11,törzskínálat!$BF$19:$BF$20)</f>
        <v>0</v>
      </c>
      <c r="H37" s="352">
        <f>DSUM('terepi-törzskínálat'!$C$11:$J$194,'terepi-törzskínálat'!$I$11,törzskínálat!$BF$19:$BF$20)</f>
        <v>0</v>
      </c>
      <c r="I37" s="352">
        <f>DSUM('terepi-törzskínálat'!$C$11:$J$194,'terepi-törzskínálat'!$J$11,törzskínálat!$BF$19:$BF$20)</f>
        <v>0</v>
      </c>
      <c r="J37" s="445">
        <f t="shared" si="1"/>
        <v>2</v>
      </c>
      <c r="K37" s="420">
        <f t="shared" si="2"/>
        <v>22.222222222222221</v>
      </c>
      <c r="L37" s="447">
        <f t="shared" si="3"/>
        <v>1.098901098901099E-2</v>
      </c>
      <c r="M37" s="352">
        <f>DSUM('terepi-törzskínálat'!$C$11:$N$194,'terepi-törzskínálat'!$K$11,$BF$19:$BF$20)</f>
        <v>0</v>
      </c>
      <c r="N37" s="352">
        <f>DSUM('terepi-törzskínálat'!$C$11:$N$194,'terepi-törzskínálat'!$L$11,$BF$19:$BF$20)</f>
        <v>0</v>
      </c>
      <c r="O37" s="352">
        <f>DSUM('terepi-törzskínálat'!$C$11:$N$194,'terepi-törzskínálat'!$M$11,$BF$19:$BF$20)</f>
        <v>0</v>
      </c>
      <c r="P37" s="352">
        <f>DSUM('terepi-törzskínálat'!$C$11:$N$194,'terepi-törzskínálat'!$N$11,$BF$19:$BF$20)</f>
        <v>0</v>
      </c>
      <c r="Q37" s="445">
        <f t="shared" si="4"/>
        <v>0</v>
      </c>
      <c r="R37" s="420">
        <f t="shared" si="5"/>
        <v>0</v>
      </c>
      <c r="S37" s="447">
        <f t="shared" si="6"/>
        <v>0</v>
      </c>
      <c r="T37" s="352">
        <f>DSUM('terepi-törzskínálat'!$C$11:$R$194,'terepi-törzskínálat'!$O$11,$BF$19:$BF$20)</f>
        <v>0</v>
      </c>
      <c r="U37" s="352">
        <f>DSUM('terepi-törzskínálat'!$C$11:$R$194,'terepi-törzskínálat'!$P$11,$BF$19:$BF$20)</f>
        <v>0</v>
      </c>
      <c r="V37" s="352">
        <f>DSUM('terepi-törzskínálat'!$C$11:$R$194,'terepi-törzskínálat'!$Q$11,$BF$19:$BF$20)</f>
        <v>0</v>
      </c>
      <c r="W37" s="352">
        <f>DSUM('terepi-törzskínálat'!$C$11:$R$194,'terepi-törzskínálat'!$R$11,$BF$19:$BF$20)</f>
        <v>0</v>
      </c>
      <c r="X37" s="445">
        <f t="shared" si="7"/>
        <v>0</v>
      </c>
      <c r="Y37" s="420">
        <f t="shared" si="8"/>
        <v>0</v>
      </c>
      <c r="Z37" s="447">
        <f t="shared" si="9"/>
        <v>0</v>
      </c>
      <c r="AA37" s="351" t="e">
        <f>DAVERAGE('terepi-törzskínálat'!$U$11:$V$194,'terepi-törzskínálat'!$U$11,BE19:BE20)</f>
        <v>#DIV/0!</v>
      </c>
      <c r="AB37" s="468" t="e">
        <f>DSTDEV('terepi-törzskínálat'!$U$11:$V$194,'terepi-törzskínálat'!$U$11,BF19:BF20)</f>
        <v>#DIV/0!</v>
      </c>
      <c r="AC37" s="351">
        <f>DAVERAGE('terepi-törzskínálat'!$C$11:$E$194,'terepi-törzskínálat'!$E$11,BF19:BF20)</f>
        <v>4.7777777777777777</v>
      </c>
      <c r="AD37" s="468">
        <f>DSTDEV('terepi-törzskínálat'!$C$11:$E$194,'terepi-törzskínálat'!$E$11,BF19:BF20)</f>
        <v>1.8559214542766735</v>
      </c>
      <c r="AJ37" s="452" t="s">
        <v>17</v>
      </c>
      <c r="AK37" s="453">
        <f>COUNTIFS('terepi-törzskínálat'!$B$12:$B$194,'terepi-hajtásszám&amp;hullaték'!A24)</f>
        <v>5</v>
      </c>
    </row>
    <row r="38" spans="2:37" x14ac:dyDescent="0.2">
      <c r="B38" s="457" t="str">
        <f>'terepi-törzskínálat'!A31</f>
        <v>Bodza</v>
      </c>
      <c r="C38" s="351">
        <f>COUNTIFS('terepi-törzskínálat'!$C$12:$C$194,'terepi-törzskínálat'!A31)</f>
        <v>0</v>
      </c>
      <c r="D38" s="448">
        <f t="shared" si="0"/>
        <v>0</v>
      </c>
      <c r="E38" s="351">
        <f>DSUM('terepi-törzskínálat'!$C$11:$J$194,'terepi-törzskínálat'!$F$11,törzskínálat!$BG$19:$BG$20)</f>
        <v>0</v>
      </c>
      <c r="F38" s="437">
        <f>DSUM('terepi-törzskínálat'!$C$11:$J$194,'terepi-törzskínálat'!$G$11,törzskínálat!$BG$19:$BG$20)</f>
        <v>0</v>
      </c>
      <c r="G38" s="352">
        <f>DSUM('terepi-törzskínálat'!$C$11:$J$194,'terepi-törzskínálat'!$H$11,törzskínálat!$BG$19:$BG$20)</f>
        <v>0</v>
      </c>
      <c r="H38" s="352">
        <f>DSUM('terepi-törzskínálat'!$C$11:$J$194,'terepi-törzskínálat'!$I$11,törzskínálat!$BG$19:$BG$20)</f>
        <v>0</v>
      </c>
      <c r="I38" s="352">
        <f>DSUM('terepi-törzskínálat'!$C$11:$J$194,'terepi-törzskínálat'!$J$11,törzskínálat!$BG$19:$BG$20)</f>
        <v>0</v>
      </c>
      <c r="J38" s="445">
        <f t="shared" si="1"/>
        <v>0</v>
      </c>
      <c r="K38" s="420" t="e">
        <f t="shared" si="2"/>
        <v>#DIV/0!</v>
      </c>
      <c r="L38" s="447">
        <f t="shared" si="3"/>
        <v>0</v>
      </c>
      <c r="M38" s="352">
        <f>DSUM('terepi-törzskínálat'!$C$11:$N$194,'terepi-törzskínálat'!$K$11,$BG$19:$BG$20)</f>
        <v>0</v>
      </c>
      <c r="N38" s="352">
        <f>DSUM('terepi-törzskínálat'!$C$11:$N$194,'terepi-törzskínálat'!$L$11,$BG$19:$BG$20)</f>
        <v>0</v>
      </c>
      <c r="O38" s="352">
        <f>DSUM('terepi-törzskínálat'!$C$11:$N$194,'terepi-törzskínálat'!$M$11,$BG$19:$BG$20)</f>
        <v>0</v>
      </c>
      <c r="P38" s="352">
        <f>DSUM('terepi-törzskínálat'!$C$11:$N$194,'terepi-törzskínálat'!$N$11,$BG$19:$BG$20)</f>
        <v>0</v>
      </c>
      <c r="Q38" s="445">
        <f t="shared" si="4"/>
        <v>0</v>
      </c>
      <c r="R38" s="420" t="e">
        <f t="shared" si="5"/>
        <v>#DIV/0!</v>
      </c>
      <c r="S38" s="447">
        <f t="shared" si="6"/>
        <v>0</v>
      </c>
      <c r="T38" s="352">
        <f>DSUM('terepi-törzskínálat'!$C$11:$R$194,'terepi-törzskínálat'!$O$11,$BG$19:$BG$20)</f>
        <v>0</v>
      </c>
      <c r="U38" s="352">
        <f>DSUM('terepi-törzskínálat'!$C$11:$R$194,'terepi-törzskínálat'!$P$11,$BG$19:$BG$20)</f>
        <v>0</v>
      </c>
      <c r="V38" s="352">
        <f>DSUM('terepi-törzskínálat'!$C$11:$R$194,'terepi-törzskínálat'!$Q$11,$BG$19:$BG$20)</f>
        <v>0</v>
      </c>
      <c r="W38" s="352">
        <f>DSUM('terepi-törzskínálat'!$C$11:$R$194,'terepi-törzskínálat'!$R$11,$BG$19:$BG$20)</f>
        <v>0</v>
      </c>
      <c r="X38" s="445">
        <f t="shared" si="7"/>
        <v>0</v>
      </c>
      <c r="Y38" s="420" t="e">
        <f t="shared" si="8"/>
        <v>#DIV/0!</v>
      </c>
      <c r="Z38" s="447">
        <f t="shared" si="9"/>
        <v>0</v>
      </c>
      <c r="AA38" s="351" t="e">
        <f>DAVERAGE('terepi-törzskínálat'!$U$11:$V$194,'terepi-törzskínálat'!$U$11,BG19:BG20)</f>
        <v>#DIV/0!</v>
      </c>
      <c r="AB38" s="468" t="e">
        <f>DSTDEV('terepi-törzskínálat'!$U$11:$V$194,'terepi-törzskínálat'!$U$11,BG19:BG20)</f>
        <v>#DIV/0!</v>
      </c>
      <c r="AC38" s="351" t="e">
        <f>DAVERAGE('terepi-törzskínálat'!$C$11:$E$194,'terepi-törzskínálat'!$E$11,BG19:BG20)</f>
        <v>#DIV/0!</v>
      </c>
      <c r="AD38" s="468" t="e">
        <f>DSTDEV('terepi-törzskínálat'!$C$11:$E$194,'terepi-törzskínálat'!$E$11,BG19:BG20)</f>
        <v>#DIV/0!</v>
      </c>
      <c r="AJ38" s="452" t="s">
        <v>18</v>
      </c>
      <c r="AK38" s="453">
        <f>COUNTIFS('terepi-törzskínálat'!$B$12:$B$194,'terepi-hajtásszám&amp;hullaték'!A25)</f>
        <v>4</v>
      </c>
    </row>
    <row r="39" spans="2:37" x14ac:dyDescent="0.2">
      <c r="B39" s="457" t="str">
        <f>'terepi-törzskínálat'!A32</f>
        <v>Tatár juhar</v>
      </c>
      <c r="C39" s="351">
        <f>COUNTIFS('terepi-törzskínálat'!$C$12:$C$194,'terepi-törzskínálat'!A32)</f>
        <v>8</v>
      </c>
      <c r="D39" s="448">
        <f t="shared" si="0"/>
        <v>4.395604395604396</v>
      </c>
      <c r="E39" s="351">
        <f>DSUM('terepi-törzskínálat'!$C$11:$J$194,'terepi-törzskínálat'!$F$11,törzskínálat!$BH$19:$BH$20)</f>
        <v>7</v>
      </c>
      <c r="F39" s="437">
        <f>DSUM('terepi-törzskínálat'!$C$11:$J$194,'terepi-törzskínálat'!$G$11,törzskínálat!$BH$19:$BH$20)</f>
        <v>0</v>
      </c>
      <c r="G39" s="352">
        <f>DSUM('terepi-törzskínálat'!$C$11:$J$194,'terepi-törzskínálat'!$H$11,törzskínálat!$BH$19:$BH$20)</f>
        <v>1</v>
      </c>
      <c r="H39" s="352">
        <f>DSUM('terepi-törzskínálat'!$C$11:$J$194,'terepi-törzskínálat'!$I$11,törzskínálat!$BH$19:$BH$20)</f>
        <v>0</v>
      </c>
      <c r="I39" s="352">
        <f>DSUM('terepi-törzskínálat'!$C$11:$J$194,'terepi-törzskínálat'!$J$11,törzskínálat!$BH$19:$BH$20)</f>
        <v>0</v>
      </c>
      <c r="J39" s="445">
        <f t="shared" si="1"/>
        <v>1</v>
      </c>
      <c r="K39" s="420">
        <f t="shared" si="2"/>
        <v>12.5</v>
      </c>
      <c r="L39" s="447">
        <f t="shared" si="3"/>
        <v>5.4945054945054949E-3</v>
      </c>
      <c r="M39" s="352">
        <f>DSUM('terepi-törzskínálat'!$C$11:$N$194,'terepi-törzskínálat'!$K$11,$BH$19:$BH$20)</f>
        <v>0</v>
      </c>
      <c r="N39" s="352">
        <f>DSUM('terepi-törzskínálat'!$C$11:$N$194,'terepi-törzskínálat'!$L$11,$BH$19:$BH$20)</f>
        <v>0</v>
      </c>
      <c r="O39" s="352">
        <f>DSUM('terepi-törzskínálat'!$C$11:$N$194,'terepi-törzskínálat'!$M$11,$BH$19:$BH$20)</f>
        <v>0</v>
      </c>
      <c r="P39" s="352">
        <f>DSUM('terepi-törzskínálat'!$C$11:$N$194,'terepi-törzskínálat'!$N$11,$BH$19:$BH$20)</f>
        <v>0</v>
      </c>
      <c r="Q39" s="445">
        <f t="shared" si="4"/>
        <v>0</v>
      </c>
      <c r="R39" s="420">
        <f t="shared" si="5"/>
        <v>0</v>
      </c>
      <c r="S39" s="447">
        <f t="shared" si="6"/>
        <v>0</v>
      </c>
      <c r="T39" s="352">
        <f>DSUM('terepi-törzskínálat'!$C$11:$R$194,'terepi-törzskínálat'!$O$11,$BH$19:$BH$20)</f>
        <v>0</v>
      </c>
      <c r="U39" s="352">
        <f>DSUM('terepi-törzskínálat'!$C$11:$R$194,'terepi-törzskínálat'!$P$11,$BH$19:$BH$20)</f>
        <v>0</v>
      </c>
      <c r="V39" s="352">
        <f>DSUM('terepi-törzskínálat'!$C$11:$R$194,'terepi-törzskínálat'!$Q$11,$BH$19:$BH$20)</f>
        <v>0</v>
      </c>
      <c r="W39" s="352">
        <f>DSUM('terepi-törzskínálat'!$C$11:$R$194,'terepi-törzskínálat'!$R$11,$BH$19:$BH$20)</f>
        <v>0</v>
      </c>
      <c r="X39" s="445">
        <f t="shared" si="7"/>
        <v>0</v>
      </c>
      <c r="Y39" s="420">
        <f t="shared" si="8"/>
        <v>0</v>
      </c>
      <c r="Z39" s="447">
        <f t="shared" si="9"/>
        <v>0</v>
      </c>
      <c r="AA39" s="351">
        <f>DAVERAGE('terepi-törzskínálat'!$U$11:$V$194,'terepi-törzskínálat'!$U$11,BH19:BH20)</f>
        <v>51</v>
      </c>
      <c r="AB39" s="468" t="e">
        <f>DSTDEV('terepi-törzskínálat'!$U$11:$V$194,'terepi-törzskínálat'!$U$11,BH19:BH20)</f>
        <v>#DIV/0!</v>
      </c>
      <c r="AC39" s="351">
        <f>DAVERAGE('terepi-törzskínálat'!$C$11:$E$194,'terepi-törzskínálat'!$E$11,BH19:BH20)</f>
        <v>22.125</v>
      </c>
      <c r="AD39" s="468">
        <f>DSTDEV('terepi-törzskínálat'!$C$11:$E$194,'terepi-törzskínálat'!$E$11,BH19:BH20)</f>
        <v>14.354566222236443</v>
      </c>
      <c r="AJ39" s="452" t="s">
        <v>19</v>
      </c>
      <c r="AK39" s="453">
        <f>COUNTIFS('terepi-törzskínálat'!$B$12:$B$194,'terepi-hajtásszám&amp;hullaték'!A26)</f>
        <v>0</v>
      </c>
    </row>
    <row r="40" spans="2:37" x14ac:dyDescent="0.2">
      <c r="B40" s="457" t="str">
        <f>'terepi-törzskínálat'!A33</f>
        <v>Tatárjuhar</v>
      </c>
      <c r="C40" s="351">
        <f>COUNTIFS('terepi-törzskínálat'!$C$12:$C$194,'terepi-törzskínálat'!A33)</f>
        <v>0</v>
      </c>
      <c r="D40" s="448">
        <f t="shared" si="0"/>
        <v>0</v>
      </c>
      <c r="E40" s="351">
        <f>DSUM('terepi-törzskínálat'!$C$11:$J$194,'terepi-törzskínálat'!$F$11,törzskínálat!$BI$19:$BI$20)</f>
        <v>0</v>
      </c>
      <c r="F40" s="437">
        <f>DSUM('terepi-törzskínálat'!$C$11:$J$194,'terepi-törzskínálat'!$G$11,törzskínálat!$BI$19:$BI$20)</f>
        <v>0</v>
      </c>
      <c r="G40" s="352">
        <f>DSUM('terepi-törzskínálat'!$C$11:$J$194,'terepi-törzskínálat'!$H$11,törzskínálat!$BI$19:$BI$20)</f>
        <v>0</v>
      </c>
      <c r="H40" s="352">
        <f>DSUM('terepi-törzskínálat'!$C$11:$J$194,'terepi-törzskínálat'!$I$11,törzskínálat!$BI$19:$BI$20)</f>
        <v>0</v>
      </c>
      <c r="I40" s="352">
        <f>DSUM('terepi-törzskínálat'!$C$11:$J$194,'terepi-törzskínálat'!$J$11,törzskínálat!$BI$19:$BI$20)</f>
        <v>0</v>
      </c>
      <c r="J40" s="445">
        <f t="shared" si="1"/>
        <v>0</v>
      </c>
      <c r="K40" s="420" t="e">
        <f t="shared" si="2"/>
        <v>#DIV/0!</v>
      </c>
      <c r="L40" s="447">
        <f t="shared" si="3"/>
        <v>0</v>
      </c>
      <c r="M40" s="352">
        <f>DSUM('terepi-törzskínálat'!$C$11:$N$194,'terepi-törzskínálat'!$K$11,$BI$19:$BI$20)</f>
        <v>0</v>
      </c>
      <c r="N40" s="352">
        <f>DSUM('terepi-törzskínálat'!$C$11:$N$194,'terepi-törzskínálat'!$L$11,$BI$19:$BI$20)</f>
        <v>0</v>
      </c>
      <c r="O40" s="352">
        <f>DSUM('terepi-törzskínálat'!$C$11:$N$194,'terepi-törzskínálat'!$M$11,$BI$19:$BI$20)</f>
        <v>0</v>
      </c>
      <c r="P40" s="352">
        <f>DSUM('terepi-törzskínálat'!$C$11:$N$194,'terepi-törzskínálat'!$N$11,$BI$19:$BI$20)</f>
        <v>0</v>
      </c>
      <c r="Q40" s="445">
        <f t="shared" si="4"/>
        <v>0</v>
      </c>
      <c r="R40" s="420" t="e">
        <f t="shared" si="5"/>
        <v>#DIV/0!</v>
      </c>
      <c r="S40" s="447">
        <f t="shared" si="6"/>
        <v>0</v>
      </c>
      <c r="T40" s="352">
        <f>DSUM('terepi-törzskínálat'!$C$11:$R$194,'terepi-törzskínálat'!$O$11,$BI$19:$BI$20)</f>
        <v>0</v>
      </c>
      <c r="U40" s="352">
        <f>DSUM('terepi-törzskínálat'!$C$11:$R$194,'terepi-törzskínálat'!$P$11,$BI$19:$BI$20)</f>
        <v>0</v>
      </c>
      <c r="V40" s="352">
        <f>DSUM('terepi-törzskínálat'!$C$11:$R$194,'terepi-törzskínálat'!$Q$11,$BI$19:$BI$20)</f>
        <v>0</v>
      </c>
      <c r="W40" s="352">
        <f>DSUM('terepi-törzskínálat'!$C$11:$R$194,'terepi-törzskínálat'!$R$11,$BI$19:$BI$20)</f>
        <v>0</v>
      </c>
      <c r="X40" s="445">
        <f t="shared" si="7"/>
        <v>0</v>
      </c>
      <c r="Y40" s="420" t="e">
        <f t="shared" si="8"/>
        <v>#DIV/0!</v>
      </c>
      <c r="Z40" s="447">
        <f t="shared" si="9"/>
        <v>0</v>
      </c>
      <c r="AA40" s="351" t="e">
        <f>DAVERAGE('terepi-törzskínálat'!$U$11:$V$194,'terepi-törzskínálat'!$U$11,BI19:BI20)</f>
        <v>#DIV/0!</v>
      </c>
      <c r="AB40" s="468" t="e">
        <f>DSTDEV('terepi-törzskínálat'!$U$11:$V$194,'terepi-törzskínálat'!$U$11,BI19:BI20)</f>
        <v>#DIV/0!</v>
      </c>
      <c r="AC40" s="351" t="e">
        <f>DAVERAGE('terepi-törzskínálat'!$C$11:$E$194,'terepi-törzskínálat'!$E$11,BI19:BI20)</f>
        <v>#DIV/0!</v>
      </c>
      <c r="AD40" s="468" t="e">
        <f>DSTDEV('terepi-törzskínálat'!$C$11:$E$194,'terepi-törzskínálat'!$E$11,BI19:BI20)</f>
        <v>#DIV/0!</v>
      </c>
      <c r="AJ40" s="452" t="s">
        <v>20</v>
      </c>
      <c r="AK40" s="453">
        <f>COUNTIFS('terepi-törzskínálat'!$B$12:$B$194,'terepi-hajtásszám&amp;hullaték'!A27)</f>
        <v>7</v>
      </c>
    </row>
    <row r="41" spans="2:37" x14ac:dyDescent="0.2">
      <c r="B41" s="457" t="str">
        <f>'terepi-törzskínálat'!A34</f>
        <v>Vadkörte</v>
      </c>
      <c r="C41" s="351">
        <f>COUNTIFS('terepi-törzskínálat'!$C$12:$C$194,'terepi-törzskínálat'!A34)</f>
        <v>0</v>
      </c>
      <c r="D41" s="448">
        <f t="shared" si="0"/>
        <v>0</v>
      </c>
      <c r="E41" s="351">
        <f>DSUM('terepi-törzskínálat'!$C$11:$J$194,'terepi-törzskínálat'!$F$11,törzskínálat!$BJ$19:$BJ$20)</f>
        <v>0</v>
      </c>
      <c r="F41" s="437">
        <f>DSUM('terepi-törzskínálat'!$C$11:$J$194,'terepi-törzskínálat'!$G$11,törzskínálat!$BJ$19:$BJ$20)</f>
        <v>0</v>
      </c>
      <c r="G41" s="352">
        <f>DSUM('terepi-törzskínálat'!$C$11:$J$194,'terepi-törzskínálat'!$H$11,törzskínálat!$BJ$19:$BJ$20)</f>
        <v>0</v>
      </c>
      <c r="H41" s="352">
        <f>DSUM('terepi-törzskínálat'!$C$11:$J$194,'terepi-törzskínálat'!$I$11,törzskínálat!$BJ$19:$BJ$20)</f>
        <v>0</v>
      </c>
      <c r="I41" s="352">
        <f>DSUM('terepi-törzskínálat'!$C$11:$J$194,'terepi-törzskínálat'!$J$11,törzskínálat!$BJ$19:$BJ$20)</f>
        <v>0</v>
      </c>
      <c r="J41" s="445">
        <f t="shared" si="1"/>
        <v>0</v>
      </c>
      <c r="K41" s="420" t="e">
        <f t="shared" si="2"/>
        <v>#DIV/0!</v>
      </c>
      <c r="L41" s="447">
        <f t="shared" si="3"/>
        <v>0</v>
      </c>
      <c r="M41" s="352">
        <f>DSUM('terepi-törzskínálat'!$C$11:$N$194,'terepi-törzskínálat'!$K$11,$BJ$19:$BJ$20)</f>
        <v>0</v>
      </c>
      <c r="N41" s="352">
        <f>DSUM('terepi-törzskínálat'!$C$11:$N$194,'terepi-törzskínálat'!$L$11,$BJ$19:$BJ$20)</f>
        <v>0</v>
      </c>
      <c r="O41" s="352">
        <f>DSUM('terepi-törzskínálat'!$C$11:$N$194,'terepi-törzskínálat'!$M$11,$BJ$19:$BJ$20)</f>
        <v>0</v>
      </c>
      <c r="P41" s="352">
        <f>DSUM('terepi-törzskínálat'!$C$11:$N$194,'terepi-törzskínálat'!$N$11,$BJ$19:$BJ$20)</f>
        <v>0</v>
      </c>
      <c r="Q41" s="445">
        <f t="shared" si="4"/>
        <v>0</v>
      </c>
      <c r="R41" s="420" t="e">
        <f t="shared" si="5"/>
        <v>#DIV/0!</v>
      </c>
      <c r="S41" s="447">
        <f t="shared" si="6"/>
        <v>0</v>
      </c>
      <c r="T41" s="352">
        <f>DSUM('terepi-törzskínálat'!$C$11:$R$194,'terepi-törzskínálat'!$O$11,$BJ$19:$BJ$20)</f>
        <v>0</v>
      </c>
      <c r="U41" s="352">
        <f>DSUM('terepi-törzskínálat'!$C$11:$R$194,'terepi-törzskínálat'!$P$11,$BJ$19:$BJ$20)</f>
        <v>0</v>
      </c>
      <c r="V41" s="352">
        <f>DSUM('terepi-törzskínálat'!$C$11:$R$194,'terepi-törzskínálat'!$Q$11,$BJ$19:$BJ$20)</f>
        <v>0</v>
      </c>
      <c r="W41" s="352">
        <f>DSUM('terepi-törzskínálat'!$C$11:$R$194,'terepi-törzskínálat'!$R$11,$BJ$19:$BJ$20)</f>
        <v>0</v>
      </c>
      <c r="X41" s="445">
        <f t="shared" si="7"/>
        <v>0</v>
      </c>
      <c r="Y41" s="420" t="e">
        <f t="shared" si="8"/>
        <v>#DIV/0!</v>
      </c>
      <c r="Z41" s="447">
        <f t="shared" si="9"/>
        <v>0</v>
      </c>
      <c r="AA41" s="351" t="e">
        <f>DAVERAGE('terepi-törzskínálat'!$U$11:$V$194,'terepi-törzskínálat'!$U$11,BJ19:BJ20)</f>
        <v>#DIV/0!</v>
      </c>
      <c r="AB41" s="468" t="e">
        <f>DSTDEV('terepi-törzskínálat'!$U$11:$V$194,'terepi-törzskínálat'!$U$11,BJ19:BJ20)</f>
        <v>#DIV/0!</v>
      </c>
      <c r="AC41" s="351" t="e">
        <f>DAVERAGE('terepi-törzskínálat'!$C$11:$E$194,'terepi-törzskínálat'!$E$11,BJ19:BJ20)</f>
        <v>#DIV/0!</v>
      </c>
      <c r="AD41" s="468" t="e">
        <f>DSTDEV('terepi-törzskínálat'!$C$11:$E$194,'terepi-törzskínálat'!$E$11,BJ19:BJ20)</f>
        <v>#DIV/0!</v>
      </c>
      <c r="AJ41" s="452" t="s">
        <v>21</v>
      </c>
      <c r="AK41" s="453">
        <f>COUNTIFS('terepi-törzskínálat'!$B$12:$B$194,'terepi-hajtásszám&amp;hullaték'!A28)</f>
        <v>0</v>
      </c>
    </row>
    <row r="42" spans="2:37" x14ac:dyDescent="0.2">
      <c r="B42" s="457" t="str">
        <f>'terepi-törzskínálat'!A35</f>
        <v>faj4 +</v>
      </c>
      <c r="C42" s="351">
        <f>COUNTIFS('terepi-törzskínálat'!$C$12:$C$194,'terepi-törzskínálat'!A35)</f>
        <v>0</v>
      </c>
      <c r="D42" s="448">
        <f t="shared" si="0"/>
        <v>0</v>
      </c>
      <c r="E42" s="351">
        <f>DSUM('terepi-törzskínálat'!$C$11:$J$194,'terepi-törzskínálat'!$F$11,törzskínálat!$BK$19:$BK$20)</f>
        <v>0</v>
      </c>
      <c r="F42" s="437">
        <f>DSUM('terepi-törzskínálat'!$C$11:$J$194,'terepi-törzskínálat'!$G$11,törzskínálat!$BK$19:$BK$20)</f>
        <v>0</v>
      </c>
      <c r="G42" s="352">
        <f>DSUM('terepi-törzskínálat'!$C$11:$J$194,'terepi-törzskínálat'!$H$11,törzskínálat!$BK$19:$BK$20)</f>
        <v>0</v>
      </c>
      <c r="H42" s="352">
        <f>DSUM('terepi-törzskínálat'!$C$11:$J$194,'terepi-törzskínálat'!$I$11,törzskínálat!$BK$19:$BK$20)</f>
        <v>0</v>
      </c>
      <c r="I42" s="352">
        <f>DSUM('terepi-törzskínálat'!$C$11:$J$194,'terepi-törzskínálat'!$J$11,törzskínálat!$BK$19:$BK$20)</f>
        <v>0</v>
      </c>
      <c r="J42" s="445">
        <f t="shared" si="1"/>
        <v>0</v>
      </c>
      <c r="K42" s="420" t="e">
        <f t="shared" si="2"/>
        <v>#DIV/0!</v>
      </c>
      <c r="L42" s="447">
        <f t="shared" si="3"/>
        <v>0</v>
      </c>
      <c r="M42" s="352">
        <f>DSUM('terepi-törzskínálat'!$C$11:$N$194,'terepi-törzskínálat'!$K$11,$BK$19:$BK$20)</f>
        <v>0</v>
      </c>
      <c r="N42" s="352">
        <f>DSUM('terepi-törzskínálat'!$C$11:$N$194,'terepi-törzskínálat'!$L$11,$BK$19:$BK$20)</f>
        <v>0</v>
      </c>
      <c r="O42" s="352">
        <f>DSUM('terepi-törzskínálat'!$C$11:$N$194,'terepi-törzskínálat'!$M$11,$BK$19:$BK$20)</f>
        <v>0</v>
      </c>
      <c r="P42" s="352">
        <f>DSUM('terepi-törzskínálat'!$C$11:$N$194,'terepi-törzskínálat'!$N$11,$BK$19:$BK$20)</f>
        <v>0</v>
      </c>
      <c r="Q42" s="445">
        <f t="shared" si="4"/>
        <v>0</v>
      </c>
      <c r="R42" s="420" t="e">
        <f t="shared" si="5"/>
        <v>#DIV/0!</v>
      </c>
      <c r="S42" s="447">
        <f t="shared" si="6"/>
        <v>0</v>
      </c>
      <c r="T42" s="352">
        <f>DSUM('terepi-törzskínálat'!$C$11:$R$194,'terepi-törzskínálat'!$O$11,$BK$19:$BK$20)</f>
        <v>0</v>
      </c>
      <c r="U42" s="352">
        <f>DSUM('terepi-törzskínálat'!$C$11:$R$194,'terepi-törzskínálat'!$P$11,$BK$19:$BK$20)</f>
        <v>0</v>
      </c>
      <c r="V42" s="352">
        <f>DSUM('terepi-törzskínálat'!$C$11:$R$194,'terepi-törzskínálat'!$Q$11,$BK$19:$BK$20)</f>
        <v>0</v>
      </c>
      <c r="W42" s="352">
        <f>DSUM('terepi-törzskínálat'!$C$11:$R$194,'terepi-törzskínálat'!$R$11,$BK$19:$BK$20)</f>
        <v>0</v>
      </c>
      <c r="X42" s="445">
        <f t="shared" si="7"/>
        <v>0</v>
      </c>
      <c r="Y42" s="420" t="e">
        <f t="shared" si="8"/>
        <v>#DIV/0!</v>
      </c>
      <c r="Z42" s="447">
        <f t="shared" si="9"/>
        <v>0</v>
      </c>
      <c r="AA42" s="351" t="e">
        <f>DAVERAGE('terepi-törzskínálat'!$U$11:$V$194,'terepi-törzskínálat'!$U$11,BK19:BK20)</f>
        <v>#DIV/0!</v>
      </c>
      <c r="AB42" s="468" t="e">
        <f>DSTDEV('terepi-törzskínálat'!$U$11:$V$194,'terepi-törzskínálat'!$U$11,BK19:BK20)</f>
        <v>#DIV/0!</v>
      </c>
      <c r="AC42" s="351" t="e">
        <f>DAVERAGE('terepi-törzskínálat'!$C$11:$E$194,'terepi-törzskínálat'!$E$11,BK19:BK20)</f>
        <v>#DIV/0!</v>
      </c>
      <c r="AD42" s="468" t="e">
        <f>DSTDEV('terepi-törzskínálat'!$C$11:$E$194,'terepi-törzskínálat'!$E$11,BK19:BK20)</f>
        <v>#DIV/0!</v>
      </c>
      <c r="AJ42" s="452" t="s">
        <v>22</v>
      </c>
      <c r="AK42" s="453">
        <f>COUNTIFS('terepi-törzskínálat'!$B$12:$B$194,'terepi-hajtásszám&amp;hullaték'!A29)</f>
        <v>5</v>
      </c>
    </row>
    <row r="43" spans="2:37" x14ac:dyDescent="0.2">
      <c r="B43" s="457" t="str">
        <f>'terepi-törzskínálat'!A36</f>
        <v>faj5 +</v>
      </c>
      <c r="C43" s="351">
        <f>COUNTIFS('terepi-törzskínálat'!$C$12:$C$194,'terepi-törzskínálat'!A36)</f>
        <v>0</v>
      </c>
      <c r="D43" s="448">
        <f t="shared" si="0"/>
        <v>0</v>
      </c>
      <c r="E43" s="351">
        <f>DSUM('terepi-törzskínálat'!$C$11:$J$194,'terepi-törzskínálat'!$F$11,törzskínálat!$BL$19:$BL$20)</f>
        <v>0</v>
      </c>
      <c r="F43" s="437">
        <f>DSUM('terepi-törzskínálat'!$C$11:$J$194,'terepi-törzskínálat'!$G$11,törzskínálat!$BL$19:$BL$20)</f>
        <v>0</v>
      </c>
      <c r="G43" s="352">
        <f>DSUM('terepi-törzskínálat'!$C$11:$J$194,'terepi-törzskínálat'!$H$11,törzskínálat!$BL$19:$BL$20)</f>
        <v>0</v>
      </c>
      <c r="H43" s="352">
        <f>DSUM('terepi-törzskínálat'!$C$11:$J$194,'terepi-törzskínálat'!$I$11,törzskínálat!$BL$19:$BL$20)</f>
        <v>0</v>
      </c>
      <c r="I43" s="352">
        <f>DSUM('terepi-törzskínálat'!$C$11:$J$194,'terepi-törzskínálat'!$J$11,törzskínálat!$BL$19:$BL$20)</f>
        <v>0</v>
      </c>
      <c r="J43" s="445">
        <f t="shared" si="1"/>
        <v>0</v>
      </c>
      <c r="K43" s="420" t="e">
        <f t="shared" si="2"/>
        <v>#DIV/0!</v>
      </c>
      <c r="L43" s="447">
        <f t="shared" si="3"/>
        <v>0</v>
      </c>
      <c r="M43" s="352">
        <f>DSUM('terepi-törzskínálat'!$C$11:$N$194,'terepi-törzskínálat'!$K$11,$BL$19:$BL$20)</f>
        <v>0</v>
      </c>
      <c r="N43" s="352">
        <f>DSUM('terepi-törzskínálat'!$C$11:$N$194,'terepi-törzskínálat'!$L$11,$BL$19:$BL$20)</f>
        <v>0</v>
      </c>
      <c r="O43" s="352">
        <f>DSUM('terepi-törzskínálat'!$C$11:$N$194,'terepi-törzskínálat'!$M$11,$BL$19:$BL$20)</f>
        <v>0</v>
      </c>
      <c r="P43" s="352">
        <f>DSUM('terepi-törzskínálat'!$C$11:$N$194,'terepi-törzskínálat'!$N$11,$BL$19:$BL$20)</f>
        <v>0</v>
      </c>
      <c r="Q43" s="445">
        <f t="shared" si="4"/>
        <v>0</v>
      </c>
      <c r="R43" s="420" t="e">
        <f t="shared" si="5"/>
        <v>#DIV/0!</v>
      </c>
      <c r="S43" s="447">
        <f t="shared" si="6"/>
        <v>0</v>
      </c>
      <c r="T43" s="352">
        <f>DSUM('terepi-törzskínálat'!$C$11:$R$194,'terepi-törzskínálat'!$O$11,$BL$19:$BL$20)</f>
        <v>0</v>
      </c>
      <c r="U43" s="352">
        <f>DSUM('terepi-törzskínálat'!$C$11:$R$194,'terepi-törzskínálat'!$P$11,$BL$19:$BL$20)</f>
        <v>0</v>
      </c>
      <c r="V43" s="352">
        <f>DSUM('terepi-törzskínálat'!$C$11:$R$194,'terepi-törzskínálat'!$Q$11,$BL$19:$BL$20)</f>
        <v>0</v>
      </c>
      <c r="W43" s="352">
        <f>DSUM('terepi-törzskínálat'!$C$11:$R$194,'terepi-törzskínálat'!$R$11,$BL$19:$BL$20)</f>
        <v>0</v>
      </c>
      <c r="X43" s="445">
        <f t="shared" si="7"/>
        <v>0</v>
      </c>
      <c r="Y43" s="420" t="e">
        <f t="shared" si="8"/>
        <v>#DIV/0!</v>
      </c>
      <c r="Z43" s="447">
        <f t="shared" si="9"/>
        <v>0</v>
      </c>
      <c r="AA43" s="351" t="e">
        <f>DAVERAGE('terepi-törzskínálat'!$U$11:$V$194,'terepi-törzskínálat'!$U$11,BL19:BL20)</f>
        <v>#DIV/0!</v>
      </c>
      <c r="AB43" s="468" t="e">
        <f>DSTDEV('terepi-törzskínálat'!$U$11:$V$194,'terepi-törzskínálat'!$U$11,BL19:BL20)</f>
        <v>#DIV/0!</v>
      </c>
      <c r="AC43" s="351" t="e">
        <f>DAVERAGE('terepi-törzskínálat'!$C$11:$E$194,'terepi-törzskínálat'!$E$11,BL19:BL20)</f>
        <v>#DIV/0!</v>
      </c>
      <c r="AD43" s="468" t="e">
        <f>DSTDEV('terepi-törzskínálat'!$C$11:$E$194,'terepi-törzskínálat'!$E$11,BL19:BL20)</f>
        <v>#DIV/0!</v>
      </c>
      <c r="AJ43" s="452" t="s">
        <v>23</v>
      </c>
      <c r="AK43" s="453">
        <f>COUNTIFS('terepi-törzskínálat'!$B$12:$B$194,'terepi-hajtásszám&amp;hullaték'!A30)</f>
        <v>2</v>
      </c>
    </row>
    <row r="44" spans="2:37" x14ac:dyDescent="0.2">
      <c r="B44" s="457" t="str">
        <f>'terepi-törzskínálat'!A37</f>
        <v>faj6 +</v>
      </c>
      <c r="C44" s="351">
        <f>COUNTIFS('terepi-törzskínálat'!$C$12:$C$194,'terepi-törzskínálat'!A37)</f>
        <v>0</v>
      </c>
      <c r="D44" s="448">
        <f t="shared" si="0"/>
        <v>0</v>
      </c>
      <c r="E44" s="351">
        <f>DSUM('terepi-törzskínálat'!$C$11:$J$194,'terepi-törzskínálat'!$F$11,törzskínálat!$BM$19:$BM$20)</f>
        <v>0</v>
      </c>
      <c r="F44" s="437">
        <f>DSUM('terepi-törzskínálat'!$C$11:$J$194,'terepi-törzskínálat'!$G$11,törzskínálat!$BM$19:$BM$20)</f>
        <v>0</v>
      </c>
      <c r="G44" s="352">
        <f>DSUM('terepi-törzskínálat'!$C$11:$J$194,'terepi-törzskínálat'!$H$11,törzskínálat!$BM$19:$BM$20)</f>
        <v>0</v>
      </c>
      <c r="H44" s="352">
        <f>DSUM('terepi-törzskínálat'!$C$11:$J$194,'terepi-törzskínálat'!$I$11,törzskínálat!$BM$19:$BM$20)</f>
        <v>0</v>
      </c>
      <c r="I44" s="352">
        <f>DSUM('terepi-törzskínálat'!$C$11:$J$194,'terepi-törzskínálat'!$J$11,törzskínálat!$BM$19:$BM$20)</f>
        <v>0</v>
      </c>
      <c r="J44" s="445">
        <f t="shared" si="1"/>
        <v>0</v>
      </c>
      <c r="K44" s="420" t="e">
        <f t="shared" si="2"/>
        <v>#DIV/0!</v>
      </c>
      <c r="L44" s="447">
        <f t="shared" si="3"/>
        <v>0</v>
      </c>
      <c r="M44" s="352">
        <f>DSUM('terepi-törzskínálat'!$C$11:$N$194,'terepi-törzskínálat'!$K$11,$BM$19:$BM$20)</f>
        <v>0</v>
      </c>
      <c r="N44" s="352">
        <f>DSUM('terepi-törzskínálat'!$C$11:$N$194,'terepi-törzskínálat'!$L$11,$BM$19:$BM$20)</f>
        <v>0</v>
      </c>
      <c r="O44" s="352">
        <f>DSUM('terepi-törzskínálat'!$C$11:$N$194,'terepi-törzskínálat'!$M$11,$BM$19:$BM$20)</f>
        <v>0</v>
      </c>
      <c r="P44" s="352">
        <f>DSUM('terepi-törzskínálat'!$C$11:$N$194,'terepi-törzskínálat'!$N$11,$BM$19:$BM$20)</f>
        <v>0</v>
      </c>
      <c r="Q44" s="445">
        <f t="shared" si="4"/>
        <v>0</v>
      </c>
      <c r="R44" s="420" t="e">
        <f t="shared" si="5"/>
        <v>#DIV/0!</v>
      </c>
      <c r="S44" s="447">
        <f t="shared" si="6"/>
        <v>0</v>
      </c>
      <c r="T44" s="352">
        <f>DSUM('terepi-törzskínálat'!$C$11:$R$194,'terepi-törzskínálat'!$O$11,$BM$19:$BM$20)</f>
        <v>0</v>
      </c>
      <c r="U44" s="352">
        <f>DSUM('terepi-törzskínálat'!$C$11:$R$194,'terepi-törzskínálat'!$P$11,$BM$19:$BM$20)</f>
        <v>0</v>
      </c>
      <c r="V44" s="352">
        <f>DSUM('terepi-törzskínálat'!$C$11:$R$194,'terepi-törzskínálat'!$Q$11,$BM$19:$BM$20)</f>
        <v>0</v>
      </c>
      <c r="W44" s="352">
        <f>DSUM('terepi-törzskínálat'!$C$11:$R$194,'terepi-törzskínálat'!$R$11,$BM$19:$BM$20)</f>
        <v>0</v>
      </c>
      <c r="X44" s="445">
        <f t="shared" si="7"/>
        <v>0</v>
      </c>
      <c r="Y44" s="420" t="e">
        <f t="shared" si="8"/>
        <v>#DIV/0!</v>
      </c>
      <c r="Z44" s="447">
        <f t="shared" si="9"/>
        <v>0</v>
      </c>
      <c r="AA44" s="351" t="e">
        <f>DAVERAGE('terepi-törzskínálat'!$U$11:$V$194,'terepi-törzskínálat'!$U$11,BL19:BL20)</f>
        <v>#DIV/0!</v>
      </c>
      <c r="AB44" s="468" t="e">
        <f>DSTDEV('terepi-törzskínálat'!$U$11:$V$194,'terepi-törzskínálat'!$U$11,BM19:BM20)</f>
        <v>#DIV/0!</v>
      </c>
      <c r="AC44" s="351" t="e">
        <f>DAVERAGE('terepi-törzskínálat'!$C$11:$E$194,'terepi-törzskínálat'!$E$11,BM19:BM20)</f>
        <v>#DIV/0!</v>
      </c>
      <c r="AD44" s="468" t="e">
        <f>DSTDEV('terepi-törzskínálat'!$C$11:$E$194,'terepi-törzskínálat'!$E$11,BM19:BM20)</f>
        <v>#DIV/0!</v>
      </c>
      <c r="AJ44" s="452" t="s">
        <v>24</v>
      </c>
      <c r="AK44" s="453">
        <f>COUNTIFS('terepi-törzskínálat'!$B$12:$B$194,'terepi-hajtásszám&amp;hullaték'!A31)</f>
        <v>2</v>
      </c>
    </row>
    <row r="45" spans="2:37" x14ac:dyDescent="0.2">
      <c r="B45" s="457" t="str">
        <f>'terepi-törzskínálat'!A38</f>
        <v>faj7 +</v>
      </c>
      <c r="C45" s="351">
        <f>COUNTIFS('terepi-törzskínálat'!$C$12:$C$194,'terepi-törzskínálat'!A38)</f>
        <v>0</v>
      </c>
      <c r="D45" s="448">
        <f t="shared" si="0"/>
        <v>0</v>
      </c>
      <c r="E45" s="351">
        <f>DSUM('terepi-törzskínálat'!$C$11:$J$194,'terepi-törzskínálat'!$F$11,törzskínálat!$BN$19:$BN$20)</f>
        <v>0</v>
      </c>
      <c r="F45" s="437">
        <f>DSUM('terepi-törzskínálat'!$C$11:$J$194,'terepi-törzskínálat'!$G$11,törzskínálat!$BN$19:$BN$20)</f>
        <v>0</v>
      </c>
      <c r="G45" s="352">
        <f>DSUM('terepi-törzskínálat'!$C$11:$J$194,'terepi-törzskínálat'!$H$11,törzskínálat!$BN$19:$BN$20)</f>
        <v>0</v>
      </c>
      <c r="H45" s="352">
        <f>DSUM('terepi-törzskínálat'!$C$11:$J$194,'terepi-törzskínálat'!$I$11,törzskínálat!$BN$19:$BN$20)</f>
        <v>0</v>
      </c>
      <c r="I45" s="352">
        <f>DSUM('terepi-törzskínálat'!$C$11:$J$194,'terepi-törzskínálat'!$J$11,törzskínálat!$BN$19:$BN$20)</f>
        <v>0</v>
      </c>
      <c r="J45" s="445">
        <f t="shared" si="1"/>
        <v>0</v>
      </c>
      <c r="K45" s="420" t="e">
        <f t="shared" si="2"/>
        <v>#DIV/0!</v>
      </c>
      <c r="L45" s="447">
        <f t="shared" si="3"/>
        <v>0</v>
      </c>
      <c r="M45" s="352">
        <f>DSUM('terepi-törzskínálat'!$C$11:$N$194,'terepi-törzskínálat'!$K$11,$BN$19:$BN$20)</f>
        <v>0</v>
      </c>
      <c r="N45" s="352">
        <f>DSUM('terepi-törzskínálat'!$C$11:$N$194,'terepi-törzskínálat'!$L$11,$BN$19:$BN$20)</f>
        <v>0</v>
      </c>
      <c r="O45" s="352">
        <f>DSUM('terepi-törzskínálat'!$C$11:$N$194,'terepi-törzskínálat'!$M$11,$BN$19:$BN$20)</f>
        <v>0</v>
      </c>
      <c r="P45" s="352">
        <f>DSUM('terepi-törzskínálat'!$C$11:$N$194,'terepi-törzskínálat'!$N$11,$BN$19:$BN$20)</f>
        <v>0</v>
      </c>
      <c r="Q45" s="445">
        <f t="shared" si="4"/>
        <v>0</v>
      </c>
      <c r="R45" s="420" t="e">
        <f t="shared" si="5"/>
        <v>#DIV/0!</v>
      </c>
      <c r="S45" s="447">
        <f t="shared" si="6"/>
        <v>0</v>
      </c>
      <c r="T45" s="352">
        <f>DSUM('terepi-törzskínálat'!$C$11:$R$194,'terepi-törzskínálat'!$O$11,$BN$19:$BN$20)</f>
        <v>0</v>
      </c>
      <c r="U45" s="352">
        <f>DSUM('terepi-törzskínálat'!$C$11:$R$194,'terepi-törzskínálat'!$P$11,$BN$19:$BN$20)</f>
        <v>0</v>
      </c>
      <c r="V45" s="352">
        <f>DSUM('terepi-törzskínálat'!$C$11:$R$194,'terepi-törzskínálat'!$Q$11,$BN$19:$BN$20)</f>
        <v>0</v>
      </c>
      <c r="W45" s="352">
        <f>DSUM('terepi-törzskínálat'!$C$11:$R$194,'terepi-törzskínálat'!$R$11,$BN$19:$BN$20)</f>
        <v>0</v>
      </c>
      <c r="X45" s="445">
        <f t="shared" si="7"/>
        <v>0</v>
      </c>
      <c r="Y45" s="420" t="e">
        <f t="shared" si="8"/>
        <v>#DIV/0!</v>
      </c>
      <c r="Z45" s="447">
        <f t="shared" si="9"/>
        <v>0</v>
      </c>
      <c r="AA45" s="351" t="e">
        <f>DAVERAGE('terepi-törzskínálat'!$U$11:$V$194,'terepi-törzskínálat'!$U$11,BN19:BN20)</f>
        <v>#DIV/0!</v>
      </c>
      <c r="AB45" s="468" t="e">
        <f>DSTDEV('terepi-törzskínálat'!$U$11:$V$194,'terepi-törzskínálat'!$U$11,BN19:BN20)</f>
        <v>#DIV/0!</v>
      </c>
      <c r="AC45" s="351" t="e">
        <f>DAVERAGE('terepi-törzskínálat'!$C$11:$E$194,'terepi-törzskínálat'!$E$11,BN19:BN20)</f>
        <v>#DIV/0!</v>
      </c>
      <c r="AD45" s="468" t="e">
        <f>DSTDEV('terepi-törzskínálat'!$C$11:$E$194,'terepi-törzskínálat'!$E$11,BN19:BN20)</f>
        <v>#DIV/0!</v>
      </c>
      <c r="AJ45" s="452" t="s">
        <v>25</v>
      </c>
      <c r="AK45" s="453">
        <f>COUNTIFS('terepi-törzskínálat'!$B$12:$B$194,'terepi-hajtásszám&amp;hullaték'!A32)</f>
        <v>6</v>
      </c>
    </row>
    <row r="46" spans="2:37" x14ac:dyDescent="0.2">
      <c r="B46" s="457" t="str">
        <f>'terepi-törzskínálat'!A39</f>
        <v>faj8 +</v>
      </c>
      <c r="C46" s="351">
        <f>COUNTIFS('terepi-törzskínálat'!$C$12:$C$194,'terepi-törzskínálat'!A39)</f>
        <v>0</v>
      </c>
      <c r="D46" s="448">
        <f t="shared" si="0"/>
        <v>0</v>
      </c>
      <c r="E46" s="351">
        <f>DSUM('terepi-törzskínálat'!$C$11:$J$194,'terepi-törzskínálat'!$F$11,törzskínálat!$BO$19:$BO$20)</f>
        <v>0</v>
      </c>
      <c r="F46" s="437">
        <f>DSUM('terepi-törzskínálat'!$C$11:$J$194,'terepi-törzskínálat'!$G$11,törzskínálat!$BO$19:$BO$20)</f>
        <v>0</v>
      </c>
      <c r="G46" s="352">
        <f>DSUM('terepi-törzskínálat'!$C$11:$J$194,'terepi-törzskínálat'!$H$11,törzskínálat!$BO$19:$BO$20)</f>
        <v>0</v>
      </c>
      <c r="H46" s="352">
        <f>DSUM('terepi-törzskínálat'!$C$11:$J$194,'terepi-törzskínálat'!$I$11,törzskínálat!$BO$19:$BO$20)</f>
        <v>0</v>
      </c>
      <c r="I46" s="352">
        <f>DSUM('terepi-törzskínálat'!$C$11:$J$194,'terepi-törzskínálat'!$J$11,törzskínálat!$BO$19:$BO$20)</f>
        <v>0</v>
      </c>
      <c r="J46" s="445">
        <f t="shared" si="1"/>
        <v>0</v>
      </c>
      <c r="K46" s="420" t="e">
        <f t="shared" si="2"/>
        <v>#DIV/0!</v>
      </c>
      <c r="L46" s="447">
        <f t="shared" si="3"/>
        <v>0</v>
      </c>
      <c r="M46" s="352">
        <f>DSUM('terepi-törzskínálat'!$C$11:$N$194,'terepi-törzskínálat'!$K$11,$BO$19:$BO$20)</f>
        <v>0</v>
      </c>
      <c r="N46" s="352">
        <f>DSUM('terepi-törzskínálat'!$C$11:$N$194,'terepi-törzskínálat'!$L$11,$BO$19:$BO$20)</f>
        <v>0</v>
      </c>
      <c r="O46" s="352">
        <f>DSUM('terepi-törzskínálat'!$C$11:$N$194,'terepi-törzskínálat'!$M$11,$BO$19:$BO$20)</f>
        <v>0</v>
      </c>
      <c r="P46" s="352">
        <f>DSUM('terepi-törzskínálat'!$C$11:$N$194,'terepi-törzskínálat'!$N$11,$BO$19:$BO$20)</f>
        <v>0</v>
      </c>
      <c r="Q46" s="445">
        <f t="shared" si="4"/>
        <v>0</v>
      </c>
      <c r="R46" s="420" t="e">
        <f t="shared" si="5"/>
        <v>#DIV/0!</v>
      </c>
      <c r="S46" s="447">
        <f t="shared" si="6"/>
        <v>0</v>
      </c>
      <c r="T46" s="352">
        <f>DSUM('terepi-törzskínálat'!$C$11:$R$194,'terepi-törzskínálat'!$O$11,$BO$19:$BO$20)</f>
        <v>0</v>
      </c>
      <c r="U46" s="352">
        <f>DSUM('terepi-törzskínálat'!$C$11:$R$194,'terepi-törzskínálat'!$P$11,$BO$19:$BO$20)</f>
        <v>0</v>
      </c>
      <c r="V46" s="352">
        <f>DSUM('terepi-törzskínálat'!$C$11:$R$194,'terepi-törzskínálat'!$Q$11,$BO$19:$BO$20)</f>
        <v>0</v>
      </c>
      <c r="W46" s="352">
        <f>DSUM('terepi-törzskínálat'!$C$11:$R$194,'terepi-törzskínálat'!$R$11,$BO$19:$BO$20)</f>
        <v>0</v>
      </c>
      <c r="X46" s="445">
        <f t="shared" si="7"/>
        <v>0</v>
      </c>
      <c r="Y46" s="420" t="e">
        <f t="shared" si="8"/>
        <v>#DIV/0!</v>
      </c>
      <c r="Z46" s="447">
        <f t="shared" si="9"/>
        <v>0</v>
      </c>
      <c r="AA46" s="351" t="e">
        <f>DAVERAGE('terepi-törzskínálat'!$U$11:$V$194,'terepi-törzskínálat'!$U$11,BO19:BO20)</f>
        <v>#DIV/0!</v>
      </c>
      <c r="AB46" s="468" t="e">
        <f>DSTDEV('terepi-törzskínálat'!$U$11:$V$194,'terepi-törzskínálat'!$U$11,BO19:BO20)</f>
        <v>#DIV/0!</v>
      </c>
      <c r="AC46" s="351" t="e">
        <f>DAVERAGE('terepi-törzskínálat'!$C$11:$E$194,'terepi-törzskínálat'!$E$11,BO19:BO20)</f>
        <v>#DIV/0!</v>
      </c>
      <c r="AD46" s="468" t="e">
        <f>DSTDEV('terepi-törzskínálat'!$C$11:$E$194,'terepi-törzskínálat'!$E$11,BO19:BO20)</f>
        <v>#DIV/0!</v>
      </c>
      <c r="AJ46" s="452" t="s">
        <v>26</v>
      </c>
      <c r="AK46" s="453">
        <f>COUNTIFS('terepi-törzskínálat'!$B$12:$B$194,'terepi-hajtásszám&amp;hullaték'!A33)</f>
        <v>5</v>
      </c>
    </row>
    <row r="47" spans="2:37" x14ac:dyDescent="0.2">
      <c r="B47" s="457" t="str">
        <f>'terepi-törzskínálat'!A40</f>
        <v>faj9 +</v>
      </c>
      <c r="C47" s="351">
        <f>COUNTIFS('terepi-törzskínálat'!$C$12:$C$194,'terepi-törzskínálat'!A40)</f>
        <v>0</v>
      </c>
      <c r="D47" s="448">
        <f t="shared" si="0"/>
        <v>0</v>
      </c>
      <c r="E47" s="351">
        <f>DSUM('terepi-törzskínálat'!$C$11:$J$194,'terepi-törzskínálat'!$F$11,törzskínálat!$BP$19:$BP$20)</f>
        <v>0</v>
      </c>
      <c r="F47" s="437">
        <f>DSUM('terepi-törzskínálat'!$C$11:$J$194,'terepi-törzskínálat'!$G$11,törzskínálat!$BP$19:$BP$20)</f>
        <v>0</v>
      </c>
      <c r="G47" s="352">
        <f>DSUM('terepi-törzskínálat'!$C$11:$J$194,'terepi-törzskínálat'!$H$11,törzskínálat!$BP$19:$BP$20)</f>
        <v>0</v>
      </c>
      <c r="H47" s="352">
        <f>DSUM('terepi-törzskínálat'!$C$11:$J$194,'terepi-törzskínálat'!$I$11,törzskínálat!$BP$19:$BP$20)</f>
        <v>0</v>
      </c>
      <c r="I47" s="352">
        <f>DSUM('terepi-törzskínálat'!$C$11:$J$194,'terepi-törzskínálat'!$J$11,törzskínálat!$BP$19:$BP$20)</f>
        <v>0</v>
      </c>
      <c r="J47" s="445">
        <f t="shared" si="1"/>
        <v>0</v>
      </c>
      <c r="K47" s="420" t="e">
        <f t="shared" si="2"/>
        <v>#DIV/0!</v>
      </c>
      <c r="L47" s="447">
        <f t="shared" si="3"/>
        <v>0</v>
      </c>
      <c r="M47" s="352">
        <f>DSUM('terepi-törzskínálat'!$C$11:$N$194,'terepi-törzskínálat'!$K$11,$BP$19:$BP$20)</f>
        <v>0</v>
      </c>
      <c r="N47" s="352">
        <f>DSUM('terepi-törzskínálat'!$C$11:$N$194,'terepi-törzskínálat'!$L$11,$BP$19:$BP$20)</f>
        <v>0</v>
      </c>
      <c r="O47" s="352">
        <f>DSUM('terepi-törzskínálat'!$C$11:$N$194,'terepi-törzskínálat'!$M$11,$BP$19:$BP$20)</f>
        <v>0</v>
      </c>
      <c r="P47" s="352">
        <f>DSUM('terepi-törzskínálat'!$C$11:$N$194,'terepi-törzskínálat'!$N$11,$BP$19:$BP$20)</f>
        <v>0</v>
      </c>
      <c r="Q47" s="445">
        <f t="shared" si="4"/>
        <v>0</v>
      </c>
      <c r="R47" s="420" t="e">
        <f t="shared" si="5"/>
        <v>#DIV/0!</v>
      </c>
      <c r="S47" s="447">
        <f t="shared" si="6"/>
        <v>0</v>
      </c>
      <c r="T47" s="352">
        <f>DSUM('terepi-törzskínálat'!$C$11:$R$194,'terepi-törzskínálat'!$O$11,$BP$19:$BP$20)</f>
        <v>0</v>
      </c>
      <c r="U47" s="352">
        <f>DSUM('terepi-törzskínálat'!$C$11:$R$194,'terepi-törzskínálat'!$P$11,$BP$19:$BP$20)</f>
        <v>0</v>
      </c>
      <c r="V47" s="352">
        <f>DSUM('terepi-törzskínálat'!$C$11:$R$194,'terepi-törzskínálat'!$Q$11,$BP$19:$BP$20)</f>
        <v>0</v>
      </c>
      <c r="W47" s="352">
        <f>DSUM('terepi-törzskínálat'!$C$11:$R$194,'terepi-törzskínálat'!$R$11,$BP$19:$BP$20)</f>
        <v>0</v>
      </c>
      <c r="X47" s="445">
        <f t="shared" si="7"/>
        <v>0</v>
      </c>
      <c r="Y47" s="420" t="e">
        <f t="shared" si="8"/>
        <v>#DIV/0!</v>
      </c>
      <c r="Z47" s="447">
        <f t="shared" si="9"/>
        <v>0</v>
      </c>
      <c r="AA47" s="351" t="e">
        <f>DAVERAGE('terepi-törzskínálat'!$U$11:$V$194,'terepi-törzskínálat'!$U$11,BP19:BP20)</f>
        <v>#DIV/0!</v>
      </c>
      <c r="AB47" s="468" t="e">
        <f>DSTDEV('terepi-törzskínálat'!$U$11:$V$194,'terepi-törzskínálat'!$U$11,BP19:BP20)</f>
        <v>#DIV/0!</v>
      </c>
      <c r="AC47" s="351" t="e">
        <f>DAVERAGE('terepi-törzskínálat'!$C$11:$E$194,'terepi-törzskínálat'!$E$11,BP19:BP20)</f>
        <v>#DIV/0!</v>
      </c>
      <c r="AD47" s="468" t="e">
        <f>DSTDEV('terepi-törzskínálat'!$C$11:$E$194,'terepi-törzskínálat'!$E$11,BP19:BP20)</f>
        <v>#DIV/0!</v>
      </c>
      <c r="AJ47" s="452" t="s">
        <v>27</v>
      </c>
      <c r="AK47" s="453">
        <f>COUNTIFS('terepi-törzskínálat'!$B$12:$B$194,'terepi-hajtásszám&amp;hullaték'!A34)</f>
        <v>4</v>
      </c>
    </row>
    <row r="48" spans="2:37" x14ac:dyDescent="0.2">
      <c r="B48" s="457" t="str">
        <f>'terepi-törzskínálat'!A41</f>
        <v>faj10 +</v>
      </c>
      <c r="C48" s="351">
        <f>COUNTIFS('terepi-törzskínálat'!$C$12:$C$194,'terepi-törzskínálat'!A41)</f>
        <v>0</v>
      </c>
      <c r="D48" s="448">
        <f t="shared" si="0"/>
        <v>0</v>
      </c>
      <c r="E48" s="351">
        <f>DSUM('terepi-törzskínálat'!$C$11:$J$194,'terepi-törzskínálat'!$F$11,törzskínálat!$BQ$19:$BQ$20)</f>
        <v>0</v>
      </c>
      <c r="F48" s="437">
        <f>DSUM('terepi-törzskínálat'!$C$11:$J$194,'terepi-törzskínálat'!$G$11,törzskínálat!$BQ$19:$BQ$20)</f>
        <v>0</v>
      </c>
      <c r="G48" s="352">
        <f>DSUM('terepi-törzskínálat'!$C$11:$J$194,'terepi-törzskínálat'!$H$11,törzskínálat!$BQ$19:$BQ$20)</f>
        <v>0</v>
      </c>
      <c r="H48" s="352">
        <f>DSUM('terepi-törzskínálat'!$C$11:$J$194,'terepi-törzskínálat'!$I$11,törzskínálat!$BQ$19:$BQ$20)</f>
        <v>0</v>
      </c>
      <c r="I48" s="352">
        <f>DSUM('terepi-törzskínálat'!$C$11:$J$194,'terepi-törzskínálat'!$J$11,törzskínálat!$BQ$19:$BQ$20)</f>
        <v>0</v>
      </c>
      <c r="J48" s="445">
        <f t="shared" si="1"/>
        <v>0</v>
      </c>
      <c r="K48" s="420" t="e">
        <f t="shared" si="2"/>
        <v>#DIV/0!</v>
      </c>
      <c r="L48" s="447">
        <f t="shared" si="3"/>
        <v>0</v>
      </c>
      <c r="M48" s="352">
        <f>DSUM('terepi-törzskínálat'!$C$11:$N$194,'terepi-törzskínálat'!$K$11,$BQ$19:$BQ$20)</f>
        <v>0</v>
      </c>
      <c r="N48" s="352">
        <f>DSUM('terepi-törzskínálat'!$C$11:$N$194,'terepi-törzskínálat'!$L$11,$BQ$19:$BQ$20)</f>
        <v>0</v>
      </c>
      <c r="O48" s="352">
        <f>DSUM('terepi-törzskínálat'!$C$11:$N$194,'terepi-törzskínálat'!$M$11,$BQ$19:$BQ$20)</f>
        <v>0</v>
      </c>
      <c r="P48" s="352">
        <f>DSUM('terepi-törzskínálat'!$C$11:$N$194,'terepi-törzskínálat'!$N$11,$BQ$19:$BQ$20)</f>
        <v>0</v>
      </c>
      <c r="Q48" s="445">
        <f t="shared" si="4"/>
        <v>0</v>
      </c>
      <c r="R48" s="420" t="e">
        <f t="shared" si="5"/>
        <v>#DIV/0!</v>
      </c>
      <c r="S48" s="447">
        <f t="shared" si="6"/>
        <v>0</v>
      </c>
      <c r="T48" s="352">
        <f>DSUM('terepi-törzskínálat'!$C$11:$R$194,'terepi-törzskínálat'!$O$11,$BQ$19:$BQ$20)</f>
        <v>0</v>
      </c>
      <c r="U48" s="352">
        <f>DSUM('terepi-törzskínálat'!$C$11:$R$194,'terepi-törzskínálat'!$P$11,$BQ$19:$BQ$20)</f>
        <v>0</v>
      </c>
      <c r="V48" s="352">
        <f>DSUM('terepi-törzskínálat'!$C$11:$R$194,'terepi-törzskínálat'!$Q$11,$BQ$19:$BQ$20)</f>
        <v>0</v>
      </c>
      <c r="W48" s="352">
        <f>DSUM('terepi-törzskínálat'!$C$11:$R$194,'terepi-törzskínálat'!$R$11,$BQ$19:$BQ$20)</f>
        <v>0</v>
      </c>
      <c r="X48" s="445">
        <f t="shared" si="7"/>
        <v>0</v>
      </c>
      <c r="Y48" s="420" t="e">
        <f t="shared" si="8"/>
        <v>#DIV/0!</v>
      </c>
      <c r="Z48" s="447">
        <f t="shared" si="9"/>
        <v>0</v>
      </c>
      <c r="AA48" s="351" t="e">
        <f>DAVERAGE('terepi-törzskínálat'!$U$11:$V$194,'terepi-törzskínálat'!$U$11,BQ19:BQ20)</f>
        <v>#DIV/0!</v>
      </c>
      <c r="AB48" s="468" t="e">
        <f>DSTDEV('terepi-törzskínálat'!$U$11:$V$194,'terepi-törzskínálat'!$U$11,BQ19:BQ20)</f>
        <v>#DIV/0!</v>
      </c>
      <c r="AC48" s="351" t="e">
        <f>DAVERAGE('terepi-törzskínálat'!$C$11:$E$194,'terepi-törzskínálat'!$E$11,BQ19:BQ20)</f>
        <v>#DIV/0!</v>
      </c>
      <c r="AD48" s="468" t="e">
        <f>DSTDEV('terepi-törzskínálat'!$C$11:$E$194,'terepi-törzskínálat'!$E$11,BQ19:BQ20)</f>
        <v>#DIV/0!</v>
      </c>
      <c r="AJ48" s="452" t="s">
        <v>28</v>
      </c>
      <c r="AK48" s="453">
        <f>COUNTIFS('terepi-törzskínálat'!$B$12:$B$194,'terepi-hajtásszám&amp;hullaték'!A35)</f>
        <v>0</v>
      </c>
    </row>
    <row r="49" spans="2:37" x14ac:dyDescent="0.2">
      <c r="B49" s="457" t="str">
        <f>'terepi-törzskínálat'!A42</f>
        <v>faj11 +</v>
      </c>
      <c r="C49" s="351">
        <f>COUNTIFS('terepi-törzskínálat'!$C$12:$C$194,'terepi-törzskínálat'!A42)</f>
        <v>0</v>
      </c>
      <c r="D49" s="448">
        <f t="shared" si="0"/>
        <v>0</v>
      </c>
      <c r="E49" s="351">
        <f>DSUM('terepi-törzskínálat'!$C$11:$J$194,'terepi-törzskínálat'!$F$11,törzskínálat!$BR$19:$BR$20)</f>
        <v>0</v>
      </c>
      <c r="F49" s="437">
        <f>DSUM('terepi-törzskínálat'!$C$11:$J$194,'terepi-törzskínálat'!$G$11,törzskínálat!$BR$19:$BR$20)</f>
        <v>0</v>
      </c>
      <c r="G49" s="352">
        <f>DSUM('terepi-törzskínálat'!$C$11:$J$194,'terepi-törzskínálat'!$H$11,törzskínálat!$BR$19:$BR$20)</f>
        <v>0</v>
      </c>
      <c r="H49" s="352">
        <f>DSUM('terepi-törzskínálat'!$C$11:$J$194,'terepi-törzskínálat'!$I$11,törzskínálat!$BR$19:$BR$20)</f>
        <v>0</v>
      </c>
      <c r="I49" s="352">
        <f>DSUM('terepi-törzskínálat'!$C$11:$J$194,'terepi-törzskínálat'!$J$11,törzskínálat!$BR$19:$BR$20)</f>
        <v>0</v>
      </c>
      <c r="J49" s="445">
        <f t="shared" si="1"/>
        <v>0</v>
      </c>
      <c r="K49" s="420" t="e">
        <f t="shared" si="2"/>
        <v>#DIV/0!</v>
      </c>
      <c r="L49" s="447">
        <f t="shared" si="3"/>
        <v>0</v>
      </c>
      <c r="M49" s="352">
        <f>DSUM('terepi-törzskínálat'!$C$11:$N$194,'terepi-törzskínálat'!$K$11,$BR$19:$BR$20)</f>
        <v>0</v>
      </c>
      <c r="N49" s="352">
        <f>DSUM('terepi-törzskínálat'!$C$11:$N$194,'terepi-törzskínálat'!$L$11,$BR$19:$BR$20)</f>
        <v>0</v>
      </c>
      <c r="O49" s="352">
        <f>DSUM('terepi-törzskínálat'!$C$11:$N$194,'terepi-törzskínálat'!$M$11,$BR$19:$BR$20)</f>
        <v>0</v>
      </c>
      <c r="P49" s="352">
        <f>DSUM('terepi-törzskínálat'!$C$11:$N$194,'terepi-törzskínálat'!$N$11,$BR$19:$BR$20)</f>
        <v>0</v>
      </c>
      <c r="Q49" s="445">
        <f t="shared" si="4"/>
        <v>0</v>
      </c>
      <c r="R49" s="420" t="e">
        <f t="shared" si="5"/>
        <v>#DIV/0!</v>
      </c>
      <c r="S49" s="447">
        <f t="shared" si="6"/>
        <v>0</v>
      </c>
      <c r="T49" s="352">
        <f>DSUM('terepi-törzskínálat'!$C$11:$R$194,'terepi-törzskínálat'!$O$11,$BR$19:$BR$20)</f>
        <v>0</v>
      </c>
      <c r="U49" s="352">
        <f>DSUM('terepi-törzskínálat'!$C$11:$R$194,'terepi-törzskínálat'!$P$11,$BR$19:$BR$20)</f>
        <v>0</v>
      </c>
      <c r="V49" s="352">
        <f>DSUM('terepi-törzskínálat'!$C$11:$R$194,'terepi-törzskínálat'!$Q$11,$BR$19:$BR$20)</f>
        <v>0</v>
      </c>
      <c r="W49" s="352">
        <f>DSUM('terepi-törzskínálat'!$C$11:$R$194,'terepi-törzskínálat'!$R$11,$BR$19:$BR$20)</f>
        <v>0</v>
      </c>
      <c r="X49" s="445">
        <f t="shared" si="7"/>
        <v>0</v>
      </c>
      <c r="Y49" s="420" t="e">
        <f t="shared" si="8"/>
        <v>#DIV/0!</v>
      </c>
      <c r="Z49" s="447">
        <f t="shared" si="9"/>
        <v>0</v>
      </c>
      <c r="AA49" s="351" t="e">
        <f>DAVERAGE('terepi-törzskínálat'!$U$11:$V$194,'terepi-törzskínálat'!$U$11,BR19:BR20)</f>
        <v>#DIV/0!</v>
      </c>
      <c r="AB49" s="468" t="e">
        <f>DSTDEV('terepi-törzskínálat'!$U$11:$V$194,'terepi-törzskínálat'!$U$11,BR19:BR20)</f>
        <v>#DIV/0!</v>
      </c>
      <c r="AC49" s="351" t="e">
        <f>DAVERAGE('terepi-törzskínálat'!$C$11:$E$194,'terepi-törzskínálat'!$E$11,BR19:BR20)</f>
        <v>#DIV/0!</v>
      </c>
      <c r="AD49" s="468" t="e">
        <f>DSTDEV('terepi-törzskínálat'!$C$11:$E$194,'terepi-törzskínálat'!$E$11,BR19:BR20)</f>
        <v>#DIV/0!</v>
      </c>
      <c r="AJ49" s="452" t="s">
        <v>29</v>
      </c>
      <c r="AK49" s="453">
        <f>COUNTIFS('terepi-törzskínálat'!$B$12:$B$194,'terepi-hajtásszám&amp;hullaték'!A36)</f>
        <v>1</v>
      </c>
    </row>
    <row r="50" spans="2:37" x14ac:dyDescent="0.2">
      <c r="B50" s="457" t="str">
        <f>'terepi-törzskínálat'!A43</f>
        <v>faj12 +</v>
      </c>
      <c r="C50" s="351">
        <f>COUNTIFS('terepi-törzskínálat'!$C$12:$C$194,'terepi-törzskínálat'!A43)</f>
        <v>0</v>
      </c>
      <c r="D50" s="448">
        <f t="shared" si="0"/>
        <v>0</v>
      </c>
      <c r="E50" s="351">
        <f>DSUM('terepi-törzskínálat'!$C$11:$J$194,'terepi-törzskínálat'!$F$11,törzskínálat!$BS$19:$BS$20)</f>
        <v>0</v>
      </c>
      <c r="F50" s="437">
        <f>DSUM('terepi-törzskínálat'!$C$11:$J$194,'terepi-törzskínálat'!$G$11,törzskínálat!$BS$19:$BS$20)</f>
        <v>0</v>
      </c>
      <c r="G50" s="352">
        <f>DSUM('terepi-törzskínálat'!$C$11:$J$194,'terepi-törzskínálat'!$H$11,törzskínálat!$BS$19:$BS$20)</f>
        <v>0</v>
      </c>
      <c r="H50" s="352">
        <f>DSUM('terepi-törzskínálat'!$C$11:$J$194,'terepi-törzskínálat'!$I$11,törzskínálat!$BS$19:$BS$20)</f>
        <v>0</v>
      </c>
      <c r="I50" s="352">
        <f>DSUM('terepi-törzskínálat'!$C$11:$J$194,'terepi-törzskínálat'!$J$11,törzskínálat!$BS$19:$BS$20)</f>
        <v>0</v>
      </c>
      <c r="J50" s="445">
        <f t="shared" si="1"/>
        <v>0</v>
      </c>
      <c r="K50" s="420" t="e">
        <f t="shared" si="2"/>
        <v>#DIV/0!</v>
      </c>
      <c r="L50" s="447">
        <f t="shared" si="3"/>
        <v>0</v>
      </c>
      <c r="M50" s="352">
        <f>DSUM('terepi-törzskínálat'!$C$11:$N$194,'terepi-törzskínálat'!$K$11,$BS$19:$BS$20)</f>
        <v>0</v>
      </c>
      <c r="N50" s="352">
        <f>DSUM('terepi-törzskínálat'!$C$11:$N$194,'terepi-törzskínálat'!$L$11,$BS$19:$BS$20)</f>
        <v>0</v>
      </c>
      <c r="O50" s="352">
        <f>DSUM('terepi-törzskínálat'!$C$11:$N$194,'terepi-törzskínálat'!$M$11,$BS$19:$BS$20)</f>
        <v>0</v>
      </c>
      <c r="P50" s="352">
        <f>DSUM('terepi-törzskínálat'!$C$11:$N$194,'terepi-törzskínálat'!$N$11,$BS$19:$BS$20)</f>
        <v>0</v>
      </c>
      <c r="Q50" s="445">
        <f t="shared" si="4"/>
        <v>0</v>
      </c>
      <c r="R50" s="420" t="e">
        <f t="shared" si="5"/>
        <v>#DIV/0!</v>
      </c>
      <c r="S50" s="447">
        <f t="shared" si="6"/>
        <v>0</v>
      </c>
      <c r="T50" s="352">
        <f>DSUM('terepi-törzskínálat'!$C$11:$R$194,'terepi-törzskínálat'!$O$11,$BS$19:$BS$20)</f>
        <v>0</v>
      </c>
      <c r="U50" s="352">
        <f>DSUM('terepi-törzskínálat'!$C$11:$R$194,'terepi-törzskínálat'!$P$11,$BS$19:$BS$20)</f>
        <v>0</v>
      </c>
      <c r="V50" s="352">
        <f>DSUM('terepi-törzskínálat'!$C$11:$R$194,'terepi-törzskínálat'!$Q$11,$BS$19:$BS$20)</f>
        <v>0</v>
      </c>
      <c r="W50" s="352">
        <f>DSUM('terepi-törzskínálat'!$C$11:$R$194,'terepi-törzskínálat'!$R$11,$BS$19:$BS$20)</f>
        <v>0</v>
      </c>
      <c r="X50" s="445">
        <f t="shared" si="7"/>
        <v>0</v>
      </c>
      <c r="Y50" s="420" t="e">
        <f t="shared" si="8"/>
        <v>#DIV/0!</v>
      </c>
      <c r="Z50" s="447">
        <f t="shared" si="9"/>
        <v>0</v>
      </c>
      <c r="AA50" s="351" t="e">
        <f>DAVERAGE('terepi-törzskínálat'!$U$11:$V$194,'terepi-törzskínálat'!$U$11,BS19:BS20)</f>
        <v>#DIV/0!</v>
      </c>
      <c r="AB50" s="468" t="e">
        <f>DSTDEV('terepi-törzskínálat'!$U$11:$V$194,'terepi-törzskínálat'!$U$11,BS19:BS20)</f>
        <v>#DIV/0!</v>
      </c>
      <c r="AC50" s="351" t="e">
        <f>DAVERAGE('terepi-törzskínálat'!$C$11:$E$194,'terepi-törzskínálat'!$E$11,BS19:BS20)</f>
        <v>#DIV/0!</v>
      </c>
      <c r="AD50" s="468" t="e">
        <f>DSTDEV('terepi-törzskínálat'!$C$11:$E$194,'terepi-törzskínálat'!$E$11,BS19:BS20)</f>
        <v>#DIV/0!</v>
      </c>
      <c r="AJ50" s="452" t="s">
        <v>40</v>
      </c>
      <c r="AK50" s="453">
        <f>COUNTIFS('terepi-törzskínálat'!$B$12:$B$194,'terepi-hajtásszám&amp;hullaték'!A37)</f>
        <v>1</v>
      </c>
    </row>
    <row r="51" spans="2:37" x14ac:dyDescent="0.2">
      <c r="B51" s="457" t="str">
        <f>'terepi-törzskínálat'!A44</f>
        <v>faj13 +</v>
      </c>
      <c r="C51" s="351">
        <f>COUNTIFS('terepi-törzskínálat'!$C$12:$C$194,'terepi-törzskínálat'!A44)</f>
        <v>0</v>
      </c>
      <c r="D51" s="448">
        <f t="shared" si="0"/>
        <v>0</v>
      </c>
      <c r="E51" s="351">
        <f>DSUM('terepi-törzskínálat'!$C$11:$J$194,'terepi-törzskínálat'!$F$11,törzskínálat!$BT$19:$BT$20)</f>
        <v>0</v>
      </c>
      <c r="F51" s="437">
        <f>DSUM('terepi-törzskínálat'!$C$11:$J$194,'terepi-törzskínálat'!$G$11,törzskínálat!$BT$19:$BT$20)</f>
        <v>0</v>
      </c>
      <c r="G51" s="352">
        <f>DSUM('terepi-törzskínálat'!$C$11:$J$194,'terepi-törzskínálat'!$H$11,törzskínálat!$BT$19:$BT$20)</f>
        <v>0</v>
      </c>
      <c r="H51" s="352">
        <f>DSUM('terepi-törzskínálat'!$C$11:$J$194,'terepi-törzskínálat'!$I$11,törzskínálat!$BT$19:$BT$20)</f>
        <v>0</v>
      </c>
      <c r="I51" s="352">
        <f>DSUM('terepi-törzskínálat'!$C$11:$J$194,'terepi-törzskínálat'!$J$11,törzskínálat!$BT$19:$BT$20)</f>
        <v>0</v>
      </c>
      <c r="J51" s="445">
        <f t="shared" si="1"/>
        <v>0</v>
      </c>
      <c r="K51" s="420" t="e">
        <f t="shared" si="2"/>
        <v>#DIV/0!</v>
      </c>
      <c r="L51" s="447">
        <f t="shared" si="3"/>
        <v>0</v>
      </c>
      <c r="M51" s="352">
        <f>DSUM('terepi-törzskínálat'!$C$11:$N$194,'terepi-törzskínálat'!$K$11,$BT$19:$BT$20)</f>
        <v>0</v>
      </c>
      <c r="N51" s="352">
        <f>DSUM('terepi-törzskínálat'!$C$11:$N$194,'terepi-törzskínálat'!$L$11,$BT$19:$BT$20)</f>
        <v>0</v>
      </c>
      <c r="O51" s="352">
        <f>DSUM('terepi-törzskínálat'!$C$11:$N$194,'terepi-törzskínálat'!$M$11,$BT$19:$BT$20)</f>
        <v>0</v>
      </c>
      <c r="P51" s="352">
        <f>DSUM('terepi-törzskínálat'!$C$11:$N$194,'terepi-törzskínálat'!$N$11,$BT$19:$BT$20)</f>
        <v>0</v>
      </c>
      <c r="Q51" s="445">
        <f t="shared" si="4"/>
        <v>0</v>
      </c>
      <c r="R51" s="420" t="e">
        <f t="shared" si="5"/>
        <v>#DIV/0!</v>
      </c>
      <c r="S51" s="447">
        <f t="shared" si="6"/>
        <v>0</v>
      </c>
      <c r="T51" s="352">
        <f>DSUM('terepi-törzskínálat'!$C$11:$R$194,'terepi-törzskínálat'!$O$11,$BT$19:$BT$20)</f>
        <v>0</v>
      </c>
      <c r="U51" s="352">
        <f>DSUM('terepi-törzskínálat'!$C$11:$R$194,'terepi-törzskínálat'!$P$11,$BT$19:$BT$20)</f>
        <v>0</v>
      </c>
      <c r="V51" s="352">
        <f>DSUM('terepi-törzskínálat'!$C$11:$R$194,'terepi-törzskínálat'!$Q$11,$BT$19:$BT$20)</f>
        <v>0</v>
      </c>
      <c r="W51" s="352">
        <f>DSUM('terepi-törzskínálat'!$C$11:$R$194,'terepi-törzskínálat'!$R$11,$BT$19:$BT$20)</f>
        <v>0</v>
      </c>
      <c r="X51" s="445">
        <f t="shared" si="7"/>
        <v>0</v>
      </c>
      <c r="Y51" s="420" t="e">
        <f t="shared" si="8"/>
        <v>#DIV/0!</v>
      </c>
      <c r="Z51" s="447">
        <f t="shared" si="9"/>
        <v>0</v>
      </c>
      <c r="AA51" s="351" t="e">
        <f>DAVERAGE('terepi-törzskínálat'!$U$11:$V$194,'terepi-törzskínálat'!$U$11,BT19:BT20)</f>
        <v>#DIV/0!</v>
      </c>
      <c r="AB51" s="468" t="e">
        <f>DSTDEV('terepi-törzskínálat'!$U$11:$V$194,'terepi-törzskínálat'!$U$11,BT19:BT20)</f>
        <v>#DIV/0!</v>
      </c>
      <c r="AC51" s="351" t="e">
        <f>DAVERAGE('terepi-törzskínálat'!$C$11:$E$194,'terepi-törzskínálat'!$E$11,BT19:BT20)</f>
        <v>#DIV/0!</v>
      </c>
      <c r="AD51" s="468" t="e">
        <f>DSTDEV('terepi-törzskínálat'!$C$11:$E$194,'terepi-törzskínálat'!$E$11,BT19:BT20)</f>
        <v>#DIV/0!</v>
      </c>
      <c r="AJ51" s="452" t="s">
        <v>41</v>
      </c>
      <c r="AK51" s="453">
        <f>COUNTIFS('terepi-törzskínálat'!$B$12:$B$194,'terepi-hajtásszám&amp;hullaték'!A38)</f>
        <v>7</v>
      </c>
    </row>
    <row r="52" spans="2:37" x14ac:dyDescent="0.2">
      <c r="B52" s="457" t="str">
        <f>'terepi-törzskínálat'!A45</f>
        <v>faj14 +</v>
      </c>
      <c r="C52" s="351">
        <f>COUNTIFS('terepi-törzskínálat'!$C$12:$C$194,'terepi-törzskínálat'!A45)</f>
        <v>0</v>
      </c>
      <c r="D52" s="448">
        <f t="shared" si="0"/>
        <v>0</v>
      </c>
      <c r="E52" s="351">
        <f>DSUM('terepi-törzskínálat'!$C$11:$J$194,'terepi-törzskínálat'!$F$11,törzskínálat!$BU$19:$BU$20)</f>
        <v>0</v>
      </c>
      <c r="F52" s="437">
        <f>DSUM('terepi-törzskínálat'!$C$11:$J$194,'terepi-törzskínálat'!$G$11,törzskínálat!$BU$19:$BU$20)</f>
        <v>0</v>
      </c>
      <c r="G52" s="352">
        <f>DSUM('terepi-törzskínálat'!$C$11:$J$194,'terepi-törzskínálat'!$H$11,törzskínálat!$BU$19:$BU$20)</f>
        <v>0</v>
      </c>
      <c r="H52" s="352">
        <f>DSUM('terepi-törzskínálat'!$C$11:$J$194,'terepi-törzskínálat'!$I$11,törzskínálat!$BU$19:$BU$20)</f>
        <v>0</v>
      </c>
      <c r="I52" s="352">
        <f>DSUM('terepi-törzskínálat'!$C$11:$J$194,'terepi-törzskínálat'!$J$11,törzskínálat!$BU$19:$BU$20)</f>
        <v>0</v>
      </c>
      <c r="J52" s="445">
        <f t="shared" si="1"/>
        <v>0</v>
      </c>
      <c r="K52" s="420" t="e">
        <f t="shared" si="2"/>
        <v>#DIV/0!</v>
      </c>
      <c r="L52" s="447">
        <f t="shared" si="3"/>
        <v>0</v>
      </c>
      <c r="M52" s="352">
        <f>DSUM('terepi-törzskínálat'!$C$11:$N$194,'terepi-törzskínálat'!$K$11,$BU$19:$BU$20)</f>
        <v>0</v>
      </c>
      <c r="N52" s="352">
        <f>DSUM('terepi-törzskínálat'!$C$11:$N$194,'terepi-törzskínálat'!$L$11,$BU$19:$BU$20)</f>
        <v>0</v>
      </c>
      <c r="O52" s="352">
        <f>DSUM('terepi-törzskínálat'!$C$11:$N$194,'terepi-törzskínálat'!$M$11,$BU$19:$BU$20)</f>
        <v>0</v>
      </c>
      <c r="P52" s="352">
        <f>DSUM('terepi-törzskínálat'!$C$11:$N$194,'terepi-törzskínálat'!$N$11,$BU$19:$BU$20)</f>
        <v>0</v>
      </c>
      <c r="Q52" s="445">
        <f t="shared" si="4"/>
        <v>0</v>
      </c>
      <c r="R52" s="420" t="e">
        <f t="shared" si="5"/>
        <v>#DIV/0!</v>
      </c>
      <c r="S52" s="447">
        <f t="shared" si="6"/>
        <v>0</v>
      </c>
      <c r="T52" s="352">
        <f>DSUM('terepi-törzskínálat'!$C$11:$R$194,'terepi-törzskínálat'!$O$11,$BU$19:$BU$20)</f>
        <v>0</v>
      </c>
      <c r="U52" s="352">
        <f>DSUM('terepi-törzskínálat'!$C$11:$R$194,'terepi-törzskínálat'!$P$11,$BU$19:$BU$20)</f>
        <v>0</v>
      </c>
      <c r="V52" s="352">
        <f>DSUM('terepi-törzskínálat'!$C$11:$R$194,'terepi-törzskínálat'!$Q$11,$BU$19:$BU$20)</f>
        <v>0</v>
      </c>
      <c r="W52" s="352">
        <f>DSUM('terepi-törzskínálat'!$C$11:$R$194,'terepi-törzskínálat'!$R$11,$BU$19:$BU$20)</f>
        <v>0</v>
      </c>
      <c r="X52" s="445">
        <f t="shared" si="7"/>
        <v>0</v>
      </c>
      <c r="Y52" s="420" t="e">
        <f t="shared" si="8"/>
        <v>#DIV/0!</v>
      </c>
      <c r="Z52" s="447">
        <f t="shared" si="9"/>
        <v>0</v>
      </c>
      <c r="AA52" s="351" t="e">
        <f>DAVERAGE('terepi-törzskínálat'!$U$11:$V$194,'terepi-törzskínálat'!$U$11,BU19:BU20)</f>
        <v>#DIV/0!</v>
      </c>
      <c r="AB52" s="468" t="e">
        <f>DSTDEV('terepi-törzskínálat'!$U$11:$V$194,'terepi-törzskínálat'!$U$11,BU19:BU20)</f>
        <v>#DIV/0!</v>
      </c>
      <c r="AC52" s="351" t="e">
        <f>DAVERAGE('terepi-törzskínálat'!$C$11:$E$194,'terepi-törzskínálat'!$E$11,BU19:BU20)</f>
        <v>#DIV/0!</v>
      </c>
      <c r="AD52" s="468" t="e">
        <f>DSTDEV('terepi-törzskínálat'!$C$11:$E$194,'terepi-törzskínálat'!$E$11,BU19:BU20)</f>
        <v>#DIV/0!</v>
      </c>
      <c r="AJ52" s="452" t="s">
        <v>42</v>
      </c>
      <c r="AK52" s="453">
        <f>COUNTIFS('terepi-törzskínálat'!$B$12:$B$194,'terepi-hajtásszám&amp;hullaték'!A39)</f>
        <v>2</v>
      </c>
    </row>
    <row r="53" spans="2:37" x14ac:dyDescent="0.2">
      <c r="B53" s="457" t="str">
        <f>'terepi-törzskínálat'!A46</f>
        <v>faj15 +</v>
      </c>
      <c r="C53" s="351">
        <f>COUNTIFS('terepi-törzskínálat'!$C$12:$C$194,'terepi-törzskínálat'!A46)</f>
        <v>0</v>
      </c>
      <c r="D53" s="448">
        <f t="shared" si="0"/>
        <v>0</v>
      </c>
      <c r="E53" s="351">
        <f>DSUM('terepi-törzskínálat'!$C$11:$J$194,'terepi-törzskínálat'!$F$11,törzskínálat!$BV$19:$BV$20)</f>
        <v>0</v>
      </c>
      <c r="F53" s="437">
        <f>DSUM('terepi-törzskínálat'!$C$11:$J$194,'terepi-törzskínálat'!$G$11,törzskínálat!$BV$19:$BV$20)</f>
        <v>0</v>
      </c>
      <c r="G53" s="352">
        <f>DSUM('terepi-törzskínálat'!$C$11:$J$194,'terepi-törzskínálat'!$H$11,törzskínálat!$BV$19:$BV$20)</f>
        <v>0</v>
      </c>
      <c r="H53" s="352">
        <f>DSUM('terepi-törzskínálat'!$C$11:$J$194,'terepi-törzskínálat'!$I$11,törzskínálat!$BV$19:$BV$20)</f>
        <v>0</v>
      </c>
      <c r="I53" s="352">
        <f>DSUM('terepi-törzskínálat'!$C$11:$J$194,'terepi-törzskínálat'!$J$11,törzskínálat!$BV$19:$BV$20)</f>
        <v>0</v>
      </c>
      <c r="J53" s="445">
        <f t="shared" si="1"/>
        <v>0</v>
      </c>
      <c r="K53" s="420" t="e">
        <f t="shared" si="2"/>
        <v>#DIV/0!</v>
      </c>
      <c r="L53" s="447">
        <f t="shared" si="3"/>
        <v>0</v>
      </c>
      <c r="M53" s="352">
        <f>DSUM('terepi-törzskínálat'!$C$11:$N$194,'terepi-törzskínálat'!$K$11,$BV$19:$BV$20)</f>
        <v>0</v>
      </c>
      <c r="N53" s="352">
        <f>DSUM('terepi-törzskínálat'!$C$11:$N$194,'terepi-törzskínálat'!$L$11,$BV$19:$BV$20)</f>
        <v>0</v>
      </c>
      <c r="O53" s="352">
        <f>DSUM('terepi-törzskínálat'!$C$11:$N$194,'terepi-törzskínálat'!$M$11,$BV$19:$BV$20)</f>
        <v>0</v>
      </c>
      <c r="P53" s="352">
        <f>DSUM('terepi-törzskínálat'!$C$11:$N$194,'terepi-törzskínálat'!$N$11,$BV$19:$BV$20)</f>
        <v>0</v>
      </c>
      <c r="Q53" s="445">
        <f t="shared" si="4"/>
        <v>0</v>
      </c>
      <c r="R53" s="420" t="e">
        <f t="shared" si="5"/>
        <v>#DIV/0!</v>
      </c>
      <c r="S53" s="447">
        <f t="shared" si="6"/>
        <v>0</v>
      </c>
      <c r="T53" s="352">
        <f>DSUM('terepi-törzskínálat'!$C$11:$R$194,'terepi-törzskínálat'!$O$11,$BV$19:$BV$20)</f>
        <v>0</v>
      </c>
      <c r="U53" s="352">
        <f>DSUM('terepi-törzskínálat'!$C$11:$R$194,'terepi-törzskínálat'!$P$11,$BV$19:$BV$20)</f>
        <v>0</v>
      </c>
      <c r="V53" s="352">
        <f>DSUM('terepi-törzskínálat'!$C$11:$R$194,'terepi-törzskínálat'!$Q$11,$BV$19:$BV$20)</f>
        <v>0</v>
      </c>
      <c r="W53" s="352">
        <f>DSUM('terepi-törzskínálat'!$C$11:$R$194,'terepi-törzskínálat'!$R$11,$BV$19:$BV$20)</f>
        <v>0</v>
      </c>
      <c r="X53" s="445">
        <f t="shared" si="7"/>
        <v>0</v>
      </c>
      <c r="Y53" s="420" t="e">
        <f t="shared" si="8"/>
        <v>#DIV/0!</v>
      </c>
      <c r="Z53" s="447">
        <f t="shared" si="9"/>
        <v>0</v>
      </c>
      <c r="AA53" s="351" t="e">
        <f>DAVERAGE('terepi-törzskínálat'!$U$11:$V$194,'terepi-törzskínálat'!$U$11,BV19:BV20)</f>
        <v>#DIV/0!</v>
      </c>
      <c r="AB53" s="468" t="e">
        <f>DSTDEV('terepi-törzskínálat'!$U$11:$V$194,'terepi-törzskínálat'!$U$11,BV19:BV20)</f>
        <v>#DIV/0!</v>
      </c>
      <c r="AC53" s="351" t="e">
        <f>DAVERAGE('terepi-törzskínálat'!$C$11:$E$194,'terepi-törzskínálat'!$E$11,BV19:BV20)</f>
        <v>#DIV/0!</v>
      </c>
      <c r="AD53" s="468" t="e">
        <f>DSTDEV('terepi-törzskínálat'!$C$11:$E$194,'terepi-törzskínálat'!$E$11,BV19:BV20)</f>
        <v>#DIV/0!</v>
      </c>
      <c r="AJ53" s="452" t="s">
        <v>43</v>
      </c>
      <c r="AK53" s="453">
        <f>COUNTIFS('terepi-törzskínálat'!$B$12:$B$194,'terepi-hajtásszám&amp;hullaték'!A40)</f>
        <v>2</v>
      </c>
    </row>
    <row r="54" spans="2:37" x14ac:dyDescent="0.2">
      <c r="B54" s="6"/>
      <c r="E54" s="436"/>
      <c r="F54" s="436"/>
      <c r="G54" s="436"/>
      <c r="H54" s="436"/>
      <c r="I54" s="436"/>
      <c r="J54" s="436"/>
      <c r="K54" s="436"/>
      <c r="M54" s="436"/>
      <c r="N54" s="436"/>
      <c r="AJ54" s="452" t="s">
        <v>44</v>
      </c>
      <c r="AK54" s="453">
        <f>COUNTIFS('terepi-törzskínálat'!$B$12:$B$194,'terepi-hajtásszám&amp;hullaték'!A41)</f>
        <v>0</v>
      </c>
    </row>
    <row r="55" spans="2:37" x14ac:dyDescent="0.2">
      <c r="B55" s="458" t="s">
        <v>221</v>
      </c>
      <c r="C55" s="449"/>
      <c r="D55" s="449"/>
      <c r="E55" s="420">
        <f t="shared" ref="E55:X55" si="10">AVERAGE(E19:E53)</f>
        <v>5.1714285714285717</v>
      </c>
      <c r="F55" s="420">
        <f t="shared" si="10"/>
        <v>0.14285714285714285</v>
      </c>
      <c r="G55" s="420">
        <f t="shared" si="10"/>
        <v>5.7142857142857141E-2</v>
      </c>
      <c r="H55" s="420">
        <f t="shared" si="10"/>
        <v>0</v>
      </c>
      <c r="I55" s="420">
        <f t="shared" si="10"/>
        <v>0</v>
      </c>
      <c r="J55" s="420">
        <f t="shared" si="10"/>
        <v>0.2</v>
      </c>
      <c r="K55" s="449"/>
      <c r="L55" s="449"/>
      <c r="M55" s="420">
        <f t="shared" si="10"/>
        <v>0</v>
      </c>
      <c r="N55" s="420">
        <f t="shared" si="10"/>
        <v>0</v>
      </c>
      <c r="O55" s="420">
        <f t="shared" si="10"/>
        <v>0</v>
      </c>
      <c r="P55" s="420">
        <f t="shared" si="10"/>
        <v>0</v>
      </c>
      <c r="Q55" s="420">
        <f t="shared" si="10"/>
        <v>0</v>
      </c>
      <c r="R55" s="449"/>
      <c r="S55" s="449"/>
      <c r="T55" s="420">
        <f t="shared" si="10"/>
        <v>0</v>
      </c>
      <c r="U55" s="420">
        <f t="shared" si="10"/>
        <v>0</v>
      </c>
      <c r="V55" s="420">
        <f t="shared" si="10"/>
        <v>0</v>
      </c>
      <c r="W55" s="420">
        <f t="shared" si="10"/>
        <v>0</v>
      </c>
      <c r="X55" s="420">
        <f t="shared" si="10"/>
        <v>0</v>
      </c>
      <c r="Y55" s="449"/>
      <c r="Z55" s="449"/>
      <c r="AJ55" s="452" t="s">
        <v>45</v>
      </c>
      <c r="AK55" s="453">
        <f>COUNTIFS('terepi-törzskínálat'!$B$12:$B$194,'terepi-hajtásszám&amp;hullaték'!A42)</f>
        <v>6</v>
      </c>
    </row>
    <row r="56" spans="2:37" x14ac:dyDescent="0.2">
      <c r="B56" s="458" t="s">
        <v>220</v>
      </c>
      <c r="C56" s="449"/>
      <c r="D56" s="449"/>
      <c r="E56" s="420">
        <f>STDEV(E19:E53)</f>
        <v>19.860522050904247</v>
      </c>
      <c r="F56" s="420">
        <f t="shared" ref="F56:X56" si="11">STDEV(F19:F53)</f>
        <v>0.60111940395825358</v>
      </c>
      <c r="G56" s="420">
        <f t="shared" si="11"/>
        <v>0.23550410797680277</v>
      </c>
      <c r="H56" s="420">
        <f t="shared" si="11"/>
        <v>0</v>
      </c>
      <c r="I56" s="420">
        <f t="shared" si="11"/>
        <v>0</v>
      </c>
      <c r="J56" s="420">
        <f t="shared" si="11"/>
        <v>0.75925660236529668</v>
      </c>
      <c r="K56" s="449"/>
      <c r="L56" s="449"/>
      <c r="M56" s="420">
        <f t="shared" si="11"/>
        <v>0</v>
      </c>
      <c r="N56" s="420">
        <f t="shared" si="11"/>
        <v>0</v>
      </c>
      <c r="O56" s="420">
        <f t="shared" si="11"/>
        <v>0</v>
      </c>
      <c r="P56" s="420">
        <f t="shared" si="11"/>
        <v>0</v>
      </c>
      <c r="Q56" s="420">
        <f t="shared" si="11"/>
        <v>0</v>
      </c>
      <c r="R56" s="449"/>
      <c r="S56" s="449"/>
      <c r="T56" s="420">
        <f t="shared" si="11"/>
        <v>0</v>
      </c>
      <c r="U56" s="420">
        <f t="shared" si="11"/>
        <v>0</v>
      </c>
      <c r="V56" s="420">
        <f t="shared" si="11"/>
        <v>0</v>
      </c>
      <c r="W56" s="420">
        <f t="shared" si="11"/>
        <v>0</v>
      </c>
      <c r="X56" s="420">
        <f t="shared" si="11"/>
        <v>0</v>
      </c>
      <c r="Y56" s="449"/>
      <c r="Z56" s="449"/>
      <c r="AJ56" s="452" t="s">
        <v>46</v>
      </c>
      <c r="AK56" s="453">
        <f>COUNTIFS('terepi-törzskínálat'!$B$12:$B$194,'terepi-hajtásszám&amp;hullaték'!A43)</f>
        <v>2</v>
      </c>
    </row>
    <row r="57" spans="2:37" x14ac:dyDescent="0.2">
      <c r="AJ57" s="452" t="s">
        <v>47</v>
      </c>
      <c r="AK57" s="453">
        <f>COUNTIFS('terepi-törzskínálat'!$B$12:$B$194,'terepi-hajtásszám&amp;hullaték'!A44)</f>
        <v>3</v>
      </c>
    </row>
    <row r="58" spans="2:37" x14ac:dyDescent="0.2">
      <c r="AJ58" s="452" t="s">
        <v>48</v>
      </c>
      <c r="AK58" s="453">
        <f>COUNTIFS('terepi-törzskínálat'!$B$12:$B$194,'terepi-hajtásszám&amp;hullaték'!A45)</f>
        <v>1</v>
      </c>
    </row>
    <row r="59" spans="2:37" x14ac:dyDescent="0.2">
      <c r="AJ59" s="452" t="s">
        <v>49</v>
      </c>
      <c r="AK59" s="453">
        <f>COUNTIFS('terepi-törzskínálat'!$B$12:$B$194,'terepi-hajtásszám&amp;hullaték'!A46)</f>
        <v>0</v>
      </c>
    </row>
    <row r="60" spans="2:37" x14ac:dyDescent="0.2">
      <c r="AJ60" s="452" t="s">
        <v>50</v>
      </c>
      <c r="AK60" s="453">
        <f>COUNTIFS('terepi-törzskínálat'!$B$12:$B$194,'terepi-hajtásszám&amp;hullaték'!A47)</f>
        <v>2</v>
      </c>
    </row>
    <row r="61" spans="2:37" x14ac:dyDescent="0.2">
      <c r="AJ61" s="452" t="s">
        <v>51</v>
      </c>
      <c r="AK61" s="453">
        <f>COUNTIFS('terepi-törzskínálat'!$B$12:$B$194,'terepi-hajtásszám&amp;hullaték'!A48)</f>
        <v>0</v>
      </c>
    </row>
    <row r="62" spans="2:37" x14ac:dyDescent="0.2">
      <c r="AJ62" s="452" t="s">
        <v>52</v>
      </c>
      <c r="AK62" s="453">
        <f>COUNTIFS('terepi-törzskínálat'!$B$12:$B$194,'terepi-hajtásszám&amp;hullaték'!A49)</f>
        <v>0</v>
      </c>
    </row>
    <row r="63" spans="2:37" x14ac:dyDescent="0.2">
      <c r="AJ63" s="452" t="s">
        <v>53</v>
      </c>
      <c r="AK63" s="453">
        <f>COUNTIFS('terepi-törzskínálat'!$B$12:$B$194,'terepi-hajtásszám&amp;hullaték'!A50)</f>
        <v>1</v>
      </c>
    </row>
    <row r="64" spans="2:37" x14ac:dyDescent="0.2">
      <c r="AJ64" s="452" t="s">
        <v>54</v>
      </c>
      <c r="AK64" s="453">
        <f>COUNTIFS('terepi-törzskínálat'!$B$12:$B$194,'terepi-hajtásszám&amp;hullaték'!A51)</f>
        <v>0</v>
      </c>
    </row>
    <row r="65" spans="36:37" x14ac:dyDescent="0.2">
      <c r="AJ65" s="452" t="s">
        <v>55</v>
      </c>
      <c r="AK65" s="453">
        <f>COUNTIFS('terepi-törzskínálat'!$B$12:$B$194,'terepi-hajtásszám&amp;hullaték'!A52)</f>
        <v>0</v>
      </c>
    </row>
    <row r="66" spans="36:37" x14ac:dyDescent="0.2">
      <c r="AJ66" s="452" t="s">
        <v>56</v>
      </c>
      <c r="AK66" s="453">
        <f>COUNTIFS('terepi-törzskínálat'!$B$12:$B$194,'terepi-hajtásszám&amp;hullaték'!A53)</f>
        <v>0</v>
      </c>
    </row>
    <row r="67" spans="36:37" x14ac:dyDescent="0.2">
      <c r="AJ67" s="452" t="s">
        <v>57</v>
      </c>
      <c r="AK67" s="453">
        <f>COUNTIFS('terepi-törzskínálat'!$B$12:$B$194,'terepi-hajtásszám&amp;hullaték'!A54)</f>
        <v>0</v>
      </c>
    </row>
    <row r="68" spans="36:37" x14ac:dyDescent="0.2">
      <c r="AJ68" s="452" t="s">
        <v>58</v>
      </c>
      <c r="AK68" s="453">
        <f>COUNTIFS('terepi-törzskínálat'!$B$12:$B$194,'terepi-hajtásszám&amp;hullaték'!A55)</f>
        <v>1</v>
      </c>
    </row>
    <row r="69" spans="36:37" x14ac:dyDescent="0.2">
      <c r="AJ69" s="452" t="s">
        <v>59</v>
      </c>
      <c r="AK69" s="453">
        <f>COUNTIFS('terepi-törzskínálat'!$B$12:$B$194,'terepi-hajtásszám&amp;hullaték'!A56)</f>
        <v>0</v>
      </c>
    </row>
    <row r="70" spans="36:37" x14ac:dyDescent="0.2">
      <c r="AJ70" s="452" t="s">
        <v>60</v>
      </c>
      <c r="AK70" s="453">
        <f>COUNTIFS('terepi-törzskínálat'!$B$12:$B$194,'terepi-hajtásszám&amp;hullaték'!A57)</f>
        <v>3</v>
      </c>
    </row>
    <row r="71" spans="36:37" x14ac:dyDescent="0.2">
      <c r="AJ71" s="452" t="s">
        <v>61</v>
      </c>
      <c r="AK71" s="453">
        <f>COUNTIFS('terepi-törzskínálat'!$B$12:$B$194,'terepi-hajtásszám&amp;hullaték'!A58)</f>
        <v>2</v>
      </c>
    </row>
    <row r="72" spans="36:37" x14ac:dyDescent="0.2">
      <c r="AJ72" s="452" t="s">
        <v>62</v>
      </c>
      <c r="AK72" s="453">
        <f>COUNTIFS('terepi-törzskínálat'!$B$12:$B$194,'terepi-hajtásszám&amp;hullaték'!A59)</f>
        <v>0</v>
      </c>
    </row>
    <row r="73" spans="36:37" x14ac:dyDescent="0.2">
      <c r="AJ73" s="452" t="s">
        <v>63</v>
      </c>
      <c r="AK73" s="453">
        <f>COUNTIFS('terepi-törzskínálat'!$B$12:$B$194,'terepi-hajtásszám&amp;hullaték'!A60)</f>
        <v>0</v>
      </c>
    </row>
    <row r="74" spans="36:37" x14ac:dyDescent="0.2">
      <c r="AJ74" s="452" t="s">
        <v>64</v>
      </c>
      <c r="AK74" s="453">
        <f>COUNTIFS('terepi-törzskínálat'!$B$12:$B$194,'terepi-hajtásszám&amp;hullaték'!A61)</f>
        <v>0</v>
      </c>
    </row>
    <row r="75" spans="36:37" x14ac:dyDescent="0.2">
      <c r="AJ75" s="452" t="s">
        <v>65</v>
      </c>
      <c r="AK75" s="453">
        <f>COUNTIFS('terepi-törzskínálat'!$B$12:$B$194,'terepi-hajtásszám&amp;hullaték'!A62)</f>
        <v>0</v>
      </c>
    </row>
    <row r="76" spans="36:37" x14ac:dyDescent="0.2">
      <c r="AJ76" s="452" t="s">
        <v>66</v>
      </c>
      <c r="AK76" s="453">
        <f>COUNTIFS('terepi-törzskínálat'!$B$12:$B$194,'terepi-hajtásszám&amp;hullaték'!A63)</f>
        <v>1</v>
      </c>
    </row>
    <row r="77" spans="36:37" x14ac:dyDescent="0.2">
      <c r="AJ77" s="452" t="s">
        <v>67</v>
      </c>
      <c r="AK77" s="453">
        <f>COUNTIFS('terepi-törzskínálat'!$B$12:$B$194,'terepi-hajtásszám&amp;hullaték'!A64)</f>
        <v>4</v>
      </c>
    </row>
    <row r="78" spans="36:37" x14ac:dyDescent="0.2">
      <c r="AJ78" s="452" t="s">
        <v>68</v>
      </c>
      <c r="AK78" s="453">
        <f>COUNTIFS('terepi-törzskínálat'!$B$12:$B$194,'terepi-hajtásszám&amp;hullaték'!A65)</f>
        <v>1</v>
      </c>
    </row>
    <row r="79" spans="36:37" x14ac:dyDescent="0.2">
      <c r="AJ79" s="452" t="s">
        <v>69</v>
      </c>
      <c r="AK79" s="453">
        <f>COUNTIFS('terepi-törzskínálat'!$B$12:$B$194,'terepi-hajtásszám&amp;hullaték'!A66)</f>
        <v>2</v>
      </c>
    </row>
    <row r="80" spans="36:37" x14ac:dyDescent="0.2">
      <c r="AJ80" s="452" t="s">
        <v>70</v>
      </c>
      <c r="AK80" s="453">
        <f>COUNTIFS('terepi-törzskínálat'!$B$12:$B$194,'terepi-hajtásszám&amp;hullaték'!A67)</f>
        <v>4</v>
      </c>
    </row>
    <row r="81" spans="36:37" x14ac:dyDescent="0.2">
      <c r="AJ81" s="452" t="s">
        <v>71</v>
      </c>
      <c r="AK81" s="453">
        <f>COUNTIFS('terepi-törzskínálat'!$B$12:$B$194,'terepi-hajtásszám&amp;hullaték'!A68)</f>
        <v>6</v>
      </c>
    </row>
    <row r="82" spans="36:37" x14ac:dyDescent="0.2">
      <c r="AJ82" s="452" t="s">
        <v>72</v>
      </c>
      <c r="AK82" s="453">
        <f>COUNTIFS('terepi-törzskínálat'!$B$12:$B$194,'terepi-hajtásszám&amp;hullaték'!A69)</f>
        <v>0</v>
      </c>
    </row>
    <row r="83" spans="36:37" x14ac:dyDescent="0.2">
      <c r="AJ83" s="452" t="s">
        <v>73</v>
      </c>
      <c r="AK83" s="453">
        <f>COUNTIFS('terepi-törzskínálat'!$B$12:$B$194,'terepi-hajtásszám&amp;hullaték'!A70)</f>
        <v>1</v>
      </c>
    </row>
    <row r="84" spans="36:37" x14ac:dyDescent="0.2">
      <c r="AJ84" s="452" t="s">
        <v>74</v>
      </c>
      <c r="AK84" s="453">
        <f>COUNTIFS('terepi-törzskínálat'!$B$12:$B$194,'terepi-hajtásszám&amp;hullaték'!A71)</f>
        <v>0</v>
      </c>
    </row>
    <row r="85" spans="36:37" x14ac:dyDescent="0.2">
      <c r="AJ85" s="452" t="s">
        <v>75</v>
      </c>
      <c r="AK85" s="453">
        <f>COUNTIFS('terepi-törzskínálat'!$B$12:$B$194,'terepi-hajtásszám&amp;hullaték'!A72)</f>
        <v>0</v>
      </c>
    </row>
    <row r="86" spans="36:37" x14ac:dyDescent="0.2">
      <c r="AJ86" s="452" t="s">
        <v>76</v>
      </c>
      <c r="AK86" s="453">
        <f>COUNTIFS('terepi-törzskínálat'!$B$12:$B$194,'terepi-hajtásszám&amp;hullaték'!A73)</f>
        <v>1</v>
      </c>
    </row>
    <row r="87" spans="36:37" x14ac:dyDescent="0.2">
      <c r="AJ87" s="452" t="s">
        <v>77</v>
      </c>
      <c r="AK87" s="453">
        <f>COUNTIFS('terepi-törzskínálat'!$B$12:$B$194,'terepi-hajtásszám&amp;hullaték'!A74)</f>
        <v>2</v>
      </c>
    </row>
    <row r="88" spans="36:37" x14ac:dyDescent="0.2">
      <c r="AJ88" s="452" t="s">
        <v>78</v>
      </c>
      <c r="AK88" s="453">
        <f>COUNTIFS('terepi-törzskínálat'!$B$12:$B$194,'terepi-hajtásszám&amp;hullaték'!A75)</f>
        <v>1</v>
      </c>
    </row>
    <row r="89" spans="36:37" x14ac:dyDescent="0.2">
      <c r="AJ89" s="452" t="s">
        <v>79</v>
      </c>
      <c r="AK89" s="453">
        <f>COUNTIFS('terepi-törzskínálat'!$B$12:$B$194,'terepi-hajtásszám&amp;hullaték'!A76)</f>
        <v>1</v>
      </c>
    </row>
    <row r="90" spans="36:37" x14ac:dyDescent="0.2">
      <c r="AJ90" s="452" t="s">
        <v>80</v>
      </c>
      <c r="AK90" s="453">
        <f>COUNTIFS('terepi-törzskínálat'!$B$12:$B$194,'terepi-hajtásszám&amp;hullaték'!A77)</f>
        <v>2</v>
      </c>
    </row>
    <row r="91" spans="36:37" x14ac:dyDescent="0.2">
      <c r="AJ91" s="452" t="s">
        <v>81</v>
      </c>
      <c r="AK91" s="453">
        <f>COUNTIFS('terepi-törzskínálat'!$B$12:$B$194,'terepi-hajtásszám&amp;hullaték'!A78)</f>
        <v>1</v>
      </c>
    </row>
    <row r="92" spans="36:37" x14ac:dyDescent="0.2">
      <c r="AJ92" s="452" t="s">
        <v>82</v>
      </c>
      <c r="AK92" s="453">
        <f>COUNTIFS('terepi-törzskínálat'!$B$12:$B$194,'terepi-hajtásszám&amp;hullaték'!A79)</f>
        <v>3</v>
      </c>
    </row>
    <row r="93" spans="36:37" x14ac:dyDescent="0.2">
      <c r="AJ93" s="452" t="s">
        <v>83</v>
      </c>
      <c r="AK93" s="453">
        <f>COUNTIFS('terepi-törzskínálat'!$B$12:$B$194,'terepi-hajtásszám&amp;hullaték'!A80)</f>
        <v>0</v>
      </c>
    </row>
    <row r="94" spans="36:37" x14ac:dyDescent="0.2">
      <c r="AJ94" s="452" t="s">
        <v>84</v>
      </c>
      <c r="AK94" s="453">
        <f>COUNTIFS('terepi-törzskínálat'!$B$12:$B$194,'terepi-hajtásszám&amp;hullaték'!A81)</f>
        <v>3</v>
      </c>
    </row>
    <row r="95" spans="36:37" x14ac:dyDescent="0.2">
      <c r="AJ95" s="452" t="s">
        <v>85</v>
      </c>
      <c r="AK95" s="453">
        <f>COUNTIFS('terepi-törzskínálat'!$B$12:$B$194,'terepi-hajtásszám&amp;hullaték'!A82)</f>
        <v>2</v>
      </c>
    </row>
    <row r="96" spans="36:37" x14ac:dyDescent="0.2">
      <c r="AJ96" s="452" t="s">
        <v>86</v>
      </c>
      <c r="AK96" s="453">
        <f>COUNTIFS('terepi-törzskínálat'!$B$12:$B$194,'terepi-hajtásszám&amp;hullaték'!A83)</f>
        <v>4</v>
      </c>
    </row>
    <row r="97" spans="36:37" x14ac:dyDescent="0.2">
      <c r="AJ97" s="452" t="s">
        <v>87</v>
      </c>
      <c r="AK97" s="453">
        <f>COUNTIFS('terepi-törzskínálat'!$B$12:$B$194,'terepi-hajtásszám&amp;hullaték'!A84)</f>
        <v>2</v>
      </c>
    </row>
    <row r="98" spans="36:37" x14ac:dyDescent="0.2">
      <c r="AJ98" s="452" t="s">
        <v>88</v>
      </c>
      <c r="AK98" s="453">
        <f>COUNTIFS('terepi-törzskínálat'!$B$12:$B$194,'terepi-hajtásszám&amp;hullaték'!A85)</f>
        <v>0</v>
      </c>
    </row>
    <row r="99" spans="36:37" x14ac:dyDescent="0.2">
      <c r="AJ99" s="452" t="s">
        <v>89</v>
      </c>
      <c r="AK99" s="453">
        <f>COUNTIFS('terepi-törzskínálat'!$B$12:$B$194,'terepi-hajtásszám&amp;hullaték'!A86)</f>
        <v>2</v>
      </c>
    </row>
    <row r="100" spans="36:37" x14ac:dyDescent="0.2">
      <c r="AJ100" s="452" t="s">
        <v>90</v>
      </c>
      <c r="AK100" s="453">
        <f>COUNTIFS('terepi-törzskínálat'!$B$12:$B$194,'terepi-hajtásszám&amp;hullaték'!A87)</f>
        <v>3</v>
      </c>
    </row>
    <row r="101" spans="36:37" x14ac:dyDescent="0.2">
      <c r="AJ101" s="452" t="s">
        <v>91</v>
      </c>
      <c r="AK101" s="453">
        <f>COUNTIFS('terepi-törzskínálat'!$B$12:$B$194,'terepi-hajtásszám&amp;hullaték'!A88)</f>
        <v>3</v>
      </c>
    </row>
    <row r="102" spans="36:37" x14ac:dyDescent="0.2">
      <c r="AJ102" s="452" t="s">
        <v>92</v>
      </c>
      <c r="AK102" s="453">
        <f>COUNTIFS('terepi-törzskínálat'!$B$12:$B$194,'terepi-hajtásszám&amp;hullaték'!A89)</f>
        <v>1</v>
      </c>
    </row>
    <row r="103" spans="36:37" x14ac:dyDescent="0.2">
      <c r="AJ103" s="452" t="s">
        <v>93</v>
      </c>
      <c r="AK103" s="453">
        <f>COUNTIFS('terepi-törzskínálat'!$B$12:$B$194,'terepi-hajtásszám&amp;hullaték'!A90)</f>
        <v>4</v>
      </c>
    </row>
    <row r="104" spans="36:37" x14ac:dyDescent="0.2">
      <c r="AJ104" s="452" t="s">
        <v>94</v>
      </c>
      <c r="AK104" s="453">
        <f>COUNTIFS('terepi-törzskínálat'!$B$12:$B$194,'terepi-hajtásszám&amp;hullaték'!A91)</f>
        <v>2</v>
      </c>
    </row>
    <row r="105" spans="36:37" x14ac:dyDescent="0.2">
      <c r="AJ105" s="452" t="s">
        <v>95</v>
      </c>
      <c r="AK105" s="453">
        <f>COUNTIFS('terepi-törzskínálat'!$B$12:$B$194,'terepi-hajtásszám&amp;hullaték'!A92)</f>
        <v>3</v>
      </c>
    </row>
    <row r="106" spans="36:37" x14ac:dyDescent="0.2">
      <c r="AJ106" s="452" t="s">
        <v>96</v>
      </c>
      <c r="AK106" s="453">
        <f>COUNTIFS('terepi-törzskínálat'!$B$12:$B$194,'terepi-hajtásszám&amp;hullaték'!A93)</f>
        <v>4</v>
      </c>
    </row>
    <row r="107" spans="36:37" x14ac:dyDescent="0.2">
      <c r="AJ107" s="452" t="s">
        <v>97</v>
      </c>
      <c r="AK107" s="453">
        <f>COUNTIFS('terepi-törzskínálat'!$B$12:$B$194,'terepi-hajtásszám&amp;hullaték'!A94)</f>
        <v>1</v>
      </c>
    </row>
    <row r="108" spans="36:37" x14ac:dyDescent="0.2">
      <c r="AJ108" s="452" t="s">
        <v>98</v>
      </c>
      <c r="AK108" s="453">
        <f>COUNTIFS('terepi-törzskínálat'!$B$12:$B$194,'terepi-hajtásszám&amp;hullaték'!A95)</f>
        <v>1</v>
      </c>
    </row>
    <row r="109" spans="36:37" x14ac:dyDescent="0.2">
      <c r="AJ109" s="452" t="s">
        <v>99</v>
      </c>
      <c r="AK109" s="453">
        <f>COUNTIFS('terepi-törzskínálat'!$B$12:$B$194,'terepi-hajtásszám&amp;hullaték'!A96)</f>
        <v>3</v>
      </c>
    </row>
    <row r="110" spans="36:37" x14ac:dyDescent="0.2">
      <c r="AJ110" s="452" t="s">
        <v>100</v>
      </c>
      <c r="AK110" s="453">
        <f>COUNTIFS('terepi-törzskínálat'!$B$12:$B$194,'terepi-hajtásszám&amp;hullaték'!A97)</f>
        <v>4</v>
      </c>
    </row>
    <row r="111" spans="36:37" x14ac:dyDescent="0.2">
      <c r="AJ111" s="452" t="s">
        <v>101</v>
      </c>
      <c r="AK111" s="453">
        <f>COUNTIFS('terepi-törzskínálat'!$B$12:$B$194,'terepi-hajtásszám&amp;hullaték'!A98)</f>
        <v>1</v>
      </c>
    </row>
    <row r="112" spans="36:37" x14ac:dyDescent="0.2">
      <c r="AJ112" s="452" t="s">
        <v>102</v>
      </c>
      <c r="AK112" s="453">
        <f>COUNTIFS('terepi-törzskínálat'!$B$12:$B$194,'terepi-hajtásszám&amp;hullaték'!A99)</f>
        <v>1</v>
      </c>
    </row>
    <row r="113" spans="36:37" x14ac:dyDescent="0.2">
      <c r="AJ113" s="452" t="s">
        <v>103</v>
      </c>
      <c r="AK113" s="453">
        <f>COUNTIFS('terepi-törzskínálat'!$B$12:$B$194,'terepi-hajtásszám&amp;hullaték'!A100)</f>
        <v>6</v>
      </c>
    </row>
    <row r="114" spans="36:37" x14ac:dyDescent="0.2">
      <c r="AJ114" s="452" t="s">
        <v>104</v>
      </c>
      <c r="AK114" s="453">
        <f>COUNTIFS('terepi-törzskínálat'!$B$12:$B$194,'terepi-hajtásszám&amp;hullaték'!A101)</f>
        <v>0</v>
      </c>
    </row>
    <row r="115" spans="36:37" x14ac:dyDescent="0.2">
      <c r="AJ115" s="452" t="s">
        <v>105</v>
      </c>
      <c r="AK115" s="453">
        <f>COUNTIFS('terepi-törzskínálat'!$B$12:$B$194,'terepi-hajtásszám&amp;hullaték'!A102)</f>
        <v>0</v>
      </c>
    </row>
    <row r="116" spans="36:37" x14ac:dyDescent="0.2">
      <c r="AJ116" s="452" t="s">
        <v>106</v>
      </c>
      <c r="AK116" s="453">
        <f>COUNTIFS('terepi-törzskínálat'!$B$12:$B$194,'terepi-hajtásszám&amp;hullaték'!A103)</f>
        <v>0</v>
      </c>
    </row>
    <row r="117" spans="36:37" x14ac:dyDescent="0.2">
      <c r="AJ117" s="452" t="s">
        <v>107</v>
      </c>
      <c r="AK117" s="453">
        <f>COUNTIFS('terepi-törzskínálat'!$B$12:$B$194,'terepi-hajtásszám&amp;hullaték'!A104)</f>
        <v>1</v>
      </c>
    </row>
    <row r="118" spans="36:37" x14ac:dyDescent="0.2">
      <c r="AJ118" s="452" t="s">
        <v>108</v>
      </c>
      <c r="AK118" s="453">
        <f>COUNTIFS('terepi-törzskínálat'!$B$12:$B$194,'terepi-hajtásszám&amp;hullaték'!A105)</f>
        <v>2</v>
      </c>
    </row>
    <row r="119" spans="36:37" ht="13.5" thickBot="1" x14ac:dyDescent="0.25">
      <c r="AJ119" s="454" t="s">
        <v>109</v>
      </c>
      <c r="AK119" s="455">
        <f>COUNTIFS('terepi-törzskínálat'!$B$12:$B$194,'terepi-hajtásszám&amp;hullaték'!A106)</f>
        <v>1</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H31" sqref="H31"/>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278</v>
      </c>
    </row>
    <row r="5" spans="1:30" ht="16.5" thickBot="1" x14ac:dyDescent="0.3">
      <c r="A5" s="107"/>
      <c r="B5" s="317" t="s">
        <v>274</v>
      </c>
      <c r="C5" s="575" t="s">
        <v>256</v>
      </c>
      <c r="D5" s="576"/>
      <c r="E5" s="577"/>
      <c r="F5" s="575" t="s">
        <v>257</v>
      </c>
      <c r="G5" s="576"/>
      <c r="H5" s="577"/>
      <c r="I5" s="576" t="s">
        <v>258</v>
      </c>
      <c r="J5" s="576"/>
      <c r="K5" s="576"/>
      <c r="L5" s="575" t="s">
        <v>259</v>
      </c>
      <c r="M5" s="576"/>
      <c r="N5" s="577"/>
      <c r="P5" s="272" t="s">
        <v>279</v>
      </c>
      <c r="S5" s="574"/>
      <c r="T5" s="526"/>
      <c r="U5" s="526"/>
      <c r="V5" s="574"/>
      <c r="W5" s="526"/>
      <c r="X5" s="526"/>
      <c r="Y5" s="574"/>
      <c r="Z5" s="526"/>
      <c r="AA5" s="526"/>
      <c r="AB5" s="574"/>
      <c r="AC5" s="526"/>
      <c r="AD5" s="526"/>
    </row>
    <row r="6" spans="1:30" ht="15.75" x14ac:dyDescent="0.25">
      <c r="A6" s="107"/>
      <c r="B6" s="246"/>
      <c r="C6" s="318" t="s">
        <v>275</v>
      </c>
      <c r="D6" s="319" t="s">
        <v>276</v>
      </c>
      <c r="E6" s="320" t="s">
        <v>277</v>
      </c>
      <c r="F6" s="318" t="s">
        <v>275</v>
      </c>
      <c r="G6" s="319" t="s">
        <v>276</v>
      </c>
      <c r="H6" s="320" t="s">
        <v>277</v>
      </c>
      <c r="I6" s="246" t="s">
        <v>275</v>
      </c>
      <c r="J6" s="246" t="s">
        <v>276</v>
      </c>
      <c r="K6" s="246" t="s">
        <v>277</v>
      </c>
      <c r="L6" s="318" t="s">
        <v>275</v>
      </c>
      <c r="M6" s="319" t="s">
        <v>276</v>
      </c>
      <c r="N6" s="320" t="s">
        <v>277</v>
      </c>
      <c r="P6" s="272" t="s">
        <v>280</v>
      </c>
      <c r="S6" s="228"/>
      <c r="T6" s="337" t="s">
        <v>333</v>
      </c>
      <c r="U6" s="228"/>
      <c r="V6" s="228"/>
      <c r="W6" s="228"/>
      <c r="X6" s="228"/>
      <c r="Y6" s="228"/>
      <c r="Z6" s="228"/>
      <c r="AA6" s="228"/>
      <c r="AB6" s="228"/>
      <c r="AC6" s="228"/>
      <c r="AD6" s="228"/>
    </row>
    <row r="7" spans="1:30" ht="15.75" x14ac:dyDescent="0.25">
      <c r="A7" s="193" t="s">
        <v>281</v>
      </c>
      <c r="B7" s="271">
        <f>'terepi-avar&amp;túrás'!C109</f>
        <v>91</v>
      </c>
      <c r="C7" s="273">
        <f>COUNTIF(S7:S106,TRUE)</f>
        <v>2</v>
      </c>
      <c r="D7" s="274">
        <f t="shared" ref="D7:N7" si="0">COUNTIF(T7:T106,TRUE)</f>
        <v>1</v>
      </c>
      <c r="E7" s="275">
        <f t="shared" si="0"/>
        <v>0</v>
      </c>
      <c r="F7" s="273">
        <f t="shared" si="0"/>
        <v>0</v>
      </c>
      <c r="G7" s="274">
        <f t="shared" si="0"/>
        <v>1</v>
      </c>
      <c r="H7" s="275">
        <f t="shared" si="0"/>
        <v>0</v>
      </c>
      <c r="I7" s="271">
        <f t="shared" si="0"/>
        <v>0</v>
      </c>
      <c r="J7" s="271">
        <f t="shared" si="0"/>
        <v>2</v>
      </c>
      <c r="K7" s="271">
        <f t="shared" si="0"/>
        <v>0</v>
      </c>
      <c r="L7" s="273">
        <f t="shared" si="0"/>
        <v>2</v>
      </c>
      <c r="M7" s="274">
        <f t="shared" si="0"/>
        <v>1</v>
      </c>
      <c r="N7" s="275">
        <f t="shared" si="0"/>
        <v>0</v>
      </c>
      <c r="P7" s="283">
        <f>SUM(B7:N7)</f>
        <v>100</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0</v>
      </c>
      <c r="T8" s="191" t="b">
        <f>AND('terepi-avar&amp;túrás'!D9,'terepi-avar&amp;túrás'!I9)</f>
        <v>0</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0</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0</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282</v>
      </c>
      <c r="I12" s="278"/>
      <c r="J12" s="278"/>
      <c r="K12" s="278"/>
      <c r="L12" s="278"/>
      <c r="M12" s="278"/>
      <c r="N12" s="281"/>
      <c r="R12" s="189"/>
      <c r="S12" s="191" t="b">
        <f>AND('terepi-avar&amp;túrás'!D13,'terepi-avar&amp;túrás'!H13)</f>
        <v>0</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283</v>
      </c>
      <c r="C13" s="231">
        <f>(C7+D7+E7)</f>
        <v>3</v>
      </c>
      <c r="D13" s="193" t="s">
        <v>287</v>
      </c>
      <c r="R13" s="189"/>
      <c r="S13" s="191" t="b">
        <f>AND('terepi-avar&amp;túrás'!D14,'terepi-avar&amp;túrás'!H14)</f>
        <v>0</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284</v>
      </c>
      <c r="C14" s="191">
        <f>(F7+G7+H7)</f>
        <v>1</v>
      </c>
      <c r="D14" s="193" t="s">
        <v>287</v>
      </c>
      <c r="K14" s="24"/>
      <c r="R14" s="189"/>
      <c r="S14" s="191" t="b">
        <f>AND('terepi-avar&amp;túrás'!D15,'terepi-avar&amp;túrás'!H15)</f>
        <v>0</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285</v>
      </c>
      <c r="C15" s="191">
        <f>(I7+J7+K7)</f>
        <v>2</v>
      </c>
      <c r="D15" s="193" t="s">
        <v>287</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286</v>
      </c>
      <c r="C16" s="191">
        <f>(L7+M7+N7)</f>
        <v>3</v>
      </c>
      <c r="D16" s="193" t="s">
        <v>287</v>
      </c>
      <c r="E16" s="49" t="s">
        <v>288</v>
      </c>
      <c r="F16" s="49"/>
      <c r="J16" s="231">
        <f>(0.25*C13)+(0.5*C14)+(0.75*C15)+(1*C16)</f>
        <v>5.75</v>
      </c>
      <c r="K16" s="49" t="s">
        <v>289</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0</v>
      </c>
      <c r="T19" s="191" t="b">
        <f>AND('terepi-avar&amp;túrás'!D20,'terepi-avar&amp;túrás'!I20)</f>
        <v>1</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290</v>
      </c>
      <c r="C20" s="191">
        <f>(C7)+(F7)+(I7)+(L7)</f>
        <v>4</v>
      </c>
      <c r="D20" s="189" t="s">
        <v>287</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1</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291</v>
      </c>
      <c r="C21" s="191">
        <f>(D7)+(G7)+(J7)+(M7)</f>
        <v>5</v>
      </c>
      <c r="D21" s="189" t="s">
        <v>287</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292</v>
      </c>
      <c r="C22" s="191">
        <f>(E7)+(H7)+(K7)+(N7)</f>
        <v>0</v>
      </c>
      <c r="D22" s="189" t="s">
        <v>287</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0</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1</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0</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321</v>
      </c>
      <c r="B28" s="193"/>
      <c r="R28" s="189"/>
      <c r="S28" s="191" t="b">
        <f>AND('terepi-avar&amp;túrás'!D29,'terepi-avar&amp;túrás'!H29)</f>
        <v>0</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313</v>
      </c>
      <c r="D29" s="246" t="s">
        <v>314</v>
      </c>
      <c r="E29" s="246" t="s">
        <v>315</v>
      </c>
      <c r="F29" s="246" t="s">
        <v>316</v>
      </c>
      <c r="G29" s="246" t="s">
        <v>317</v>
      </c>
      <c r="H29" s="246" t="s">
        <v>298</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319</v>
      </c>
      <c r="C30" s="222">
        <f>'terepi-hajtásszám&amp;hullaték'!C107/'terepi-hajtásszám&amp;hullaték'!$F$1</f>
        <v>3.0000000000000001E-3</v>
      </c>
      <c r="D30" s="222">
        <f>'terepi-hajtásszám&amp;hullaték'!D107/'terepi-hajtásszám&amp;hullaték'!$F$1</f>
        <v>0</v>
      </c>
      <c r="E30" s="222">
        <f>'terepi-hajtásszám&amp;hullaték'!E107/'terepi-hajtásszám&amp;hullaték'!$F$1</f>
        <v>1E-3</v>
      </c>
      <c r="F30" s="222">
        <f>'terepi-hajtásszám&amp;hullaték'!F107/'terepi-hajtásszám&amp;hullaték'!$F$1</f>
        <v>0</v>
      </c>
      <c r="G30" s="222">
        <f>'terepi-hajtásszám&amp;hullaték'!G107/'terepi-hajtásszám&amp;hullaték'!$F$1</f>
        <v>0</v>
      </c>
      <c r="H30" s="222">
        <f>'terepi-hajtásszám&amp;hullaték'!H107/'terepi-hajtásszám&amp;hullaték'!$F$1</f>
        <v>1.0999999999999999E-2</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0</v>
      </c>
      <c r="AD30" s="191" t="b">
        <f>AND('terepi-avar&amp;túrás'!G31,'terepi-avar&amp;túrás'!J31)</f>
        <v>0</v>
      </c>
    </row>
    <row r="31" spans="1:30" ht="15.75" x14ac:dyDescent="0.25">
      <c r="A31" s="193"/>
      <c r="B31" s="193" t="s">
        <v>318</v>
      </c>
      <c r="C31" s="222">
        <f>'terepi-hajtásszám&amp;hullaték'!C107/('terepi-hajtásszám&amp;hullaték'!$F$1/1000)</f>
        <v>3</v>
      </c>
      <c r="D31" s="222">
        <f>'terepi-hajtásszám&amp;hullaték'!D107/('terepi-hajtásszám&amp;hullaték'!$F$1/1000)</f>
        <v>0</v>
      </c>
      <c r="E31" s="222">
        <f>'terepi-hajtásszám&amp;hullaték'!E107/('terepi-hajtásszám&amp;hullaték'!$F$1/1000)</f>
        <v>1</v>
      </c>
      <c r="F31" s="222">
        <f>'terepi-hajtásszám&amp;hullaték'!F107/('terepi-hajtásszám&amp;hullaték'!$F$1/1000)</f>
        <v>0</v>
      </c>
      <c r="G31" s="222">
        <f>'terepi-hajtásszám&amp;hullaték'!G107/('terepi-hajtásszám&amp;hullaték'!$F$1/1000)</f>
        <v>0</v>
      </c>
      <c r="H31" s="222">
        <f>'terepi-hajtásszám&amp;hullaték'!H107/('terepi-hajtásszám&amp;hullaték'!$F$1/1000)</f>
        <v>11</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0</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0</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0</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322</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6" t="s">
        <v>313</v>
      </c>
      <c r="D36" s="246" t="s">
        <v>314</v>
      </c>
      <c r="E36" s="246" t="s">
        <v>315</v>
      </c>
      <c r="F36" s="246" t="s">
        <v>316</v>
      </c>
      <c r="G36" s="246" t="s">
        <v>317</v>
      </c>
      <c r="H36" s="246" t="s">
        <v>298</v>
      </c>
      <c r="R36" s="189"/>
      <c r="S36" s="191" t="b">
        <f>AND('terepi-avar&amp;túrás'!D37,'terepi-avar&amp;túrás'!H37)</f>
        <v>0</v>
      </c>
      <c r="T36" s="191" t="b">
        <f>AND('terepi-avar&amp;túrás'!D37,'terepi-avar&amp;túrás'!I37)</f>
        <v>0</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319</v>
      </c>
      <c r="C37" s="222">
        <f>'terepi-hajtásszám&amp;hullaték'!I107/'terepi-hajtásszám&amp;hullaték'!$F$1</f>
        <v>5.0000000000000001E-3</v>
      </c>
      <c r="D37" s="222">
        <f>'terepi-hajtásszám&amp;hullaték'!J107/'terepi-hajtásszám&amp;hullaték'!$F$1</f>
        <v>0</v>
      </c>
      <c r="E37" s="222">
        <f>'terepi-hajtásszám&amp;hullaték'!K107/'terepi-hajtásszám&amp;hullaték'!$F$1</f>
        <v>1E-3</v>
      </c>
      <c r="F37" s="222">
        <f>'terepi-hajtásszám&amp;hullaték'!L107/'terepi-hajtásszám&amp;hullaték'!$F$1</f>
        <v>2E-3</v>
      </c>
      <c r="G37" s="222">
        <f>'terepi-hajtásszám&amp;hullaték'!M107/'terepi-hajtásszám&amp;hullaték'!$F$1</f>
        <v>0</v>
      </c>
      <c r="H37" s="222">
        <f>'terepi-hajtásszám&amp;hullaték'!N107/'terepi-hajtásszám&amp;hullaték'!$F$1</f>
        <v>3.0000000000000001E-3</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318</v>
      </c>
      <c r="C38" s="222">
        <f>'terepi-hajtásszám&amp;hullaték'!I107/('terepi-hajtásszám&amp;hullaték'!$F$1/1000)</f>
        <v>5</v>
      </c>
      <c r="D38" s="222">
        <f>'terepi-hajtásszám&amp;hullaték'!J107/('terepi-hajtásszám&amp;hullaték'!$F$1/1000)</f>
        <v>0</v>
      </c>
      <c r="E38" s="222">
        <f>'terepi-hajtásszám&amp;hullaték'!K107/('terepi-hajtásszám&amp;hullaték'!$F$1/1000)</f>
        <v>1</v>
      </c>
      <c r="F38" s="222">
        <f>'terepi-hajtásszám&amp;hullaték'!L107/('terepi-hajtásszám&amp;hullaték'!$F$1/1000)</f>
        <v>2</v>
      </c>
      <c r="G38" s="222">
        <f>'terepi-hajtásszám&amp;hullaték'!M107/('terepi-hajtásszám&amp;hullaték'!$F$1/1000)</f>
        <v>0</v>
      </c>
      <c r="H38" s="222">
        <f>'terepi-hajtásszám&amp;hullaték'!N107/('terepi-hajtásszám&amp;hullaték'!$F$1/1000)</f>
        <v>3</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0</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1</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1</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1</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0</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0</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0</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1</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0</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0</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0</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0</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0</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0</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0</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0</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0</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0</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0</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0</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0</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0</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0</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0</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0</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0</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1</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0</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0</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0</v>
      </c>
      <c r="T91" s="191" t="b">
        <f>AND('terepi-avar&amp;túrás'!D92,'terepi-avar&amp;túrás'!I92)</f>
        <v>0</v>
      </c>
      <c r="U91" s="191" t="b">
        <f>AND('terepi-avar&amp;túrás'!D92,'terepi-avar&amp;túrás'!J92)</f>
        <v>0</v>
      </c>
      <c r="V91" s="191" t="b">
        <f>AND('terepi-avar&amp;túrás'!E92,'terepi-avar&amp;túrás'!H92)</f>
        <v>0</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0</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1</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0</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0</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0</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tabSelected="1" topLeftCell="B1" workbookViewId="0">
      <selection activeCell="I12" sqref="I12"/>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336</v>
      </c>
      <c r="H1" s="278"/>
      <c r="I1" s="278"/>
      <c r="J1" s="278"/>
      <c r="K1" s="278"/>
      <c r="L1" s="278"/>
      <c r="M1" s="278"/>
      <c r="N1" s="278"/>
      <c r="O1" s="32"/>
    </row>
    <row r="2" spans="1:15" ht="15" x14ac:dyDescent="0.25">
      <c r="B2" s="491" t="s">
        <v>337</v>
      </c>
      <c r="C2" s="492"/>
      <c r="D2" s="492"/>
      <c r="E2" s="492"/>
      <c r="F2" s="492"/>
      <c r="G2" s="492"/>
      <c r="H2" s="492"/>
      <c r="I2" s="487" t="s">
        <v>431</v>
      </c>
      <c r="J2" s="487"/>
      <c r="K2" s="487"/>
      <c r="L2" s="487"/>
      <c r="M2" s="487"/>
      <c r="N2" s="487"/>
      <c r="O2" s="488"/>
    </row>
    <row r="3" spans="1:15" ht="15" x14ac:dyDescent="0.25">
      <c r="B3" s="491" t="s">
        <v>338</v>
      </c>
      <c r="C3" s="492"/>
      <c r="D3" s="492"/>
      <c r="E3" s="492"/>
      <c r="F3" s="492"/>
      <c r="G3" s="492"/>
      <c r="H3" s="492"/>
      <c r="I3" s="495">
        <v>41809</v>
      </c>
      <c r="J3" s="495"/>
      <c r="K3" s="495"/>
      <c r="L3" s="495"/>
      <c r="M3" s="495"/>
      <c r="N3" s="495"/>
      <c r="O3" s="496"/>
    </row>
    <row r="4" spans="1:15" ht="15" x14ac:dyDescent="0.25">
      <c r="B4" s="491" t="s">
        <v>341</v>
      </c>
      <c r="C4" s="492"/>
      <c r="D4" s="492"/>
      <c r="E4" s="492"/>
      <c r="F4" s="492"/>
      <c r="G4" s="492"/>
      <c r="H4" s="492"/>
      <c r="I4" s="497" t="s">
        <v>444</v>
      </c>
      <c r="J4" s="497"/>
      <c r="K4" s="497"/>
      <c r="L4" s="497"/>
      <c r="M4" s="497"/>
      <c r="N4" s="497"/>
      <c r="O4" s="498"/>
    </row>
    <row r="5" spans="1:15" x14ac:dyDescent="0.2">
      <c r="B5" s="395"/>
      <c r="C5" s="3"/>
      <c r="D5" s="3"/>
      <c r="E5" s="3"/>
      <c r="F5" s="3"/>
      <c r="G5" s="3"/>
      <c r="H5" s="3"/>
      <c r="I5" s="396"/>
      <c r="J5" s="396"/>
      <c r="K5" s="396"/>
      <c r="L5" s="396"/>
      <c r="M5" s="396"/>
      <c r="N5" s="396"/>
      <c r="O5" s="397"/>
    </row>
    <row r="6" spans="1:15" ht="15" x14ac:dyDescent="0.25">
      <c r="B6" s="491" t="s">
        <v>339</v>
      </c>
      <c r="C6" s="492"/>
      <c r="D6" s="492"/>
      <c r="E6" s="492"/>
      <c r="F6" s="492"/>
      <c r="G6" s="492"/>
      <c r="H6" s="492"/>
      <c r="I6" s="487" t="s">
        <v>432</v>
      </c>
      <c r="J6" s="487"/>
      <c r="K6" s="487"/>
      <c r="L6" s="487"/>
      <c r="M6" s="487"/>
      <c r="N6" s="487"/>
      <c r="O6" s="488"/>
    </row>
    <row r="7" spans="1:15" ht="15.75" thickBot="1" x14ac:dyDescent="0.3">
      <c r="B7" s="493" t="s">
        <v>340</v>
      </c>
      <c r="C7" s="494"/>
      <c r="D7" s="494"/>
      <c r="E7" s="494"/>
      <c r="F7" s="494"/>
      <c r="G7" s="494"/>
      <c r="H7" s="494"/>
      <c r="I7" s="489">
        <v>41853</v>
      </c>
      <c r="J7" s="489"/>
      <c r="K7" s="489"/>
      <c r="L7" s="489"/>
      <c r="M7" s="489"/>
      <c r="N7" s="489"/>
      <c r="O7" s="490"/>
    </row>
    <row r="10" spans="1:15" ht="15" x14ac:dyDescent="0.25">
      <c r="G10" s="49" t="s">
        <v>335</v>
      </c>
    </row>
    <row r="12" spans="1:15" ht="15" x14ac:dyDescent="0.25">
      <c r="A12" s="300" t="s">
        <v>343</v>
      </c>
    </row>
    <row r="13" spans="1:15" ht="15" x14ac:dyDescent="0.25">
      <c r="A13" s="49"/>
    </row>
    <row r="14" spans="1:15" ht="15" x14ac:dyDescent="0.25">
      <c r="A14" s="299" t="s">
        <v>238</v>
      </c>
    </row>
    <row r="15" spans="1:15" ht="15" x14ac:dyDescent="0.25">
      <c r="A15" s="49"/>
    </row>
    <row r="16" spans="1:15" ht="15" x14ac:dyDescent="0.25">
      <c r="A16" s="301" t="s">
        <v>327</v>
      </c>
    </row>
    <row r="17" spans="1:1" ht="15" x14ac:dyDescent="0.25">
      <c r="A17" s="49"/>
    </row>
    <row r="18" spans="1:1" ht="15" x14ac:dyDescent="0.25">
      <c r="A18" s="302" t="s">
        <v>175</v>
      </c>
    </row>
    <row r="22" spans="1:1" x14ac:dyDescent="0.2">
      <c r="A22" s="15" t="s">
        <v>213</v>
      </c>
    </row>
    <row r="23" spans="1:1" x14ac:dyDescent="0.2">
      <c r="A23" s="303" t="s">
        <v>342</v>
      </c>
    </row>
    <row r="24" spans="1:1" x14ac:dyDescent="0.2">
      <c r="A24" s="303" t="s">
        <v>308</v>
      </c>
    </row>
    <row r="25" spans="1:1" x14ac:dyDescent="0.2">
      <c r="A25" s="303" t="s">
        <v>334</v>
      </c>
    </row>
    <row r="26" spans="1:1" x14ac:dyDescent="0.2">
      <c r="A26" s="303" t="s">
        <v>344</v>
      </c>
    </row>
    <row r="27" spans="1:1" x14ac:dyDescent="0.2">
      <c r="A27" s="189" t="s">
        <v>347</v>
      </c>
    </row>
    <row r="28" spans="1:1" x14ac:dyDescent="0.2">
      <c r="A28" s="189" t="s">
        <v>354</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D217"/>
  <sheetViews>
    <sheetView zoomScale="80" zoomScaleNormal="80" workbookViewId="0">
      <pane xSplit="1" ySplit="6" topLeftCell="GL91" activePane="bottomRight" state="frozen"/>
      <selection pane="topRight" activeCell="B1" sqref="B1"/>
      <selection pane="bottomLeft" activeCell="A6" sqref="A6"/>
      <selection pane="bottomRight" activeCell="GV115" sqref="GV115"/>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303</v>
      </c>
      <c r="D1" s="238"/>
      <c r="E1" s="147"/>
      <c r="F1" s="145">
        <v>1000</v>
      </c>
      <c r="G1" s="146" t="s">
        <v>320</v>
      </c>
      <c r="H1" s="148"/>
      <c r="I1" s="148"/>
      <c r="J1" s="296" t="s">
        <v>142</v>
      </c>
      <c r="K1" s="297"/>
      <c r="L1" s="368" t="str">
        <f>'alapadatok+magyarázat'!I2</f>
        <v>Gyöngyöspata</v>
      </c>
      <c r="M1" s="343"/>
      <c r="N1" s="343"/>
      <c r="O1" s="343"/>
      <c r="P1" s="298"/>
      <c r="Q1" s="297" t="s">
        <v>143</v>
      </c>
      <c r="R1" s="514">
        <f>'alapadatok+magyarázat'!I3</f>
        <v>41809</v>
      </c>
      <c r="S1" s="515"/>
      <c r="T1" s="515"/>
      <c r="U1" s="515"/>
      <c r="V1" s="294"/>
      <c r="W1" s="294"/>
      <c r="X1" s="295" t="s">
        <v>304</v>
      </c>
      <c r="Y1" s="368" t="str">
        <f>'alapadatok+magyarázat'!I4</f>
        <v>Brevák E. Hepp K. Csintalan Zs. Herbály M.</v>
      </c>
      <c r="Z1" s="343"/>
      <c r="AA1" s="341"/>
      <c r="AB1" s="342"/>
      <c r="AG1" s="293" t="s">
        <v>305</v>
      </c>
      <c r="AH1" s="368" t="str">
        <f>'alapadatok+magyarázat'!I6</f>
        <v>Hoffer K.</v>
      </c>
      <c r="AI1" s="341"/>
      <c r="AJ1" s="341"/>
      <c r="AK1" s="341"/>
      <c r="AL1" s="294" t="s">
        <v>306</v>
      </c>
      <c r="AM1" s="295" t="s">
        <v>307</v>
      </c>
      <c r="AN1" s="514">
        <f>'alapadatok+magyarázat'!I7</f>
        <v>41853</v>
      </c>
      <c r="AO1" s="516"/>
      <c r="AP1" s="106"/>
      <c r="CK1" s="105"/>
      <c r="CL1" s="106"/>
      <c r="CM1" s="106"/>
      <c r="CN1" s="106"/>
    </row>
    <row r="2" spans="1:238" ht="18" x14ac:dyDescent="0.25">
      <c r="A2" s="145">
        <v>100</v>
      </c>
      <c r="G2" s="499" t="s">
        <v>346</v>
      </c>
      <c r="H2" s="500"/>
      <c r="I2" s="500"/>
      <c r="J2" s="500"/>
      <c r="K2" s="500"/>
      <c r="L2" s="500"/>
      <c r="Z2" s="499" t="s">
        <v>346</v>
      </c>
      <c r="AA2" s="500"/>
      <c r="AB2" s="500"/>
      <c r="AC2" s="500"/>
      <c r="AD2" s="500"/>
      <c r="AE2" s="500"/>
      <c r="AT2" s="499" t="s">
        <v>346</v>
      </c>
      <c r="AU2" s="500"/>
      <c r="AV2" s="500"/>
      <c r="AW2" s="500"/>
      <c r="AX2" s="500"/>
      <c r="AY2" s="500"/>
      <c r="BK2" s="499" t="s">
        <v>346</v>
      </c>
      <c r="BL2" s="500"/>
      <c r="BM2" s="500"/>
      <c r="BN2" s="500"/>
      <c r="BO2" s="500"/>
      <c r="BP2" s="500"/>
      <c r="CC2" s="499" t="s">
        <v>346</v>
      </c>
      <c r="CD2" s="500"/>
      <c r="CE2" s="500"/>
      <c r="CF2" s="500"/>
      <c r="CG2" s="500"/>
      <c r="CH2" s="500"/>
      <c r="CU2" s="499" t="s">
        <v>346</v>
      </c>
      <c r="CV2" s="500"/>
      <c r="CW2" s="500"/>
      <c r="CX2" s="500"/>
      <c r="CY2" s="500"/>
      <c r="CZ2" s="500"/>
      <c r="DM2" s="499" t="s">
        <v>346</v>
      </c>
      <c r="DN2" s="500"/>
      <c r="DO2" s="500"/>
      <c r="DP2" s="500"/>
      <c r="DQ2" s="500"/>
      <c r="DR2" s="500"/>
      <c r="DV2" s="499" t="s">
        <v>346</v>
      </c>
      <c r="DW2" s="500"/>
      <c r="DX2" s="500"/>
      <c r="DY2" s="500"/>
      <c r="DZ2" s="500"/>
      <c r="EA2" s="500"/>
      <c r="EN2" s="499" t="s">
        <v>346</v>
      </c>
      <c r="EO2" s="500"/>
      <c r="EP2" s="500"/>
      <c r="EQ2" s="500"/>
      <c r="ER2" s="500"/>
      <c r="ES2" s="500"/>
      <c r="FF2" s="499" t="s">
        <v>346</v>
      </c>
      <c r="FG2" s="500"/>
      <c r="FH2" s="500"/>
      <c r="FI2" s="500"/>
      <c r="FJ2" s="500"/>
      <c r="FK2" s="500"/>
      <c r="FX2" s="499" t="s">
        <v>346</v>
      </c>
      <c r="FY2" s="500"/>
      <c r="FZ2" s="500"/>
      <c r="GA2" s="500"/>
      <c r="GB2" s="500"/>
      <c r="GC2" s="500"/>
      <c r="GP2" s="499" t="s">
        <v>346</v>
      </c>
      <c r="GQ2" s="500"/>
      <c r="GR2" s="500"/>
      <c r="GS2" s="500"/>
      <c r="GT2" s="500"/>
      <c r="GU2" s="500"/>
      <c r="HH2" s="499" t="s">
        <v>346</v>
      </c>
      <c r="HI2" s="500"/>
      <c r="HJ2" s="500"/>
      <c r="HK2" s="500"/>
      <c r="HL2" s="500"/>
      <c r="HM2" s="500"/>
    </row>
    <row r="3" spans="1:238" ht="18" x14ac:dyDescent="0.25">
      <c r="A3" s="50"/>
      <c r="H3" s="107"/>
      <c r="I3" s="107"/>
      <c r="J3" s="107"/>
      <c r="K3" s="107"/>
      <c r="L3" s="107"/>
      <c r="M3" s="107"/>
      <c r="N3" s="107"/>
      <c r="O3" s="107"/>
      <c r="P3" s="504" t="s">
        <v>239</v>
      </c>
      <c r="Q3" s="504"/>
      <c r="R3" s="504"/>
      <c r="S3" s="504"/>
      <c r="T3" s="504"/>
      <c r="U3" s="504"/>
      <c r="V3" s="504"/>
      <c r="W3" s="504"/>
      <c r="X3" s="504"/>
      <c r="Y3" s="504" t="s">
        <v>239</v>
      </c>
      <c r="Z3" s="504"/>
      <c r="AA3" s="504"/>
      <c r="AB3" s="504"/>
      <c r="AC3" s="504"/>
      <c r="AD3" s="504"/>
      <c r="AE3" s="504"/>
      <c r="AF3" s="504"/>
      <c r="AG3" s="504"/>
      <c r="AH3" s="504" t="s">
        <v>239</v>
      </c>
      <c r="AI3" s="504"/>
      <c r="AJ3" s="504"/>
      <c r="AK3" s="504"/>
      <c r="AL3" s="504"/>
      <c r="AM3" s="504"/>
      <c r="AN3" s="504"/>
      <c r="AO3" s="504"/>
      <c r="AP3" s="504"/>
      <c r="AQ3" s="504" t="s">
        <v>239</v>
      </c>
      <c r="AR3" s="504"/>
      <c r="AS3" s="504"/>
      <c r="AT3" s="504"/>
      <c r="AU3" s="504"/>
      <c r="AV3" s="504"/>
      <c r="AW3" s="504"/>
      <c r="AX3" s="504"/>
      <c r="AY3" s="504"/>
      <c r="AZ3" s="504" t="s">
        <v>239</v>
      </c>
      <c r="BA3" s="504"/>
      <c r="BB3" s="504"/>
      <c r="BC3" s="504"/>
      <c r="BD3" s="504"/>
      <c r="BE3" s="504"/>
      <c r="BF3" s="504"/>
      <c r="BG3" s="504"/>
      <c r="BH3" s="504"/>
      <c r="BI3" s="504" t="s">
        <v>239</v>
      </c>
      <c r="BJ3" s="504"/>
      <c r="BK3" s="504"/>
      <c r="BL3" s="504"/>
      <c r="BM3" s="504"/>
      <c r="BN3" s="504"/>
      <c r="BO3" s="504"/>
      <c r="BP3" s="504"/>
      <c r="BQ3" s="504"/>
      <c r="BR3" s="504" t="s">
        <v>239</v>
      </c>
      <c r="BS3" s="504"/>
      <c r="BT3" s="504"/>
      <c r="BU3" s="504"/>
      <c r="BV3" s="504"/>
      <c r="BW3" s="504"/>
      <c r="BX3" s="504"/>
      <c r="BY3" s="504"/>
      <c r="BZ3" s="504"/>
      <c r="CA3" s="504" t="s">
        <v>239</v>
      </c>
      <c r="CB3" s="504"/>
      <c r="CC3" s="504"/>
      <c r="CD3" s="504"/>
      <c r="CE3" s="504"/>
      <c r="CF3" s="504"/>
      <c r="CG3" s="504"/>
      <c r="CH3" s="504"/>
      <c r="CI3" s="504"/>
      <c r="CJ3" s="504" t="s">
        <v>239</v>
      </c>
      <c r="CK3" s="504"/>
      <c r="CL3" s="504"/>
      <c r="CM3" s="504"/>
      <c r="CN3" s="504"/>
      <c r="CO3" s="504"/>
      <c r="CP3" s="504"/>
      <c r="CQ3" s="504"/>
      <c r="CR3" s="504"/>
      <c r="CS3" s="504" t="s">
        <v>239</v>
      </c>
      <c r="CT3" s="504"/>
      <c r="CU3" s="504"/>
      <c r="CV3" s="504"/>
      <c r="CW3" s="504"/>
      <c r="CX3" s="504"/>
      <c r="CY3" s="504"/>
      <c r="CZ3" s="504"/>
      <c r="DA3" s="504"/>
      <c r="DB3" s="504" t="s">
        <v>239</v>
      </c>
      <c r="DC3" s="504"/>
      <c r="DD3" s="504"/>
      <c r="DE3" s="504"/>
      <c r="DF3" s="504"/>
      <c r="DG3" s="504"/>
      <c r="DH3" s="504"/>
      <c r="DI3" s="504"/>
      <c r="DJ3" s="504"/>
      <c r="DK3" s="504" t="s">
        <v>239</v>
      </c>
      <c r="DL3" s="504"/>
      <c r="DM3" s="504"/>
      <c r="DN3" s="504"/>
      <c r="DO3" s="504"/>
      <c r="DP3" s="504"/>
      <c r="DQ3" s="504"/>
      <c r="DR3" s="504"/>
      <c r="DS3" s="504"/>
      <c r="DT3" s="504" t="s">
        <v>239</v>
      </c>
      <c r="DU3" s="504"/>
      <c r="DV3" s="504"/>
      <c r="DW3" s="504"/>
      <c r="DX3" s="504"/>
      <c r="DY3" s="504"/>
      <c r="DZ3" s="504"/>
      <c r="EA3" s="504"/>
      <c r="EB3" s="504"/>
      <c r="EC3" s="504" t="s">
        <v>239</v>
      </c>
      <c r="ED3" s="504"/>
      <c r="EE3" s="504"/>
      <c r="EF3" s="504"/>
      <c r="EG3" s="504"/>
      <c r="EH3" s="504"/>
      <c r="EI3" s="504"/>
      <c r="EJ3" s="504"/>
      <c r="EK3" s="504"/>
      <c r="EL3" s="504" t="s">
        <v>239</v>
      </c>
      <c r="EM3" s="504"/>
      <c r="EN3" s="504"/>
      <c r="EO3" s="504"/>
      <c r="EP3" s="504"/>
      <c r="EQ3" s="504"/>
      <c r="ER3" s="504"/>
      <c r="ES3" s="504"/>
      <c r="ET3" s="504"/>
      <c r="EU3" s="504" t="s">
        <v>239</v>
      </c>
      <c r="EV3" s="504"/>
      <c r="EW3" s="504"/>
      <c r="EX3" s="504"/>
      <c r="EY3" s="504"/>
      <c r="EZ3" s="504"/>
      <c r="FA3" s="504"/>
      <c r="FB3" s="504"/>
      <c r="FC3" s="504"/>
      <c r="FD3" s="504" t="s">
        <v>239</v>
      </c>
      <c r="FE3" s="504"/>
      <c r="FF3" s="504"/>
      <c r="FG3" s="504"/>
      <c r="FH3" s="504"/>
      <c r="FI3" s="504"/>
      <c r="FJ3" s="504"/>
      <c r="FK3" s="504"/>
      <c r="FL3" s="504"/>
      <c r="FM3" s="504" t="s">
        <v>239</v>
      </c>
      <c r="FN3" s="504"/>
      <c r="FO3" s="504"/>
      <c r="FP3" s="504"/>
      <c r="FQ3" s="504"/>
      <c r="FR3" s="504"/>
      <c r="FS3" s="504"/>
      <c r="FT3" s="504"/>
      <c r="FU3" s="504"/>
      <c r="FV3" s="504" t="s">
        <v>239</v>
      </c>
      <c r="FW3" s="504"/>
      <c r="FX3" s="504"/>
      <c r="FY3" s="504"/>
      <c r="FZ3" s="504"/>
      <c r="GA3" s="504"/>
      <c r="GB3" s="504"/>
      <c r="GC3" s="504"/>
      <c r="GD3" s="504"/>
      <c r="GE3" s="504" t="s">
        <v>239</v>
      </c>
      <c r="GF3" s="504"/>
      <c r="GG3" s="504"/>
      <c r="GH3" s="504"/>
      <c r="GI3" s="504"/>
      <c r="GJ3" s="504"/>
      <c r="GK3" s="504"/>
      <c r="GL3" s="504"/>
      <c r="GM3" s="504"/>
      <c r="GN3" s="504" t="s">
        <v>239</v>
      </c>
      <c r="GO3" s="504"/>
      <c r="GP3" s="504"/>
      <c r="GQ3" s="504"/>
      <c r="GR3" s="504"/>
      <c r="GS3" s="504"/>
      <c r="GT3" s="504"/>
      <c r="GU3" s="504"/>
      <c r="GV3" s="504"/>
      <c r="GW3" s="504" t="s">
        <v>239</v>
      </c>
      <c r="GX3" s="504"/>
      <c r="GY3" s="504"/>
      <c r="GZ3" s="504"/>
      <c r="HA3" s="504"/>
      <c r="HB3" s="504"/>
      <c r="HC3" s="504"/>
      <c r="HD3" s="504"/>
      <c r="HE3" s="504"/>
      <c r="HF3" s="504" t="s">
        <v>239</v>
      </c>
      <c r="HG3" s="504"/>
      <c r="HH3" s="504"/>
      <c r="HI3" s="504"/>
      <c r="HJ3" s="504"/>
      <c r="HK3" s="504"/>
      <c r="HL3" s="504"/>
      <c r="HM3" s="504"/>
      <c r="HN3" s="504"/>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240</v>
      </c>
      <c r="AA4" s="310"/>
      <c r="AB4" s="311"/>
      <c r="AC4" s="310"/>
      <c r="AD4" s="313" t="s">
        <v>240</v>
      </c>
      <c r="AE4" s="310"/>
      <c r="AF4" s="311"/>
      <c r="AG4" s="313" t="s">
        <v>240</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241</v>
      </c>
      <c r="DV4" s="56"/>
      <c r="DW4" s="52"/>
      <c r="DX4" s="56"/>
      <c r="DY4" s="57" t="s">
        <v>241</v>
      </c>
      <c r="DZ4" s="56"/>
      <c r="EA4" s="52"/>
      <c r="EB4" s="58" t="s">
        <v>241</v>
      </c>
      <c r="EC4" s="56"/>
      <c r="ED4" s="55" t="s">
        <v>242</v>
      </c>
      <c r="EE4" s="56"/>
      <c r="EF4" s="52"/>
      <c r="EG4" s="56"/>
      <c r="EH4" s="55" t="s">
        <v>242</v>
      </c>
      <c r="EI4" s="56"/>
      <c r="EJ4" s="52"/>
      <c r="EK4" s="55" t="s">
        <v>242</v>
      </c>
      <c r="EL4" s="54"/>
      <c r="EM4" s="57" t="s">
        <v>243</v>
      </c>
      <c r="EN4" s="56"/>
      <c r="EO4" s="52"/>
      <c r="EP4" s="56"/>
      <c r="EQ4" s="57" t="s">
        <v>243</v>
      </c>
      <c r="ER4" s="56"/>
      <c r="ES4" s="52"/>
      <c r="ET4" s="58" t="s">
        <v>243</v>
      </c>
      <c r="EU4" s="56"/>
      <c r="EV4" s="55" t="s">
        <v>244</v>
      </c>
      <c r="EW4" s="56"/>
      <c r="EX4" s="52"/>
      <c r="EY4" s="56"/>
      <c r="EZ4" s="55" t="s">
        <v>244</v>
      </c>
      <c r="FA4" s="56"/>
      <c r="FB4" s="52"/>
      <c r="FC4" s="55" t="s">
        <v>244</v>
      </c>
      <c r="FD4" s="54"/>
      <c r="FE4" s="57" t="s">
        <v>245</v>
      </c>
      <c r="FF4" s="56"/>
      <c r="FG4" s="52"/>
      <c r="FH4" s="56"/>
      <c r="FI4" s="57" t="s">
        <v>245</v>
      </c>
      <c r="FJ4" s="56"/>
      <c r="FK4" s="52"/>
      <c r="FL4" s="58" t="s">
        <v>245</v>
      </c>
      <c r="FM4" s="56"/>
      <c r="FN4" s="55" t="s">
        <v>118</v>
      </c>
      <c r="FO4" s="56"/>
      <c r="FP4" s="52"/>
      <c r="FQ4" s="56"/>
      <c r="FR4" s="55" t="s">
        <v>118</v>
      </c>
      <c r="FS4" s="56"/>
      <c r="FT4" s="52"/>
      <c r="FU4" s="55" t="s">
        <v>118</v>
      </c>
      <c r="FV4" s="54"/>
      <c r="FW4" s="57" t="s">
        <v>246</v>
      </c>
      <c r="FX4" s="56"/>
      <c r="FY4" s="52"/>
      <c r="FZ4" s="56"/>
      <c r="GA4" s="57" t="s">
        <v>246</v>
      </c>
      <c r="GB4" s="56"/>
      <c r="GC4" s="52"/>
      <c r="GD4" s="58" t="s">
        <v>246</v>
      </c>
      <c r="GE4" s="55"/>
      <c r="GF4" s="55" t="s">
        <v>212</v>
      </c>
      <c r="GG4" s="56"/>
      <c r="GH4" s="52"/>
      <c r="GI4" s="56"/>
      <c r="GJ4" s="55" t="s">
        <v>212</v>
      </c>
      <c r="GK4" s="56"/>
      <c r="GL4" s="52"/>
      <c r="GM4" s="55" t="s">
        <v>212</v>
      </c>
      <c r="GN4" s="59"/>
      <c r="GO4" s="57" t="s">
        <v>445</v>
      </c>
      <c r="GP4" s="56"/>
      <c r="GQ4" s="52"/>
      <c r="GR4" s="56"/>
      <c r="GS4" s="57" t="s">
        <v>445</v>
      </c>
      <c r="GT4" s="56"/>
      <c r="GU4" s="52"/>
      <c r="GV4" s="57" t="s">
        <v>445</v>
      </c>
      <c r="GW4" s="60"/>
      <c r="GX4" s="55" t="s">
        <v>446</v>
      </c>
      <c r="GY4" s="56"/>
      <c r="GZ4" s="52"/>
      <c r="HA4" s="56"/>
      <c r="HB4" s="55" t="s">
        <v>446</v>
      </c>
      <c r="HC4" s="56"/>
      <c r="HD4" s="52"/>
      <c r="HE4" s="55" t="s">
        <v>446</v>
      </c>
      <c r="HF4" s="61"/>
      <c r="HG4" s="57" t="s">
        <v>447</v>
      </c>
      <c r="HH4" s="56"/>
      <c r="HI4" s="52"/>
      <c r="HJ4" s="56"/>
      <c r="HK4" s="57" t="s">
        <v>447</v>
      </c>
      <c r="HL4" s="56"/>
      <c r="HM4" s="52"/>
      <c r="HN4" s="57" t="s">
        <v>447</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01" t="s">
        <v>294</v>
      </c>
      <c r="D5" s="502"/>
      <c r="E5" s="502"/>
      <c r="F5" s="502"/>
      <c r="G5" s="502"/>
      <c r="H5" s="503"/>
      <c r="I5" s="286"/>
      <c r="J5" s="270"/>
      <c r="K5" s="270"/>
      <c r="L5" s="289" t="s">
        <v>301</v>
      </c>
      <c r="M5" s="270"/>
      <c r="O5" s="82"/>
      <c r="P5" s="83"/>
      <c r="Q5" s="84" t="s">
        <v>34</v>
      </c>
      <c r="R5" s="85"/>
      <c r="S5" s="81"/>
      <c r="T5" s="86"/>
      <c r="U5" s="84" t="s">
        <v>114</v>
      </c>
      <c r="V5" s="85"/>
      <c r="W5" s="81"/>
      <c r="X5" s="87" t="s">
        <v>172</v>
      </c>
      <c r="Z5" s="84" t="s">
        <v>34</v>
      </c>
      <c r="AA5" s="85"/>
      <c r="AB5" s="81"/>
      <c r="AD5" s="84" t="s">
        <v>114</v>
      </c>
      <c r="AE5" s="85"/>
      <c r="AF5" s="81"/>
      <c r="AG5" s="89" t="s">
        <v>232</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232</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232</v>
      </c>
      <c r="CJ5" s="93"/>
      <c r="CK5" s="84" t="s">
        <v>34</v>
      </c>
      <c r="CL5" s="85"/>
      <c r="CM5" s="81"/>
      <c r="CN5" s="89"/>
      <c r="CO5" s="84" t="s">
        <v>114</v>
      </c>
      <c r="CP5" s="85"/>
      <c r="CQ5" s="81"/>
      <c r="CR5" s="92" t="s">
        <v>232</v>
      </c>
      <c r="CT5" s="84" t="s">
        <v>34</v>
      </c>
      <c r="CU5" s="85"/>
      <c r="CV5" s="81"/>
      <c r="CX5" s="84" t="s">
        <v>114</v>
      </c>
      <c r="CY5" s="85"/>
      <c r="CZ5" s="81"/>
      <c r="DA5" s="89" t="s">
        <v>232</v>
      </c>
      <c r="DB5" s="93"/>
      <c r="DC5" s="84" t="s">
        <v>34</v>
      </c>
      <c r="DD5" s="85"/>
      <c r="DE5" s="81"/>
      <c r="DF5" s="86"/>
      <c r="DG5" s="84" t="s">
        <v>114</v>
      </c>
      <c r="DH5" s="85"/>
      <c r="DI5" s="81"/>
      <c r="DJ5" s="92" t="s">
        <v>232</v>
      </c>
      <c r="DK5" s="89"/>
      <c r="DL5" s="84" t="s">
        <v>34</v>
      </c>
      <c r="DM5" s="85"/>
      <c r="DN5" s="81"/>
      <c r="DP5" s="84" t="s">
        <v>114</v>
      </c>
      <c r="DQ5" s="85"/>
      <c r="DR5" s="81"/>
      <c r="DS5" s="89" t="s">
        <v>232</v>
      </c>
      <c r="DT5" s="93"/>
      <c r="DU5" s="84" t="s">
        <v>34</v>
      </c>
      <c r="DV5" s="85"/>
      <c r="DW5" s="81"/>
      <c r="DX5" s="89"/>
      <c r="DY5" s="84" t="s">
        <v>114</v>
      </c>
      <c r="DZ5" s="85"/>
      <c r="EA5" s="81"/>
      <c r="EB5" s="92" t="s">
        <v>232</v>
      </c>
      <c r="EC5" s="89"/>
      <c r="ED5" s="84" t="s">
        <v>34</v>
      </c>
      <c r="EE5" s="85"/>
      <c r="EF5" s="81"/>
      <c r="EG5" s="89"/>
      <c r="EH5" s="84" t="s">
        <v>114</v>
      </c>
      <c r="EI5" s="85"/>
      <c r="EJ5" s="81"/>
      <c r="EK5" s="89" t="s">
        <v>232</v>
      </c>
      <c r="EL5" s="93"/>
      <c r="EM5" s="84" t="s">
        <v>34</v>
      </c>
      <c r="EN5" s="85"/>
      <c r="EO5" s="81"/>
      <c r="EP5" s="89"/>
      <c r="EQ5" s="84" t="s">
        <v>114</v>
      </c>
      <c r="ER5" s="85"/>
      <c r="ES5" s="81"/>
      <c r="ET5" s="92" t="s">
        <v>232</v>
      </c>
      <c r="EU5" s="89"/>
      <c r="EV5" s="84" t="s">
        <v>34</v>
      </c>
      <c r="EW5" s="85"/>
      <c r="EX5" s="81"/>
      <c r="EY5" s="89"/>
      <c r="EZ5" s="84" t="s">
        <v>114</v>
      </c>
      <c r="FA5" s="85"/>
      <c r="FB5" s="81"/>
      <c r="FC5" s="89" t="s">
        <v>232</v>
      </c>
      <c r="FD5" s="83"/>
      <c r="FE5" s="84" t="s">
        <v>34</v>
      </c>
      <c r="FF5" s="85"/>
      <c r="FG5" s="81"/>
      <c r="FH5" s="89"/>
      <c r="FI5" s="84" t="s">
        <v>114</v>
      </c>
      <c r="FJ5" s="85"/>
      <c r="FK5" s="81"/>
      <c r="FL5" s="92" t="s">
        <v>232</v>
      </c>
      <c r="FM5" s="89"/>
      <c r="FN5" s="84" t="s">
        <v>34</v>
      </c>
      <c r="FO5" s="85"/>
      <c r="FP5" s="81"/>
      <c r="FQ5" s="89"/>
      <c r="FR5" s="84" t="s">
        <v>114</v>
      </c>
      <c r="FS5" s="85"/>
      <c r="FT5" s="81"/>
      <c r="FU5" s="89" t="s">
        <v>232</v>
      </c>
      <c r="FV5" s="93"/>
      <c r="FW5" s="84" t="s">
        <v>34</v>
      </c>
      <c r="FX5" s="85"/>
      <c r="FY5" s="81"/>
      <c r="FZ5" s="89"/>
      <c r="GA5" s="84" t="s">
        <v>114</v>
      </c>
      <c r="GB5" s="85"/>
      <c r="GC5" s="81"/>
      <c r="GD5" s="92" t="s">
        <v>232</v>
      </c>
      <c r="GE5" s="89"/>
      <c r="GF5" s="84" t="s">
        <v>34</v>
      </c>
      <c r="GG5" s="85"/>
      <c r="GH5" s="81"/>
      <c r="GI5" s="89"/>
      <c r="GJ5" s="84" t="s">
        <v>114</v>
      </c>
      <c r="GK5" s="85"/>
      <c r="GL5" s="81"/>
      <c r="GM5" s="89" t="s">
        <v>232</v>
      </c>
      <c r="GN5" s="83"/>
      <c r="GO5" s="84" t="s">
        <v>34</v>
      </c>
      <c r="GP5" s="85"/>
      <c r="GQ5" s="81"/>
      <c r="GR5" s="89"/>
      <c r="GS5" s="84" t="s">
        <v>114</v>
      </c>
      <c r="GT5" s="85"/>
      <c r="GU5" s="81"/>
      <c r="GV5" s="92" t="s">
        <v>232</v>
      </c>
      <c r="GW5" s="89"/>
      <c r="GX5" s="84" t="s">
        <v>34</v>
      </c>
      <c r="GY5" s="85"/>
      <c r="GZ5" s="81"/>
      <c r="HA5" s="89"/>
      <c r="HB5" s="84" t="s">
        <v>114</v>
      </c>
      <c r="HC5" s="85"/>
      <c r="HD5" s="81"/>
      <c r="HE5" s="89" t="s">
        <v>232</v>
      </c>
      <c r="HF5" s="93"/>
      <c r="HG5" s="84" t="s">
        <v>34</v>
      </c>
      <c r="HH5" s="85"/>
      <c r="HI5" s="81"/>
      <c r="HJ5" s="89"/>
      <c r="HK5" s="84" t="s">
        <v>114</v>
      </c>
      <c r="HL5" s="85"/>
      <c r="HM5" s="81"/>
      <c r="HN5" s="92" t="s">
        <v>232</v>
      </c>
      <c r="HO5" s="506" t="s">
        <v>120</v>
      </c>
      <c r="HP5" s="506"/>
      <c r="HQ5" s="506"/>
      <c r="HR5" s="506"/>
      <c r="HS5" s="505" t="s">
        <v>121</v>
      </c>
      <c r="HT5" s="506"/>
      <c r="HU5" s="506"/>
      <c r="HV5" s="507"/>
      <c r="HW5" s="506" t="s">
        <v>122</v>
      </c>
      <c r="HX5" s="506"/>
      <c r="HY5" s="506"/>
      <c r="HZ5" s="506"/>
      <c r="IA5" s="505" t="s">
        <v>123</v>
      </c>
      <c r="IB5" s="506"/>
      <c r="IC5" s="506"/>
      <c r="ID5" s="507"/>
    </row>
    <row r="6" spans="1:238" s="88" customFormat="1" ht="15.75" x14ac:dyDescent="0.25">
      <c r="A6" s="78" t="s">
        <v>35</v>
      </c>
      <c r="B6" s="80" t="s">
        <v>302</v>
      </c>
      <c r="C6" s="101" t="s">
        <v>299</v>
      </c>
      <c r="D6" s="101" t="s">
        <v>300</v>
      </c>
      <c r="E6" s="101" t="s">
        <v>295</v>
      </c>
      <c r="F6" s="101" t="s">
        <v>296</v>
      </c>
      <c r="G6" s="101" t="s">
        <v>297</v>
      </c>
      <c r="H6" s="101" t="s">
        <v>298</v>
      </c>
      <c r="I6" s="287" t="s">
        <v>299</v>
      </c>
      <c r="J6" s="101" t="s">
        <v>300</v>
      </c>
      <c r="K6" s="101" t="s">
        <v>295</v>
      </c>
      <c r="L6" s="101" t="s">
        <v>296</v>
      </c>
      <c r="M6" s="101" t="s">
        <v>297</v>
      </c>
      <c r="N6" s="96" t="s">
        <v>298</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t="s">
        <v>433</v>
      </c>
      <c r="C7" s="64">
        <v>0</v>
      </c>
      <c r="D7" s="64">
        <v>0</v>
      </c>
      <c r="E7" s="64">
        <v>0</v>
      </c>
      <c r="F7" s="64">
        <v>0</v>
      </c>
      <c r="G7" s="64">
        <v>0</v>
      </c>
      <c r="H7" s="65">
        <v>0</v>
      </c>
      <c r="I7" s="288">
        <v>0</v>
      </c>
      <c r="J7" s="64">
        <v>0</v>
      </c>
      <c r="K7" s="64">
        <v>0</v>
      </c>
      <c r="L7" s="64">
        <v>0</v>
      </c>
      <c r="M7" s="64">
        <v>0</v>
      </c>
      <c r="N7" s="64">
        <v>0</v>
      </c>
      <c r="O7" s="63"/>
      <c r="P7" s="378">
        <v>0</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0</v>
      </c>
      <c r="BA7" s="379">
        <v>0</v>
      </c>
      <c r="BB7" s="379">
        <v>0</v>
      </c>
      <c r="BC7" s="379">
        <v>0</v>
      </c>
      <c r="BD7" s="379">
        <v>0</v>
      </c>
      <c r="BE7" s="379">
        <v>0</v>
      </c>
      <c r="BF7" s="379">
        <v>0</v>
      </c>
      <c r="BG7" s="379">
        <v>0</v>
      </c>
      <c r="BH7" s="380">
        <v>0</v>
      </c>
      <c r="BI7" s="381">
        <v>0</v>
      </c>
      <c r="BJ7" s="379">
        <v>0</v>
      </c>
      <c r="BK7" s="379">
        <v>0</v>
      </c>
      <c r="BL7" s="379">
        <v>0</v>
      </c>
      <c r="BM7" s="379">
        <v>0</v>
      </c>
      <c r="BN7" s="379">
        <v>0</v>
      </c>
      <c r="BO7" s="379">
        <v>0</v>
      </c>
      <c r="BP7" s="379">
        <v>0</v>
      </c>
      <c r="BQ7" s="382">
        <v>0</v>
      </c>
      <c r="BR7" s="378">
        <v>0</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0</v>
      </c>
      <c r="CT7" s="379">
        <v>0</v>
      </c>
      <c r="CU7" s="379">
        <v>0</v>
      </c>
      <c r="CV7" s="379">
        <v>0</v>
      </c>
      <c r="CW7" s="379">
        <v>0</v>
      </c>
      <c r="CX7" s="379">
        <v>0</v>
      </c>
      <c r="CY7" s="379">
        <v>0</v>
      </c>
      <c r="CZ7" s="379">
        <v>0</v>
      </c>
      <c r="DA7" s="382">
        <v>0</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0</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0</v>
      </c>
      <c r="FE7" s="379">
        <v>0</v>
      </c>
      <c r="FF7" s="379">
        <v>0</v>
      </c>
      <c r="FG7" s="379">
        <v>0</v>
      </c>
      <c r="FH7" s="379">
        <v>0</v>
      </c>
      <c r="FI7" s="379">
        <v>0</v>
      </c>
      <c r="FJ7" s="379">
        <v>0</v>
      </c>
      <c r="FK7" s="379">
        <v>0</v>
      </c>
      <c r="FL7" s="380">
        <v>0</v>
      </c>
      <c r="FM7" s="381">
        <v>8</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0</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8</v>
      </c>
      <c r="HP7" s="115">
        <f t="shared" si="0"/>
        <v>0</v>
      </c>
      <c r="HQ7" s="115">
        <f t="shared" si="0"/>
        <v>0</v>
      </c>
      <c r="HR7" s="115">
        <f t="shared" si="0"/>
        <v>0</v>
      </c>
      <c r="HS7" s="116">
        <f t="shared" si="0"/>
        <v>0</v>
      </c>
      <c r="HT7" s="115">
        <f t="shared" si="0"/>
        <v>0</v>
      </c>
      <c r="HU7" s="115">
        <f t="shared" si="0"/>
        <v>0</v>
      </c>
      <c r="HV7" s="117">
        <f t="shared" si="0"/>
        <v>0</v>
      </c>
      <c r="HW7" s="115">
        <f>IF(HO7=0,"nem volt",HS7/HO7)</f>
        <v>0</v>
      </c>
      <c r="HX7" s="470" t="str">
        <f t="shared" ref="HX7:HZ7" si="1">IF(HP7=0,"nem volt",HT7/HP7)</f>
        <v>nem volt</v>
      </c>
      <c r="HY7" s="470" t="str">
        <f t="shared" si="1"/>
        <v>nem volt</v>
      </c>
      <c r="HZ7" s="399" t="str">
        <f t="shared" si="1"/>
        <v>nem volt</v>
      </c>
      <c r="IA7" s="118">
        <f>SUM(HO7:HR7)</f>
        <v>8</v>
      </c>
      <c r="IB7" s="119">
        <f>SUM(HS7:HV7)</f>
        <v>0</v>
      </c>
      <c r="IC7" s="119">
        <f>IF(IA7=0,"nem volt",IB7/IA7)</f>
        <v>0</v>
      </c>
      <c r="ID7" s="399">
        <f>SUM(C7:N7)</f>
        <v>0</v>
      </c>
    </row>
    <row r="8" spans="1:238" ht="18" x14ac:dyDescent="0.25">
      <c r="A8" s="392">
        <f>A7+1</f>
        <v>2</v>
      </c>
      <c r="B8" s="62" t="s">
        <v>433</v>
      </c>
      <c r="C8" s="64">
        <v>0</v>
      </c>
      <c r="D8" s="64">
        <v>0</v>
      </c>
      <c r="E8" s="64">
        <v>0</v>
      </c>
      <c r="F8" s="64">
        <v>0</v>
      </c>
      <c r="G8" s="64">
        <v>0</v>
      </c>
      <c r="H8" s="65">
        <v>0</v>
      </c>
      <c r="I8" s="288">
        <v>0</v>
      </c>
      <c r="J8" s="64">
        <v>0</v>
      </c>
      <c r="K8" s="64">
        <v>0</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0</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0</v>
      </c>
      <c r="BU8" s="379">
        <v>0</v>
      </c>
      <c r="BV8" s="379">
        <v>0</v>
      </c>
      <c r="BW8" s="379">
        <v>0</v>
      </c>
      <c r="BX8" s="379">
        <v>0</v>
      </c>
      <c r="BY8" s="379">
        <v>0</v>
      </c>
      <c r="BZ8" s="380">
        <v>0</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0</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0</v>
      </c>
      <c r="DU8" s="379">
        <v>0</v>
      </c>
      <c r="DV8" s="379">
        <v>0</v>
      </c>
      <c r="DW8" s="379">
        <v>0</v>
      </c>
      <c r="DX8" s="379">
        <v>0</v>
      </c>
      <c r="DY8" s="379">
        <v>0</v>
      </c>
      <c r="DZ8" s="379">
        <v>0</v>
      </c>
      <c r="EA8" s="379">
        <v>0</v>
      </c>
      <c r="EB8" s="380">
        <v>0</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0</v>
      </c>
      <c r="FE8" s="379">
        <v>0</v>
      </c>
      <c r="FF8" s="379">
        <v>0</v>
      </c>
      <c r="FG8" s="379">
        <v>0</v>
      </c>
      <c r="FH8" s="379">
        <v>0</v>
      </c>
      <c r="FI8" s="379">
        <v>0</v>
      </c>
      <c r="FJ8" s="379">
        <v>0</v>
      </c>
      <c r="FK8" s="379">
        <v>0</v>
      </c>
      <c r="FL8" s="380">
        <v>0</v>
      </c>
      <c r="FM8" s="381">
        <v>0</v>
      </c>
      <c r="FN8" s="379">
        <v>0</v>
      </c>
      <c r="FO8" s="379">
        <v>0</v>
      </c>
      <c r="FP8" s="379">
        <v>0</v>
      </c>
      <c r="FQ8" s="379">
        <v>0</v>
      </c>
      <c r="FR8" s="379">
        <v>0</v>
      </c>
      <c r="FS8" s="379">
        <v>0</v>
      </c>
      <c r="FT8" s="379">
        <v>0</v>
      </c>
      <c r="FU8" s="382">
        <v>0</v>
      </c>
      <c r="FV8" s="378">
        <v>7</v>
      </c>
      <c r="FW8" s="379">
        <v>0</v>
      </c>
      <c r="FX8" s="379">
        <v>0</v>
      </c>
      <c r="FY8" s="379">
        <v>0</v>
      </c>
      <c r="FZ8" s="379">
        <v>0</v>
      </c>
      <c r="GA8" s="379">
        <v>0</v>
      </c>
      <c r="GB8" s="379">
        <v>0</v>
      </c>
      <c r="GC8" s="379">
        <v>0</v>
      </c>
      <c r="GD8" s="380">
        <v>4</v>
      </c>
      <c r="GE8" s="381">
        <v>0</v>
      </c>
      <c r="GF8" s="379">
        <v>0</v>
      </c>
      <c r="GG8" s="379">
        <v>0</v>
      </c>
      <c r="GH8" s="379">
        <v>0</v>
      </c>
      <c r="GI8" s="379">
        <v>0</v>
      </c>
      <c r="GJ8" s="379">
        <v>0</v>
      </c>
      <c r="GK8" s="379">
        <v>0</v>
      </c>
      <c r="GL8" s="379">
        <v>0</v>
      </c>
      <c r="GM8" s="382">
        <v>0</v>
      </c>
      <c r="GN8" s="378">
        <v>0</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7</v>
      </c>
      <c r="HP8" s="115">
        <f>SUM(Q8,Z8,AI8,AR8,BA8,BJ8,BS8,CB8,CK8,CT8,DC8,DL8,DU8,ED8,EM8,EV8,FE8,FN8,FW8,GF8,GO8,GX8,HG8)</f>
        <v>0</v>
      </c>
      <c r="HQ8" s="115">
        <f t="shared" ref="HQ8:HQ71" si="2">SUM(R8,AA8,AJ8,AS8,BB8,BK8,BT8,CC8,CL8,CU8,DD8,DM8,DV8,EE8,EN8,EW8,FF8,FO8,FX8,GG8,GP8,GY8,HH8)</f>
        <v>0</v>
      </c>
      <c r="HR8" s="115">
        <f t="shared" ref="HR8:HR71" si="3">SUM(S8,AB8,AK8,AT8,BC8,BL8,BU8,CD8,CM8,CV8,DE8,DN8,DW8,EF8,EO8,EX8,FG8,FP8,FY8,GH8,GQ8,GZ8,HI8)</f>
        <v>0</v>
      </c>
      <c r="HS8" s="116">
        <f t="shared" ref="HS8:HS71" si="4">SUM(T8,AC8,AL8,AU8,BD8,BM8,BV8,CE8,CN8,CW8,DF8,DO8,DX8,EG8,EP8,EY8,FH8,FQ8,FZ8,GI8,GR8,HA8,HJ8)</f>
        <v>0</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f t="shared" ref="HW8:HW71" si="8">IF(HO8=0,"nem volt",HS8/HO8)</f>
        <v>0</v>
      </c>
      <c r="HX8" s="470" t="str">
        <f t="shared" ref="HX8:HX71" si="9">IF(HP8=0,"nem volt",HT8/HP8)</f>
        <v>nem volt</v>
      </c>
      <c r="HY8" s="470" t="str">
        <f t="shared" ref="HY8:HY71" si="10">IF(HQ8=0,"nem volt",HU8/HQ8)</f>
        <v>nem volt</v>
      </c>
      <c r="HZ8" s="399" t="str">
        <f t="shared" ref="HZ8:HZ71" si="11">IF(HR8=0,"nem volt",HV8/HR8)</f>
        <v>nem volt</v>
      </c>
      <c r="IA8" s="118">
        <f t="shared" ref="IA8:IA15" si="12">SUM(HO8:HR8)</f>
        <v>7</v>
      </c>
      <c r="IB8" s="119">
        <f t="shared" ref="IB8:IB70" si="13">SUM(HS8:HV8)</f>
        <v>0</v>
      </c>
      <c r="IC8" s="119">
        <f t="shared" ref="IC8:IC71" si="14">IF(IA8=0,"nem volt",IB8/IA8)</f>
        <v>0</v>
      </c>
      <c r="ID8" s="399">
        <f t="shared" ref="ID8:ID71" si="15">SUM(C8:N8)</f>
        <v>0</v>
      </c>
    </row>
    <row r="9" spans="1:238" ht="18" x14ac:dyDescent="0.25">
      <c r="A9" s="392">
        <f t="shared" ref="A9:A72" si="16">A8+1</f>
        <v>3</v>
      </c>
      <c r="B9" s="62" t="s">
        <v>433</v>
      </c>
      <c r="C9" s="64">
        <v>0</v>
      </c>
      <c r="D9" s="64">
        <v>0</v>
      </c>
      <c r="E9" s="64">
        <v>0</v>
      </c>
      <c r="F9" s="64">
        <v>0</v>
      </c>
      <c r="G9" s="64">
        <v>0</v>
      </c>
      <c r="H9" s="65">
        <v>0</v>
      </c>
      <c r="I9" s="288">
        <v>0</v>
      </c>
      <c r="J9" s="64">
        <v>0</v>
      </c>
      <c r="K9" s="64">
        <v>0</v>
      </c>
      <c r="L9" s="64">
        <v>0</v>
      </c>
      <c r="M9" s="64">
        <v>0</v>
      </c>
      <c r="N9" s="64">
        <v>0</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0</v>
      </c>
      <c r="BA9" s="379">
        <v>0</v>
      </c>
      <c r="BB9" s="379">
        <v>0</v>
      </c>
      <c r="BC9" s="379">
        <v>0</v>
      </c>
      <c r="BD9" s="379">
        <v>0</v>
      </c>
      <c r="BE9" s="379">
        <v>0</v>
      </c>
      <c r="BF9" s="379">
        <v>0</v>
      </c>
      <c r="BG9" s="379">
        <v>0</v>
      </c>
      <c r="BH9" s="380">
        <v>0</v>
      </c>
      <c r="BI9" s="381">
        <v>0</v>
      </c>
      <c r="BJ9" s="379">
        <v>0</v>
      </c>
      <c r="BK9" s="379">
        <v>0</v>
      </c>
      <c r="BL9" s="379">
        <v>0</v>
      </c>
      <c r="BM9" s="379">
        <v>0</v>
      </c>
      <c r="BN9" s="379">
        <v>0</v>
      </c>
      <c r="BO9" s="379">
        <v>0</v>
      </c>
      <c r="BP9" s="379">
        <v>0</v>
      </c>
      <c r="BQ9" s="382">
        <v>0</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0</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2</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0</v>
      </c>
      <c r="GO9" s="379">
        <v>0</v>
      </c>
      <c r="GP9" s="379">
        <v>0</v>
      </c>
      <c r="GQ9" s="379">
        <v>0</v>
      </c>
      <c r="GR9" s="379">
        <v>0</v>
      </c>
      <c r="GS9" s="379">
        <v>0</v>
      </c>
      <c r="GT9" s="379">
        <v>0</v>
      </c>
      <c r="GU9" s="379">
        <v>0</v>
      </c>
      <c r="GV9" s="380">
        <v>0</v>
      </c>
      <c r="GW9" s="381">
        <v>0</v>
      </c>
      <c r="GX9" s="379">
        <v>0</v>
      </c>
      <c r="GY9" s="379">
        <v>0</v>
      </c>
      <c r="GZ9" s="379">
        <v>0</v>
      </c>
      <c r="HA9" s="379">
        <v>0</v>
      </c>
      <c r="HB9" s="379">
        <v>0</v>
      </c>
      <c r="HC9" s="379">
        <v>0</v>
      </c>
      <c r="HD9" s="379">
        <v>0</v>
      </c>
      <c r="HE9" s="382">
        <v>0</v>
      </c>
      <c r="HF9" s="378">
        <v>0</v>
      </c>
      <c r="HG9" s="379">
        <v>0</v>
      </c>
      <c r="HH9" s="379">
        <v>0</v>
      </c>
      <c r="HI9" s="379">
        <v>0</v>
      </c>
      <c r="HJ9" s="379">
        <v>0</v>
      </c>
      <c r="HK9" s="379">
        <v>0</v>
      </c>
      <c r="HL9" s="379">
        <v>0</v>
      </c>
      <c r="HM9" s="379">
        <v>0</v>
      </c>
      <c r="HN9" s="380">
        <v>0</v>
      </c>
      <c r="HO9" s="115">
        <f t="shared" ref="HO9:HO71" si="17">SUM(P9,Y9,AH9,AQ9,AZ9,BI9,BR9,CA9,CJ9,CS9,DB9,DK9,DT9,EC9,EL9,EU9,FD9,FM9,FV9,GE9,GN9,GW9,HF9)</f>
        <v>2</v>
      </c>
      <c r="HP9" s="115">
        <f t="shared" ref="HP9:HP71" si="18">SUM(Q9,Z9,AI9,AR9,BA9,BJ9,BS9,CB9,CK9,CT9,DC9,DL9,DU9,ED9,EM9,EV9,FE9,FN9,FW9,GF9,GO9,GX9,HG9)</f>
        <v>0</v>
      </c>
      <c r="HQ9" s="115">
        <f t="shared" si="2"/>
        <v>0</v>
      </c>
      <c r="HR9" s="115">
        <f t="shared" si="3"/>
        <v>0</v>
      </c>
      <c r="HS9" s="116">
        <f t="shared" si="4"/>
        <v>0</v>
      </c>
      <c r="HT9" s="115">
        <f t="shared" si="5"/>
        <v>0</v>
      </c>
      <c r="HU9" s="115">
        <f t="shared" si="6"/>
        <v>0</v>
      </c>
      <c r="HV9" s="117">
        <f t="shared" si="7"/>
        <v>0</v>
      </c>
      <c r="HW9" s="115">
        <f t="shared" si="8"/>
        <v>0</v>
      </c>
      <c r="HX9" s="470" t="str">
        <f t="shared" si="9"/>
        <v>nem volt</v>
      </c>
      <c r="HY9" s="470" t="str">
        <f t="shared" si="10"/>
        <v>nem volt</v>
      </c>
      <c r="HZ9" s="399" t="str">
        <f t="shared" si="11"/>
        <v>nem volt</v>
      </c>
      <c r="IA9" s="118">
        <f t="shared" si="12"/>
        <v>2</v>
      </c>
      <c r="IB9" s="119">
        <f t="shared" si="13"/>
        <v>0</v>
      </c>
      <c r="IC9" s="119">
        <f t="shared" si="14"/>
        <v>0</v>
      </c>
      <c r="ID9" s="399">
        <f t="shared" si="15"/>
        <v>0</v>
      </c>
    </row>
    <row r="10" spans="1:238" ht="18" x14ac:dyDescent="0.25">
      <c r="A10" s="392">
        <f t="shared" si="16"/>
        <v>4</v>
      </c>
      <c r="B10" s="62" t="s">
        <v>433</v>
      </c>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0</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0</v>
      </c>
      <c r="BA10" s="379">
        <v>0</v>
      </c>
      <c r="BB10" s="379">
        <v>0</v>
      </c>
      <c r="BC10" s="379">
        <v>0</v>
      </c>
      <c r="BD10" s="379">
        <v>0</v>
      </c>
      <c r="BE10" s="379">
        <v>0</v>
      </c>
      <c r="BF10" s="379">
        <v>0</v>
      </c>
      <c r="BG10" s="379">
        <v>0</v>
      </c>
      <c r="BH10" s="380">
        <v>0</v>
      </c>
      <c r="BI10" s="381">
        <v>0</v>
      </c>
      <c r="BJ10" s="379">
        <v>0</v>
      </c>
      <c r="BK10" s="379">
        <v>0</v>
      </c>
      <c r="BL10" s="379">
        <v>0</v>
      </c>
      <c r="BM10" s="379">
        <v>0</v>
      </c>
      <c r="BN10" s="379">
        <v>0</v>
      </c>
      <c r="BO10" s="379">
        <v>0</v>
      </c>
      <c r="BP10" s="379">
        <v>0</v>
      </c>
      <c r="BQ10" s="382">
        <v>0</v>
      </c>
      <c r="BR10" s="378">
        <v>0</v>
      </c>
      <c r="BS10" s="379">
        <v>0</v>
      </c>
      <c r="BT10" s="379">
        <v>0</v>
      </c>
      <c r="BU10" s="379">
        <v>0</v>
      </c>
      <c r="BV10" s="379">
        <v>0</v>
      </c>
      <c r="BW10" s="379">
        <v>0</v>
      </c>
      <c r="BX10" s="379">
        <v>0</v>
      </c>
      <c r="BY10" s="379">
        <v>0</v>
      </c>
      <c r="BZ10" s="380">
        <v>0</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3</v>
      </c>
      <c r="EE10" s="379">
        <v>21</v>
      </c>
      <c r="EF10" s="379">
        <v>30</v>
      </c>
      <c r="EG10" s="379">
        <v>0</v>
      </c>
      <c r="EH10" s="379">
        <v>0</v>
      </c>
      <c r="EI10" s="379">
        <v>0</v>
      </c>
      <c r="EJ10" s="379">
        <v>0</v>
      </c>
      <c r="EK10" s="382">
        <v>4</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1</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si="17"/>
        <v>1</v>
      </c>
      <c r="HP10" s="115">
        <f t="shared" si="18"/>
        <v>3</v>
      </c>
      <c r="HQ10" s="115">
        <f t="shared" si="2"/>
        <v>21</v>
      </c>
      <c r="HR10" s="115">
        <f t="shared" si="3"/>
        <v>30</v>
      </c>
      <c r="HS10" s="116">
        <f t="shared" si="4"/>
        <v>0</v>
      </c>
      <c r="HT10" s="115">
        <f t="shared" si="5"/>
        <v>0</v>
      </c>
      <c r="HU10" s="115">
        <f t="shared" si="6"/>
        <v>0</v>
      </c>
      <c r="HV10" s="117">
        <f t="shared" si="7"/>
        <v>0</v>
      </c>
      <c r="HW10" s="115">
        <f t="shared" si="8"/>
        <v>0</v>
      </c>
      <c r="HX10" s="470">
        <f t="shared" si="9"/>
        <v>0</v>
      </c>
      <c r="HY10" s="470">
        <f t="shared" si="10"/>
        <v>0</v>
      </c>
      <c r="HZ10" s="399">
        <f t="shared" si="11"/>
        <v>0</v>
      </c>
      <c r="IA10" s="118">
        <f t="shared" si="12"/>
        <v>55</v>
      </c>
      <c r="IB10" s="119">
        <f t="shared" si="13"/>
        <v>0</v>
      </c>
      <c r="IC10" s="119">
        <f t="shared" si="14"/>
        <v>0</v>
      </c>
      <c r="ID10" s="399">
        <f t="shared" si="15"/>
        <v>0</v>
      </c>
    </row>
    <row r="11" spans="1:238" ht="18" x14ac:dyDescent="0.25">
      <c r="A11" s="392">
        <f t="shared" si="16"/>
        <v>5</v>
      </c>
      <c r="B11" s="62" t="s">
        <v>433</v>
      </c>
      <c r="C11" s="64">
        <v>0</v>
      </c>
      <c r="D11" s="64">
        <v>0</v>
      </c>
      <c r="E11" s="64">
        <v>0</v>
      </c>
      <c r="F11" s="64">
        <v>0</v>
      </c>
      <c r="G11" s="64">
        <v>0</v>
      </c>
      <c r="H11" s="65">
        <v>0</v>
      </c>
      <c r="I11" s="288">
        <v>1</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0</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0</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0</v>
      </c>
      <c r="BS11" s="379">
        <v>0</v>
      </c>
      <c r="BT11" s="379">
        <v>0</v>
      </c>
      <c r="BU11" s="379">
        <v>0</v>
      </c>
      <c r="BV11" s="379">
        <v>0</v>
      </c>
      <c r="BW11" s="379">
        <v>0</v>
      </c>
      <c r="BX11" s="379">
        <v>0</v>
      </c>
      <c r="BY11" s="379">
        <v>0</v>
      </c>
      <c r="BZ11" s="380">
        <v>0</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0</v>
      </c>
      <c r="DU11" s="379">
        <v>0</v>
      </c>
      <c r="DV11" s="379">
        <v>0</v>
      </c>
      <c r="DW11" s="379">
        <v>0</v>
      </c>
      <c r="DX11" s="379">
        <v>0</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13</v>
      </c>
      <c r="FE11" s="379">
        <v>0</v>
      </c>
      <c r="FF11" s="379">
        <v>0</v>
      </c>
      <c r="FG11" s="379">
        <v>0</v>
      </c>
      <c r="FH11" s="379">
        <v>0</v>
      </c>
      <c r="FI11" s="379">
        <v>0</v>
      </c>
      <c r="FJ11" s="379">
        <v>0</v>
      </c>
      <c r="FK11" s="379">
        <v>0</v>
      </c>
      <c r="FL11" s="380">
        <v>0</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81">
        <v>0</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f t="shared" si="17"/>
        <v>13</v>
      </c>
      <c r="HP11" s="115">
        <f t="shared" si="18"/>
        <v>0</v>
      </c>
      <c r="HQ11" s="115">
        <f t="shared" si="2"/>
        <v>0</v>
      </c>
      <c r="HR11" s="115">
        <f t="shared" si="3"/>
        <v>0</v>
      </c>
      <c r="HS11" s="116">
        <f t="shared" si="4"/>
        <v>0</v>
      </c>
      <c r="HT11" s="115">
        <f t="shared" si="5"/>
        <v>0</v>
      </c>
      <c r="HU11" s="115">
        <f t="shared" si="6"/>
        <v>0</v>
      </c>
      <c r="HV11" s="117">
        <f t="shared" si="7"/>
        <v>0</v>
      </c>
      <c r="HW11" s="115">
        <f t="shared" si="8"/>
        <v>0</v>
      </c>
      <c r="HX11" s="470" t="str">
        <f t="shared" si="9"/>
        <v>nem volt</v>
      </c>
      <c r="HY11" s="470" t="str">
        <f t="shared" si="10"/>
        <v>nem volt</v>
      </c>
      <c r="HZ11" s="399" t="str">
        <f t="shared" si="11"/>
        <v>nem volt</v>
      </c>
      <c r="IA11" s="118">
        <f t="shared" si="12"/>
        <v>13</v>
      </c>
      <c r="IB11" s="119">
        <f t="shared" si="13"/>
        <v>0</v>
      </c>
      <c r="IC11" s="119">
        <f t="shared" si="14"/>
        <v>0</v>
      </c>
      <c r="ID11" s="399">
        <f t="shared" si="15"/>
        <v>1</v>
      </c>
    </row>
    <row r="12" spans="1:238" ht="18" x14ac:dyDescent="0.25">
      <c r="A12" s="392">
        <f t="shared" si="16"/>
        <v>6</v>
      </c>
      <c r="B12" s="62" t="s">
        <v>433</v>
      </c>
      <c r="C12" s="64">
        <v>0</v>
      </c>
      <c r="D12" s="64">
        <v>0</v>
      </c>
      <c r="E12" s="64">
        <v>0</v>
      </c>
      <c r="F12" s="64">
        <v>0</v>
      </c>
      <c r="G12" s="64">
        <v>0</v>
      </c>
      <c r="H12" s="65">
        <v>0</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0</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0</v>
      </c>
      <c r="BA12" s="379">
        <v>0</v>
      </c>
      <c r="BB12" s="379">
        <v>0</v>
      </c>
      <c r="BC12" s="379">
        <v>0</v>
      </c>
      <c r="BD12" s="379">
        <v>0</v>
      </c>
      <c r="BE12" s="379">
        <v>0</v>
      </c>
      <c r="BF12" s="379">
        <v>0</v>
      </c>
      <c r="BG12" s="379">
        <v>0</v>
      </c>
      <c r="BH12" s="380">
        <v>0</v>
      </c>
      <c r="BI12" s="381">
        <v>0</v>
      </c>
      <c r="BJ12" s="379">
        <v>0</v>
      </c>
      <c r="BK12" s="379">
        <v>0</v>
      </c>
      <c r="BL12" s="379">
        <v>0</v>
      </c>
      <c r="BM12" s="379">
        <v>0</v>
      </c>
      <c r="BN12" s="379">
        <v>0</v>
      </c>
      <c r="BO12" s="379">
        <v>0</v>
      </c>
      <c r="BP12" s="379">
        <v>0</v>
      </c>
      <c r="BQ12" s="382">
        <v>0</v>
      </c>
      <c r="BR12" s="378">
        <v>0</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0</v>
      </c>
      <c r="CW12" s="379">
        <v>0</v>
      </c>
      <c r="CX12" s="379">
        <v>0</v>
      </c>
      <c r="CY12" s="379">
        <v>0</v>
      </c>
      <c r="CZ12" s="379">
        <v>0</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0</v>
      </c>
      <c r="DU12" s="379">
        <v>0</v>
      </c>
      <c r="DV12" s="379">
        <v>0</v>
      </c>
      <c r="DW12" s="379">
        <v>0</v>
      </c>
      <c r="DX12" s="379">
        <v>0</v>
      </c>
      <c r="DY12" s="379">
        <v>0</v>
      </c>
      <c r="DZ12" s="379">
        <v>0</v>
      </c>
      <c r="EA12" s="379">
        <v>0</v>
      </c>
      <c r="EB12" s="380">
        <v>0</v>
      </c>
      <c r="EC12" s="381">
        <v>0</v>
      </c>
      <c r="ED12" s="379">
        <v>0</v>
      </c>
      <c r="EE12" s="379">
        <v>0</v>
      </c>
      <c r="EF12" s="379">
        <v>1</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0</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81">
        <v>0</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f t="shared" si="17"/>
        <v>0</v>
      </c>
      <c r="HP12" s="115">
        <f t="shared" si="18"/>
        <v>0</v>
      </c>
      <c r="HQ12" s="115">
        <f t="shared" si="2"/>
        <v>0</v>
      </c>
      <c r="HR12" s="115">
        <f t="shared" si="3"/>
        <v>1</v>
      </c>
      <c r="HS12" s="116">
        <f t="shared" si="4"/>
        <v>0</v>
      </c>
      <c r="HT12" s="115">
        <f t="shared" si="5"/>
        <v>0</v>
      </c>
      <c r="HU12" s="115">
        <f t="shared" si="6"/>
        <v>0</v>
      </c>
      <c r="HV12" s="117">
        <f t="shared" si="7"/>
        <v>0</v>
      </c>
      <c r="HW12" s="115" t="str">
        <f t="shared" si="8"/>
        <v>nem volt</v>
      </c>
      <c r="HX12" s="470" t="str">
        <f t="shared" si="9"/>
        <v>nem volt</v>
      </c>
      <c r="HY12" s="470" t="str">
        <f t="shared" si="10"/>
        <v>nem volt</v>
      </c>
      <c r="HZ12" s="399">
        <f t="shared" si="11"/>
        <v>0</v>
      </c>
      <c r="IA12" s="118">
        <f t="shared" si="12"/>
        <v>1</v>
      </c>
      <c r="IB12" s="119">
        <f t="shared" si="13"/>
        <v>0</v>
      </c>
      <c r="IC12" s="119">
        <f t="shared" si="14"/>
        <v>0</v>
      </c>
      <c r="ID12" s="399">
        <f t="shared" si="15"/>
        <v>0</v>
      </c>
    </row>
    <row r="13" spans="1:238" ht="18" x14ac:dyDescent="0.25">
      <c r="A13" s="392">
        <f t="shared" si="16"/>
        <v>7</v>
      </c>
      <c r="B13" s="62" t="s">
        <v>433</v>
      </c>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0</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0</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0</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0</v>
      </c>
      <c r="DU13" s="379">
        <v>0</v>
      </c>
      <c r="DV13" s="379">
        <v>0</v>
      </c>
      <c r="DW13" s="379">
        <v>0</v>
      </c>
      <c r="DX13" s="379">
        <v>0</v>
      </c>
      <c r="DY13" s="379">
        <v>0</v>
      </c>
      <c r="DZ13" s="379">
        <v>0</v>
      </c>
      <c r="EA13" s="379">
        <v>0</v>
      </c>
      <c r="EB13" s="380">
        <v>0</v>
      </c>
      <c r="EC13" s="381">
        <v>23</v>
      </c>
      <c r="ED13" s="379">
        <v>0</v>
      </c>
      <c r="EE13" s="379">
        <v>0</v>
      </c>
      <c r="EF13" s="379">
        <v>0</v>
      </c>
      <c r="EG13" s="379">
        <v>0</v>
      </c>
      <c r="EH13" s="379">
        <v>0</v>
      </c>
      <c r="EI13" s="379">
        <v>0</v>
      </c>
      <c r="EJ13" s="379">
        <v>0</v>
      </c>
      <c r="EK13" s="382">
        <v>0</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0</v>
      </c>
      <c r="FE13" s="379">
        <v>0</v>
      </c>
      <c r="FF13" s="379">
        <v>0</v>
      </c>
      <c r="FG13" s="379">
        <v>0</v>
      </c>
      <c r="FH13" s="379">
        <v>0</v>
      </c>
      <c r="FI13" s="379">
        <v>0</v>
      </c>
      <c r="FJ13" s="379">
        <v>0</v>
      </c>
      <c r="FK13" s="379">
        <v>0</v>
      </c>
      <c r="FL13" s="380">
        <v>0</v>
      </c>
      <c r="FM13" s="381">
        <v>0</v>
      </c>
      <c r="FN13" s="379">
        <v>0</v>
      </c>
      <c r="FO13" s="379">
        <v>0</v>
      </c>
      <c r="FP13" s="379">
        <v>0</v>
      </c>
      <c r="FQ13" s="379">
        <v>0</v>
      </c>
      <c r="FR13" s="379">
        <v>0</v>
      </c>
      <c r="FS13" s="379">
        <v>0</v>
      </c>
      <c r="FT13" s="379">
        <v>0</v>
      </c>
      <c r="FU13" s="382">
        <v>0</v>
      </c>
      <c r="FV13" s="378">
        <v>0</v>
      </c>
      <c r="FW13" s="379">
        <v>0</v>
      </c>
      <c r="FX13" s="379">
        <v>0</v>
      </c>
      <c r="FY13" s="379">
        <v>0</v>
      </c>
      <c r="FZ13" s="379">
        <v>0</v>
      </c>
      <c r="GA13" s="379">
        <v>0</v>
      </c>
      <c r="GB13" s="379">
        <v>0</v>
      </c>
      <c r="GC13" s="379">
        <v>0</v>
      </c>
      <c r="GD13" s="380">
        <v>0</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23</v>
      </c>
      <c r="HP13" s="115">
        <f t="shared" si="18"/>
        <v>0</v>
      </c>
      <c r="HQ13" s="115">
        <f t="shared" si="2"/>
        <v>0</v>
      </c>
      <c r="HR13" s="115">
        <f t="shared" si="3"/>
        <v>0</v>
      </c>
      <c r="HS13" s="116">
        <f t="shared" si="4"/>
        <v>0</v>
      </c>
      <c r="HT13" s="115">
        <f t="shared" si="5"/>
        <v>0</v>
      </c>
      <c r="HU13" s="115">
        <f t="shared" si="6"/>
        <v>0</v>
      </c>
      <c r="HV13" s="117">
        <f t="shared" si="7"/>
        <v>0</v>
      </c>
      <c r="HW13" s="115">
        <f t="shared" si="8"/>
        <v>0</v>
      </c>
      <c r="HX13" s="470" t="str">
        <f t="shared" si="9"/>
        <v>nem volt</v>
      </c>
      <c r="HY13" s="470" t="str">
        <f t="shared" si="10"/>
        <v>nem volt</v>
      </c>
      <c r="HZ13" s="399" t="str">
        <f t="shared" si="11"/>
        <v>nem volt</v>
      </c>
      <c r="IA13" s="118">
        <f t="shared" si="12"/>
        <v>23</v>
      </c>
      <c r="IB13" s="119">
        <f t="shared" si="13"/>
        <v>0</v>
      </c>
      <c r="IC13" s="119">
        <f t="shared" si="14"/>
        <v>0</v>
      </c>
      <c r="ID13" s="399">
        <f t="shared" si="15"/>
        <v>0</v>
      </c>
    </row>
    <row r="14" spans="1:238" ht="18" x14ac:dyDescent="0.25">
      <c r="A14" s="392">
        <f t="shared" si="16"/>
        <v>8</v>
      </c>
      <c r="B14" s="62" t="s">
        <v>433</v>
      </c>
      <c r="C14" s="64">
        <v>0</v>
      </c>
      <c r="D14" s="64">
        <v>0</v>
      </c>
      <c r="E14" s="64">
        <v>0</v>
      </c>
      <c r="F14" s="64">
        <v>0</v>
      </c>
      <c r="G14" s="64">
        <v>0</v>
      </c>
      <c r="H14" s="65">
        <v>0</v>
      </c>
      <c r="I14" s="288">
        <v>0</v>
      </c>
      <c r="J14" s="64">
        <v>0</v>
      </c>
      <c r="K14" s="64">
        <v>0</v>
      </c>
      <c r="L14" s="64">
        <v>0</v>
      </c>
      <c r="M14" s="64">
        <v>0</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0</v>
      </c>
      <c r="BA14" s="379">
        <v>0</v>
      </c>
      <c r="BB14" s="379">
        <v>0</v>
      </c>
      <c r="BC14" s="379">
        <v>0</v>
      </c>
      <c r="BD14" s="379">
        <v>0</v>
      </c>
      <c r="BE14" s="379">
        <v>0</v>
      </c>
      <c r="BF14" s="379">
        <v>0</v>
      </c>
      <c r="BG14" s="379">
        <v>0</v>
      </c>
      <c r="BH14" s="380">
        <v>0</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0</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0</v>
      </c>
      <c r="DU14" s="379">
        <v>0</v>
      </c>
      <c r="DV14" s="379">
        <v>0</v>
      </c>
      <c r="DW14" s="379">
        <v>0</v>
      </c>
      <c r="DX14" s="379">
        <v>0</v>
      </c>
      <c r="DY14" s="379">
        <v>0</v>
      </c>
      <c r="DZ14" s="379">
        <v>0</v>
      </c>
      <c r="EA14" s="379">
        <v>0</v>
      </c>
      <c r="EB14" s="380">
        <v>0</v>
      </c>
      <c r="EC14" s="381">
        <v>0</v>
      </c>
      <c r="ED14" s="379">
        <v>0</v>
      </c>
      <c r="EE14" s="379">
        <v>0</v>
      </c>
      <c r="EF14" s="379">
        <v>0</v>
      </c>
      <c r="EG14" s="379">
        <v>0</v>
      </c>
      <c r="EH14" s="379">
        <v>0</v>
      </c>
      <c r="EI14" s="379">
        <v>0</v>
      </c>
      <c r="EJ14" s="379">
        <v>0</v>
      </c>
      <c r="EK14" s="382">
        <v>0</v>
      </c>
      <c r="EL14" s="378">
        <v>13</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1</v>
      </c>
      <c r="FE14" s="379">
        <v>0</v>
      </c>
      <c r="FF14" s="379">
        <v>0</v>
      </c>
      <c r="FG14" s="379">
        <v>0</v>
      </c>
      <c r="FH14" s="379">
        <v>0</v>
      </c>
      <c r="FI14" s="379">
        <v>0</v>
      </c>
      <c r="FJ14" s="379">
        <v>0</v>
      </c>
      <c r="FK14" s="379">
        <v>0</v>
      </c>
      <c r="FL14" s="380">
        <v>1</v>
      </c>
      <c r="FM14" s="381">
        <v>0</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14</v>
      </c>
      <c r="HP14" s="115">
        <f t="shared" si="18"/>
        <v>0</v>
      </c>
      <c r="HQ14" s="115">
        <f t="shared" si="2"/>
        <v>0</v>
      </c>
      <c r="HR14" s="115">
        <f>SUM(S14,AB14,AK14,AT14,BC14,BL14,BU14,CD14,CM14,CV14,DE14,DN14,DW14,EF14,EO14,EX14,FG14,FP14,FY14,GH14,GQ14,GZ14,HI14)</f>
        <v>0</v>
      </c>
      <c r="HS14" s="116">
        <f t="shared" si="4"/>
        <v>0</v>
      </c>
      <c r="HT14" s="115">
        <f t="shared" si="5"/>
        <v>0</v>
      </c>
      <c r="HU14" s="115">
        <f t="shared" si="6"/>
        <v>0</v>
      </c>
      <c r="HV14" s="117">
        <f t="shared" si="7"/>
        <v>0</v>
      </c>
      <c r="HW14" s="115">
        <f t="shared" si="8"/>
        <v>0</v>
      </c>
      <c r="HX14" s="470" t="str">
        <f t="shared" si="9"/>
        <v>nem volt</v>
      </c>
      <c r="HY14" s="470" t="str">
        <f t="shared" si="10"/>
        <v>nem volt</v>
      </c>
      <c r="HZ14" s="399" t="str">
        <f t="shared" si="11"/>
        <v>nem volt</v>
      </c>
      <c r="IA14" s="118">
        <f t="shared" si="12"/>
        <v>14</v>
      </c>
      <c r="IB14" s="119">
        <f t="shared" si="13"/>
        <v>0</v>
      </c>
      <c r="IC14" s="119">
        <f t="shared" si="14"/>
        <v>0</v>
      </c>
      <c r="ID14" s="399">
        <f t="shared" si="15"/>
        <v>0</v>
      </c>
    </row>
    <row r="15" spans="1:238" ht="18" x14ac:dyDescent="0.25">
      <c r="A15" s="392">
        <f t="shared" si="16"/>
        <v>9</v>
      </c>
      <c r="B15" s="62" t="s">
        <v>433</v>
      </c>
      <c r="C15" s="64">
        <v>0</v>
      </c>
      <c r="D15" s="64">
        <v>0</v>
      </c>
      <c r="E15" s="64">
        <v>0</v>
      </c>
      <c r="F15" s="64">
        <v>0</v>
      </c>
      <c r="G15" s="64">
        <v>0</v>
      </c>
      <c r="H15" s="65">
        <v>0</v>
      </c>
      <c r="I15" s="288">
        <v>0</v>
      </c>
      <c r="J15" s="64">
        <v>0</v>
      </c>
      <c r="K15" s="64">
        <v>0</v>
      </c>
      <c r="L15" s="64">
        <v>0</v>
      </c>
      <c r="M15" s="64">
        <v>0</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0</v>
      </c>
      <c r="BA15" s="379">
        <v>0</v>
      </c>
      <c r="BB15" s="379">
        <v>0</v>
      </c>
      <c r="BC15" s="379">
        <v>0</v>
      </c>
      <c r="BD15" s="379">
        <v>0</v>
      </c>
      <c r="BE15" s="379">
        <v>0</v>
      </c>
      <c r="BF15" s="379">
        <v>0</v>
      </c>
      <c r="BG15" s="379">
        <v>0</v>
      </c>
      <c r="BH15" s="380">
        <v>0</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0</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5</v>
      </c>
      <c r="EF15" s="379">
        <v>7</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0</v>
      </c>
      <c r="FE15" s="379">
        <v>0</v>
      </c>
      <c r="FF15" s="379">
        <v>0</v>
      </c>
      <c r="FG15" s="379">
        <v>0</v>
      </c>
      <c r="FH15" s="379">
        <v>0</v>
      </c>
      <c r="FI15" s="379">
        <v>0</v>
      </c>
      <c r="FJ15" s="379">
        <v>0</v>
      </c>
      <c r="FK15" s="379">
        <v>0</v>
      </c>
      <c r="FL15" s="380">
        <v>0</v>
      </c>
      <c r="FM15" s="381">
        <v>6</v>
      </c>
      <c r="FN15" s="379">
        <v>0</v>
      </c>
      <c r="FO15" s="379">
        <v>0</v>
      </c>
      <c r="FP15" s="379">
        <v>0</v>
      </c>
      <c r="FQ15" s="379">
        <v>0</v>
      </c>
      <c r="FR15" s="379">
        <v>0</v>
      </c>
      <c r="FS15" s="379">
        <v>0</v>
      </c>
      <c r="FT15" s="379">
        <v>0</v>
      </c>
      <c r="FU15" s="382">
        <v>0</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0</v>
      </c>
      <c r="GO15" s="379">
        <v>0</v>
      </c>
      <c r="GP15" s="379">
        <v>0</v>
      </c>
      <c r="GQ15" s="379">
        <v>0</v>
      </c>
      <c r="GR15" s="379">
        <v>0</v>
      </c>
      <c r="GS15" s="379">
        <v>0</v>
      </c>
      <c r="GT15" s="379">
        <v>0</v>
      </c>
      <c r="GU15" s="379">
        <v>0</v>
      </c>
      <c r="GV15" s="380">
        <v>0</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6</v>
      </c>
      <c r="HP15" s="115">
        <f t="shared" si="18"/>
        <v>0</v>
      </c>
      <c r="HQ15" s="115">
        <f t="shared" si="2"/>
        <v>5</v>
      </c>
      <c r="HR15" s="115">
        <f t="shared" si="3"/>
        <v>7</v>
      </c>
      <c r="HS15" s="116">
        <f t="shared" si="4"/>
        <v>0</v>
      </c>
      <c r="HT15" s="115">
        <f t="shared" si="5"/>
        <v>0</v>
      </c>
      <c r="HU15" s="115">
        <f t="shared" si="6"/>
        <v>0</v>
      </c>
      <c r="HV15" s="117">
        <f t="shared" si="7"/>
        <v>0</v>
      </c>
      <c r="HW15" s="115">
        <f t="shared" si="8"/>
        <v>0</v>
      </c>
      <c r="HX15" s="470" t="str">
        <f t="shared" si="9"/>
        <v>nem volt</v>
      </c>
      <c r="HY15" s="470">
        <f t="shared" si="10"/>
        <v>0</v>
      </c>
      <c r="HZ15" s="399">
        <f t="shared" si="11"/>
        <v>0</v>
      </c>
      <c r="IA15" s="118">
        <f t="shared" si="12"/>
        <v>18</v>
      </c>
      <c r="IB15" s="119">
        <f t="shared" si="13"/>
        <v>0</v>
      </c>
      <c r="IC15" s="119">
        <f t="shared" si="14"/>
        <v>0</v>
      </c>
      <c r="ID15" s="399">
        <f t="shared" si="15"/>
        <v>0</v>
      </c>
    </row>
    <row r="16" spans="1:238" ht="18" x14ac:dyDescent="0.25">
      <c r="A16" s="392">
        <f t="shared" si="16"/>
        <v>10</v>
      </c>
      <c r="B16" s="62" t="s">
        <v>433</v>
      </c>
      <c r="C16" s="64">
        <v>0</v>
      </c>
      <c r="D16" s="64">
        <v>0</v>
      </c>
      <c r="E16" s="64">
        <v>1</v>
      </c>
      <c r="F16" s="64">
        <v>0</v>
      </c>
      <c r="G16" s="64">
        <v>0</v>
      </c>
      <c r="H16" s="65">
        <v>0</v>
      </c>
      <c r="I16" s="288">
        <v>0</v>
      </c>
      <c r="J16" s="64">
        <v>0</v>
      </c>
      <c r="K16" s="64">
        <v>1</v>
      </c>
      <c r="L16" s="64">
        <v>0</v>
      </c>
      <c r="M16" s="64">
        <v>0</v>
      </c>
      <c r="N16" s="64">
        <v>0</v>
      </c>
      <c r="O16" s="67"/>
      <c r="P16" s="378">
        <v>0</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0</v>
      </c>
      <c r="DU16" s="379">
        <v>0</v>
      </c>
      <c r="DV16" s="379">
        <v>0</v>
      </c>
      <c r="DW16" s="379">
        <v>0</v>
      </c>
      <c r="DX16" s="379">
        <v>0</v>
      </c>
      <c r="DY16" s="379">
        <v>0</v>
      </c>
      <c r="DZ16" s="379">
        <v>0</v>
      </c>
      <c r="EA16" s="379">
        <v>0</v>
      </c>
      <c r="EB16" s="380">
        <v>0</v>
      </c>
      <c r="EC16" s="381">
        <v>9</v>
      </c>
      <c r="ED16" s="379">
        <v>0</v>
      </c>
      <c r="EE16" s="379">
        <v>0</v>
      </c>
      <c r="EF16" s="379">
        <v>0</v>
      </c>
      <c r="EG16" s="379">
        <v>0</v>
      </c>
      <c r="EH16" s="379">
        <v>0</v>
      </c>
      <c r="EI16" s="379">
        <v>0</v>
      </c>
      <c r="EJ16" s="379">
        <v>0</v>
      </c>
      <c r="EK16" s="382">
        <v>36</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0</v>
      </c>
      <c r="FE16" s="379">
        <v>0</v>
      </c>
      <c r="FF16" s="379">
        <v>0</v>
      </c>
      <c r="FG16" s="379">
        <v>0</v>
      </c>
      <c r="FH16" s="379">
        <v>0</v>
      </c>
      <c r="FI16" s="379">
        <v>0</v>
      </c>
      <c r="FJ16" s="379">
        <v>0</v>
      </c>
      <c r="FK16" s="379">
        <v>0</v>
      </c>
      <c r="FL16" s="380">
        <v>0</v>
      </c>
      <c r="FM16" s="381">
        <v>0</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0</v>
      </c>
      <c r="GO16" s="379">
        <v>0</v>
      </c>
      <c r="GP16" s="379">
        <v>0</v>
      </c>
      <c r="GQ16" s="379">
        <v>0</v>
      </c>
      <c r="GR16" s="379">
        <v>0</v>
      </c>
      <c r="GS16" s="379">
        <v>0</v>
      </c>
      <c r="GT16" s="379">
        <v>0</v>
      </c>
      <c r="GU16" s="379">
        <v>0</v>
      </c>
      <c r="GV16" s="380">
        <v>0</v>
      </c>
      <c r="GW16" s="381">
        <v>0</v>
      </c>
      <c r="GX16" s="379">
        <v>0</v>
      </c>
      <c r="GY16" s="379">
        <v>0</v>
      </c>
      <c r="GZ16" s="379">
        <v>0</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9</v>
      </c>
      <c r="HP16" s="115">
        <f t="shared" si="18"/>
        <v>0</v>
      </c>
      <c r="HQ16" s="115">
        <f t="shared" si="2"/>
        <v>0</v>
      </c>
      <c r="HR16" s="115">
        <f t="shared" si="3"/>
        <v>0</v>
      </c>
      <c r="HS16" s="116">
        <f t="shared" si="4"/>
        <v>0</v>
      </c>
      <c r="HT16" s="115">
        <f t="shared" si="5"/>
        <v>0</v>
      </c>
      <c r="HU16" s="115">
        <f t="shared" si="6"/>
        <v>0</v>
      </c>
      <c r="HV16" s="117">
        <f t="shared" si="7"/>
        <v>0</v>
      </c>
      <c r="HW16" s="115">
        <f t="shared" si="8"/>
        <v>0</v>
      </c>
      <c r="HX16" s="470" t="str">
        <f t="shared" si="9"/>
        <v>nem volt</v>
      </c>
      <c r="HY16" s="470" t="str">
        <f t="shared" si="10"/>
        <v>nem volt</v>
      </c>
      <c r="HZ16" s="399" t="str">
        <f t="shared" si="11"/>
        <v>nem volt</v>
      </c>
      <c r="IA16" s="118">
        <f t="shared" ref="IA16:IA47" si="19">SUM(HO16:HR16)</f>
        <v>9</v>
      </c>
      <c r="IB16" s="119">
        <f t="shared" si="13"/>
        <v>0</v>
      </c>
      <c r="IC16" s="119">
        <f t="shared" si="14"/>
        <v>0</v>
      </c>
      <c r="ID16" s="399">
        <f t="shared" si="15"/>
        <v>2</v>
      </c>
    </row>
    <row r="17" spans="1:238" ht="18" x14ac:dyDescent="0.25">
      <c r="A17" s="392">
        <f t="shared" si="16"/>
        <v>11</v>
      </c>
      <c r="B17" s="62" t="s">
        <v>433</v>
      </c>
      <c r="C17" s="64">
        <v>0</v>
      </c>
      <c r="D17" s="64">
        <v>0</v>
      </c>
      <c r="E17" s="64">
        <v>0</v>
      </c>
      <c r="F17" s="64">
        <v>0</v>
      </c>
      <c r="G17" s="64">
        <v>0</v>
      </c>
      <c r="H17" s="65">
        <v>1</v>
      </c>
      <c r="I17" s="288">
        <v>0</v>
      </c>
      <c r="J17" s="64">
        <v>0</v>
      </c>
      <c r="K17" s="64">
        <v>0</v>
      </c>
      <c r="L17" s="64">
        <v>0</v>
      </c>
      <c r="M17" s="64">
        <v>0</v>
      </c>
      <c r="N17" s="64">
        <v>0</v>
      </c>
      <c r="O17" s="67"/>
      <c r="P17" s="378">
        <v>0</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0</v>
      </c>
      <c r="BA17" s="379">
        <v>0</v>
      </c>
      <c r="BB17" s="379">
        <v>0</v>
      </c>
      <c r="BC17" s="379">
        <v>0</v>
      </c>
      <c r="BD17" s="379">
        <v>0</v>
      </c>
      <c r="BE17" s="379">
        <v>0</v>
      </c>
      <c r="BF17" s="379">
        <v>0</v>
      </c>
      <c r="BG17" s="379">
        <v>0</v>
      </c>
      <c r="BH17" s="380">
        <v>0</v>
      </c>
      <c r="BI17" s="381">
        <v>0</v>
      </c>
      <c r="BJ17" s="379">
        <v>0</v>
      </c>
      <c r="BK17" s="379">
        <v>0</v>
      </c>
      <c r="BL17" s="379">
        <v>0</v>
      </c>
      <c r="BM17" s="379">
        <v>0</v>
      </c>
      <c r="BN17" s="379">
        <v>0</v>
      </c>
      <c r="BO17" s="379">
        <v>0</v>
      </c>
      <c r="BP17" s="379">
        <v>0</v>
      </c>
      <c r="BQ17" s="382">
        <v>0</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0</v>
      </c>
      <c r="ED17" s="379">
        <v>0</v>
      </c>
      <c r="EE17" s="379">
        <v>0</v>
      </c>
      <c r="EF17" s="379">
        <v>0</v>
      </c>
      <c r="EG17" s="379">
        <v>0</v>
      </c>
      <c r="EH17" s="379">
        <v>0</v>
      </c>
      <c r="EI17" s="379">
        <v>0</v>
      </c>
      <c r="EJ17" s="379">
        <v>0</v>
      </c>
      <c r="EK17" s="382">
        <v>0</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3</v>
      </c>
      <c r="FE17" s="379">
        <v>0</v>
      </c>
      <c r="FF17" s="379">
        <v>0</v>
      </c>
      <c r="FG17" s="379">
        <v>0</v>
      </c>
      <c r="FH17" s="379">
        <v>0</v>
      </c>
      <c r="FI17" s="379">
        <v>0</v>
      </c>
      <c r="FJ17" s="379">
        <v>0</v>
      </c>
      <c r="FK17" s="379">
        <v>0</v>
      </c>
      <c r="FL17" s="380">
        <v>0</v>
      </c>
      <c r="FM17" s="381">
        <v>0</v>
      </c>
      <c r="FN17" s="379">
        <v>0</v>
      </c>
      <c r="FO17" s="379">
        <v>0</v>
      </c>
      <c r="FP17" s="379">
        <v>0</v>
      </c>
      <c r="FQ17" s="379">
        <v>0</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3</v>
      </c>
      <c r="HP17" s="115">
        <f t="shared" si="18"/>
        <v>0</v>
      </c>
      <c r="HQ17" s="115">
        <f>SUM(R17,AA17,AJ17,AS17,BB17,BK17,BT17,CC17,CL17,CU17,DD17,DM17,DV17,EE17,EN17,EW17,FF17,FO17,FX17,GG17,GP17,GY17,HH17)</f>
        <v>0</v>
      </c>
      <c r="HR17" s="115">
        <f t="shared" si="3"/>
        <v>0</v>
      </c>
      <c r="HS17" s="116">
        <f t="shared" si="4"/>
        <v>0</v>
      </c>
      <c r="HT17" s="115">
        <f t="shared" si="5"/>
        <v>0</v>
      </c>
      <c r="HU17" s="115">
        <f t="shared" si="6"/>
        <v>0</v>
      </c>
      <c r="HV17" s="117">
        <f t="shared" si="7"/>
        <v>0</v>
      </c>
      <c r="HW17" s="115">
        <f t="shared" si="8"/>
        <v>0</v>
      </c>
      <c r="HX17" s="470" t="str">
        <f t="shared" si="9"/>
        <v>nem volt</v>
      </c>
      <c r="HY17" s="470" t="str">
        <f t="shared" si="10"/>
        <v>nem volt</v>
      </c>
      <c r="HZ17" s="399" t="str">
        <f t="shared" si="11"/>
        <v>nem volt</v>
      </c>
      <c r="IA17" s="118">
        <f t="shared" si="19"/>
        <v>3</v>
      </c>
      <c r="IB17" s="119">
        <f t="shared" si="13"/>
        <v>0</v>
      </c>
      <c r="IC17" s="119">
        <f t="shared" si="14"/>
        <v>0</v>
      </c>
      <c r="ID17" s="399">
        <f t="shared" si="15"/>
        <v>1</v>
      </c>
    </row>
    <row r="18" spans="1:238" ht="18" x14ac:dyDescent="0.25">
      <c r="A18" s="392">
        <f t="shared" si="16"/>
        <v>12</v>
      </c>
      <c r="B18" s="62" t="s">
        <v>433</v>
      </c>
      <c r="C18" s="64">
        <v>0</v>
      </c>
      <c r="D18" s="64">
        <v>0</v>
      </c>
      <c r="E18" s="64">
        <v>0</v>
      </c>
      <c r="F18" s="64">
        <v>0</v>
      </c>
      <c r="G18" s="64">
        <v>0</v>
      </c>
      <c r="H18" s="65">
        <v>0</v>
      </c>
      <c r="I18" s="288">
        <v>0</v>
      </c>
      <c r="J18" s="64">
        <v>0</v>
      </c>
      <c r="K18" s="64">
        <v>0</v>
      </c>
      <c r="L18" s="64">
        <v>0</v>
      </c>
      <c r="M18" s="64">
        <v>0</v>
      </c>
      <c r="N18" s="64">
        <v>0</v>
      </c>
      <c r="O18" s="67"/>
      <c r="P18" s="378">
        <v>0</v>
      </c>
      <c r="Q18" s="379">
        <v>0</v>
      </c>
      <c r="R18" s="379">
        <v>0</v>
      </c>
      <c r="S18" s="379">
        <v>0</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0</v>
      </c>
      <c r="BJ18" s="379">
        <v>0</v>
      </c>
      <c r="BK18" s="379">
        <v>0</v>
      </c>
      <c r="BL18" s="379">
        <v>0</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0</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0</v>
      </c>
      <c r="DU18" s="379">
        <v>0</v>
      </c>
      <c r="DV18" s="379">
        <v>0</v>
      </c>
      <c r="DW18" s="379">
        <v>0</v>
      </c>
      <c r="DX18" s="379">
        <v>0</v>
      </c>
      <c r="DY18" s="379">
        <v>0</v>
      </c>
      <c r="DZ18" s="379">
        <v>0</v>
      </c>
      <c r="EA18" s="379">
        <v>0</v>
      </c>
      <c r="EB18" s="380">
        <v>0</v>
      </c>
      <c r="EC18" s="381">
        <v>0</v>
      </c>
      <c r="ED18" s="379">
        <v>0</v>
      </c>
      <c r="EE18" s="379">
        <v>0</v>
      </c>
      <c r="EF18" s="379">
        <v>0</v>
      </c>
      <c r="EG18" s="379">
        <v>0</v>
      </c>
      <c r="EH18" s="379">
        <v>0</v>
      </c>
      <c r="EI18" s="379">
        <v>0</v>
      </c>
      <c r="EJ18" s="379">
        <v>0</v>
      </c>
      <c r="EK18" s="382">
        <v>0</v>
      </c>
      <c r="EL18" s="378">
        <v>0</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18</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0</v>
      </c>
      <c r="HP18" s="115">
        <f t="shared" si="18"/>
        <v>0</v>
      </c>
      <c r="HQ18" s="115">
        <f t="shared" si="2"/>
        <v>0</v>
      </c>
      <c r="HR18" s="115">
        <f t="shared" si="3"/>
        <v>0</v>
      </c>
      <c r="HS18" s="116">
        <f t="shared" si="4"/>
        <v>0</v>
      </c>
      <c r="HT18" s="115">
        <f t="shared" si="5"/>
        <v>0</v>
      </c>
      <c r="HU18" s="115">
        <f t="shared" si="6"/>
        <v>0</v>
      </c>
      <c r="HV18" s="117">
        <f t="shared" si="7"/>
        <v>0</v>
      </c>
      <c r="HW18" s="115" t="str">
        <f t="shared" si="8"/>
        <v>nem volt</v>
      </c>
      <c r="HX18" s="470" t="str">
        <f t="shared" si="9"/>
        <v>nem volt</v>
      </c>
      <c r="HY18" s="470" t="str">
        <f t="shared" si="10"/>
        <v>nem volt</v>
      </c>
      <c r="HZ18" s="399" t="str">
        <f t="shared" si="11"/>
        <v>nem volt</v>
      </c>
      <c r="IA18" s="118">
        <f t="shared" si="19"/>
        <v>0</v>
      </c>
      <c r="IB18" s="119">
        <f t="shared" si="13"/>
        <v>0</v>
      </c>
      <c r="IC18" s="119" t="str">
        <f t="shared" si="14"/>
        <v>nem volt</v>
      </c>
      <c r="ID18" s="399">
        <f t="shared" si="15"/>
        <v>0</v>
      </c>
    </row>
    <row r="19" spans="1:238" ht="18" x14ac:dyDescent="0.25">
      <c r="A19" s="392">
        <f t="shared" si="16"/>
        <v>13</v>
      </c>
      <c r="B19" s="62" t="s">
        <v>433</v>
      </c>
      <c r="C19" s="64">
        <v>0</v>
      </c>
      <c r="D19" s="64">
        <v>0</v>
      </c>
      <c r="E19" s="64">
        <v>0</v>
      </c>
      <c r="F19" s="64">
        <v>0</v>
      </c>
      <c r="G19" s="64">
        <v>0</v>
      </c>
      <c r="H19" s="65">
        <v>0</v>
      </c>
      <c r="I19" s="288">
        <v>0</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0</v>
      </c>
      <c r="BA19" s="379">
        <v>0</v>
      </c>
      <c r="BB19" s="379">
        <v>0</v>
      </c>
      <c r="BC19" s="379">
        <v>0</v>
      </c>
      <c r="BD19" s="379">
        <v>0</v>
      </c>
      <c r="BE19" s="379">
        <v>0</v>
      </c>
      <c r="BF19" s="379">
        <v>0</v>
      </c>
      <c r="BG19" s="379">
        <v>0</v>
      </c>
      <c r="BH19" s="380">
        <v>0</v>
      </c>
      <c r="BI19" s="381">
        <v>0</v>
      </c>
      <c r="BJ19" s="379">
        <v>0</v>
      </c>
      <c r="BK19" s="379">
        <v>0</v>
      </c>
      <c r="BL19" s="379">
        <v>0</v>
      </c>
      <c r="BM19" s="379">
        <v>0</v>
      </c>
      <c r="BN19" s="379">
        <v>0</v>
      </c>
      <c r="BO19" s="379">
        <v>0</v>
      </c>
      <c r="BP19" s="379">
        <v>0</v>
      </c>
      <c r="BQ19" s="382">
        <v>0</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0</v>
      </c>
      <c r="CV19" s="379">
        <v>0</v>
      </c>
      <c r="CW19" s="379">
        <v>0</v>
      </c>
      <c r="CX19" s="379">
        <v>0</v>
      </c>
      <c r="CY19" s="379">
        <v>0</v>
      </c>
      <c r="CZ19" s="379">
        <v>0</v>
      </c>
      <c r="DA19" s="382">
        <v>0</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0</v>
      </c>
      <c r="DU19" s="379">
        <v>0</v>
      </c>
      <c r="DV19" s="379">
        <v>0</v>
      </c>
      <c r="DW19" s="379">
        <v>0</v>
      </c>
      <c r="DX19" s="379">
        <v>0</v>
      </c>
      <c r="DY19" s="379">
        <v>0</v>
      </c>
      <c r="DZ19" s="379">
        <v>0</v>
      </c>
      <c r="EA19" s="379">
        <v>0</v>
      </c>
      <c r="EB19" s="380">
        <v>0</v>
      </c>
      <c r="EC19" s="381">
        <v>0</v>
      </c>
      <c r="ED19" s="379">
        <v>0</v>
      </c>
      <c r="EE19" s="379">
        <v>0</v>
      </c>
      <c r="EF19" s="379">
        <v>0</v>
      </c>
      <c r="EG19" s="379">
        <v>0</v>
      </c>
      <c r="EH19" s="379">
        <v>0</v>
      </c>
      <c r="EI19" s="379">
        <v>0</v>
      </c>
      <c r="EJ19" s="379">
        <v>0</v>
      </c>
      <c r="EK19" s="382">
        <v>21</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0</v>
      </c>
      <c r="FN19" s="379">
        <v>0</v>
      </c>
      <c r="FO19" s="379">
        <v>0</v>
      </c>
      <c r="FP19" s="379">
        <v>0</v>
      </c>
      <c r="FQ19" s="379">
        <v>0</v>
      </c>
      <c r="FR19" s="379">
        <v>0</v>
      </c>
      <c r="FS19" s="379">
        <v>0</v>
      </c>
      <c r="FT19" s="379">
        <v>0</v>
      </c>
      <c r="FU19" s="382">
        <v>0</v>
      </c>
      <c r="FV19" s="378">
        <v>0</v>
      </c>
      <c r="FW19" s="379">
        <v>0</v>
      </c>
      <c r="FX19" s="379">
        <v>0</v>
      </c>
      <c r="FY19" s="379">
        <v>0</v>
      </c>
      <c r="FZ19" s="379">
        <v>0</v>
      </c>
      <c r="GA19" s="379">
        <v>0</v>
      </c>
      <c r="GB19" s="379">
        <v>0</v>
      </c>
      <c r="GC19" s="379">
        <v>0</v>
      </c>
      <c r="GD19" s="380">
        <v>0</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0</v>
      </c>
      <c r="HP19" s="115">
        <f t="shared" si="18"/>
        <v>0</v>
      </c>
      <c r="HQ19" s="115">
        <f t="shared" si="2"/>
        <v>0</v>
      </c>
      <c r="HR19" s="115">
        <f t="shared" si="3"/>
        <v>0</v>
      </c>
      <c r="HS19" s="116">
        <f t="shared" si="4"/>
        <v>0</v>
      </c>
      <c r="HT19" s="115">
        <f t="shared" si="5"/>
        <v>0</v>
      </c>
      <c r="HU19" s="115">
        <f t="shared" si="6"/>
        <v>0</v>
      </c>
      <c r="HV19" s="117">
        <f t="shared" si="7"/>
        <v>0</v>
      </c>
      <c r="HW19" s="115" t="str">
        <f t="shared" si="8"/>
        <v>nem volt</v>
      </c>
      <c r="HX19" s="470" t="str">
        <f t="shared" si="9"/>
        <v>nem volt</v>
      </c>
      <c r="HY19" s="470" t="str">
        <f t="shared" si="10"/>
        <v>nem volt</v>
      </c>
      <c r="HZ19" s="399" t="str">
        <f t="shared" si="11"/>
        <v>nem volt</v>
      </c>
      <c r="IA19" s="118">
        <f t="shared" si="19"/>
        <v>0</v>
      </c>
      <c r="IB19" s="119">
        <f t="shared" si="13"/>
        <v>0</v>
      </c>
      <c r="IC19" s="119" t="str">
        <f t="shared" si="14"/>
        <v>nem volt</v>
      </c>
      <c r="ID19" s="399">
        <f t="shared" si="15"/>
        <v>0</v>
      </c>
    </row>
    <row r="20" spans="1:238" ht="18" x14ac:dyDescent="0.25">
      <c r="A20" s="392">
        <f t="shared" si="16"/>
        <v>14</v>
      </c>
      <c r="B20" s="62" t="s">
        <v>433</v>
      </c>
      <c r="C20" s="64">
        <v>0</v>
      </c>
      <c r="D20" s="64">
        <v>0</v>
      </c>
      <c r="E20" s="64">
        <v>0</v>
      </c>
      <c r="F20" s="64">
        <v>0</v>
      </c>
      <c r="G20" s="64">
        <v>0</v>
      </c>
      <c r="H20" s="65">
        <v>0</v>
      </c>
      <c r="I20" s="288">
        <v>0</v>
      </c>
      <c r="J20" s="64">
        <v>0</v>
      </c>
      <c r="K20" s="64">
        <v>0</v>
      </c>
      <c r="L20" s="64">
        <v>0</v>
      </c>
      <c r="M20" s="64">
        <v>0</v>
      </c>
      <c r="N20" s="64">
        <v>0</v>
      </c>
      <c r="O20" s="67"/>
      <c r="P20" s="378">
        <v>0</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0</v>
      </c>
      <c r="BJ20" s="379">
        <v>0</v>
      </c>
      <c r="BK20" s="379">
        <v>0</v>
      </c>
      <c r="BL20" s="379">
        <v>0</v>
      </c>
      <c r="BM20" s="379">
        <v>0</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0</v>
      </c>
      <c r="CT20" s="379">
        <v>0</v>
      </c>
      <c r="CU20" s="379">
        <v>0</v>
      </c>
      <c r="CV20" s="379">
        <v>0</v>
      </c>
      <c r="CW20" s="379">
        <v>0</v>
      </c>
      <c r="CX20" s="379">
        <v>0</v>
      </c>
      <c r="CY20" s="379">
        <v>0</v>
      </c>
      <c r="CZ20" s="379">
        <v>0</v>
      </c>
      <c r="DA20" s="382">
        <v>0</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0</v>
      </c>
      <c r="EM20" s="379">
        <v>0</v>
      </c>
      <c r="EN20" s="379">
        <v>0</v>
      </c>
      <c r="EO20" s="379">
        <v>0</v>
      </c>
      <c r="EP20" s="379">
        <v>0</v>
      </c>
      <c r="EQ20" s="379">
        <v>0</v>
      </c>
      <c r="ER20" s="379">
        <v>0</v>
      </c>
      <c r="ES20" s="379">
        <v>0</v>
      </c>
      <c r="ET20" s="380">
        <v>0</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45</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0</v>
      </c>
      <c r="GO20" s="379">
        <v>0</v>
      </c>
      <c r="GP20" s="379">
        <v>0</v>
      </c>
      <c r="GQ20" s="379">
        <v>0</v>
      </c>
      <c r="GR20" s="379">
        <v>0</v>
      </c>
      <c r="GS20" s="379">
        <v>0</v>
      </c>
      <c r="GT20" s="379">
        <v>0</v>
      </c>
      <c r="GU20" s="379">
        <v>0</v>
      </c>
      <c r="GV20" s="380">
        <v>0</v>
      </c>
      <c r="GW20" s="381">
        <v>0</v>
      </c>
      <c r="GX20" s="379">
        <v>0</v>
      </c>
      <c r="GY20" s="379">
        <v>0</v>
      </c>
      <c r="GZ20" s="379">
        <v>0</v>
      </c>
      <c r="HA20" s="379">
        <v>0</v>
      </c>
      <c r="HB20" s="379">
        <v>0</v>
      </c>
      <c r="HC20" s="379">
        <v>0</v>
      </c>
      <c r="HD20" s="379">
        <v>0</v>
      </c>
      <c r="HE20" s="382">
        <v>0</v>
      </c>
      <c r="HF20" s="378">
        <v>0</v>
      </c>
      <c r="HG20" s="379">
        <v>0</v>
      </c>
      <c r="HH20" s="379">
        <v>0</v>
      </c>
      <c r="HI20" s="379">
        <v>0</v>
      </c>
      <c r="HJ20" s="379">
        <v>0</v>
      </c>
      <c r="HK20" s="379">
        <v>0</v>
      </c>
      <c r="HL20" s="379">
        <v>0</v>
      </c>
      <c r="HM20" s="379">
        <v>0</v>
      </c>
      <c r="HN20" s="380">
        <v>0</v>
      </c>
      <c r="HO20" s="115">
        <f t="shared" si="17"/>
        <v>45</v>
      </c>
      <c r="HP20" s="115">
        <f t="shared" si="18"/>
        <v>0</v>
      </c>
      <c r="HQ20" s="115">
        <f t="shared" si="2"/>
        <v>0</v>
      </c>
      <c r="HR20" s="115">
        <f t="shared" si="3"/>
        <v>0</v>
      </c>
      <c r="HS20" s="116">
        <f t="shared" si="4"/>
        <v>0</v>
      </c>
      <c r="HT20" s="115">
        <f t="shared" si="5"/>
        <v>0</v>
      </c>
      <c r="HU20" s="115">
        <f t="shared" si="6"/>
        <v>0</v>
      </c>
      <c r="HV20" s="117">
        <f t="shared" si="7"/>
        <v>0</v>
      </c>
      <c r="HW20" s="115">
        <f t="shared" si="8"/>
        <v>0</v>
      </c>
      <c r="HX20" s="470" t="str">
        <f t="shared" si="9"/>
        <v>nem volt</v>
      </c>
      <c r="HY20" s="470" t="str">
        <f t="shared" si="10"/>
        <v>nem volt</v>
      </c>
      <c r="HZ20" s="399" t="str">
        <f t="shared" si="11"/>
        <v>nem volt</v>
      </c>
      <c r="IA20" s="118">
        <f t="shared" si="19"/>
        <v>45</v>
      </c>
      <c r="IB20" s="119">
        <f t="shared" si="13"/>
        <v>0</v>
      </c>
      <c r="IC20" s="119">
        <f t="shared" si="14"/>
        <v>0</v>
      </c>
      <c r="ID20" s="399">
        <f t="shared" si="15"/>
        <v>0</v>
      </c>
    </row>
    <row r="21" spans="1:238" ht="18" x14ac:dyDescent="0.25">
      <c r="A21" s="392">
        <f t="shared" si="16"/>
        <v>15</v>
      </c>
      <c r="B21" s="62" t="s">
        <v>433</v>
      </c>
      <c r="C21" s="64">
        <v>0</v>
      </c>
      <c r="D21" s="64">
        <v>0</v>
      </c>
      <c r="E21" s="64">
        <v>0</v>
      </c>
      <c r="F21" s="64">
        <v>0</v>
      </c>
      <c r="G21" s="64">
        <v>0</v>
      </c>
      <c r="H21" s="65">
        <v>0</v>
      </c>
      <c r="I21" s="288">
        <v>0</v>
      </c>
      <c r="J21" s="64">
        <v>0</v>
      </c>
      <c r="K21" s="64">
        <v>0</v>
      </c>
      <c r="L21" s="64">
        <v>0</v>
      </c>
      <c r="M21" s="64">
        <v>0</v>
      </c>
      <c r="N21" s="64">
        <v>0</v>
      </c>
      <c r="O21" s="67"/>
      <c r="P21" s="378">
        <v>0</v>
      </c>
      <c r="Q21" s="379">
        <v>0</v>
      </c>
      <c r="R21" s="379">
        <v>0</v>
      </c>
      <c r="S21" s="379">
        <v>0</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0</v>
      </c>
      <c r="BA21" s="379">
        <v>0</v>
      </c>
      <c r="BB21" s="379">
        <v>0</v>
      </c>
      <c r="BC21" s="379">
        <v>0</v>
      </c>
      <c r="BD21" s="379">
        <v>0</v>
      </c>
      <c r="BE21" s="379">
        <v>0</v>
      </c>
      <c r="BF21" s="379">
        <v>0</v>
      </c>
      <c r="BG21" s="379">
        <v>0</v>
      </c>
      <c r="BH21" s="380">
        <v>0</v>
      </c>
      <c r="BI21" s="381">
        <v>0</v>
      </c>
      <c r="BJ21" s="379">
        <v>0</v>
      </c>
      <c r="BK21" s="379">
        <v>0</v>
      </c>
      <c r="BL21" s="379">
        <v>0</v>
      </c>
      <c r="BM21" s="379">
        <v>0</v>
      </c>
      <c r="BN21" s="379">
        <v>0</v>
      </c>
      <c r="BO21" s="379">
        <v>0</v>
      </c>
      <c r="BP21" s="379">
        <v>0</v>
      </c>
      <c r="BQ21" s="382">
        <v>0</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0</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16</v>
      </c>
      <c r="FE21" s="379">
        <v>0</v>
      </c>
      <c r="FF21" s="379">
        <v>0</v>
      </c>
      <c r="FG21" s="379">
        <v>0</v>
      </c>
      <c r="FH21" s="379">
        <v>0</v>
      </c>
      <c r="FI21" s="379">
        <v>0</v>
      </c>
      <c r="FJ21" s="379">
        <v>0</v>
      </c>
      <c r="FK21" s="379">
        <v>0</v>
      </c>
      <c r="FL21" s="380">
        <v>0</v>
      </c>
      <c r="FM21" s="381">
        <v>0</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16</v>
      </c>
      <c r="HP21" s="115">
        <f t="shared" si="18"/>
        <v>0</v>
      </c>
      <c r="HQ21" s="115">
        <f t="shared" si="2"/>
        <v>0</v>
      </c>
      <c r="HR21" s="115">
        <f t="shared" si="3"/>
        <v>0</v>
      </c>
      <c r="HS21" s="116">
        <f t="shared" si="4"/>
        <v>0</v>
      </c>
      <c r="HT21" s="115">
        <f t="shared" si="5"/>
        <v>0</v>
      </c>
      <c r="HU21" s="115">
        <f t="shared" si="6"/>
        <v>0</v>
      </c>
      <c r="HV21" s="117">
        <f t="shared" si="7"/>
        <v>0</v>
      </c>
      <c r="HW21" s="115">
        <f t="shared" si="8"/>
        <v>0</v>
      </c>
      <c r="HX21" s="470" t="str">
        <f t="shared" si="9"/>
        <v>nem volt</v>
      </c>
      <c r="HY21" s="470" t="str">
        <f t="shared" si="10"/>
        <v>nem volt</v>
      </c>
      <c r="HZ21" s="399" t="str">
        <f t="shared" si="11"/>
        <v>nem volt</v>
      </c>
      <c r="IA21" s="118">
        <f t="shared" si="19"/>
        <v>16</v>
      </c>
      <c r="IB21" s="119">
        <f t="shared" si="13"/>
        <v>0</v>
      </c>
      <c r="IC21" s="119">
        <f t="shared" si="14"/>
        <v>0</v>
      </c>
      <c r="ID21" s="399">
        <f t="shared" si="15"/>
        <v>0</v>
      </c>
    </row>
    <row r="22" spans="1:238" ht="18" x14ac:dyDescent="0.25">
      <c r="A22" s="392">
        <f t="shared" si="16"/>
        <v>16</v>
      </c>
      <c r="B22" s="62" t="s">
        <v>433</v>
      </c>
      <c r="C22" s="64">
        <v>0</v>
      </c>
      <c r="D22" s="64">
        <v>0</v>
      </c>
      <c r="E22" s="64">
        <v>0</v>
      </c>
      <c r="F22" s="64">
        <v>0</v>
      </c>
      <c r="G22" s="64">
        <v>0</v>
      </c>
      <c r="H22" s="65">
        <v>0</v>
      </c>
      <c r="I22" s="288">
        <v>0</v>
      </c>
      <c r="J22" s="64">
        <v>0</v>
      </c>
      <c r="K22" s="64">
        <v>0</v>
      </c>
      <c r="L22" s="64">
        <v>0</v>
      </c>
      <c r="M22" s="64">
        <v>0</v>
      </c>
      <c r="N22" s="64">
        <v>0</v>
      </c>
      <c r="O22" s="67"/>
      <c r="P22" s="378">
        <v>0</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0</v>
      </c>
      <c r="BA22" s="379">
        <v>0</v>
      </c>
      <c r="BB22" s="379">
        <v>0</v>
      </c>
      <c r="BC22" s="379">
        <v>0</v>
      </c>
      <c r="BD22" s="379">
        <v>0</v>
      </c>
      <c r="BE22" s="379">
        <v>0</v>
      </c>
      <c r="BF22" s="379">
        <v>0</v>
      </c>
      <c r="BG22" s="379">
        <v>0</v>
      </c>
      <c r="BH22" s="380">
        <v>0</v>
      </c>
      <c r="BI22" s="381">
        <v>0</v>
      </c>
      <c r="BJ22" s="379">
        <v>0</v>
      </c>
      <c r="BK22" s="379">
        <v>0</v>
      </c>
      <c r="BL22" s="379">
        <v>0</v>
      </c>
      <c r="BM22" s="379">
        <v>0</v>
      </c>
      <c r="BN22" s="379">
        <v>0</v>
      </c>
      <c r="BO22" s="379">
        <v>0</v>
      </c>
      <c r="BP22" s="379">
        <v>0</v>
      </c>
      <c r="BQ22" s="382">
        <v>0</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0</v>
      </c>
      <c r="EF22" s="379">
        <v>0</v>
      </c>
      <c r="EG22" s="379">
        <v>0</v>
      </c>
      <c r="EH22" s="379">
        <v>0</v>
      </c>
      <c r="EI22" s="379">
        <v>0</v>
      </c>
      <c r="EJ22" s="379">
        <v>0</v>
      </c>
      <c r="EK22" s="382">
        <v>0</v>
      </c>
      <c r="EL22" s="378">
        <v>0</v>
      </c>
      <c r="EM22" s="379">
        <v>0</v>
      </c>
      <c r="EN22" s="379">
        <v>0</v>
      </c>
      <c r="EO22" s="379">
        <v>0</v>
      </c>
      <c r="EP22" s="379">
        <v>0</v>
      </c>
      <c r="EQ22" s="379">
        <v>0</v>
      </c>
      <c r="ER22" s="379">
        <v>0</v>
      </c>
      <c r="ES22" s="379">
        <v>0</v>
      </c>
      <c r="ET22" s="380">
        <v>0</v>
      </c>
      <c r="EU22" s="381">
        <v>0</v>
      </c>
      <c r="EV22" s="379">
        <v>0</v>
      </c>
      <c r="EW22" s="379">
        <v>0</v>
      </c>
      <c r="EX22" s="379">
        <v>0</v>
      </c>
      <c r="EY22" s="379">
        <v>0</v>
      </c>
      <c r="EZ22" s="379">
        <v>0</v>
      </c>
      <c r="FA22" s="379">
        <v>0</v>
      </c>
      <c r="FB22" s="379">
        <v>0</v>
      </c>
      <c r="FC22" s="382">
        <v>0</v>
      </c>
      <c r="FD22" s="378">
        <v>0</v>
      </c>
      <c r="FE22" s="379">
        <v>0</v>
      </c>
      <c r="FF22" s="379">
        <v>0</v>
      </c>
      <c r="FG22" s="379">
        <v>0</v>
      </c>
      <c r="FH22" s="379">
        <v>0</v>
      </c>
      <c r="FI22" s="379">
        <v>0</v>
      </c>
      <c r="FJ22" s="379">
        <v>0</v>
      </c>
      <c r="FK22" s="379">
        <v>0</v>
      </c>
      <c r="FL22" s="380">
        <v>0</v>
      </c>
      <c r="FM22" s="381">
        <v>8</v>
      </c>
      <c r="FN22" s="379">
        <v>0</v>
      </c>
      <c r="FO22" s="379">
        <v>0</v>
      </c>
      <c r="FP22" s="379">
        <v>0</v>
      </c>
      <c r="FQ22" s="379">
        <v>0</v>
      </c>
      <c r="FR22" s="379">
        <v>0</v>
      </c>
      <c r="FS22" s="379">
        <v>0</v>
      </c>
      <c r="FT22" s="379">
        <v>0</v>
      </c>
      <c r="FU22" s="382">
        <v>0</v>
      </c>
      <c r="FV22" s="378">
        <v>0</v>
      </c>
      <c r="FW22" s="379">
        <v>0</v>
      </c>
      <c r="FX22" s="379">
        <v>0</v>
      </c>
      <c r="FY22" s="379">
        <v>0</v>
      </c>
      <c r="FZ22" s="379">
        <v>0</v>
      </c>
      <c r="GA22" s="379">
        <v>0</v>
      </c>
      <c r="GB22" s="379">
        <v>0</v>
      </c>
      <c r="GC22" s="379">
        <v>0</v>
      </c>
      <c r="GD22" s="380">
        <v>0</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81">
        <v>0</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f t="shared" si="17"/>
        <v>8</v>
      </c>
      <c r="HP22" s="115">
        <f t="shared" si="18"/>
        <v>0</v>
      </c>
      <c r="HQ22" s="115">
        <f t="shared" si="2"/>
        <v>0</v>
      </c>
      <c r="HR22" s="115">
        <f t="shared" si="3"/>
        <v>0</v>
      </c>
      <c r="HS22" s="116">
        <f t="shared" si="4"/>
        <v>0</v>
      </c>
      <c r="HT22" s="115">
        <f t="shared" si="5"/>
        <v>0</v>
      </c>
      <c r="HU22" s="115">
        <f t="shared" si="6"/>
        <v>0</v>
      </c>
      <c r="HV22" s="117">
        <f t="shared" si="7"/>
        <v>0</v>
      </c>
      <c r="HW22" s="115">
        <f t="shared" si="8"/>
        <v>0</v>
      </c>
      <c r="HX22" s="470" t="str">
        <f t="shared" si="9"/>
        <v>nem volt</v>
      </c>
      <c r="HY22" s="470" t="str">
        <f t="shared" si="10"/>
        <v>nem volt</v>
      </c>
      <c r="HZ22" s="399" t="str">
        <f t="shared" si="11"/>
        <v>nem volt</v>
      </c>
      <c r="IA22" s="118">
        <f t="shared" si="19"/>
        <v>8</v>
      </c>
      <c r="IB22" s="119">
        <f t="shared" si="13"/>
        <v>0</v>
      </c>
      <c r="IC22" s="119">
        <f t="shared" si="14"/>
        <v>0</v>
      </c>
      <c r="ID22" s="399">
        <f t="shared" si="15"/>
        <v>0</v>
      </c>
    </row>
    <row r="23" spans="1:238" ht="18" x14ac:dyDescent="0.25">
      <c r="A23" s="392">
        <f t="shared" si="16"/>
        <v>17</v>
      </c>
      <c r="B23" s="62" t="s">
        <v>433</v>
      </c>
      <c r="C23" s="64">
        <v>0</v>
      </c>
      <c r="D23" s="64">
        <v>0</v>
      </c>
      <c r="E23" s="64">
        <v>0</v>
      </c>
      <c r="F23" s="64">
        <v>0</v>
      </c>
      <c r="G23" s="64">
        <v>0</v>
      </c>
      <c r="H23" s="65">
        <v>0</v>
      </c>
      <c r="I23" s="288">
        <v>0</v>
      </c>
      <c r="J23" s="64">
        <v>0</v>
      </c>
      <c r="K23" s="64">
        <v>0</v>
      </c>
      <c r="L23" s="64">
        <v>0</v>
      </c>
      <c r="M23" s="64">
        <v>0</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0</v>
      </c>
      <c r="BA23" s="379">
        <v>0</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0</v>
      </c>
      <c r="EM23" s="379">
        <v>0</v>
      </c>
      <c r="EN23" s="379">
        <v>0</v>
      </c>
      <c r="EO23" s="379">
        <v>0</v>
      </c>
      <c r="EP23" s="379">
        <v>0</v>
      </c>
      <c r="EQ23" s="379">
        <v>0</v>
      </c>
      <c r="ER23" s="379">
        <v>0</v>
      </c>
      <c r="ES23" s="379">
        <v>0</v>
      </c>
      <c r="ET23" s="380">
        <v>0</v>
      </c>
      <c r="EU23" s="381">
        <v>0</v>
      </c>
      <c r="EV23" s="379">
        <v>0</v>
      </c>
      <c r="EW23" s="379">
        <v>0</v>
      </c>
      <c r="EX23" s="379">
        <v>0</v>
      </c>
      <c r="EY23" s="379">
        <v>0</v>
      </c>
      <c r="EZ23" s="379">
        <v>0</v>
      </c>
      <c r="FA23" s="379">
        <v>0</v>
      </c>
      <c r="FB23" s="379">
        <v>0</v>
      </c>
      <c r="FC23" s="382">
        <v>0</v>
      </c>
      <c r="FD23" s="378">
        <v>0</v>
      </c>
      <c r="FE23" s="379">
        <v>0</v>
      </c>
      <c r="FF23" s="379">
        <v>0</v>
      </c>
      <c r="FG23" s="379">
        <v>0</v>
      </c>
      <c r="FH23" s="379">
        <v>0</v>
      </c>
      <c r="FI23" s="379">
        <v>0</v>
      </c>
      <c r="FJ23" s="379">
        <v>0</v>
      </c>
      <c r="FK23" s="379">
        <v>0</v>
      </c>
      <c r="FL23" s="380">
        <v>0</v>
      </c>
      <c r="FM23" s="381">
        <v>10</v>
      </c>
      <c r="FN23" s="379">
        <v>0</v>
      </c>
      <c r="FO23" s="379">
        <v>0</v>
      </c>
      <c r="FP23" s="379">
        <v>0</v>
      </c>
      <c r="FQ23" s="379">
        <v>0</v>
      </c>
      <c r="FR23" s="379">
        <v>0</v>
      </c>
      <c r="FS23" s="379">
        <v>0</v>
      </c>
      <c r="FT23" s="379">
        <v>0</v>
      </c>
      <c r="FU23" s="382">
        <v>0</v>
      </c>
      <c r="FV23" s="378">
        <v>0</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0</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10</v>
      </c>
      <c r="HP23" s="115">
        <f t="shared" si="18"/>
        <v>0</v>
      </c>
      <c r="HQ23" s="115">
        <f t="shared" si="2"/>
        <v>0</v>
      </c>
      <c r="HR23" s="115">
        <f t="shared" si="3"/>
        <v>0</v>
      </c>
      <c r="HS23" s="116">
        <f t="shared" si="4"/>
        <v>0</v>
      </c>
      <c r="HT23" s="115">
        <f t="shared" si="5"/>
        <v>0</v>
      </c>
      <c r="HU23" s="115">
        <f t="shared" si="6"/>
        <v>0</v>
      </c>
      <c r="HV23" s="117">
        <f t="shared" si="7"/>
        <v>0</v>
      </c>
      <c r="HW23" s="115">
        <f t="shared" si="8"/>
        <v>0</v>
      </c>
      <c r="HX23" s="470" t="str">
        <f t="shared" si="9"/>
        <v>nem volt</v>
      </c>
      <c r="HY23" s="470" t="str">
        <f t="shared" si="10"/>
        <v>nem volt</v>
      </c>
      <c r="HZ23" s="399" t="str">
        <f t="shared" si="11"/>
        <v>nem volt</v>
      </c>
      <c r="IA23" s="118">
        <f t="shared" si="19"/>
        <v>10</v>
      </c>
      <c r="IB23" s="119">
        <f t="shared" si="13"/>
        <v>0</v>
      </c>
      <c r="IC23" s="119">
        <f t="shared" si="14"/>
        <v>0</v>
      </c>
      <c r="ID23" s="399">
        <f t="shared" si="15"/>
        <v>0</v>
      </c>
    </row>
    <row r="24" spans="1:238" ht="18" x14ac:dyDescent="0.25">
      <c r="A24" s="392">
        <f t="shared" si="16"/>
        <v>18</v>
      </c>
      <c r="B24" s="62" t="s">
        <v>433</v>
      </c>
      <c r="C24" s="64">
        <v>0</v>
      </c>
      <c r="D24" s="64">
        <v>0</v>
      </c>
      <c r="E24" s="64">
        <v>0</v>
      </c>
      <c r="F24" s="64">
        <v>0</v>
      </c>
      <c r="G24" s="64">
        <v>0</v>
      </c>
      <c r="H24" s="65">
        <v>0</v>
      </c>
      <c r="I24" s="288">
        <v>0</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0</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0</v>
      </c>
      <c r="BD24" s="379">
        <v>0</v>
      </c>
      <c r="BE24" s="379">
        <v>0</v>
      </c>
      <c r="BF24" s="379">
        <v>0</v>
      </c>
      <c r="BG24" s="379">
        <v>0</v>
      </c>
      <c r="BH24" s="380">
        <v>0</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0</v>
      </c>
      <c r="ED24" s="379">
        <v>0</v>
      </c>
      <c r="EE24" s="379">
        <v>0</v>
      </c>
      <c r="EF24" s="379">
        <v>0</v>
      </c>
      <c r="EG24" s="379">
        <v>0</v>
      </c>
      <c r="EH24" s="379">
        <v>0</v>
      </c>
      <c r="EI24" s="379">
        <v>0</v>
      </c>
      <c r="EJ24" s="379">
        <v>0</v>
      </c>
      <c r="EK24" s="382">
        <v>0</v>
      </c>
      <c r="EL24" s="378">
        <v>0</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0</v>
      </c>
      <c r="FE24" s="379">
        <v>0</v>
      </c>
      <c r="FF24" s="379">
        <v>0</v>
      </c>
      <c r="FG24" s="379">
        <v>0</v>
      </c>
      <c r="FH24" s="379">
        <v>0</v>
      </c>
      <c r="FI24" s="379">
        <v>0</v>
      </c>
      <c r="FJ24" s="379">
        <v>0</v>
      </c>
      <c r="FK24" s="379">
        <v>0</v>
      </c>
      <c r="FL24" s="380">
        <v>0</v>
      </c>
      <c r="FM24" s="381">
        <v>14</v>
      </c>
      <c r="FN24" s="379">
        <v>0</v>
      </c>
      <c r="FO24" s="379">
        <v>0</v>
      </c>
      <c r="FP24" s="379">
        <v>0</v>
      </c>
      <c r="FQ24" s="379">
        <v>0</v>
      </c>
      <c r="FR24" s="379">
        <v>0</v>
      </c>
      <c r="FS24" s="379">
        <v>0</v>
      </c>
      <c r="FT24" s="379">
        <v>0</v>
      </c>
      <c r="FU24" s="382">
        <v>0</v>
      </c>
      <c r="FV24" s="378">
        <v>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14</v>
      </c>
      <c r="HP24" s="115">
        <f t="shared" si="18"/>
        <v>0</v>
      </c>
      <c r="HQ24" s="115">
        <f t="shared" si="2"/>
        <v>0</v>
      </c>
      <c r="HR24" s="115">
        <f t="shared" si="3"/>
        <v>0</v>
      </c>
      <c r="HS24" s="116">
        <f t="shared" si="4"/>
        <v>0</v>
      </c>
      <c r="HT24" s="115">
        <f t="shared" si="5"/>
        <v>0</v>
      </c>
      <c r="HU24" s="115">
        <f t="shared" si="6"/>
        <v>0</v>
      </c>
      <c r="HV24" s="117">
        <f t="shared" si="7"/>
        <v>0</v>
      </c>
      <c r="HW24" s="115">
        <f t="shared" si="8"/>
        <v>0</v>
      </c>
      <c r="HX24" s="470" t="str">
        <f t="shared" si="9"/>
        <v>nem volt</v>
      </c>
      <c r="HY24" s="470" t="str">
        <f t="shared" si="10"/>
        <v>nem volt</v>
      </c>
      <c r="HZ24" s="399" t="str">
        <f t="shared" si="11"/>
        <v>nem volt</v>
      </c>
      <c r="IA24" s="118">
        <f t="shared" si="19"/>
        <v>14</v>
      </c>
      <c r="IB24" s="119">
        <f t="shared" si="13"/>
        <v>0</v>
      </c>
      <c r="IC24" s="119">
        <f t="shared" si="14"/>
        <v>0</v>
      </c>
      <c r="ID24" s="399">
        <f t="shared" si="15"/>
        <v>0</v>
      </c>
    </row>
    <row r="25" spans="1:238" ht="18" x14ac:dyDescent="0.25">
      <c r="A25" s="392">
        <f t="shared" si="16"/>
        <v>19</v>
      </c>
      <c r="B25" s="62" t="s">
        <v>433</v>
      </c>
      <c r="C25" s="64">
        <v>0</v>
      </c>
      <c r="D25" s="64">
        <v>0</v>
      </c>
      <c r="E25" s="64">
        <v>0</v>
      </c>
      <c r="F25" s="64">
        <v>0</v>
      </c>
      <c r="G25" s="64">
        <v>0</v>
      </c>
      <c r="H25" s="65">
        <v>0</v>
      </c>
      <c r="I25" s="288">
        <v>0</v>
      </c>
      <c r="J25" s="64">
        <v>0</v>
      </c>
      <c r="K25" s="64">
        <v>0</v>
      </c>
      <c r="L25" s="64">
        <v>0</v>
      </c>
      <c r="M25" s="64">
        <v>0</v>
      </c>
      <c r="N25" s="64">
        <v>0</v>
      </c>
      <c r="O25" s="67"/>
      <c r="P25" s="378">
        <v>0</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0</v>
      </c>
      <c r="BA25" s="379">
        <v>0</v>
      </c>
      <c r="BB25" s="379">
        <v>0</v>
      </c>
      <c r="BC25" s="379">
        <v>0</v>
      </c>
      <c r="BD25" s="379">
        <v>0</v>
      </c>
      <c r="BE25" s="379">
        <v>0</v>
      </c>
      <c r="BF25" s="379">
        <v>0</v>
      </c>
      <c r="BG25" s="379">
        <v>0</v>
      </c>
      <c r="BH25" s="380">
        <v>0</v>
      </c>
      <c r="BI25" s="381">
        <v>0</v>
      </c>
      <c r="BJ25" s="379">
        <v>0</v>
      </c>
      <c r="BK25" s="379">
        <v>0</v>
      </c>
      <c r="BL25" s="379">
        <v>0</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0</v>
      </c>
      <c r="DU25" s="379">
        <v>0</v>
      </c>
      <c r="DV25" s="379">
        <v>0</v>
      </c>
      <c r="DW25" s="379">
        <v>0</v>
      </c>
      <c r="DX25" s="379">
        <v>0</v>
      </c>
      <c r="DY25" s="379">
        <v>0</v>
      </c>
      <c r="DZ25" s="379">
        <v>0</v>
      </c>
      <c r="EA25" s="379">
        <v>0</v>
      </c>
      <c r="EB25" s="380">
        <v>0</v>
      </c>
      <c r="EC25" s="381">
        <v>0</v>
      </c>
      <c r="ED25" s="379">
        <v>0</v>
      </c>
      <c r="EE25" s="379">
        <v>0</v>
      </c>
      <c r="EF25" s="379">
        <v>0</v>
      </c>
      <c r="EG25" s="379">
        <v>0</v>
      </c>
      <c r="EH25" s="379">
        <v>0</v>
      </c>
      <c r="EI25" s="379">
        <v>0</v>
      </c>
      <c r="EJ25" s="379">
        <v>0</v>
      </c>
      <c r="EK25" s="382">
        <v>0</v>
      </c>
      <c r="EL25" s="378">
        <v>0</v>
      </c>
      <c r="EM25" s="379">
        <v>0</v>
      </c>
      <c r="EN25" s="379">
        <v>0</v>
      </c>
      <c r="EO25" s="379">
        <v>0</v>
      </c>
      <c r="EP25" s="379">
        <v>0</v>
      </c>
      <c r="EQ25" s="379">
        <v>0</v>
      </c>
      <c r="ER25" s="379">
        <v>0</v>
      </c>
      <c r="ES25" s="379">
        <v>0</v>
      </c>
      <c r="ET25" s="380">
        <v>0</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0</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0</v>
      </c>
      <c r="HP25" s="115">
        <f t="shared" si="18"/>
        <v>0</v>
      </c>
      <c r="HQ25" s="115">
        <f t="shared" si="2"/>
        <v>0</v>
      </c>
      <c r="HR25" s="115">
        <f t="shared" si="3"/>
        <v>0</v>
      </c>
      <c r="HS25" s="116">
        <f t="shared" si="4"/>
        <v>0</v>
      </c>
      <c r="HT25" s="115">
        <f t="shared" si="5"/>
        <v>0</v>
      </c>
      <c r="HU25" s="115">
        <f t="shared" si="6"/>
        <v>0</v>
      </c>
      <c r="HV25" s="117">
        <f t="shared" si="7"/>
        <v>0</v>
      </c>
      <c r="HW25" s="115" t="str">
        <f t="shared" si="8"/>
        <v>nem volt</v>
      </c>
      <c r="HX25" s="470" t="str">
        <f t="shared" si="9"/>
        <v>nem volt</v>
      </c>
      <c r="HY25" s="470" t="str">
        <f t="shared" si="10"/>
        <v>nem volt</v>
      </c>
      <c r="HZ25" s="399" t="str">
        <f t="shared" si="11"/>
        <v>nem volt</v>
      </c>
      <c r="IA25" s="118">
        <f t="shared" si="19"/>
        <v>0</v>
      </c>
      <c r="IB25" s="119">
        <f t="shared" si="13"/>
        <v>0</v>
      </c>
      <c r="IC25" s="119" t="str">
        <f t="shared" si="14"/>
        <v>nem volt</v>
      </c>
      <c r="ID25" s="399">
        <f t="shared" si="15"/>
        <v>0</v>
      </c>
    </row>
    <row r="26" spans="1:238" ht="18" x14ac:dyDescent="0.25">
      <c r="A26" s="392">
        <f t="shared" si="16"/>
        <v>20</v>
      </c>
      <c r="B26" s="62" t="s">
        <v>433</v>
      </c>
      <c r="C26" s="64">
        <v>0</v>
      </c>
      <c r="D26" s="64">
        <v>0</v>
      </c>
      <c r="E26" s="64">
        <v>0</v>
      </c>
      <c r="F26" s="64">
        <v>0</v>
      </c>
      <c r="G26" s="64">
        <v>0</v>
      </c>
      <c r="H26" s="65">
        <v>0</v>
      </c>
      <c r="I26" s="288">
        <v>0</v>
      </c>
      <c r="J26" s="64">
        <v>0</v>
      </c>
      <c r="K26" s="64">
        <v>0</v>
      </c>
      <c r="L26" s="64">
        <v>0</v>
      </c>
      <c r="M26" s="64">
        <v>0</v>
      </c>
      <c r="N26" s="64">
        <v>0</v>
      </c>
      <c r="O26" s="67"/>
      <c r="P26" s="378">
        <v>0</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0</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0</v>
      </c>
      <c r="BJ26" s="379">
        <v>0</v>
      </c>
      <c r="BK26" s="379">
        <v>0</v>
      </c>
      <c r="BL26" s="379">
        <v>0</v>
      </c>
      <c r="BM26" s="379">
        <v>0</v>
      </c>
      <c r="BN26" s="379">
        <v>0</v>
      </c>
      <c r="BO26" s="379">
        <v>0</v>
      </c>
      <c r="BP26" s="379">
        <v>0</v>
      </c>
      <c r="BQ26" s="382">
        <v>0</v>
      </c>
      <c r="BR26" s="378">
        <v>0</v>
      </c>
      <c r="BS26" s="379">
        <v>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0</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4</v>
      </c>
      <c r="DU26" s="379">
        <v>0</v>
      </c>
      <c r="DV26" s="379">
        <v>0</v>
      </c>
      <c r="DW26" s="379">
        <v>0</v>
      </c>
      <c r="DX26" s="379">
        <v>0</v>
      </c>
      <c r="DY26" s="379">
        <v>0</v>
      </c>
      <c r="DZ26" s="379">
        <v>0</v>
      </c>
      <c r="EA26" s="379">
        <v>0</v>
      </c>
      <c r="EB26" s="380">
        <v>10</v>
      </c>
      <c r="EC26" s="381">
        <v>0</v>
      </c>
      <c r="ED26" s="379">
        <v>0</v>
      </c>
      <c r="EE26" s="379">
        <v>0</v>
      </c>
      <c r="EF26" s="379">
        <v>0</v>
      </c>
      <c r="EG26" s="379">
        <v>0</v>
      </c>
      <c r="EH26" s="379">
        <v>0</v>
      </c>
      <c r="EI26" s="379">
        <v>0</v>
      </c>
      <c r="EJ26" s="379">
        <v>0</v>
      </c>
      <c r="EK26" s="382">
        <v>0</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0</v>
      </c>
      <c r="FE26" s="379">
        <v>0</v>
      </c>
      <c r="FF26" s="379">
        <v>0</v>
      </c>
      <c r="FG26" s="379">
        <v>0</v>
      </c>
      <c r="FH26" s="379">
        <v>0</v>
      </c>
      <c r="FI26" s="379">
        <v>0</v>
      </c>
      <c r="FJ26" s="379">
        <v>0</v>
      </c>
      <c r="FK26" s="379">
        <v>0</v>
      </c>
      <c r="FL26" s="380">
        <v>0</v>
      </c>
      <c r="FM26" s="381">
        <v>0</v>
      </c>
      <c r="FN26" s="379">
        <v>0</v>
      </c>
      <c r="FO26" s="379">
        <v>0</v>
      </c>
      <c r="FP26" s="379">
        <v>0</v>
      </c>
      <c r="FQ26" s="379">
        <v>0</v>
      </c>
      <c r="FR26" s="379">
        <v>0</v>
      </c>
      <c r="FS26" s="379">
        <v>0</v>
      </c>
      <c r="FT26" s="379">
        <v>0</v>
      </c>
      <c r="FU26" s="382">
        <v>0</v>
      </c>
      <c r="FV26" s="378">
        <v>0</v>
      </c>
      <c r="FW26" s="379">
        <v>0</v>
      </c>
      <c r="FX26" s="379">
        <v>0</v>
      </c>
      <c r="FY26" s="379">
        <v>0</v>
      </c>
      <c r="FZ26" s="379">
        <v>0</v>
      </c>
      <c r="GA26" s="379">
        <v>0</v>
      </c>
      <c r="GB26" s="379">
        <v>0</v>
      </c>
      <c r="GC26" s="379">
        <v>0</v>
      </c>
      <c r="GD26" s="380">
        <v>0</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4</v>
      </c>
      <c r="HP26" s="115">
        <f t="shared" si="18"/>
        <v>0</v>
      </c>
      <c r="HQ26" s="115">
        <f t="shared" si="2"/>
        <v>0</v>
      </c>
      <c r="HR26" s="115">
        <f t="shared" si="3"/>
        <v>0</v>
      </c>
      <c r="HS26" s="116">
        <f t="shared" si="4"/>
        <v>0</v>
      </c>
      <c r="HT26" s="115">
        <f t="shared" si="5"/>
        <v>0</v>
      </c>
      <c r="HU26" s="115">
        <f t="shared" si="6"/>
        <v>0</v>
      </c>
      <c r="HV26" s="117">
        <f t="shared" si="7"/>
        <v>0</v>
      </c>
      <c r="HW26" s="115">
        <f t="shared" si="8"/>
        <v>0</v>
      </c>
      <c r="HX26" s="470" t="str">
        <f t="shared" si="9"/>
        <v>nem volt</v>
      </c>
      <c r="HY26" s="470" t="str">
        <f t="shared" si="10"/>
        <v>nem volt</v>
      </c>
      <c r="HZ26" s="399" t="str">
        <f t="shared" si="11"/>
        <v>nem volt</v>
      </c>
      <c r="IA26" s="118">
        <f t="shared" si="19"/>
        <v>4</v>
      </c>
      <c r="IB26" s="119">
        <f t="shared" si="13"/>
        <v>0</v>
      </c>
      <c r="IC26" s="119">
        <f t="shared" si="14"/>
        <v>0</v>
      </c>
      <c r="ID26" s="399">
        <f t="shared" si="15"/>
        <v>0</v>
      </c>
    </row>
    <row r="27" spans="1:238" ht="18" x14ac:dyDescent="0.25">
      <c r="A27" s="392">
        <f t="shared" si="16"/>
        <v>21</v>
      </c>
      <c r="B27" s="62" t="s">
        <v>433</v>
      </c>
      <c r="C27" s="64">
        <v>1</v>
      </c>
      <c r="D27" s="64">
        <v>0</v>
      </c>
      <c r="E27" s="64">
        <v>0</v>
      </c>
      <c r="F27" s="64">
        <v>0</v>
      </c>
      <c r="G27" s="64">
        <v>0</v>
      </c>
      <c r="H27" s="65">
        <v>0</v>
      </c>
      <c r="I27" s="288">
        <v>1</v>
      </c>
      <c r="J27" s="64">
        <v>0</v>
      </c>
      <c r="K27" s="64">
        <v>0</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0</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0</v>
      </c>
      <c r="BB27" s="379">
        <v>0</v>
      </c>
      <c r="BC27" s="379">
        <v>0</v>
      </c>
      <c r="BD27" s="379">
        <v>0</v>
      </c>
      <c r="BE27" s="379">
        <v>0</v>
      </c>
      <c r="BF27" s="379">
        <v>0</v>
      </c>
      <c r="BG27" s="379">
        <v>0</v>
      </c>
      <c r="BH27" s="380">
        <v>0</v>
      </c>
      <c r="BI27" s="381">
        <v>0</v>
      </c>
      <c r="BJ27" s="379">
        <v>0</v>
      </c>
      <c r="BK27" s="379">
        <v>0</v>
      </c>
      <c r="BL27" s="379">
        <v>0</v>
      </c>
      <c r="BM27" s="379">
        <v>0</v>
      </c>
      <c r="BN27" s="379">
        <v>0</v>
      </c>
      <c r="BO27" s="379">
        <v>0</v>
      </c>
      <c r="BP27" s="379">
        <v>0</v>
      </c>
      <c r="BQ27" s="382">
        <v>0</v>
      </c>
      <c r="BR27" s="378">
        <v>0</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0</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21</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0</v>
      </c>
      <c r="FE27" s="379">
        <v>0</v>
      </c>
      <c r="FF27" s="379">
        <v>0</v>
      </c>
      <c r="FG27" s="379">
        <v>0</v>
      </c>
      <c r="FH27" s="379">
        <v>0</v>
      </c>
      <c r="FI27" s="379">
        <v>0</v>
      </c>
      <c r="FJ27" s="379">
        <v>0</v>
      </c>
      <c r="FK27" s="379">
        <v>0</v>
      </c>
      <c r="FL27" s="380">
        <v>0</v>
      </c>
      <c r="FM27" s="381">
        <v>0</v>
      </c>
      <c r="FN27" s="379">
        <v>0</v>
      </c>
      <c r="FO27" s="379">
        <v>0</v>
      </c>
      <c r="FP27" s="379">
        <v>0</v>
      </c>
      <c r="FQ27" s="379">
        <v>0</v>
      </c>
      <c r="FR27" s="379">
        <v>0</v>
      </c>
      <c r="FS27" s="379">
        <v>0</v>
      </c>
      <c r="FT27" s="379">
        <v>0</v>
      </c>
      <c r="FU27" s="382">
        <v>0</v>
      </c>
      <c r="FV27" s="378">
        <v>0</v>
      </c>
      <c r="FW27" s="379">
        <v>0</v>
      </c>
      <c r="FX27" s="379">
        <v>0</v>
      </c>
      <c r="FY27" s="379">
        <v>13</v>
      </c>
      <c r="FZ27" s="379">
        <v>0</v>
      </c>
      <c r="GA27" s="379">
        <v>0</v>
      </c>
      <c r="GB27" s="379">
        <v>0</v>
      </c>
      <c r="GC27" s="379">
        <v>0</v>
      </c>
      <c r="GD27" s="380">
        <v>0</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21</v>
      </c>
      <c r="HP27" s="115">
        <f t="shared" si="18"/>
        <v>0</v>
      </c>
      <c r="HQ27" s="115">
        <f t="shared" si="2"/>
        <v>0</v>
      </c>
      <c r="HR27" s="115">
        <f t="shared" si="3"/>
        <v>13</v>
      </c>
      <c r="HS27" s="116">
        <f t="shared" si="4"/>
        <v>0</v>
      </c>
      <c r="HT27" s="115">
        <f t="shared" si="5"/>
        <v>0</v>
      </c>
      <c r="HU27" s="115">
        <f t="shared" si="6"/>
        <v>0</v>
      </c>
      <c r="HV27" s="117">
        <f t="shared" si="7"/>
        <v>0</v>
      </c>
      <c r="HW27" s="115">
        <f t="shared" si="8"/>
        <v>0</v>
      </c>
      <c r="HX27" s="470" t="str">
        <f t="shared" si="9"/>
        <v>nem volt</v>
      </c>
      <c r="HY27" s="470" t="str">
        <f t="shared" si="10"/>
        <v>nem volt</v>
      </c>
      <c r="HZ27" s="399">
        <f t="shared" si="11"/>
        <v>0</v>
      </c>
      <c r="IA27" s="118">
        <f t="shared" si="19"/>
        <v>34</v>
      </c>
      <c r="IB27" s="119">
        <f t="shared" si="13"/>
        <v>0</v>
      </c>
      <c r="IC27" s="119">
        <f t="shared" si="14"/>
        <v>0</v>
      </c>
      <c r="ID27" s="399">
        <f t="shared" si="15"/>
        <v>2</v>
      </c>
    </row>
    <row r="28" spans="1:238" ht="18" x14ac:dyDescent="0.25">
      <c r="A28" s="392">
        <f t="shared" si="16"/>
        <v>22</v>
      </c>
      <c r="B28" s="62" t="s">
        <v>433</v>
      </c>
      <c r="C28" s="64">
        <v>0</v>
      </c>
      <c r="D28" s="64">
        <v>0</v>
      </c>
      <c r="E28" s="64">
        <v>0</v>
      </c>
      <c r="F28" s="64">
        <v>0</v>
      </c>
      <c r="G28" s="64">
        <v>0</v>
      </c>
      <c r="H28" s="65">
        <v>0</v>
      </c>
      <c r="I28" s="288">
        <v>0</v>
      </c>
      <c r="J28" s="64">
        <v>0</v>
      </c>
      <c r="K28" s="64">
        <v>0</v>
      </c>
      <c r="L28" s="64">
        <v>0</v>
      </c>
      <c r="M28" s="64">
        <v>0</v>
      </c>
      <c r="N28" s="64">
        <v>0</v>
      </c>
      <c r="O28" s="67"/>
      <c r="P28" s="378">
        <v>0</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0</v>
      </c>
      <c r="BA28" s="379">
        <v>0</v>
      </c>
      <c r="BB28" s="379">
        <v>0</v>
      </c>
      <c r="BC28" s="379">
        <v>0</v>
      </c>
      <c r="BD28" s="379">
        <v>0</v>
      </c>
      <c r="BE28" s="379">
        <v>0</v>
      </c>
      <c r="BF28" s="379">
        <v>0</v>
      </c>
      <c r="BG28" s="379">
        <v>0</v>
      </c>
      <c r="BH28" s="380">
        <v>0</v>
      </c>
      <c r="BI28" s="381">
        <v>0</v>
      </c>
      <c r="BJ28" s="379">
        <v>0</v>
      </c>
      <c r="BK28" s="379">
        <v>0</v>
      </c>
      <c r="BL28" s="379">
        <v>0</v>
      </c>
      <c r="BM28" s="379">
        <v>0</v>
      </c>
      <c r="BN28" s="379">
        <v>0</v>
      </c>
      <c r="BO28" s="379">
        <v>0</v>
      </c>
      <c r="BP28" s="379">
        <v>0</v>
      </c>
      <c r="BQ28" s="382">
        <v>0</v>
      </c>
      <c r="BR28" s="378">
        <v>0</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0</v>
      </c>
      <c r="DU28" s="379">
        <v>0</v>
      </c>
      <c r="DV28" s="379">
        <v>0</v>
      </c>
      <c r="DW28" s="379">
        <v>0</v>
      </c>
      <c r="DX28" s="379">
        <v>0</v>
      </c>
      <c r="DY28" s="379">
        <v>0</v>
      </c>
      <c r="DZ28" s="379">
        <v>0</v>
      </c>
      <c r="EA28" s="379">
        <v>0</v>
      </c>
      <c r="EB28" s="380">
        <v>0</v>
      </c>
      <c r="EC28" s="381">
        <v>0</v>
      </c>
      <c r="ED28" s="379">
        <v>0</v>
      </c>
      <c r="EE28" s="379">
        <v>0</v>
      </c>
      <c r="EF28" s="379">
        <v>0</v>
      </c>
      <c r="EG28" s="379">
        <v>0</v>
      </c>
      <c r="EH28" s="379">
        <v>0</v>
      </c>
      <c r="EI28" s="379">
        <v>0</v>
      </c>
      <c r="EJ28" s="379">
        <v>0</v>
      </c>
      <c r="EK28" s="382">
        <v>0</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0</v>
      </c>
      <c r="FE28" s="379">
        <v>0</v>
      </c>
      <c r="FF28" s="379">
        <v>0</v>
      </c>
      <c r="FG28" s="379">
        <v>0</v>
      </c>
      <c r="FH28" s="379">
        <v>0</v>
      </c>
      <c r="FI28" s="379">
        <v>0</v>
      </c>
      <c r="FJ28" s="379">
        <v>0</v>
      </c>
      <c r="FK28" s="379">
        <v>0</v>
      </c>
      <c r="FL28" s="380">
        <v>0</v>
      </c>
      <c r="FM28" s="381">
        <v>8</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8</v>
      </c>
      <c r="HP28" s="115">
        <f t="shared" si="18"/>
        <v>0</v>
      </c>
      <c r="HQ28" s="115">
        <f t="shared" si="2"/>
        <v>0</v>
      </c>
      <c r="HR28" s="115">
        <f t="shared" si="3"/>
        <v>0</v>
      </c>
      <c r="HS28" s="116">
        <f t="shared" si="4"/>
        <v>0</v>
      </c>
      <c r="HT28" s="115">
        <f t="shared" si="5"/>
        <v>0</v>
      </c>
      <c r="HU28" s="115">
        <f t="shared" si="6"/>
        <v>0</v>
      </c>
      <c r="HV28" s="117">
        <f t="shared" si="7"/>
        <v>0</v>
      </c>
      <c r="HW28" s="115">
        <f t="shared" si="8"/>
        <v>0</v>
      </c>
      <c r="HX28" s="470" t="str">
        <f t="shared" si="9"/>
        <v>nem volt</v>
      </c>
      <c r="HY28" s="470" t="str">
        <f t="shared" si="10"/>
        <v>nem volt</v>
      </c>
      <c r="HZ28" s="399" t="str">
        <f t="shared" si="11"/>
        <v>nem volt</v>
      </c>
      <c r="IA28" s="118">
        <f t="shared" si="19"/>
        <v>8</v>
      </c>
      <c r="IB28" s="119">
        <f t="shared" si="13"/>
        <v>0</v>
      </c>
      <c r="IC28" s="119">
        <f t="shared" si="14"/>
        <v>0</v>
      </c>
      <c r="ID28" s="399">
        <f t="shared" si="15"/>
        <v>0</v>
      </c>
    </row>
    <row r="29" spans="1:238" ht="18" x14ac:dyDescent="0.25">
      <c r="A29" s="392">
        <f t="shared" si="16"/>
        <v>23</v>
      </c>
      <c r="B29" s="62" t="s">
        <v>433</v>
      </c>
      <c r="C29" s="64">
        <v>1</v>
      </c>
      <c r="D29" s="64">
        <v>0</v>
      </c>
      <c r="E29" s="64">
        <v>0</v>
      </c>
      <c r="F29" s="64">
        <v>0</v>
      </c>
      <c r="G29" s="64">
        <v>0</v>
      </c>
      <c r="H29" s="65">
        <v>0</v>
      </c>
      <c r="I29" s="288">
        <v>1</v>
      </c>
      <c r="J29" s="64">
        <v>0</v>
      </c>
      <c r="K29" s="64">
        <v>0</v>
      </c>
      <c r="L29" s="64">
        <v>0</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0</v>
      </c>
      <c r="BA29" s="379">
        <v>0</v>
      </c>
      <c r="BB29" s="379">
        <v>0</v>
      </c>
      <c r="BC29" s="379">
        <v>0</v>
      </c>
      <c r="BD29" s="379">
        <v>0</v>
      </c>
      <c r="BE29" s="379">
        <v>0</v>
      </c>
      <c r="BF29" s="379">
        <v>0</v>
      </c>
      <c r="BG29" s="379">
        <v>0</v>
      </c>
      <c r="BH29" s="380">
        <v>0</v>
      </c>
      <c r="BI29" s="381">
        <v>0</v>
      </c>
      <c r="BJ29" s="379">
        <v>0</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0</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0</v>
      </c>
      <c r="DU29" s="379">
        <v>0</v>
      </c>
      <c r="DV29" s="379">
        <v>0</v>
      </c>
      <c r="DW29" s="379">
        <v>0</v>
      </c>
      <c r="DX29" s="379">
        <v>0</v>
      </c>
      <c r="DY29" s="379">
        <v>0</v>
      </c>
      <c r="DZ29" s="379">
        <v>0</v>
      </c>
      <c r="EA29" s="379">
        <v>0</v>
      </c>
      <c r="EB29" s="380">
        <v>0</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0</v>
      </c>
      <c r="FE29" s="379">
        <v>0</v>
      </c>
      <c r="FF29" s="379">
        <v>0</v>
      </c>
      <c r="FG29" s="379">
        <v>0</v>
      </c>
      <c r="FH29" s="379">
        <v>0</v>
      </c>
      <c r="FI29" s="379">
        <v>0</v>
      </c>
      <c r="FJ29" s="379">
        <v>0</v>
      </c>
      <c r="FK29" s="379">
        <v>0</v>
      </c>
      <c r="FL29" s="380">
        <v>0</v>
      </c>
      <c r="FM29" s="381">
        <v>0</v>
      </c>
      <c r="FN29" s="379">
        <v>0</v>
      </c>
      <c r="FO29" s="379">
        <v>0</v>
      </c>
      <c r="FP29" s="379">
        <v>0</v>
      </c>
      <c r="FQ29" s="379">
        <v>0</v>
      </c>
      <c r="FR29" s="379">
        <v>0</v>
      </c>
      <c r="FS29" s="379">
        <v>0</v>
      </c>
      <c r="FT29" s="379">
        <v>0</v>
      </c>
      <c r="FU29" s="382">
        <v>0</v>
      </c>
      <c r="FV29" s="378">
        <v>0</v>
      </c>
      <c r="FW29" s="379">
        <v>0</v>
      </c>
      <c r="FX29" s="379">
        <v>0</v>
      </c>
      <c r="FY29" s="379">
        <v>4</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3</v>
      </c>
      <c r="GO29" s="379">
        <v>0</v>
      </c>
      <c r="GP29" s="379">
        <v>0</v>
      </c>
      <c r="GQ29" s="379">
        <v>0</v>
      </c>
      <c r="GR29" s="379">
        <v>0</v>
      </c>
      <c r="GS29" s="379">
        <v>0</v>
      </c>
      <c r="GT29" s="379">
        <v>0</v>
      </c>
      <c r="GU29" s="379">
        <v>0</v>
      </c>
      <c r="GV29" s="380">
        <v>0</v>
      </c>
      <c r="GW29" s="381">
        <v>0</v>
      </c>
      <c r="GX29" s="379">
        <v>0</v>
      </c>
      <c r="GY29" s="379">
        <v>0</v>
      </c>
      <c r="GZ29" s="379">
        <v>0</v>
      </c>
      <c r="HA29" s="379">
        <v>0</v>
      </c>
      <c r="HB29" s="379">
        <v>0</v>
      </c>
      <c r="HC29" s="379">
        <v>0</v>
      </c>
      <c r="HD29" s="379">
        <v>0</v>
      </c>
      <c r="HE29" s="382">
        <v>0</v>
      </c>
      <c r="HF29" s="378">
        <v>0</v>
      </c>
      <c r="HG29" s="379">
        <v>0</v>
      </c>
      <c r="HH29" s="379">
        <v>0</v>
      </c>
      <c r="HI29" s="379">
        <v>0</v>
      </c>
      <c r="HJ29" s="379">
        <v>0</v>
      </c>
      <c r="HK29" s="379">
        <v>0</v>
      </c>
      <c r="HL29" s="379">
        <v>0</v>
      </c>
      <c r="HM29" s="379">
        <v>0</v>
      </c>
      <c r="HN29" s="380">
        <v>0</v>
      </c>
      <c r="HO29" s="115">
        <f t="shared" si="17"/>
        <v>3</v>
      </c>
      <c r="HP29" s="115">
        <f t="shared" si="18"/>
        <v>0</v>
      </c>
      <c r="HQ29" s="115">
        <f t="shared" si="2"/>
        <v>0</v>
      </c>
      <c r="HR29" s="115">
        <f t="shared" si="3"/>
        <v>4</v>
      </c>
      <c r="HS29" s="116">
        <f t="shared" si="4"/>
        <v>0</v>
      </c>
      <c r="HT29" s="115">
        <f t="shared" si="5"/>
        <v>0</v>
      </c>
      <c r="HU29" s="115">
        <f t="shared" si="6"/>
        <v>0</v>
      </c>
      <c r="HV29" s="117">
        <f t="shared" si="7"/>
        <v>0</v>
      </c>
      <c r="HW29" s="115">
        <f t="shared" si="8"/>
        <v>0</v>
      </c>
      <c r="HX29" s="470" t="str">
        <f t="shared" si="9"/>
        <v>nem volt</v>
      </c>
      <c r="HY29" s="470" t="str">
        <f t="shared" si="10"/>
        <v>nem volt</v>
      </c>
      <c r="HZ29" s="399">
        <f t="shared" si="11"/>
        <v>0</v>
      </c>
      <c r="IA29" s="118">
        <f t="shared" si="19"/>
        <v>7</v>
      </c>
      <c r="IB29" s="119">
        <f t="shared" si="13"/>
        <v>0</v>
      </c>
      <c r="IC29" s="119">
        <f t="shared" si="14"/>
        <v>0</v>
      </c>
      <c r="ID29" s="399">
        <f t="shared" si="15"/>
        <v>2</v>
      </c>
    </row>
    <row r="30" spans="1:238" ht="18" x14ac:dyDescent="0.25">
      <c r="A30" s="392">
        <f t="shared" si="16"/>
        <v>24</v>
      </c>
      <c r="B30" s="62" t="s">
        <v>433</v>
      </c>
      <c r="C30" s="64">
        <v>0</v>
      </c>
      <c r="D30" s="64">
        <v>0</v>
      </c>
      <c r="E30" s="64">
        <v>0</v>
      </c>
      <c r="F30" s="64">
        <v>0</v>
      </c>
      <c r="G30" s="64">
        <v>0</v>
      </c>
      <c r="H30" s="65">
        <v>0</v>
      </c>
      <c r="I30" s="288">
        <v>0</v>
      </c>
      <c r="J30" s="64">
        <v>0</v>
      </c>
      <c r="K30" s="64">
        <v>0</v>
      </c>
      <c r="L30" s="64">
        <v>0</v>
      </c>
      <c r="M30" s="64">
        <v>0</v>
      </c>
      <c r="N30" s="64">
        <v>0</v>
      </c>
      <c r="O30" s="67"/>
      <c r="P30" s="378">
        <v>0</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0</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0</v>
      </c>
      <c r="BA30" s="379">
        <v>0</v>
      </c>
      <c r="BB30" s="379">
        <v>0</v>
      </c>
      <c r="BC30" s="379">
        <v>0</v>
      </c>
      <c r="BD30" s="379">
        <v>0</v>
      </c>
      <c r="BE30" s="379">
        <v>0</v>
      </c>
      <c r="BF30" s="379">
        <v>0</v>
      </c>
      <c r="BG30" s="379">
        <v>0</v>
      </c>
      <c r="BH30" s="380">
        <v>0</v>
      </c>
      <c r="BI30" s="381">
        <v>0</v>
      </c>
      <c r="BJ30" s="379">
        <v>0</v>
      </c>
      <c r="BK30" s="379">
        <v>0</v>
      </c>
      <c r="BL30" s="379">
        <v>0</v>
      </c>
      <c r="BM30" s="379">
        <v>0</v>
      </c>
      <c r="BN30" s="379">
        <v>0</v>
      </c>
      <c r="BO30" s="379">
        <v>0</v>
      </c>
      <c r="BP30" s="379">
        <v>0</v>
      </c>
      <c r="BQ30" s="382">
        <v>0</v>
      </c>
      <c r="BR30" s="378">
        <v>0</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2</v>
      </c>
      <c r="CT30" s="379">
        <v>4</v>
      </c>
      <c r="CU30" s="379">
        <v>1</v>
      </c>
      <c r="CV30" s="379">
        <v>0</v>
      </c>
      <c r="CW30" s="379">
        <v>0</v>
      </c>
      <c r="CX30" s="379">
        <v>0</v>
      </c>
      <c r="CY30" s="379">
        <v>0</v>
      </c>
      <c r="CZ30" s="379">
        <v>0</v>
      </c>
      <c r="DA30" s="382">
        <v>1</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0</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8</v>
      </c>
      <c r="FE30" s="379">
        <v>0</v>
      </c>
      <c r="FF30" s="379">
        <v>0</v>
      </c>
      <c r="FG30" s="379">
        <v>0</v>
      </c>
      <c r="FH30" s="379">
        <v>0</v>
      </c>
      <c r="FI30" s="379">
        <v>0</v>
      </c>
      <c r="FJ30" s="379">
        <v>0</v>
      </c>
      <c r="FK30" s="379">
        <v>0</v>
      </c>
      <c r="FL30" s="380">
        <v>0</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10</v>
      </c>
      <c r="HP30" s="115">
        <f t="shared" si="18"/>
        <v>4</v>
      </c>
      <c r="HQ30" s="115">
        <f t="shared" si="2"/>
        <v>1</v>
      </c>
      <c r="HR30" s="115">
        <f t="shared" si="3"/>
        <v>0</v>
      </c>
      <c r="HS30" s="116">
        <f t="shared" si="4"/>
        <v>0</v>
      </c>
      <c r="HT30" s="115">
        <f t="shared" si="5"/>
        <v>0</v>
      </c>
      <c r="HU30" s="115">
        <f t="shared" si="6"/>
        <v>0</v>
      </c>
      <c r="HV30" s="117">
        <f t="shared" si="7"/>
        <v>0</v>
      </c>
      <c r="HW30" s="115">
        <f t="shared" si="8"/>
        <v>0</v>
      </c>
      <c r="HX30" s="470">
        <f t="shared" si="9"/>
        <v>0</v>
      </c>
      <c r="HY30" s="470">
        <f t="shared" si="10"/>
        <v>0</v>
      </c>
      <c r="HZ30" s="399" t="str">
        <f t="shared" si="11"/>
        <v>nem volt</v>
      </c>
      <c r="IA30" s="118">
        <f t="shared" si="19"/>
        <v>15</v>
      </c>
      <c r="IB30" s="119">
        <f t="shared" si="13"/>
        <v>0</v>
      </c>
      <c r="IC30" s="119">
        <f t="shared" si="14"/>
        <v>0</v>
      </c>
      <c r="ID30" s="399">
        <f t="shared" si="15"/>
        <v>0</v>
      </c>
    </row>
    <row r="31" spans="1:238" ht="18" x14ac:dyDescent="0.25">
      <c r="A31" s="392">
        <f t="shared" si="16"/>
        <v>25</v>
      </c>
      <c r="B31" s="62" t="s">
        <v>433</v>
      </c>
      <c r="C31" s="64">
        <v>0</v>
      </c>
      <c r="D31" s="64">
        <v>0</v>
      </c>
      <c r="E31" s="64">
        <v>0</v>
      </c>
      <c r="F31" s="64">
        <v>0</v>
      </c>
      <c r="G31" s="64">
        <v>0</v>
      </c>
      <c r="H31" s="65">
        <v>0</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0</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0</v>
      </c>
      <c r="BA31" s="379">
        <v>0</v>
      </c>
      <c r="BB31" s="379">
        <v>0</v>
      </c>
      <c r="BC31" s="379">
        <v>0</v>
      </c>
      <c r="BD31" s="379">
        <v>0</v>
      </c>
      <c r="BE31" s="379">
        <v>0</v>
      </c>
      <c r="BF31" s="379">
        <v>0</v>
      </c>
      <c r="BG31" s="379">
        <v>0</v>
      </c>
      <c r="BH31" s="380">
        <v>0</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0</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9</v>
      </c>
      <c r="DU31" s="379">
        <v>0</v>
      </c>
      <c r="DV31" s="379">
        <v>0</v>
      </c>
      <c r="DW31" s="379">
        <v>0</v>
      </c>
      <c r="DX31" s="379">
        <v>0</v>
      </c>
      <c r="DY31" s="379">
        <v>0</v>
      </c>
      <c r="DZ31" s="379">
        <v>0</v>
      </c>
      <c r="EA31" s="379">
        <v>0</v>
      </c>
      <c r="EB31" s="380">
        <v>10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0</v>
      </c>
      <c r="FW31" s="379">
        <v>0</v>
      </c>
      <c r="FX31" s="379">
        <v>0</v>
      </c>
      <c r="FY31" s="379">
        <v>0</v>
      </c>
      <c r="FZ31" s="379">
        <v>0</v>
      </c>
      <c r="GA31" s="379">
        <v>0</v>
      </c>
      <c r="GB31" s="379">
        <v>0</v>
      </c>
      <c r="GC31" s="379">
        <v>0</v>
      </c>
      <c r="GD31" s="380">
        <v>0</v>
      </c>
      <c r="GE31" s="381">
        <v>0</v>
      </c>
      <c r="GF31" s="379">
        <v>0</v>
      </c>
      <c r="GG31" s="379">
        <v>0</v>
      </c>
      <c r="GH31" s="379">
        <v>0</v>
      </c>
      <c r="GI31" s="379">
        <v>0</v>
      </c>
      <c r="GJ31" s="379">
        <v>0</v>
      </c>
      <c r="GK31" s="379">
        <v>0</v>
      </c>
      <c r="GL31" s="379">
        <v>0</v>
      </c>
      <c r="GM31" s="382">
        <v>0</v>
      </c>
      <c r="GN31" s="378">
        <v>0</v>
      </c>
      <c r="GO31" s="379">
        <v>0</v>
      </c>
      <c r="GP31" s="379">
        <v>0</v>
      </c>
      <c r="GQ31" s="379">
        <v>0</v>
      </c>
      <c r="GR31" s="379">
        <v>0</v>
      </c>
      <c r="GS31" s="379">
        <v>0</v>
      </c>
      <c r="GT31" s="379">
        <v>0</v>
      </c>
      <c r="GU31" s="379">
        <v>0</v>
      </c>
      <c r="GV31" s="380">
        <v>0</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9</v>
      </c>
      <c r="HP31" s="115">
        <f t="shared" si="18"/>
        <v>0</v>
      </c>
      <c r="HQ31" s="115">
        <f t="shared" si="2"/>
        <v>0</v>
      </c>
      <c r="HR31" s="115">
        <f t="shared" si="3"/>
        <v>0</v>
      </c>
      <c r="HS31" s="116">
        <f t="shared" si="4"/>
        <v>0</v>
      </c>
      <c r="HT31" s="115">
        <f t="shared" si="5"/>
        <v>0</v>
      </c>
      <c r="HU31" s="115">
        <f t="shared" si="6"/>
        <v>0</v>
      </c>
      <c r="HV31" s="117">
        <f t="shared" si="7"/>
        <v>0</v>
      </c>
      <c r="HW31" s="115">
        <f t="shared" si="8"/>
        <v>0</v>
      </c>
      <c r="HX31" s="470" t="str">
        <f t="shared" si="9"/>
        <v>nem volt</v>
      </c>
      <c r="HY31" s="470" t="str">
        <f t="shared" si="10"/>
        <v>nem volt</v>
      </c>
      <c r="HZ31" s="399" t="str">
        <f t="shared" si="11"/>
        <v>nem volt</v>
      </c>
      <c r="IA31" s="118">
        <f t="shared" si="19"/>
        <v>9</v>
      </c>
      <c r="IB31" s="119">
        <f t="shared" si="13"/>
        <v>0</v>
      </c>
      <c r="IC31" s="119">
        <f t="shared" si="14"/>
        <v>0</v>
      </c>
      <c r="ID31" s="399">
        <f t="shared" si="15"/>
        <v>0</v>
      </c>
    </row>
    <row r="32" spans="1:238" ht="18" x14ac:dyDescent="0.25">
      <c r="A32" s="392">
        <f t="shared" si="16"/>
        <v>26</v>
      </c>
      <c r="B32" s="62" t="s">
        <v>433</v>
      </c>
      <c r="C32" s="64">
        <v>0</v>
      </c>
      <c r="D32" s="64">
        <v>0</v>
      </c>
      <c r="E32" s="64">
        <v>0</v>
      </c>
      <c r="F32" s="64">
        <v>0</v>
      </c>
      <c r="G32" s="64">
        <v>0</v>
      </c>
      <c r="H32" s="65">
        <v>0</v>
      </c>
      <c r="I32" s="288">
        <v>0</v>
      </c>
      <c r="J32" s="64">
        <v>0</v>
      </c>
      <c r="K32" s="64">
        <v>0</v>
      </c>
      <c r="L32" s="64">
        <v>0</v>
      </c>
      <c r="M32" s="64">
        <v>0</v>
      </c>
      <c r="N32" s="64">
        <v>0</v>
      </c>
      <c r="O32" s="67"/>
      <c r="P32" s="378">
        <v>0</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0</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0</v>
      </c>
      <c r="BA32" s="379">
        <v>0</v>
      </c>
      <c r="BB32" s="379">
        <v>0</v>
      </c>
      <c r="BC32" s="379">
        <v>0</v>
      </c>
      <c r="BD32" s="379">
        <v>0</v>
      </c>
      <c r="BE32" s="379">
        <v>0</v>
      </c>
      <c r="BF32" s="379">
        <v>0</v>
      </c>
      <c r="BG32" s="379">
        <v>0</v>
      </c>
      <c r="BH32" s="380">
        <v>0</v>
      </c>
      <c r="BI32" s="381">
        <v>0</v>
      </c>
      <c r="BJ32" s="379">
        <v>0</v>
      </c>
      <c r="BK32" s="379">
        <v>0</v>
      </c>
      <c r="BL32" s="379">
        <v>0</v>
      </c>
      <c r="BM32" s="379">
        <v>0</v>
      </c>
      <c r="BN32" s="379">
        <v>0</v>
      </c>
      <c r="BO32" s="379">
        <v>0</v>
      </c>
      <c r="BP32" s="379">
        <v>0</v>
      </c>
      <c r="BQ32" s="382">
        <v>0</v>
      </c>
      <c r="BR32" s="378">
        <v>0</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8</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0</v>
      </c>
      <c r="HP32" s="115">
        <f t="shared" si="18"/>
        <v>0</v>
      </c>
      <c r="HQ32" s="115">
        <f t="shared" si="2"/>
        <v>0</v>
      </c>
      <c r="HR32" s="115">
        <f t="shared" si="3"/>
        <v>8</v>
      </c>
      <c r="HS32" s="116">
        <f t="shared" si="4"/>
        <v>0</v>
      </c>
      <c r="HT32" s="115">
        <f t="shared" si="5"/>
        <v>0</v>
      </c>
      <c r="HU32" s="115">
        <f t="shared" si="6"/>
        <v>0</v>
      </c>
      <c r="HV32" s="117">
        <f t="shared" si="7"/>
        <v>0</v>
      </c>
      <c r="HW32" s="115" t="str">
        <f t="shared" si="8"/>
        <v>nem volt</v>
      </c>
      <c r="HX32" s="470" t="str">
        <f t="shared" si="9"/>
        <v>nem volt</v>
      </c>
      <c r="HY32" s="470" t="str">
        <f t="shared" si="10"/>
        <v>nem volt</v>
      </c>
      <c r="HZ32" s="399">
        <f t="shared" si="11"/>
        <v>0</v>
      </c>
      <c r="IA32" s="118">
        <f t="shared" si="19"/>
        <v>8</v>
      </c>
      <c r="IB32" s="119">
        <f t="shared" si="13"/>
        <v>0</v>
      </c>
      <c r="IC32" s="119">
        <f t="shared" si="14"/>
        <v>0</v>
      </c>
      <c r="ID32" s="399">
        <f t="shared" si="15"/>
        <v>0</v>
      </c>
    </row>
    <row r="33" spans="1:238" ht="18" x14ac:dyDescent="0.25">
      <c r="A33" s="392">
        <f t="shared" si="16"/>
        <v>27</v>
      </c>
      <c r="B33" s="62" t="s">
        <v>433</v>
      </c>
      <c r="C33" s="64">
        <v>0</v>
      </c>
      <c r="D33" s="64">
        <v>0</v>
      </c>
      <c r="E33" s="64">
        <v>0</v>
      </c>
      <c r="F33" s="64">
        <v>0</v>
      </c>
      <c r="G33" s="64">
        <v>0</v>
      </c>
      <c r="H33" s="65">
        <v>0</v>
      </c>
      <c r="I33" s="288">
        <v>0</v>
      </c>
      <c r="J33" s="64">
        <v>0</v>
      </c>
      <c r="K33" s="64">
        <v>0</v>
      </c>
      <c r="L33" s="64">
        <v>0</v>
      </c>
      <c r="M33" s="64">
        <v>0</v>
      </c>
      <c r="N33" s="64">
        <v>0</v>
      </c>
      <c r="O33" s="67"/>
      <c r="P33" s="378">
        <v>0</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0</v>
      </c>
      <c r="BA33" s="379">
        <v>0</v>
      </c>
      <c r="BB33" s="379">
        <v>0</v>
      </c>
      <c r="BC33" s="379">
        <v>0</v>
      </c>
      <c r="BD33" s="379">
        <v>0</v>
      </c>
      <c r="BE33" s="379">
        <v>0</v>
      </c>
      <c r="BF33" s="379">
        <v>0</v>
      </c>
      <c r="BG33" s="379">
        <v>0</v>
      </c>
      <c r="BH33" s="380">
        <v>0</v>
      </c>
      <c r="BI33" s="381">
        <v>0</v>
      </c>
      <c r="BJ33" s="379">
        <v>0</v>
      </c>
      <c r="BK33" s="379">
        <v>0</v>
      </c>
      <c r="BL33" s="379">
        <v>0</v>
      </c>
      <c r="BM33" s="379">
        <v>0</v>
      </c>
      <c r="BN33" s="379">
        <v>0</v>
      </c>
      <c r="BO33" s="379">
        <v>0</v>
      </c>
      <c r="BP33" s="379">
        <v>0</v>
      </c>
      <c r="BQ33" s="382">
        <v>0</v>
      </c>
      <c r="BR33" s="378">
        <v>0</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8</v>
      </c>
      <c r="ED33" s="379">
        <v>0</v>
      </c>
      <c r="EE33" s="379">
        <v>5</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0</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8</v>
      </c>
      <c r="HP33" s="115">
        <f t="shared" si="18"/>
        <v>0</v>
      </c>
      <c r="HQ33" s="115">
        <f t="shared" si="2"/>
        <v>5</v>
      </c>
      <c r="HR33" s="115">
        <f t="shared" si="3"/>
        <v>0</v>
      </c>
      <c r="HS33" s="116">
        <f t="shared" si="4"/>
        <v>0</v>
      </c>
      <c r="HT33" s="115">
        <f t="shared" si="5"/>
        <v>0</v>
      </c>
      <c r="HU33" s="115">
        <f t="shared" si="6"/>
        <v>0</v>
      </c>
      <c r="HV33" s="117">
        <f t="shared" si="7"/>
        <v>0</v>
      </c>
      <c r="HW33" s="115">
        <f t="shared" si="8"/>
        <v>0</v>
      </c>
      <c r="HX33" s="470" t="str">
        <f t="shared" si="9"/>
        <v>nem volt</v>
      </c>
      <c r="HY33" s="470">
        <f t="shared" si="10"/>
        <v>0</v>
      </c>
      <c r="HZ33" s="399" t="str">
        <f t="shared" si="11"/>
        <v>nem volt</v>
      </c>
      <c r="IA33" s="118">
        <f t="shared" si="19"/>
        <v>13</v>
      </c>
      <c r="IB33" s="119">
        <f t="shared" si="13"/>
        <v>0</v>
      </c>
      <c r="IC33" s="119">
        <f t="shared" si="14"/>
        <v>0</v>
      </c>
      <c r="ID33" s="399">
        <f t="shared" si="15"/>
        <v>0</v>
      </c>
    </row>
    <row r="34" spans="1:238" ht="18" x14ac:dyDescent="0.25">
      <c r="A34" s="392">
        <f t="shared" si="16"/>
        <v>28</v>
      </c>
      <c r="B34" s="62" t="s">
        <v>433</v>
      </c>
      <c r="C34" s="64">
        <v>0</v>
      </c>
      <c r="D34" s="64">
        <v>0</v>
      </c>
      <c r="E34" s="64">
        <v>0</v>
      </c>
      <c r="F34" s="64">
        <v>0</v>
      </c>
      <c r="G34" s="64">
        <v>0</v>
      </c>
      <c r="H34" s="65">
        <v>0</v>
      </c>
      <c r="I34" s="288">
        <v>0</v>
      </c>
      <c r="J34" s="64">
        <v>0</v>
      </c>
      <c r="K34" s="64">
        <v>0</v>
      </c>
      <c r="L34" s="64">
        <v>0</v>
      </c>
      <c r="M34" s="64">
        <v>0</v>
      </c>
      <c r="N34" s="64">
        <v>0</v>
      </c>
      <c r="O34" s="67"/>
      <c r="P34" s="378">
        <v>0</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0</v>
      </c>
      <c r="BA34" s="379">
        <v>0</v>
      </c>
      <c r="BB34" s="379">
        <v>0</v>
      </c>
      <c r="BC34" s="379">
        <v>0</v>
      </c>
      <c r="BD34" s="379">
        <v>0</v>
      </c>
      <c r="BE34" s="379">
        <v>0</v>
      </c>
      <c r="BF34" s="379">
        <v>0</v>
      </c>
      <c r="BG34" s="379">
        <v>0</v>
      </c>
      <c r="BH34" s="380">
        <v>0</v>
      </c>
      <c r="BI34" s="381">
        <v>0</v>
      </c>
      <c r="BJ34" s="379">
        <v>0</v>
      </c>
      <c r="BK34" s="379">
        <v>0</v>
      </c>
      <c r="BL34" s="379">
        <v>0</v>
      </c>
      <c r="BM34" s="379">
        <v>0</v>
      </c>
      <c r="BN34" s="379">
        <v>0</v>
      </c>
      <c r="BO34" s="379">
        <v>0</v>
      </c>
      <c r="BP34" s="379">
        <v>0</v>
      </c>
      <c r="BQ34" s="382">
        <v>0</v>
      </c>
      <c r="BR34" s="378">
        <v>0</v>
      </c>
      <c r="BS34" s="379">
        <v>0</v>
      </c>
      <c r="BT34" s="379">
        <v>0</v>
      </c>
      <c r="BU34" s="379">
        <v>0</v>
      </c>
      <c r="BV34" s="379">
        <v>0</v>
      </c>
      <c r="BW34" s="379">
        <v>0</v>
      </c>
      <c r="BX34" s="379">
        <v>0</v>
      </c>
      <c r="BY34" s="379">
        <v>0</v>
      </c>
      <c r="BZ34" s="380">
        <v>0</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0</v>
      </c>
      <c r="FE34" s="379">
        <v>0</v>
      </c>
      <c r="FF34" s="379">
        <v>0</v>
      </c>
      <c r="FG34" s="379">
        <v>0</v>
      </c>
      <c r="FH34" s="379">
        <v>0</v>
      </c>
      <c r="FI34" s="379">
        <v>0</v>
      </c>
      <c r="FJ34" s="379">
        <v>0</v>
      </c>
      <c r="FK34" s="379">
        <v>0</v>
      </c>
      <c r="FL34" s="380">
        <v>0</v>
      </c>
      <c r="FM34" s="381">
        <v>0</v>
      </c>
      <c r="FN34" s="379">
        <v>0</v>
      </c>
      <c r="FO34" s="379">
        <v>0</v>
      </c>
      <c r="FP34" s="379">
        <v>0</v>
      </c>
      <c r="FQ34" s="379">
        <v>0</v>
      </c>
      <c r="FR34" s="379">
        <v>0</v>
      </c>
      <c r="FS34" s="379">
        <v>0</v>
      </c>
      <c r="FT34" s="379">
        <v>0</v>
      </c>
      <c r="FU34" s="382">
        <v>0</v>
      </c>
      <c r="FV34" s="378">
        <v>11</v>
      </c>
      <c r="FW34" s="379">
        <v>0</v>
      </c>
      <c r="FX34" s="379">
        <v>0</v>
      </c>
      <c r="FY34" s="379">
        <v>0</v>
      </c>
      <c r="FZ34" s="379">
        <v>0</v>
      </c>
      <c r="GA34" s="379">
        <v>0</v>
      </c>
      <c r="GB34" s="379">
        <v>0</v>
      </c>
      <c r="GC34" s="379">
        <v>0</v>
      </c>
      <c r="GD34" s="380">
        <v>3</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11</v>
      </c>
      <c r="HP34" s="115">
        <f t="shared" si="18"/>
        <v>0</v>
      </c>
      <c r="HQ34" s="115">
        <f t="shared" si="2"/>
        <v>0</v>
      </c>
      <c r="HR34" s="115">
        <f t="shared" si="3"/>
        <v>0</v>
      </c>
      <c r="HS34" s="116">
        <f t="shared" si="4"/>
        <v>0</v>
      </c>
      <c r="HT34" s="115">
        <f t="shared" si="5"/>
        <v>0</v>
      </c>
      <c r="HU34" s="115">
        <f t="shared" si="6"/>
        <v>0</v>
      </c>
      <c r="HV34" s="117">
        <f t="shared" si="7"/>
        <v>0</v>
      </c>
      <c r="HW34" s="115">
        <f t="shared" si="8"/>
        <v>0</v>
      </c>
      <c r="HX34" s="470" t="str">
        <f t="shared" si="9"/>
        <v>nem volt</v>
      </c>
      <c r="HY34" s="470" t="str">
        <f t="shared" si="10"/>
        <v>nem volt</v>
      </c>
      <c r="HZ34" s="399" t="str">
        <f t="shared" si="11"/>
        <v>nem volt</v>
      </c>
      <c r="IA34" s="118">
        <f t="shared" si="19"/>
        <v>11</v>
      </c>
      <c r="IB34" s="119">
        <f t="shared" si="13"/>
        <v>0</v>
      </c>
      <c r="IC34" s="119">
        <f t="shared" si="14"/>
        <v>0</v>
      </c>
      <c r="ID34" s="399">
        <f t="shared" si="15"/>
        <v>0</v>
      </c>
    </row>
    <row r="35" spans="1:238" ht="18" x14ac:dyDescent="0.25">
      <c r="A35" s="392">
        <f t="shared" si="16"/>
        <v>29</v>
      </c>
      <c r="B35" s="62" t="s">
        <v>433</v>
      </c>
      <c r="C35" s="64">
        <v>0</v>
      </c>
      <c r="D35" s="64">
        <v>0</v>
      </c>
      <c r="E35" s="64">
        <v>0</v>
      </c>
      <c r="F35" s="64">
        <v>0</v>
      </c>
      <c r="G35" s="64">
        <v>0</v>
      </c>
      <c r="H35" s="65">
        <v>0</v>
      </c>
      <c r="I35" s="288">
        <v>0</v>
      </c>
      <c r="J35" s="64">
        <v>0</v>
      </c>
      <c r="K35" s="64">
        <v>0</v>
      </c>
      <c r="L35" s="64">
        <v>0</v>
      </c>
      <c r="M35" s="64">
        <v>0</v>
      </c>
      <c r="N35" s="64">
        <v>0</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0</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0</v>
      </c>
      <c r="BA35" s="379">
        <v>0</v>
      </c>
      <c r="BB35" s="379">
        <v>0</v>
      </c>
      <c r="BC35" s="379">
        <v>0</v>
      </c>
      <c r="BD35" s="379">
        <v>0</v>
      </c>
      <c r="BE35" s="379">
        <v>0</v>
      </c>
      <c r="BF35" s="379">
        <v>0</v>
      </c>
      <c r="BG35" s="379">
        <v>0</v>
      </c>
      <c r="BH35" s="380">
        <v>0</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0</v>
      </c>
      <c r="FE35" s="379">
        <v>0</v>
      </c>
      <c r="FF35" s="379">
        <v>0</v>
      </c>
      <c r="FG35" s="379">
        <v>0</v>
      </c>
      <c r="FH35" s="379">
        <v>0</v>
      </c>
      <c r="FI35" s="379">
        <v>0</v>
      </c>
      <c r="FJ35" s="379">
        <v>0</v>
      </c>
      <c r="FK35" s="379">
        <v>0</v>
      </c>
      <c r="FL35" s="380">
        <v>0</v>
      </c>
      <c r="FM35" s="381">
        <v>0</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81">
        <v>0</v>
      </c>
      <c r="GX35" s="379">
        <v>0</v>
      </c>
      <c r="GY35" s="379">
        <v>0</v>
      </c>
      <c r="GZ35" s="379">
        <v>0</v>
      </c>
      <c r="HA35" s="379">
        <v>0</v>
      </c>
      <c r="HB35" s="379">
        <v>0</v>
      </c>
      <c r="HC35" s="379">
        <v>0</v>
      </c>
      <c r="HD35" s="379">
        <v>0</v>
      </c>
      <c r="HE35" s="382">
        <v>0</v>
      </c>
      <c r="HF35" s="378">
        <v>15</v>
      </c>
      <c r="HG35" s="379">
        <v>8</v>
      </c>
      <c r="HH35" s="379">
        <v>0</v>
      </c>
      <c r="HI35" s="379">
        <v>0</v>
      </c>
      <c r="HJ35" s="379">
        <v>0</v>
      </c>
      <c r="HK35" s="379">
        <v>0</v>
      </c>
      <c r="HL35" s="379">
        <v>0</v>
      </c>
      <c r="HM35" s="379">
        <v>0</v>
      </c>
      <c r="HN35" s="380">
        <v>0</v>
      </c>
      <c r="HO35" s="115">
        <f t="shared" ref="HO35" si="20">SUM(P35,Y35,AH35,AQ35,AZ35,BI35,BR35,CA35,CJ35,CS35,DB35,DK35,DT35,EC35,EL35,EU35,FD35,FM35,FV35,GE35,GN35,GW35,HF35)</f>
        <v>15</v>
      </c>
      <c r="HP35" s="115">
        <f t="shared" ref="HP35" si="21">SUM(Q35,Z35,AI35,AR35,BA35,BJ35,BS35,CB35,CK35,CT35,DC35,DL35,DU35,ED35,EM35,EV35,FE35,FN35,FW35,GF35,GO35,GX35,HG35)</f>
        <v>8</v>
      </c>
      <c r="HQ35" s="115">
        <f t="shared" si="2"/>
        <v>0</v>
      </c>
      <c r="HR35" s="115">
        <f t="shared" si="3"/>
        <v>0</v>
      </c>
      <c r="HS35" s="116">
        <f t="shared" si="4"/>
        <v>0</v>
      </c>
      <c r="HT35" s="115">
        <f t="shared" si="5"/>
        <v>0</v>
      </c>
      <c r="HU35" s="115">
        <f t="shared" si="6"/>
        <v>0</v>
      </c>
      <c r="HV35" s="117">
        <f t="shared" si="7"/>
        <v>0</v>
      </c>
      <c r="HW35" s="115">
        <f t="shared" si="8"/>
        <v>0</v>
      </c>
      <c r="HX35" s="470">
        <f t="shared" si="9"/>
        <v>0</v>
      </c>
      <c r="HY35" s="470" t="str">
        <f t="shared" si="10"/>
        <v>nem volt</v>
      </c>
      <c r="HZ35" s="399" t="str">
        <f t="shared" si="11"/>
        <v>nem volt</v>
      </c>
      <c r="IA35" s="118">
        <f t="shared" si="19"/>
        <v>23</v>
      </c>
      <c r="IB35" s="119">
        <f t="shared" si="13"/>
        <v>0</v>
      </c>
      <c r="IC35" s="119">
        <f t="shared" si="14"/>
        <v>0</v>
      </c>
      <c r="ID35" s="399">
        <f t="shared" si="15"/>
        <v>0</v>
      </c>
    </row>
    <row r="36" spans="1:238" ht="18" x14ac:dyDescent="0.25">
      <c r="A36" s="392">
        <f t="shared" si="16"/>
        <v>30</v>
      </c>
      <c r="B36" s="62" t="s">
        <v>433</v>
      </c>
      <c r="C36" s="64">
        <v>0</v>
      </c>
      <c r="D36" s="64">
        <v>0</v>
      </c>
      <c r="E36" s="64">
        <v>0</v>
      </c>
      <c r="F36" s="64">
        <v>0</v>
      </c>
      <c r="G36" s="64">
        <v>0</v>
      </c>
      <c r="H36" s="65">
        <v>0</v>
      </c>
      <c r="I36" s="288">
        <v>0</v>
      </c>
      <c r="J36" s="64">
        <v>0</v>
      </c>
      <c r="K36" s="64">
        <v>0</v>
      </c>
      <c r="L36" s="64">
        <v>0</v>
      </c>
      <c r="M36" s="64">
        <v>0</v>
      </c>
      <c r="N36" s="64">
        <v>0</v>
      </c>
      <c r="O36" s="67"/>
      <c r="P36" s="378">
        <v>2</v>
      </c>
      <c r="Q36" s="379">
        <v>0</v>
      </c>
      <c r="R36" s="379">
        <v>0</v>
      </c>
      <c r="S36" s="379">
        <v>0</v>
      </c>
      <c r="T36" s="379">
        <v>0</v>
      </c>
      <c r="U36" s="379">
        <v>0</v>
      </c>
      <c r="V36" s="379">
        <v>0</v>
      </c>
      <c r="W36" s="379">
        <v>0</v>
      </c>
      <c r="X36" s="380">
        <v>0</v>
      </c>
      <c r="Y36" s="381">
        <v>0</v>
      </c>
      <c r="Z36" s="379">
        <v>0</v>
      </c>
      <c r="AA36" s="379">
        <v>0</v>
      </c>
      <c r="AB36" s="379">
        <v>0</v>
      </c>
      <c r="AC36" s="379">
        <v>0</v>
      </c>
      <c r="AD36" s="379">
        <v>0</v>
      </c>
      <c r="AE36" s="379">
        <v>0</v>
      </c>
      <c r="AF36" s="379">
        <v>0</v>
      </c>
      <c r="AG36" s="382">
        <v>0</v>
      </c>
      <c r="AH36" s="378">
        <v>0</v>
      </c>
      <c r="AI36" s="379">
        <v>0</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0</v>
      </c>
      <c r="BA36" s="379">
        <v>0</v>
      </c>
      <c r="BB36" s="379">
        <v>0</v>
      </c>
      <c r="BC36" s="379">
        <v>0</v>
      </c>
      <c r="BD36" s="379">
        <v>0</v>
      </c>
      <c r="BE36" s="379">
        <v>0</v>
      </c>
      <c r="BF36" s="379">
        <v>0</v>
      </c>
      <c r="BG36" s="379">
        <v>0</v>
      </c>
      <c r="BH36" s="380">
        <v>0</v>
      </c>
      <c r="BI36" s="381">
        <v>0</v>
      </c>
      <c r="BJ36" s="379">
        <v>0</v>
      </c>
      <c r="BK36" s="379">
        <v>0</v>
      </c>
      <c r="BL36" s="379">
        <v>0</v>
      </c>
      <c r="BM36" s="379">
        <v>0</v>
      </c>
      <c r="BN36" s="379">
        <v>0</v>
      </c>
      <c r="BO36" s="379">
        <v>0</v>
      </c>
      <c r="BP36" s="379">
        <v>0</v>
      </c>
      <c r="BQ36" s="382">
        <v>0</v>
      </c>
      <c r="BR36" s="378">
        <v>0</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5</v>
      </c>
      <c r="DU36" s="379">
        <v>0</v>
      </c>
      <c r="DV36" s="379">
        <v>0</v>
      </c>
      <c r="DW36" s="379">
        <v>0</v>
      </c>
      <c r="DX36" s="379">
        <v>0</v>
      </c>
      <c r="DY36" s="379">
        <v>0</v>
      </c>
      <c r="DZ36" s="379">
        <v>0</v>
      </c>
      <c r="EA36" s="379">
        <v>0</v>
      </c>
      <c r="EB36" s="380">
        <v>0</v>
      </c>
      <c r="EC36" s="381">
        <v>0</v>
      </c>
      <c r="ED36" s="379">
        <v>0</v>
      </c>
      <c r="EE36" s="379">
        <v>0</v>
      </c>
      <c r="EF36" s="379">
        <v>0</v>
      </c>
      <c r="EG36" s="379">
        <v>0</v>
      </c>
      <c r="EH36" s="379">
        <v>0</v>
      </c>
      <c r="EI36" s="379">
        <v>0</v>
      </c>
      <c r="EJ36" s="379">
        <v>0</v>
      </c>
      <c r="EK36" s="382">
        <v>4</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0</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0</v>
      </c>
      <c r="FW36" s="379">
        <v>0</v>
      </c>
      <c r="FX36" s="379">
        <v>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0</v>
      </c>
      <c r="GO36" s="379">
        <v>0</v>
      </c>
      <c r="GP36" s="379">
        <v>0</v>
      </c>
      <c r="GQ36" s="379">
        <v>0</v>
      </c>
      <c r="GR36" s="379">
        <v>0</v>
      </c>
      <c r="GS36" s="379">
        <v>0</v>
      </c>
      <c r="GT36" s="379">
        <v>0</v>
      </c>
      <c r="GU36" s="379">
        <v>0</v>
      </c>
      <c r="GV36" s="380">
        <v>0</v>
      </c>
      <c r="GW36" s="381">
        <v>0</v>
      </c>
      <c r="GX36" s="379">
        <v>0</v>
      </c>
      <c r="GY36" s="379">
        <v>0</v>
      </c>
      <c r="GZ36" s="379">
        <v>0</v>
      </c>
      <c r="HA36" s="379">
        <v>0</v>
      </c>
      <c r="HB36" s="379">
        <v>0</v>
      </c>
      <c r="HC36" s="379">
        <v>0</v>
      </c>
      <c r="HD36" s="379">
        <v>0</v>
      </c>
      <c r="HE36" s="382">
        <v>0</v>
      </c>
      <c r="HF36" s="378">
        <v>0</v>
      </c>
      <c r="HG36" s="379">
        <v>0</v>
      </c>
      <c r="HH36" s="379">
        <v>0</v>
      </c>
      <c r="HI36" s="379">
        <v>0</v>
      </c>
      <c r="HJ36" s="379">
        <v>0</v>
      </c>
      <c r="HK36" s="379">
        <v>0</v>
      </c>
      <c r="HL36" s="379">
        <v>0</v>
      </c>
      <c r="HM36" s="379">
        <v>0</v>
      </c>
      <c r="HN36" s="380">
        <v>0</v>
      </c>
      <c r="HO36" s="115">
        <f t="shared" si="17"/>
        <v>7</v>
      </c>
      <c r="HP36" s="115">
        <f t="shared" si="18"/>
        <v>0</v>
      </c>
      <c r="HQ36" s="115">
        <f t="shared" si="2"/>
        <v>0</v>
      </c>
      <c r="HR36" s="115">
        <f t="shared" si="3"/>
        <v>0</v>
      </c>
      <c r="HS36" s="116">
        <f t="shared" si="4"/>
        <v>0</v>
      </c>
      <c r="HT36" s="115">
        <f t="shared" si="5"/>
        <v>0</v>
      </c>
      <c r="HU36" s="115">
        <f t="shared" si="6"/>
        <v>0</v>
      </c>
      <c r="HV36" s="117">
        <f t="shared" si="7"/>
        <v>0</v>
      </c>
      <c r="HW36" s="115">
        <f t="shared" si="8"/>
        <v>0</v>
      </c>
      <c r="HX36" s="470" t="str">
        <f t="shared" si="9"/>
        <v>nem volt</v>
      </c>
      <c r="HY36" s="470" t="str">
        <f t="shared" si="10"/>
        <v>nem volt</v>
      </c>
      <c r="HZ36" s="399" t="str">
        <f t="shared" si="11"/>
        <v>nem volt</v>
      </c>
      <c r="IA36" s="118">
        <f t="shared" si="19"/>
        <v>7</v>
      </c>
      <c r="IB36" s="119">
        <f t="shared" si="13"/>
        <v>0</v>
      </c>
      <c r="IC36" s="119">
        <f t="shared" si="14"/>
        <v>0</v>
      </c>
      <c r="ID36" s="399">
        <f t="shared" si="15"/>
        <v>0</v>
      </c>
    </row>
    <row r="37" spans="1:238" ht="18" x14ac:dyDescent="0.25">
      <c r="A37" s="392">
        <f t="shared" si="16"/>
        <v>31</v>
      </c>
      <c r="B37" s="62" t="s">
        <v>433</v>
      </c>
      <c r="C37" s="64">
        <v>0</v>
      </c>
      <c r="D37" s="64">
        <v>0</v>
      </c>
      <c r="E37" s="64">
        <v>0</v>
      </c>
      <c r="F37" s="64">
        <v>0</v>
      </c>
      <c r="G37" s="64">
        <v>0</v>
      </c>
      <c r="H37" s="65">
        <v>0</v>
      </c>
      <c r="I37" s="288">
        <v>0</v>
      </c>
      <c r="J37" s="64">
        <v>0</v>
      </c>
      <c r="K37" s="64">
        <v>0</v>
      </c>
      <c r="L37" s="64">
        <v>0</v>
      </c>
      <c r="M37" s="64">
        <v>0</v>
      </c>
      <c r="N37" s="64">
        <v>0</v>
      </c>
      <c r="O37" s="67"/>
      <c r="P37" s="378">
        <v>0</v>
      </c>
      <c r="Q37" s="379">
        <v>0</v>
      </c>
      <c r="R37" s="379">
        <v>0</v>
      </c>
      <c r="S37" s="379">
        <v>0</v>
      </c>
      <c r="T37" s="379">
        <v>0</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0</v>
      </c>
      <c r="BA37" s="379">
        <v>0</v>
      </c>
      <c r="BB37" s="379">
        <v>0</v>
      </c>
      <c r="BC37" s="379">
        <v>0</v>
      </c>
      <c r="BD37" s="379">
        <v>0</v>
      </c>
      <c r="BE37" s="379">
        <v>0</v>
      </c>
      <c r="BF37" s="379">
        <v>0</v>
      </c>
      <c r="BG37" s="379">
        <v>0</v>
      </c>
      <c r="BH37" s="380">
        <v>0</v>
      </c>
      <c r="BI37" s="381">
        <v>0</v>
      </c>
      <c r="BJ37" s="379">
        <v>0</v>
      </c>
      <c r="BK37" s="379">
        <v>0</v>
      </c>
      <c r="BL37" s="379">
        <v>0</v>
      </c>
      <c r="BM37" s="379">
        <v>0</v>
      </c>
      <c r="BN37" s="379">
        <v>0</v>
      </c>
      <c r="BO37" s="379">
        <v>0</v>
      </c>
      <c r="BP37" s="379">
        <v>0</v>
      </c>
      <c r="BQ37" s="382">
        <v>0</v>
      </c>
      <c r="BR37" s="378">
        <v>0</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0</v>
      </c>
      <c r="FN37" s="379">
        <v>0</v>
      </c>
      <c r="FO37" s="379">
        <v>0</v>
      </c>
      <c r="FP37" s="379">
        <v>0</v>
      </c>
      <c r="FQ37" s="379">
        <v>0</v>
      </c>
      <c r="FR37" s="379">
        <v>0</v>
      </c>
      <c r="FS37" s="379">
        <v>0</v>
      </c>
      <c r="FT37" s="379">
        <v>0</v>
      </c>
      <c r="FU37" s="382">
        <v>0</v>
      </c>
      <c r="FV37" s="378">
        <v>0</v>
      </c>
      <c r="FW37" s="379">
        <v>0</v>
      </c>
      <c r="FX37" s="379">
        <v>0</v>
      </c>
      <c r="FY37" s="379">
        <v>0</v>
      </c>
      <c r="FZ37" s="379">
        <v>0</v>
      </c>
      <c r="GA37" s="379">
        <v>0</v>
      </c>
      <c r="GB37" s="379">
        <v>0</v>
      </c>
      <c r="GC37" s="379">
        <v>0</v>
      </c>
      <c r="GD37" s="380">
        <v>0</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0</v>
      </c>
      <c r="HP37" s="115">
        <f t="shared" si="18"/>
        <v>0</v>
      </c>
      <c r="HQ37" s="115">
        <f t="shared" si="2"/>
        <v>0</v>
      </c>
      <c r="HR37" s="115">
        <f t="shared" si="3"/>
        <v>0</v>
      </c>
      <c r="HS37" s="116">
        <f t="shared" si="4"/>
        <v>0</v>
      </c>
      <c r="HT37" s="115">
        <f t="shared" si="5"/>
        <v>0</v>
      </c>
      <c r="HU37" s="115">
        <f t="shared" si="6"/>
        <v>0</v>
      </c>
      <c r="HV37" s="117">
        <f t="shared" si="7"/>
        <v>0</v>
      </c>
      <c r="HW37" s="115" t="str">
        <f t="shared" si="8"/>
        <v>nem volt</v>
      </c>
      <c r="HX37" s="470" t="str">
        <f t="shared" si="9"/>
        <v>nem volt</v>
      </c>
      <c r="HY37" s="470" t="str">
        <f t="shared" si="10"/>
        <v>nem volt</v>
      </c>
      <c r="HZ37" s="399" t="str">
        <f t="shared" si="11"/>
        <v>nem volt</v>
      </c>
      <c r="IA37" s="118">
        <f t="shared" si="19"/>
        <v>0</v>
      </c>
      <c r="IB37" s="119">
        <f t="shared" si="13"/>
        <v>0</v>
      </c>
      <c r="IC37" s="119" t="str">
        <f t="shared" si="14"/>
        <v>nem volt</v>
      </c>
      <c r="ID37" s="399">
        <f t="shared" si="15"/>
        <v>0</v>
      </c>
    </row>
    <row r="38" spans="1:238" ht="18" x14ac:dyDescent="0.25">
      <c r="A38" s="392">
        <f t="shared" si="16"/>
        <v>32</v>
      </c>
      <c r="B38" s="62" t="s">
        <v>433</v>
      </c>
      <c r="C38" s="64">
        <v>0</v>
      </c>
      <c r="D38" s="64">
        <v>0</v>
      </c>
      <c r="E38" s="64">
        <v>0</v>
      </c>
      <c r="F38" s="64">
        <v>0</v>
      </c>
      <c r="G38" s="64">
        <v>0</v>
      </c>
      <c r="H38" s="65">
        <v>0</v>
      </c>
      <c r="I38" s="288">
        <v>0</v>
      </c>
      <c r="J38" s="64">
        <v>0</v>
      </c>
      <c r="K38" s="64">
        <v>0</v>
      </c>
      <c r="L38" s="64">
        <v>0</v>
      </c>
      <c r="M38" s="64">
        <v>0</v>
      </c>
      <c r="N38" s="64">
        <v>0</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0</v>
      </c>
      <c r="BA38" s="379">
        <v>0</v>
      </c>
      <c r="BB38" s="379">
        <v>0</v>
      </c>
      <c r="BC38" s="379">
        <v>0</v>
      </c>
      <c r="BD38" s="379">
        <v>0</v>
      </c>
      <c r="BE38" s="379">
        <v>0</v>
      </c>
      <c r="BF38" s="379">
        <v>0</v>
      </c>
      <c r="BG38" s="379">
        <v>0</v>
      </c>
      <c r="BH38" s="380">
        <v>0</v>
      </c>
      <c r="BI38" s="381">
        <v>0</v>
      </c>
      <c r="BJ38" s="379">
        <v>0</v>
      </c>
      <c r="BK38" s="379">
        <v>0</v>
      </c>
      <c r="BL38" s="379">
        <v>0</v>
      </c>
      <c r="BM38" s="379">
        <v>0</v>
      </c>
      <c r="BN38" s="379">
        <v>0</v>
      </c>
      <c r="BO38" s="379">
        <v>0</v>
      </c>
      <c r="BP38" s="379">
        <v>0</v>
      </c>
      <c r="BQ38" s="382">
        <v>0</v>
      </c>
      <c r="BR38" s="378">
        <v>0</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11</v>
      </c>
      <c r="DU38" s="379">
        <v>0</v>
      </c>
      <c r="DV38" s="379">
        <v>0</v>
      </c>
      <c r="DW38" s="379">
        <v>0</v>
      </c>
      <c r="DX38" s="379">
        <v>0</v>
      </c>
      <c r="DY38" s="379">
        <v>0</v>
      </c>
      <c r="DZ38" s="379">
        <v>0</v>
      </c>
      <c r="EA38" s="379">
        <v>0</v>
      </c>
      <c r="EB38" s="380">
        <v>0</v>
      </c>
      <c r="EC38" s="381">
        <v>0</v>
      </c>
      <c r="ED38" s="379">
        <v>4</v>
      </c>
      <c r="EE38" s="379">
        <v>0</v>
      </c>
      <c r="EF38" s="379">
        <v>2</v>
      </c>
      <c r="EG38" s="379">
        <v>0</v>
      </c>
      <c r="EH38" s="379">
        <v>0</v>
      </c>
      <c r="EI38" s="379">
        <v>0</v>
      </c>
      <c r="EJ38" s="379">
        <v>0</v>
      </c>
      <c r="EK38" s="382">
        <v>3</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0</v>
      </c>
      <c r="FE38" s="379">
        <v>0</v>
      </c>
      <c r="FF38" s="379">
        <v>0</v>
      </c>
      <c r="FG38" s="379">
        <v>0</v>
      </c>
      <c r="FH38" s="379">
        <v>0</v>
      </c>
      <c r="FI38" s="379">
        <v>0</v>
      </c>
      <c r="FJ38" s="379">
        <v>0</v>
      </c>
      <c r="FK38" s="379">
        <v>0</v>
      </c>
      <c r="FL38" s="380">
        <v>0</v>
      </c>
      <c r="FM38" s="381">
        <v>0</v>
      </c>
      <c r="FN38" s="379">
        <v>0</v>
      </c>
      <c r="FO38" s="379">
        <v>0</v>
      </c>
      <c r="FP38" s="379">
        <v>0</v>
      </c>
      <c r="FQ38" s="379">
        <v>0</v>
      </c>
      <c r="FR38" s="379">
        <v>0</v>
      </c>
      <c r="FS38" s="379">
        <v>0</v>
      </c>
      <c r="FT38" s="379">
        <v>0</v>
      </c>
      <c r="FU38" s="382">
        <v>0</v>
      </c>
      <c r="FV38" s="378">
        <v>0</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11</v>
      </c>
      <c r="HP38" s="115">
        <f t="shared" si="18"/>
        <v>4</v>
      </c>
      <c r="HQ38" s="115">
        <f t="shared" si="2"/>
        <v>0</v>
      </c>
      <c r="HR38" s="115">
        <f t="shared" si="3"/>
        <v>2</v>
      </c>
      <c r="HS38" s="116">
        <f t="shared" si="4"/>
        <v>0</v>
      </c>
      <c r="HT38" s="115">
        <f t="shared" si="5"/>
        <v>0</v>
      </c>
      <c r="HU38" s="115">
        <f t="shared" si="6"/>
        <v>0</v>
      </c>
      <c r="HV38" s="117">
        <f t="shared" si="7"/>
        <v>0</v>
      </c>
      <c r="HW38" s="115">
        <f t="shared" si="8"/>
        <v>0</v>
      </c>
      <c r="HX38" s="470">
        <f t="shared" si="9"/>
        <v>0</v>
      </c>
      <c r="HY38" s="470" t="str">
        <f t="shared" si="10"/>
        <v>nem volt</v>
      </c>
      <c r="HZ38" s="399">
        <f t="shared" si="11"/>
        <v>0</v>
      </c>
      <c r="IA38" s="118">
        <f t="shared" si="19"/>
        <v>17</v>
      </c>
      <c r="IB38" s="119">
        <f t="shared" si="13"/>
        <v>0</v>
      </c>
      <c r="IC38" s="119">
        <f t="shared" si="14"/>
        <v>0</v>
      </c>
      <c r="ID38" s="399">
        <f t="shared" si="15"/>
        <v>0</v>
      </c>
    </row>
    <row r="39" spans="1:238" ht="18" x14ac:dyDescent="0.25">
      <c r="A39" s="392">
        <f t="shared" si="16"/>
        <v>33</v>
      </c>
      <c r="B39" s="62" t="s">
        <v>433</v>
      </c>
      <c r="C39" s="64">
        <v>1</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0</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0</v>
      </c>
      <c r="BA39" s="379">
        <v>0</v>
      </c>
      <c r="BB39" s="379">
        <v>0</v>
      </c>
      <c r="BC39" s="379">
        <v>0</v>
      </c>
      <c r="BD39" s="379">
        <v>0</v>
      </c>
      <c r="BE39" s="379">
        <v>0</v>
      </c>
      <c r="BF39" s="379">
        <v>0</v>
      </c>
      <c r="BG39" s="379">
        <v>0</v>
      </c>
      <c r="BH39" s="380">
        <v>0</v>
      </c>
      <c r="BI39" s="381">
        <v>0</v>
      </c>
      <c r="BJ39" s="379">
        <v>0</v>
      </c>
      <c r="BK39" s="379">
        <v>0</v>
      </c>
      <c r="BL39" s="379">
        <v>0</v>
      </c>
      <c r="BM39" s="379">
        <v>0</v>
      </c>
      <c r="BN39" s="379">
        <v>0</v>
      </c>
      <c r="BO39" s="379">
        <v>0</v>
      </c>
      <c r="BP39" s="379">
        <v>0</v>
      </c>
      <c r="BQ39" s="382">
        <v>0</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0</v>
      </c>
      <c r="CT39" s="379">
        <v>0</v>
      </c>
      <c r="CU39" s="379">
        <v>0</v>
      </c>
      <c r="CV39" s="379">
        <v>0</v>
      </c>
      <c r="CW39" s="379">
        <v>0</v>
      </c>
      <c r="CX39" s="379">
        <v>0</v>
      </c>
      <c r="CY39" s="379">
        <v>0</v>
      </c>
      <c r="CZ39" s="379">
        <v>0</v>
      </c>
      <c r="DA39" s="382">
        <v>0</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1</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0</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1</v>
      </c>
      <c r="HP39" s="115">
        <f t="shared" si="18"/>
        <v>0</v>
      </c>
      <c r="HQ39" s="115">
        <f t="shared" si="2"/>
        <v>0</v>
      </c>
      <c r="HR39" s="115">
        <f t="shared" si="3"/>
        <v>0</v>
      </c>
      <c r="HS39" s="116">
        <f t="shared" si="4"/>
        <v>0</v>
      </c>
      <c r="HT39" s="115">
        <f t="shared" si="5"/>
        <v>0</v>
      </c>
      <c r="HU39" s="115">
        <f t="shared" si="6"/>
        <v>0</v>
      </c>
      <c r="HV39" s="117">
        <f t="shared" si="7"/>
        <v>0</v>
      </c>
      <c r="HW39" s="115">
        <f t="shared" si="8"/>
        <v>0</v>
      </c>
      <c r="HX39" s="470" t="str">
        <f t="shared" si="9"/>
        <v>nem volt</v>
      </c>
      <c r="HY39" s="470" t="str">
        <f t="shared" si="10"/>
        <v>nem volt</v>
      </c>
      <c r="HZ39" s="399" t="str">
        <f t="shared" si="11"/>
        <v>nem volt</v>
      </c>
      <c r="IA39" s="118">
        <f t="shared" si="19"/>
        <v>1</v>
      </c>
      <c r="IB39" s="119">
        <f t="shared" si="13"/>
        <v>0</v>
      </c>
      <c r="IC39" s="119">
        <f t="shared" si="14"/>
        <v>0</v>
      </c>
      <c r="ID39" s="399">
        <f t="shared" si="15"/>
        <v>1</v>
      </c>
    </row>
    <row r="40" spans="1:238" ht="18" x14ac:dyDescent="0.25">
      <c r="A40" s="392">
        <f t="shared" si="16"/>
        <v>34</v>
      </c>
      <c r="B40" s="62" t="s">
        <v>433</v>
      </c>
      <c r="C40" s="64">
        <v>0</v>
      </c>
      <c r="D40" s="64">
        <v>0</v>
      </c>
      <c r="E40" s="64">
        <v>0</v>
      </c>
      <c r="F40" s="64">
        <v>0</v>
      </c>
      <c r="G40" s="64">
        <v>0</v>
      </c>
      <c r="H40" s="65">
        <v>1</v>
      </c>
      <c r="I40" s="288">
        <v>0</v>
      </c>
      <c r="J40" s="64">
        <v>0</v>
      </c>
      <c r="K40" s="64">
        <v>0</v>
      </c>
      <c r="L40" s="64">
        <v>0</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0</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0</v>
      </c>
      <c r="BJ40" s="379">
        <v>0</v>
      </c>
      <c r="BK40" s="379">
        <v>0</v>
      </c>
      <c r="BL40" s="379">
        <v>0</v>
      </c>
      <c r="BM40" s="379">
        <v>0</v>
      </c>
      <c r="BN40" s="379">
        <v>0</v>
      </c>
      <c r="BO40" s="379">
        <v>0</v>
      </c>
      <c r="BP40" s="379">
        <v>0</v>
      </c>
      <c r="BQ40" s="382">
        <v>0</v>
      </c>
      <c r="BR40" s="378">
        <v>0</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0</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0</v>
      </c>
      <c r="FE40" s="379">
        <v>0</v>
      </c>
      <c r="FF40" s="379">
        <v>0</v>
      </c>
      <c r="FG40" s="379">
        <v>0</v>
      </c>
      <c r="FH40" s="379">
        <v>0</v>
      </c>
      <c r="FI40" s="379">
        <v>0</v>
      </c>
      <c r="FJ40" s="379">
        <v>0</v>
      </c>
      <c r="FK40" s="379">
        <v>0</v>
      </c>
      <c r="FL40" s="380">
        <v>0</v>
      </c>
      <c r="FM40" s="381">
        <v>0</v>
      </c>
      <c r="FN40" s="379">
        <v>0</v>
      </c>
      <c r="FO40" s="379">
        <v>0</v>
      </c>
      <c r="FP40" s="379">
        <v>0</v>
      </c>
      <c r="FQ40" s="379">
        <v>0</v>
      </c>
      <c r="FR40" s="379">
        <v>0</v>
      </c>
      <c r="FS40" s="379">
        <v>0</v>
      </c>
      <c r="FT40" s="379">
        <v>0</v>
      </c>
      <c r="FU40" s="382">
        <v>0</v>
      </c>
      <c r="FV40" s="378">
        <v>0</v>
      </c>
      <c r="FW40" s="379">
        <v>0</v>
      </c>
      <c r="FX40" s="379">
        <v>0</v>
      </c>
      <c r="FY40" s="379">
        <v>0</v>
      </c>
      <c r="FZ40" s="379">
        <v>0</v>
      </c>
      <c r="GA40" s="379">
        <v>0</v>
      </c>
      <c r="GB40" s="379">
        <v>0</v>
      </c>
      <c r="GC40" s="379">
        <v>0</v>
      </c>
      <c r="GD40" s="380">
        <v>0</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0</v>
      </c>
      <c r="HP40" s="115">
        <f t="shared" si="18"/>
        <v>0</v>
      </c>
      <c r="HQ40" s="115">
        <f t="shared" si="2"/>
        <v>0</v>
      </c>
      <c r="HR40" s="115">
        <f t="shared" si="3"/>
        <v>0</v>
      </c>
      <c r="HS40" s="116">
        <f t="shared" si="4"/>
        <v>0</v>
      </c>
      <c r="HT40" s="115">
        <f t="shared" si="5"/>
        <v>0</v>
      </c>
      <c r="HU40" s="115">
        <f t="shared" si="6"/>
        <v>0</v>
      </c>
      <c r="HV40" s="117">
        <f t="shared" si="7"/>
        <v>0</v>
      </c>
      <c r="HW40" s="115" t="str">
        <f t="shared" si="8"/>
        <v>nem volt</v>
      </c>
      <c r="HX40" s="470" t="str">
        <f t="shared" si="9"/>
        <v>nem volt</v>
      </c>
      <c r="HY40" s="470" t="str">
        <f t="shared" si="10"/>
        <v>nem volt</v>
      </c>
      <c r="HZ40" s="399" t="str">
        <f t="shared" si="11"/>
        <v>nem volt</v>
      </c>
      <c r="IA40" s="118">
        <f t="shared" si="19"/>
        <v>0</v>
      </c>
      <c r="IB40" s="119">
        <f t="shared" si="13"/>
        <v>0</v>
      </c>
      <c r="IC40" s="119" t="str">
        <f t="shared" si="14"/>
        <v>nem volt</v>
      </c>
      <c r="ID40" s="399">
        <f t="shared" si="15"/>
        <v>1</v>
      </c>
    </row>
    <row r="41" spans="1:238" ht="18" x14ac:dyDescent="0.25">
      <c r="A41" s="392">
        <f t="shared" si="16"/>
        <v>35</v>
      </c>
      <c r="B41" s="62" t="s">
        <v>433</v>
      </c>
      <c r="C41" s="64">
        <v>0</v>
      </c>
      <c r="D41" s="64">
        <v>0</v>
      </c>
      <c r="E41" s="64">
        <v>0</v>
      </c>
      <c r="F41" s="64">
        <v>0</v>
      </c>
      <c r="G41" s="64">
        <v>0</v>
      </c>
      <c r="H41" s="65">
        <v>0</v>
      </c>
      <c r="I41" s="288">
        <v>0</v>
      </c>
      <c r="J41" s="64">
        <v>0</v>
      </c>
      <c r="K41" s="64">
        <v>0</v>
      </c>
      <c r="L41" s="64">
        <v>0</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0</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0</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0</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5</v>
      </c>
      <c r="DU41" s="379">
        <v>0</v>
      </c>
      <c r="DV41" s="379">
        <v>0</v>
      </c>
      <c r="DW41" s="379">
        <v>0</v>
      </c>
      <c r="DX41" s="379">
        <v>0</v>
      </c>
      <c r="DY41" s="379">
        <v>0</v>
      </c>
      <c r="DZ41" s="379">
        <v>0</v>
      </c>
      <c r="EA41" s="379">
        <v>0</v>
      </c>
      <c r="EB41" s="380">
        <v>2</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5</v>
      </c>
      <c r="HP41" s="115">
        <f t="shared" si="18"/>
        <v>0</v>
      </c>
      <c r="HQ41" s="115">
        <f t="shared" si="2"/>
        <v>0</v>
      </c>
      <c r="HR41" s="115">
        <f t="shared" si="3"/>
        <v>0</v>
      </c>
      <c r="HS41" s="116">
        <f t="shared" si="4"/>
        <v>0</v>
      </c>
      <c r="HT41" s="115">
        <f t="shared" si="5"/>
        <v>0</v>
      </c>
      <c r="HU41" s="115">
        <f t="shared" si="6"/>
        <v>0</v>
      </c>
      <c r="HV41" s="117">
        <f t="shared" si="7"/>
        <v>0</v>
      </c>
      <c r="HW41" s="115">
        <f t="shared" si="8"/>
        <v>0</v>
      </c>
      <c r="HX41" s="470" t="str">
        <f t="shared" si="9"/>
        <v>nem volt</v>
      </c>
      <c r="HY41" s="470" t="str">
        <f t="shared" si="10"/>
        <v>nem volt</v>
      </c>
      <c r="HZ41" s="399" t="str">
        <f t="shared" si="11"/>
        <v>nem volt</v>
      </c>
      <c r="IA41" s="118">
        <f t="shared" si="19"/>
        <v>5</v>
      </c>
      <c r="IB41" s="119">
        <f t="shared" si="13"/>
        <v>0</v>
      </c>
      <c r="IC41" s="119">
        <f t="shared" si="14"/>
        <v>0</v>
      </c>
      <c r="ID41" s="399">
        <f t="shared" si="15"/>
        <v>0</v>
      </c>
    </row>
    <row r="42" spans="1:238" ht="18" x14ac:dyDescent="0.25">
      <c r="A42" s="392">
        <f t="shared" si="16"/>
        <v>36</v>
      </c>
      <c r="B42" s="62" t="s">
        <v>433</v>
      </c>
      <c r="C42" s="64">
        <v>0</v>
      </c>
      <c r="D42" s="64">
        <v>0</v>
      </c>
      <c r="E42" s="64">
        <v>0</v>
      </c>
      <c r="F42" s="64">
        <v>0</v>
      </c>
      <c r="G42" s="64">
        <v>0</v>
      </c>
      <c r="H42" s="65">
        <v>0</v>
      </c>
      <c r="I42" s="288">
        <v>0</v>
      </c>
      <c r="J42" s="64">
        <v>0</v>
      </c>
      <c r="K42" s="64">
        <v>0</v>
      </c>
      <c r="L42" s="64">
        <v>0</v>
      </c>
      <c r="M42" s="64">
        <v>0</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0</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0</v>
      </c>
      <c r="BJ42" s="379">
        <v>0</v>
      </c>
      <c r="BK42" s="379">
        <v>0</v>
      </c>
      <c r="BL42" s="379">
        <v>0</v>
      </c>
      <c r="BM42" s="379">
        <v>0</v>
      </c>
      <c r="BN42" s="379">
        <v>0</v>
      </c>
      <c r="BO42" s="379">
        <v>0</v>
      </c>
      <c r="BP42" s="379">
        <v>0</v>
      </c>
      <c r="BQ42" s="382">
        <v>0</v>
      </c>
      <c r="BR42" s="378">
        <v>0</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0</v>
      </c>
      <c r="EE42" s="379">
        <v>7</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0</v>
      </c>
      <c r="FW42" s="379">
        <v>0</v>
      </c>
      <c r="FX42" s="379">
        <v>0</v>
      </c>
      <c r="FY42" s="379">
        <v>0</v>
      </c>
      <c r="FZ42" s="379">
        <v>0</v>
      </c>
      <c r="GA42" s="379">
        <v>0</v>
      </c>
      <c r="GB42" s="379">
        <v>0</v>
      </c>
      <c r="GC42" s="379">
        <v>0</v>
      </c>
      <c r="GD42" s="380">
        <v>0</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0</v>
      </c>
      <c r="HP42" s="115">
        <f t="shared" si="18"/>
        <v>0</v>
      </c>
      <c r="HQ42" s="115">
        <f t="shared" si="2"/>
        <v>7</v>
      </c>
      <c r="HR42" s="115">
        <f t="shared" si="3"/>
        <v>0</v>
      </c>
      <c r="HS42" s="116">
        <f t="shared" si="4"/>
        <v>0</v>
      </c>
      <c r="HT42" s="115">
        <f t="shared" si="5"/>
        <v>0</v>
      </c>
      <c r="HU42" s="115">
        <f t="shared" si="6"/>
        <v>0</v>
      </c>
      <c r="HV42" s="117">
        <f t="shared" si="7"/>
        <v>0</v>
      </c>
      <c r="HW42" s="115" t="str">
        <f t="shared" si="8"/>
        <v>nem volt</v>
      </c>
      <c r="HX42" s="470" t="str">
        <f t="shared" si="9"/>
        <v>nem volt</v>
      </c>
      <c r="HY42" s="470">
        <f t="shared" si="10"/>
        <v>0</v>
      </c>
      <c r="HZ42" s="399" t="str">
        <f t="shared" si="11"/>
        <v>nem volt</v>
      </c>
      <c r="IA42" s="118">
        <f t="shared" si="19"/>
        <v>7</v>
      </c>
      <c r="IB42" s="119">
        <f t="shared" si="13"/>
        <v>0</v>
      </c>
      <c r="IC42" s="119">
        <f t="shared" si="14"/>
        <v>0</v>
      </c>
      <c r="ID42" s="399">
        <f t="shared" si="15"/>
        <v>0</v>
      </c>
    </row>
    <row r="43" spans="1:238" ht="18" x14ac:dyDescent="0.25">
      <c r="A43" s="392">
        <f t="shared" si="16"/>
        <v>37</v>
      </c>
      <c r="B43" s="62" t="s">
        <v>433</v>
      </c>
      <c r="C43" s="64">
        <v>0</v>
      </c>
      <c r="D43" s="64">
        <v>0</v>
      </c>
      <c r="E43" s="64">
        <v>0</v>
      </c>
      <c r="F43" s="64">
        <v>0</v>
      </c>
      <c r="G43" s="64">
        <v>0</v>
      </c>
      <c r="H43" s="65">
        <v>0</v>
      </c>
      <c r="I43" s="288">
        <v>0</v>
      </c>
      <c r="J43" s="64">
        <v>0</v>
      </c>
      <c r="K43" s="64">
        <v>0</v>
      </c>
      <c r="L43" s="64">
        <v>0</v>
      </c>
      <c r="M43" s="64">
        <v>0</v>
      </c>
      <c r="N43" s="64">
        <v>0</v>
      </c>
      <c r="O43" s="67"/>
      <c r="P43" s="378">
        <v>0</v>
      </c>
      <c r="Q43" s="379">
        <v>0</v>
      </c>
      <c r="R43" s="379">
        <v>0</v>
      </c>
      <c r="S43" s="379">
        <v>0</v>
      </c>
      <c r="T43" s="379">
        <v>0</v>
      </c>
      <c r="U43" s="379">
        <v>0</v>
      </c>
      <c r="V43" s="379">
        <v>0</v>
      </c>
      <c r="W43" s="379">
        <v>0</v>
      </c>
      <c r="X43" s="380">
        <v>3</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0</v>
      </c>
      <c r="BM43" s="379">
        <v>0</v>
      </c>
      <c r="BN43" s="379">
        <v>0</v>
      </c>
      <c r="BO43" s="379">
        <v>0</v>
      </c>
      <c r="BP43" s="379">
        <v>0</v>
      </c>
      <c r="BQ43" s="382">
        <v>0</v>
      </c>
      <c r="BR43" s="378">
        <v>0</v>
      </c>
      <c r="BS43" s="379">
        <v>0</v>
      </c>
      <c r="BT43" s="379">
        <v>0</v>
      </c>
      <c r="BU43" s="379">
        <v>0</v>
      </c>
      <c r="BV43" s="379">
        <v>0</v>
      </c>
      <c r="BW43" s="379">
        <v>0</v>
      </c>
      <c r="BX43" s="379">
        <v>0</v>
      </c>
      <c r="BY43" s="379">
        <v>0</v>
      </c>
      <c r="BZ43" s="380">
        <v>0</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0</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0</v>
      </c>
      <c r="FN43" s="379">
        <v>0</v>
      </c>
      <c r="FO43" s="379">
        <v>0</v>
      </c>
      <c r="FP43" s="379">
        <v>0</v>
      </c>
      <c r="FQ43" s="379">
        <v>0</v>
      </c>
      <c r="FR43" s="379">
        <v>0</v>
      </c>
      <c r="FS43" s="379">
        <v>0</v>
      </c>
      <c r="FT43" s="379">
        <v>0</v>
      </c>
      <c r="FU43" s="382">
        <v>0</v>
      </c>
      <c r="FV43" s="378">
        <v>0</v>
      </c>
      <c r="FW43" s="379">
        <v>0</v>
      </c>
      <c r="FX43" s="379">
        <v>0</v>
      </c>
      <c r="FY43" s="379">
        <v>0</v>
      </c>
      <c r="FZ43" s="379">
        <v>0</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0</v>
      </c>
      <c r="HP43" s="115">
        <f t="shared" si="18"/>
        <v>0</v>
      </c>
      <c r="HQ43" s="115">
        <f t="shared" si="2"/>
        <v>0</v>
      </c>
      <c r="HR43" s="115">
        <f t="shared" si="3"/>
        <v>0</v>
      </c>
      <c r="HS43" s="116">
        <f t="shared" si="4"/>
        <v>0</v>
      </c>
      <c r="HT43" s="115">
        <f t="shared" si="5"/>
        <v>0</v>
      </c>
      <c r="HU43" s="115">
        <f t="shared" si="6"/>
        <v>0</v>
      </c>
      <c r="HV43" s="117">
        <f t="shared" si="7"/>
        <v>0</v>
      </c>
      <c r="HW43" s="115" t="str">
        <f t="shared" si="8"/>
        <v>nem volt</v>
      </c>
      <c r="HX43" s="470" t="str">
        <f t="shared" si="9"/>
        <v>nem volt</v>
      </c>
      <c r="HY43" s="470" t="str">
        <f t="shared" si="10"/>
        <v>nem volt</v>
      </c>
      <c r="HZ43" s="399" t="str">
        <f t="shared" si="11"/>
        <v>nem volt</v>
      </c>
      <c r="IA43" s="118">
        <f t="shared" si="19"/>
        <v>0</v>
      </c>
      <c r="IB43" s="119">
        <f t="shared" si="13"/>
        <v>0</v>
      </c>
      <c r="IC43" s="119" t="str">
        <f t="shared" si="14"/>
        <v>nem volt</v>
      </c>
      <c r="ID43" s="399">
        <f t="shared" si="15"/>
        <v>0</v>
      </c>
    </row>
    <row r="44" spans="1:238" ht="18" x14ac:dyDescent="0.25">
      <c r="A44" s="392">
        <f t="shared" si="16"/>
        <v>38</v>
      </c>
      <c r="B44" s="62" t="s">
        <v>433</v>
      </c>
      <c r="C44" s="64">
        <v>0</v>
      </c>
      <c r="D44" s="64">
        <v>0</v>
      </c>
      <c r="E44" s="64">
        <v>0</v>
      </c>
      <c r="F44" s="64">
        <v>0</v>
      </c>
      <c r="G44" s="64">
        <v>0</v>
      </c>
      <c r="H44" s="65">
        <v>1</v>
      </c>
      <c r="I44" s="288">
        <v>0</v>
      </c>
      <c r="J44" s="64">
        <v>0</v>
      </c>
      <c r="K44" s="64">
        <v>0</v>
      </c>
      <c r="L44" s="64">
        <v>0</v>
      </c>
      <c r="M44" s="64">
        <v>0</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0</v>
      </c>
      <c r="BA44" s="379">
        <v>0</v>
      </c>
      <c r="BB44" s="379">
        <v>0</v>
      </c>
      <c r="BC44" s="379">
        <v>0</v>
      </c>
      <c r="BD44" s="379">
        <v>0</v>
      </c>
      <c r="BE44" s="379">
        <v>0</v>
      </c>
      <c r="BF44" s="379">
        <v>0</v>
      </c>
      <c r="BG44" s="379">
        <v>0</v>
      </c>
      <c r="BH44" s="380">
        <v>0</v>
      </c>
      <c r="BI44" s="381">
        <v>0</v>
      </c>
      <c r="BJ44" s="379">
        <v>0</v>
      </c>
      <c r="BK44" s="379">
        <v>0</v>
      </c>
      <c r="BL44" s="379">
        <v>0</v>
      </c>
      <c r="BM44" s="379">
        <v>0</v>
      </c>
      <c r="BN44" s="379">
        <v>0</v>
      </c>
      <c r="BO44" s="379">
        <v>0</v>
      </c>
      <c r="BP44" s="379">
        <v>0</v>
      </c>
      <c r="BQ44" s="382">
        <v>0</v>
      </c>
      <c r="BR44" s="378">
        <v>0</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0</v>
      </c>
      <c r="DU44" s="379">
        <v>0</v>
      </c>
      <c r="DV44" s="379">
        <v>0</v>
      </c>
      <c r="DW44" s="379">
        <v>0</v>
      </c>
      <c r="DX44" s="379">
        <v>0</v>
      </c>
      <c r="DY44" s="379">
        <v>0</v>
      </c>
      <c r="DZ44" s="379">
        <v>0</v>
      </c>
      <c r="EA44" s="379">
        <v>0</v>
      </c>
      <c r="EB44" s="380">
        <v>0</v>
      </c>
      <c r="EC44" s="381">
        <v>0</v>
      </c>
      <c r="ED44" s="379">
        <v>0</v>
      </c>
      <c r="EE44" s="379">
        <v>0</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0</v>
      </c>
      <c r="FE44" s="379">
        <v>0</v>
      </c>
      <c r="FF44" s="379">
        <v>0</v>
      </c>
      <c r="FG44" s="379">
        <v>0</v>
      </c>
      <c r="FH44" s="379">
        <v>0</v>
      </c>
      <c r="FI44" s="379">
        <v>0</v>
      </c>
      <c r="FJ44" s="379">
        <v>0</v>
      </c>
      <c r="FK44" s="379">
        <v>0</v>
      </c>
      <c r="FL44" s="380">
        <v>0</v>
      </c>
      <c r="FM44" s="381">
        <v>0</v>
      </c>
      <c r="FN44" s="379">
        <v>0</v>
      </c>
      <c r="FO44" s="379">
        <v>0</v>
      </c>
      <c r="FP44" s="379">
        <v>0</v>
      </c>
      <c r="FQ44" s="379">
        <v>0</v>
      </c>
      <c r="FR44" s="379">
        <v>0</v>
      </c>
      <c r="FS44" s="379">
        <v>0</v>
      </c>
      <c r="FT44" s="379">
        <v>0</v>
      </c>
      <c r="FU44" s="382">
        <v>0</v>
      </c>
      <c r="FV44" s="378">
        <v>0</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0</v>
      </c>
      <c r="HP44" s="115">
        <f t="shared" si="18"/>
        <v>0</v>
      </c>
      <c r="HQ44" s="115">
        <f t="shared" si="2"/>
        <v>0</v>
      </c>
      <c r="HR44" s="115">
        <f t="shared" si="3"/>
        <v>0</v>
      </c>
      <c r="HS44" s="116">
        <f t="shared" si="4"/>
        <v>0</v>
      </c>
      <c r="HT44" s="115">
        <f t="shared" si="5"/>
        <v>0</v>
      </c>
      <c r="HU44" s="115">
        <f t="shared" si="6"/>
        <v>0</v>
      </c>
      <c r="HV44" s="117">
        <f t="shared" si="7"/>
        <v>0</v>
      </c>
      <c r="HW44" s="115" t="str">
        <f t="shared" si="8"/>
        <v>nem volt</v>
      </c>
      <c r="HX44" s="470" t="str">
        <f t="shared" si="9"/>
        <v>nem volt</v>
      </c>
      <c r="HY44" s="470" t="str">
        <f t="shared" si="10"/>
        <v>nem volt</v>
      </c>
      <c r="HZ44" s="399" t="str">
        <f t="shared" si="11"/>
        <v>nem volt</v>
      </c>
      <c r="IA44" s="118">
        <f t="shared" si="19"/>
        <v>0</v>
      </c>
      <c r="IB44" s="119">
        <f t="shared" si="13"/>
        <v>0</v>
      </c>
      <c r="IC44" s="119" t="str">
        <f t="shared" si="14"/>
        <v>nem volt</v>
      </c>
      <c r="ID44" s="399">
        <f t="shared" si="15"/>
        <v>1</v>
      </c>
    </row>
    <row r="45" spans="1:238" ht="18" x14ac:dyDescent="0.25">
      <c r="A45" s="392">
        <f t="shared" si="16"/>
        <v>39</v>
      </c>
      <c r="B45" s="62" t="s">
        <v>433</v>
      </c>
      <c r="C45" s="64">
        <v>0</v>
      </c>
      <c r="D45" s="64">
        <v>0</v>
      </c>
      <c r="E45" s="64">
        <v>0</v>
      </c>
      <c r="F45" s="64">
        <v>0</v>
      </c>
      <c r="G45" s="64">
        <v>0</v>
      </c>
      <c r="H45" s="65">
        <v>0</v>
      </c>
      <c r="I45" s="288">
        <v>0</v>
      </c>
      <c r="J45" s="64">
        <v>0</v>
      </c>
      <c r="K45" s="64">
        <v>0</v>
      </c>
      <c r="L45" s="64">
        <v>0</v>
      </c>
      <c r="M45" s="64">
        <v>0</v>
      </c>
      <c r="N45" s="64">
        <v>0</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0</v>
      </c>
      <c r="BK45" s="379">
        <v>0</v>
      </c>
      <c r="BL45" s="379">
        <v>0</v>
      </c>
      <c r="BM45" s="379">
        <v>0</v>
      </c>
      <c r="BN45" s="379">
        <v>0</v>
      </c>
      <c r="BO45" s="379">
        <v>0</v>
      </c>
      <c r="BP45" s="379">
        <v>0</v>
      </c>
      <c r="BQ45" s="382">
        <v>0</v>
      </c>
      <c r="BR45" s="378">
        <v>0</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0</v>
      </c>
      <c r="CT45" s="379">
        <v>0</v>
      </c>
      <c r="CU45" s="379">
        <v>0</v>
      </c>
      <c r="CV45" s="379">
        <v>0</v>
      </c>
      <c r="CW45" s="379">
        <v>0</v>
      </c>
      <c r="CX45" s="379">
        <v>0</v>
      </c>
      <c r="CY45" s="379">
        <v>0</v>
      </c>
      <c r="CZ45" s="379">
        <v>0</v>
      </c>
      <c r="DA45" s="382">
        <v>0</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1</v>
      </c>
      <c r="EE45" s="379">
        <v>5</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8</v>
      </c>
      <c r="FN45" s="379">
        <v>0</v>
      </c>
      <c r="FO45" s="379">
        <v>0</v>
      </c>
      <c r="FP45" s="379">
        <v>0</v>
      </c>
      <c r="FQ45" s="379">
        <v>0</v>
      </c>
      <c r="FR45" s="379">
        <v>0</v>
      </c>
      <c r="FS45" s="379">
        <v>0</v>
      </c>
      <c r="FT45" s="379">
        <v>0</v>
      </c>
      <c r="FU45" s="382">
        <v>0</v>
      </c>
      <c r="FV45" s="378">
        <v>0</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0</v>
      </c>
      <c r="GO45" s="379">
        <v>0</v>
      </c>
      <c r="GP45" s="379">
        <v>0</v>
      </c>
      <c r="GQ45" s="379">
        <v>0</v>
      </c>
      <c r="GR45" s="379">
        <v>0</v>
      </c>
      <c r="GS45" s="379">
        <v>0</v>
      </c>
      <c r="GT45" s="379">
        <v>0</v>
      </c>
      <c r="GU45" s="379">
        <v>0</v>
      </c>
      <c r="GV45" s="380">
        <v>0</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8</v>
      </c>
      <c r="HP45" s="115">
        <f t="shared" si="18"/>
        <v>1</v>
      </c>
      <c r="HQ45" s="115">
        <f t="shared" si="2"/>
        <v>5</v>
      </c>
      <c r="HR45" s="115">
        <f t="shared" si="3"/>
        <v>0</v>
      </c>
      <c r="HS45" s="116">
        <f t="shared" si="4"/>
        <v>0</v>
      </c>
      <c r="HT45" s="115">
        <f t="shared" si="5"/>
        <v>0</v>
      </c>
      <c r="HU45" s="115">
        <f t="shared" si="6"/>
        <v>0</v>
      </c>
      <c r="HV45" s="117">
        <f t="shared" si="7"/>
        <v>0</v>
      </c>
      <c r="HW45" s="115">
        <f t="shared" si="8"/>
        <v>0</v>
      </c>
      <c r="HX45" s="470">
        <f t="shared" si="9"/>
        <v>0</v>
      </c>
      <c r="HY45" s="470">
        <f t="shared" si="10"/>
        <v>0</v>
      </c>
      <c r="HZ45" s="399" t="str">
        <f t="shared" si="11"/>
        <v>nem volt</v>
      </c>
      <c r="IA45" s="118">
        <f t="shared" si="19"/>
        <v>14</v>
      </c>
      <c r="IB45" s="119">
        <f t="shared" si="13"/>
        <v>0</v>
      </c>
      <c r="IC45" s="119">
        <f t="shared" si="14"/>
        <v>0</v>
      </c>
      <c r="ID45" s="399">
        <f t="shared" si="15"/>
        <v>0</v>
      </c>
    </row>
    <row r="46" spans="1:238" ht="18" x14ac:dyDescent="0.25">
      <c r="A46" s="392">
        <f t="shared" si="16"/>
        <v>40</v>
      </c>
      <c r="B46" s="62" t="s">
        <v>433</v>
      </c>
      <c r="C46" s="64">
        <v>0</v>
      </c>
      <c r="D46" s="64">
        <v>0</v>
      </c>
      <c r="E46" s="64">
        <v>0</v>
      </c>
      <c r="F46" s="64">
        <v>0</v>
      </c>
      <c r="G46" s="64">
        <v>0</v>
      </c>
      <c r="H46" s="65">
        <v>0</v>
      </c>
      <c r="I46" s="288">
        <v>0</v>
      </c>
      <c r="J46" s="64">
        <v>0</v>
      </c>
      <c r="K46" s="64">
        <v>0</v>
      </c>
      <c r="L46" s="64">
        <v>0</v>
      </c>
      <c r="M46" s="64">
        <v>0</v>
      </c>
      <c r="N46" s="64">
        <v>0</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0</v>
      </c>
      <c r="BA46" s="379">
        <v>0</v>
      </c>
      <c r="BB46" s="379">
        <v>0</v>
      </c>
      <c r="BC46" s="379">
        <v>0</v>
      </c>
      <c r="BD46" s="379">
        <v>0</v>
      </c>
      <c r="BE46" s="379">
        <v>0</v>
      </c>
      <c r="BF46" s="379">
        <v>0</v>
      </c>
      <c r="BG46" s="379">
        <v>0</v>
      </c>
      <c r="BH46" s="380">
        <v>0</v>
      </c>
      <c r="BI46" s="381">
        <v>0</v>
      </c>
      <c r="BJ46" s="379">
        <v>0</v>
      </c>
      <c r="BK46" s="379">
        <v>0</v>
      </c>
      <c r="BL46" s="379">
        <v>0</v>
      </c>
      <c r="BM46" s="379">
        <v>0</v>
      </c>
      <c r="BN46" s="379">
        <v>0</v>
      </c>
      <c r="BO46" s="379">
        <v>0</v>
      </c>
      <c r="BP46" s="379">
        <v>0</v>
      </c>
      <c r="BQ46" s="382">
        <v>0</v>
      </c>
      <c r="BR46" s="378">
        <v>0</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0</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15</v>
      </c>
      <c r="ED46" s="379">
        <v>0</v>
      </c>
      <c r="EE46" s="379">
        <v>0</v>
      </c>
      <c r="EF46" s="379">
        <v>0</v>
      </c>
      <c r="EG46" s="379">
        <v>0</v>
      </c>
      <c r="EH46" s="379">
        <v>0</v>
      </c>
      <c r="EI46" s="379">
        <v>0</v>
      </c>
      <c r="EJ46" s="379">
        <v>0</v>
      </c>
      <c r="EK46" s="382">
        <v>4</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0</v>
      </c>
      <c r="FF46" s="379">
        <v>0</v>
      </c>
      <c r="FG46" s="379">
        <v>0</v>
      </c>
      <c r="FH46" s="379">
        <v>0</v>
      </c>
      <c r="FI46" s="379">
        <v>0</v>
      </c>
      <c r="FJ46" s="379">
        <v>0</v>
      </c>
      <c r="FK46" s="379">
        <v>0</v>
      </c>
      <c r="FL46" s="380">
        <v>0</v>
      </c>
      <c r="FM46" s="381">
        <v>0</v>
      </c>
      <c r="FN46" s="379">
        <v>0</v>
      </c>
      <c r="FO46" s="379">
        <v>0</v>
      </c>
      <c r="FP46" s="379">
        <v>0</v>
      </c>
      <c r="FQ46" s="379">
        <v>0</v>
      </c>
      <c r="FR46" s="379">
        <v>0</v>
      </c>
      <c r="FS46" s="379">
        <v>0</v>
      </c>
      <c r="FT46" s="379">
        <v>0</v>
      </c>
      <c r="FU46" s="382">
        <v>0</v>
      </c>
      <c r="FV46" s="378">
        <v>0</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15</v>
      </c>
      <c r="HP46" s="115">
        <f t="shared" si="18"/>
        <v>0</v>
      </c>
      <c r="HQ46" s="115">
        <f t="shared" si="2"/>
        <v>0</v>
      </c>
      <c r="HR46" s="115">
        <f t="shared" si="3"/>
        <v>0</v>
      </c>
      <c r="HS46" s="116">
        <f t="shared" si="4"/>
        <v>0</v>
      </c>
      <c r="HT46" s="115">
        <f t="shared" si="5"/>
        <v>0</v>
      </c>
      <c r="HU46" s="115">
        <f t="shared" si="6"/>
        <v>0</v>
      </c>
      <c r="HV46" s="117">
        <f t="shared" si="7"/>
        <v>0</v>
      </c>
      <c r="HW46" s="115">
        <f t="shared" si="8"/>
        <v>0</v>
      </c>
      <c r="HX46" s="470" t="str">
        <f t="shared" si="9"/>
        <v>nem volt</v>
      </c>
      <c r="HY46" s="470" t="str">
        <f t="shared" si="10"/>
        <v>nem volt</v>
      </c>
      <c r="HZ46" s="399" t="str">
        <f t="shared" si="11"/>
        <v>nem volt</v>
      </c>
      <c r="IA46" s="118">
        <f t="shared" si="19"/>
        <v>15</v>
      </c>
      <c r="IB46" s="119">
        <f t="shared" si="13"/>
        <v>0</v>
      </c>
      <c r="IC46" s="119">
        <f t="shared" si="14"/>
        <v>0</v>
      </c>
      <c r="ID46" s="399">
        <f t="shared" si="15"/>
        <v>0</v>
      </c>
    </row>
    <row r="47" spans="1:238" ht="18" x14ac:dyDescent="0.25">
      <c r="A47" s="392">
        <f t="shared" si="16"/>
        <v>41</v>
      </c>
      <c r="B47" s="62" t="s">
        <v>433</v>
      </c>
      <c r="C47" s="64">
        <v>0</v>
      </c>
      <c r="D47" s="64">
        <v>0</v>
      </c>
      <c r="E47" s="64">
        <v>0</v>
      </c>
      <c r="F47" s="64">
        <v>0</v>
      </c>
      <c r="G47" s="64">
        <v>0</v>
      </c>
      <c r="H47" s="65">
        <v>0</v>
      </c>
      <c r="I47" s="288">
        <v>0</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0</v>
      </c>
      <c r="BA47" s="379">
        <v>0</v>
      </c>
      <c r="BB47" s="379">
        <v>0</v>
      </c>
      <c r="BC47" s="379">
        <v>0</v>
      </c>
      <c r="BD47" s="379">
        <v>0</v>
      </c>
      <c r="BE47" s="379">
        <v>0</v>
      </c>
      <c r="BF47" s="379">
        <v>0</v>
      </c>
      <c r="BG47" s="379">
        <v>0</v>
      </c>
      <c r="BH47" s="380">
        <v>0</v>
      </c>
      <c r="BI47" s="381">
        <v>0</v>
      </c>
      <c r="BJ47" s="379">
        <v>0</v>
      </c>
      <c r="BK47" s="379">
        <v>0</v>
      </c>
      <c r="BL47" s="379">
        <v>0</v>
      </c>
      <c r="BM47" s="379">
        <v>0</v>
      </c>
      <c r="BN47" s="379">
        <v>0</v>
      </c>
      <c r="BO47" s="379">
        <v>0</v>
      </c>
      <c r="BP47" s="379">
        <v>0</v>
      </c>
      <c r="BQ47" s="382">
        <v>0</v>
      </c>
      <c r="BR47" s="378">
        <v>0</v>
      </c>
      <c r="BS47" s="379">
        <v>0</v>
      </c>
      <c r="BT47" s="379">
        <v>0</v>
      </c>
      <c r="BU47" s="379">
        <v>0</v>
      </c>
      <c r="BV47" s="379">
        <v>0</v>
      </c>
      <c r="BW47" s="379">
        <v>0</v>
      </c>
      <c r="BX47" s="379">
        <v>0</v>
      </c>
      <c r="BY47" s="379">
        <v>0</v>
      </c>
      <c r="BZ47" s="380">
        <v>0</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9</v>
      </c>
      <c r="ED47" s="379">
        <v>8</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0</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9</v>
      </c>
      <c r="HP47" s="115">
        <f t="shared" si="18"/>
        <v>8</v>
      </c>
      <c r="HQ47" s="115">
        <f t="shared" si="2"/>
        <v>0</v>
      </c>
      <c r="HR47" s="115">
        <f t="shared" si="3"/>
        <v>0</v>
      </c>
      <c r="HS47" s="116">
        <f t="shared" si="4"/>
        <v>0</v>
      </c>
      <c r="HT47" s="115">
        <f t="shared" si="5"/>
        <v>0</v>
      </c>
      <c r="HU47" s="115">
        <f t="shared" si="6"/>
        <v>0</v>
      </c>
      <c r="HV47" s="117">
        <f t="shared" si="7"/>
        <v>0</v>
      </c>
      <c r="HW47" s="115">
        <f t="shared" si="8"/>
        <v>0</v>
      </c>
      <c r="HX47" s="470">
        <f t="shared" si="9"/>
        <v>0</v>
      </c>
      <c r="HY47" s="470" t="str">
        <f t="shared" si="10"/>
        <v>nem volt</v>
      </c>
      <c r="HZ47" s="399" t="str">
        <f t="shared" si="11"/>
        <v>nem volt</v>
      </c>
      <c r="IA47" s="118">
        <f t="shared" si="19"/>
        <v>17</v>
      </c>
      <c r="IB47" s="119">
        <f t="shared" si="13"/>
        <v>0</v>
      </c>
      <c r="IC47" s="119">
        <f t="shared" si="14"/>
        <v>0</v>
      </c>
      <c r="ID47" s="399">
        <f t="shared" si="15"/>
        <v>0</v>
      </c>
    </row>
    <row r="48" spans="1:238" ht="18" x14ac:dyDescent="0.25">
      <c r="A48" s="392">
        <f t="shared" si="16"/>
        <v>42</v>
      </c>
      <c r="B48" s="62" t="s">
        <v>433</v>
      </c>
      <c r="C48" s="64">
        <v>0</v>
      </c>
      <c r="D48" s="64">
        <v>0</v>
      </c>
      <c r="E48" s="64">
        <v>0</v>
      </c>
      <c r="F48" s="64">
        <v>0</v>
      </c>
      <c r="G48" s="64">
        <v>0</v>
      </c>
      <c r="H48" s="65">
        <v>0</v>
      </c>
      <c r="I48" s="288">
        <v>0</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0</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0</v>
      </c>
      <c r="BA48" s="379">
        <v>0</v>
      </c>
      <c r="BB48" s="379">
        <v>0</v>
      </c>
      <c r="BC48" s="379">
        <v>0</v>
      </c>
      <c r="BD48" s="379">
        <v>0</v>
      </c>
      <c r="BE48" s="379">
        <v>0</v>
      </c>
      <c r="BF48" s="379">
        <v>0</v>
      </c>
      <c r="BG48" s="379">
        <v>0</v>
      </c>
      <c r="BH48" s="380">
        <v>0</v>
      </c>
      <c r="BI48" s="381">
        <v>0</v>
      </c>
      <c r="BJ48" s="379">
        <v>0</v>
      </c>
      <c r="BK48" s="379">
        <v>0</v>
      </c>
      <c r="BL48" s="379">
        <v>0</v>
      </c>
      <c r="BM48" s="379">
        <v>0</v>
      </c>
      <c r="BN48" s="379">
        <v>0</v>
      </c>
      <c r="BO48" s="379">
        <v>0</v>
      </c>
      <c r="BP48" s="379">
        <v>0</v>
      </c>
      <c r="BQ48" s="382">
        <v>0</v>
      </c>
      <c r="BR48" s="378">
        <v>0</v>
      </c>
      <c r="BS48" s="379">
        <v>0</v>
      </c>
      <c r="BT48" s="379">
        <v>0</v>
      </c>
      <c r="BU48" s="379">
        <v>0</v>
      </c>
      <c r="BV48" s="379">
        <v>0</v>
      </c>
      <c r="BW48" s="379">
        <v>0</v>
      </c>
      <c r="BX48" s="379">
        <v>0</v>
      </c>
      <c r="BY48" s="379">
        <v>0</v>
      </c>
      <c r="BZ48" s="380">
        <v>0</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6</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6</v>
      </c>
      <c r="HP48" s="115">
        <f t="shared" si="18"/>
        <v>0</v>
      </c>
      <c r="HQ48" s="115">
        <f t="shared" si="2"/>
        <v>0</v>
      </c>
      <c r="HR48" s="115">
        <f t="shared" si="3"/>
        <v>0</v>
      </c>
      <c r="HS48" s="116">
        <f t="shared" si="4"/>
        <v>0</v>
      </c>
      <c r="HT48" s="115">
        <f t="shared" si="5"/>
        <v>0</v>
      </c>
      <c r="HU48" s="115">
        <f t="shared" si="6"/>
        <v>0</v>
      </c>
      <c r="HV48" s="117">
        <f t="shared" si="7"/>
        <v>0</v>
      </c>
      <c r="HW48" s="115">
        <f t="shared" si="8"/>
        <v>0</v>
      </c>
      <c r="HX48" s="470" t="str">
        <f t="shared" si="9"/>
        <v>nem volt</v>
      </c>
      <c r="HY48" s="470" t="str">
        <f t="shared" si="10"/>
        <v>nem volt</v>
      </c>
      <c r="HZ48" s="399" t="str">
        <f t="shared" si="11"/>
        <v>nem volt</v>
      </c>
      <c r="IA48" s="118">
        <f t="shared" ref="IA48:IA79" si="22">SUM(HO48:HR48)</f>
        <v>6</v>
      </c>
      <c r="IB48" s="119">
        <f t="shared" si="13"/>
        <v>0</v>
      </c>
      <c r="IC48" s="119">
        <f t="shared" si="14"/>
        <v>0</v>
      </c>
      <c r="ID48" s="399">
        <f t="shared" si="15"/>
        <v>0</v>
      </c>
    </row>
    <row r="49" spans="1:238" ht="18" x14ac:dyDescent="0.25">
      <c r="A49" s="392">
        <f t="shared" si="16"/>
        <v>43</v>
      </c>
      <c r="B49" s="62" t="s">
        <v>433</v>
      </c>
      <c r="C49" s="64">
        <v>0</v>
      </c>
      <c r="D49" s="64">
        <v>0</v>
      </c>
      <c r="E49" s="64">
        <v>0</v>
      </c>
      <c r="F49" s="64">
        <v>0</v>
      </c>
      <c r="G49" s="64">
        <v>0</v>
      </c>
      <c r="H49" s="65">
        <v>0</v>
      </c>
      <c r="I49" s="288">
        <v>0</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0</v>
      </c>
      <c r="AI49" s="379">
        <v>0</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0</v>
      </c>
      <c r="BA49" s="379">
        <v>0</v>
      </c>
      <c r="BB49" s="379">
        <v>0</v>
      </c>
      <c r="BC49" s="379">
        <v>0</v>
      </c>
      <c r="BD49" s="379">
        <v>0</v>
      </c>
      <c r="BE49" s="379">
        <v>0</v>
      </c>
      <c r="BF49" s="379">
        <v>0</v>
      </c>
      <c r="BG49" s="379">
        <v>0</v>
      </c>
      <c r="BH49" s="380">
        <v>0</v>
      </c>
      <c r="BI49" s="381">
        <v>0</v>
      </c>
      <c r="BJ49" s="379">
        <v>0</v>
      </c>
      <c r="BK49" s="379">
        <v>0</v>
      </c>
      <c r="BL49" s="379">
        <v>0</v>
      </c>
      <c r="BM49" s="379">
        <v>0</v>
      </c>
      <c r="BN49" s="379">
        <v>0</v>
      </c>
      <c r="BO49" s="379">
        <v>0</v>
      </c>
      <c r="BP49" s="379">
        <v>0</v>
      </c>
      <c r="BQ49" s="382">
        <v>0</v>
      </c>
      <c r="BR49" s="378">
        <v>0</v>
      </c>
      <c r="BS49" s="379">
        <v>0</v>
      </c>
      <c r="BT49" s="379">
        <v>0</v>
      </c>
      <c r="BU49" s="379">
        <v>0</v>
      </c>
      <c r="BV49" s="379">
        <v>0</v>
      </c>
      <c r="BW49" s="379">
        <v>0</v>
      </c>
      <c r="BX49" s="379">
        <v>0</v>
      </c>
      <c r="BY49" s="379">
        <v>0</v>
      </c>
      <c r="BZ49" s="380">
        <v>0</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0</v>
      </c>
      <c r="DL49" s="379">
        <v>0</v>
      </c>
      <c r="DM49" s="379">
        <v>0</v>
      </c>
      <c r="DN49" s="379">
        <v>0</v>
      </c>
      <c r="DO49" s="379">
        <v>0</v>
      </c>
      <c r="DP49" s="379">
        <v>0</v>
      </c>
      <c r="DQ49" s="379">
        <v>0</v>
      </c>
      <c r="DR49" s="379">
        <v>0</v>
      </c>
      <c r="DS49" s="382">
        <v>0</v>
      </c>
      <c r="DT49" s="378">
        <v>0</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20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20</v>
      </c>
      <c r="HP49" s="115">
        <f t="shared" si="18"/>
        <v>0</v>
      </c>
      <c r="HQ49" s="115">
        <f t="shared" si="2"/>
        <v>0</v>
      </c>
      <c r="HR49" s="115">
        <f t="shared" si="3"/>
        <v>0</v>
      </c>
      <c r="HS49" s="116">
        <f t="shared" si="4"/>
        <v>0</v>
      </c>
      <c r="HT49" s="115">
        <f t="shared" si="5"/>
        <v>0</v>
      </c>
      <c r="HU49" s="115">
        <f t="shared" si="6"/>
        <v>0</v>
      </c>
      <c r="HV49" s="117">
        <f t="shared" si="7"/>
        <v>0</v>
      </c>
      <c r="HW49" s="115">
        <f t="shared" si="8"/>
        <v>0</v>
      </c>
      <c r="HX49" s="470" t="str">
        <f t="shared" si="9"/>
        <v>nem volt</v>
      </c>
      <c r="HY49" s="470" t="str">
        <f t="shared" si="10"/>
        <v>nem volt</v>
      </c>
      <c r="HZ49" s="399" t="str">
        <f t="shared" si="11"/>
        <v>nem volt</v>
      </c>
      <c r="IA49" s="118">
        <f t="shared" si="22"/>
        <v>20</v>
      </c>
      <c r="IB49" s="119">
        <f t="shared" si="13"/>
        <v>0</v>
      </c>
      <c r="IC49" s="119">
        <f t="shared" si="14"/>
        <v>0</v>
      </c>
      <c r="ID49" s="399">
        <f t="shared" si="15"/>
        <v>0</v>
      </c>
    </row>
    <row r="50" spans="1:238" ht="18" x14ac:dyDescent="0.25">
      <c r="A50" s="392">
        <f t="shared" si="16"/>
        <v>44</v>
      </c>
      <c r="B50" s="62" t="s">
        <v>433</v>
      </c>
      <c r="C50" s="64">
        <v>0</v>
      </c>
      <c r="D50" s="64">
        <v>0</v>
      </c>
      <c r="E50" s="64">
        <v>0</v>
      </c>
      <c r="F50" s="64">
        <v>0</v>
      </c>
      <c r="G50" s="64">
        <v>0</v>
      </c>
      <c r="H50" s="65">
        <v>0</v>
      </c>
      <c r="I50" s="288">
        <v>0</v>
      </c>
      <c r="J50" s="64">
        <v>0</v>
      </c>
      <c r="K50" s="64">
        <v>0</v>
      </c>
      <c r="L50" s="64">
        <v>0</v>
      </c>
      <c r="M50" s="64">
        <v>0</v>
      </c>
      <c r="N50" s="64">
        <v>0</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0</v>
      </c>
      <c r="BA50" s="379">
        <v>0</v>
      </c>
      <c r="BB50" s="379">
        <v>0</v>
      </c>
      <c r="BC50" s="379">
        <v>0</v>
      </c>
      <c r="BD50" s="379">
        <v>0</v>
      </c>
      <c r="BE50" s="379">
        <v>0</v>
      </c>
      <c r="BF50" s="379">
        <v>0</v>
      </c>
      <c r="BG50" s="379">
        <v>0</v>
      </c>
      <c r="BH50" s="380">
        <v>0</v>
      </c>
      <c r="BI50" s="381">
        <v>0</v>
      </c>
      <c r="BJ50" s="379">
        <v>0</v>
      </c>
      <c r="BK50" s="379">
        <v>0</v>
      </c>
      <c r="BL50" s="379">
        <v>0</v>
      </c>
      <c r="BM50" s="379">
        <v>0</v>
      </c>
      <c r="BN50" s="379">
        <v>0</v>
      </c>
      <c r="BO50" s="379">
        <v>0</v>
      </c>
      <c r="BP50" s="379">
        <v>0</v>
      </c>
      <c r="BQ50" s="382">
        <v>0</v>
      </c>
      <c r="BR50" s="378">
        <v>0</v>
      </c>
      <c r="BS50" s="379">
        <v>0</v>
      </c>
      <c r="BT50" s="379">
        <v>0</v>
      </c>
      <c r="BU50" s="379">
        <v>0</v>
      </c>
      <c r="BV50" s="379">
        <v>0</v>
      </c>
      <c r="BW50" s="379">
        <v>0</v>
      </c>
      <c r="BX50" s="379">
        <v>0</v>
      </c>
      <c r="BY50" s="379">
        <v>0</v>
      </c>
      <c r="BZ50" s="380">
        <v>0</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0</v>
      </c>
      <c r="CV50" s="379">
        <v>0</v>
      </c>
      <c r="CW50" s="379">
        <v>0</v>
      </c>
      <c r="CX50" s="379">
        <v>0</v>
      </c>
      <c r="CY50" s="379">
        <v>0</v>
      </c>
      <c r="CZ50" s="379">
        <v>0</v>
      </c>
      <c r="DA50" s="382">
        <v>0</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0</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0</v>
      </c>
      <c r="HP50" s="115">
        <f t="shared" si="18"/>
        <v>0</v>
      </c>
      <c r="HQ50" s="115">
        <f t="shared" si="2"/>
        <v>0</v>
      </c>
      <c r="HR50" s="115">
        <f t="shared" si="3"/>
        <v>0</v>
      </c>
      <c r="HS50" s="116">
        <f t="shared" si="4"/>
        <v>0</v>
      </c>
      <c r="HT50" s="115">
        <f t="shared" si="5"/>
        <v>0</v>
      </c>
      <c r="HU50" s="115">
        <f t="shared" si="6"/>
        <v>0</v>
      </c>
      <c r="HV50" s="117">
        <f t="shared" si="7"/>
        <v>0</v>
      </c>
      <c r="HW50" s="115" t="str">
        <f t="shared" si="8"/>
        <v>nem volt</v>
      </c>
      <c r="HX50" s="470" t="str">
        <f t="shared" si="9"/>
        <v>nem volt</v>
      </c>
      <c r="HY50" s="470" t="str">
        <f t="shared" si="10"/>
        <v>nem volt</v>
      </c>
      <c r="HZ50" s="399" t="str">
        <f t="shared" si="11"/>
        <v>nem volt</v>
      </c>
      <c r="IA50" s="118">
        <f t="shared" si="22"/>
        <v>0</v>
      </c>
      <c r="IB50" s="119">
        <f t="shared" si="13"/>
        <v>0</v>
      </c>
      <c r="IC50" s="119" t="str">
        <f t="shared" si="14"/>
        <v>nem volt</v>
      </c>
      <c r="ID50" s="399">
        <f t="shared" si="15"/>
        <v>0</v>
      </c>
    </row>
    <row r="51" spans="1:238" ht="18" x14ac:dyDescent="0.25">
      <c r="A51" s="392">
        <f t="shared" si="16"/>
        <v>45</v>
      </c>
      <c r="B51" s="62" t="s">
        <v>433</v>
      </c>
      <c r="C51" s="64">
        <v>0</v>
      </c>
      <c r="D51" s="64">
        <v>0</v>
      </c>
      <c r="E51" s="64">
        <v>0</v>
      </c>
      <c r="F51" s="64">
        <v>0</v>
      </c>
      <c r="G51" s="64">
        <v>0</v>
      </c>
      <c r="H51" s="65">
        <v>0</v>
      </c>
      <c r="I51" s="288">
        <v>0</v>
      </c>
      <c r="J51" s="64">
        <v>0</v>
      </c>
      <c r="K51" s="64">
        <v>0</v>
      </c>
      <c r="L51" s="64">
        <v>0</v>
      </c>
      <c r="M51" s="64">
        <v>0</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0</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0</v>
      </c>
      <c r="BA51" s="379">
        <v>0</v>
      </c>
      <c r="BB51" s="379">
        <v>0</v>
      </c>
      <c r="BC51" s="379">
        <v>0</v>
      </c>
      <c r="BD51" s="379">
        <v>0</v>
      </c>
      <c r="BE51" s="379">
        <v>0</v>
      </c>
      <c r="BF51" s="379">
        <v>0</v>
      </c>
      <c r="BG51" s="379">
        <v>0</v>
      </c>
      <c r="BH51" s="380">
        <v>0</v>
      </c>
      <c r="BI51" s="381">
        <v>0</v>
      </c>
      <c r="BJ51" s="379">
        <v>0</v>
      </c>
      <c r="BK51" s="379">
        <v>0</v>
      </c>
      <c r="BL51" s="379">
        <v>0</v>
      </c>
      <c r="BM51" s="379">
        <v>0</v>
      </c>
      <c r="BN51" s="379">
        <v>0</v>
      </c>
      <c r="BO51" s="379">
        <v>0</v>
      </c>
      <c r="BP51" s="379">
        <v>0</v>
      </c>
      <c r="BQ51" s="382">
        <v>0</v>
      </c>
      <c r="BR51" s="378">
        <v>0</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0</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0</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14</v>
      </c>
      <c r="FN51" s="379">
        <v>0</v>
      </c>
      <c r="FO51" s="379">
        <v>0</v>
      </c>
      <c r="FP51" s="379">
        <v>0</v>
      </c>
      <c r="FQ51" s="379">
        <v>0</v>
      </c>
      <c r="FR51" s="379">
        <v>0</v>
      </c>
      <c r="FS51" s="379">
        <v>0</v>
      </c>
      <c r="FT51" s="379">
        <v>0</v>
      </c>
      <c r="FU51" s="382">
        <v>0</v>
      </c>
      <c r="FV51" s="378">
        <v>0</v>
      </c>
      <c r="FW51" s="379">
        <v>0</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14</v>
      </c>
      <c r="HP51" s="115">
        <f t="shared" si="18"/>
        <v>0</v>
      </c>
      <c r="HQ51" s="115">
        <f t="shared" si="2"/>
        <v>0</v>
      </c>
      <c r="HR51" s="115">
        <f t="shared" si="3"/>
        <v>0</v>
      </c>
      <c r="HS51" s="116">
        <f t="shared" si="4"/>
        <v>0</v>
      </c>
      <c r="HT51" s="115">
        <f t="shared" si="5"/>
        <v>0</v>
      </c>
      <c r="HU51" s="115">
        <f t="shared" si="6"/>
        <v>0</v>
      </c>
      <c r="HV51" s="117">
        <f t="shared" si="7"/>
        <v>0</v>
      </c>
      <c r="HW51" s="115">
        <f t="shared" si="8"/>
        <v>0</v>
      </c>
      <c r="HX51" s="470" t="str">
        <f t="shared" si="9"/>
        <v>nem volt</v>
      </c>
      <c r="HY51" s="470" t="str">
        <f t="shared" si="10"/>
        <v>nem volt</v>
      </c>
      <c r="HZ51" s="399" t="str">
        <f t="shared" si="11"/>
        <v>nem volt</v>
      </c>
      <c r="IA51" s="118">
        <f t="shared" si="22"/>
        <v>14</v>
      </c>
      <c r="IB51" s="119">
        <f t="shared" si="13"/>
        <v>0</v>
      </c>
      <c r="IC51" s="119">
        <f t="shared" si="14"/>
        <v>0</v>
      </c>
      <c r="ID51" s="399">
        <f t="shared" si="15"/>
        <v>0</v>
      </c>
    </row>
    <row r="52" spans="1:238" ht="18" x14ac:dyDescent="0.25">
      <c r="A52" s="392">
        <f t="shared" si="16"/>
        <v>46</v>
      </c>
      <c r="B52" s="62" t="s">
        <v>433</v>
      </c>
      <c r="C52" s="64">
        <v>0</v>
      </c>
      <c r="D52" s="64">
        <v>0</v>
      </c>
      <c r="E52" s="64">
        <v>0</v>
      </c>
      <c r="F52" s="64">
        <v>0</v>
      </c>
      <c r="G52" s="64">
        <v>0</v>
      </c>
      <c r="H52" s="65">
        <v>0</v>
      </c>
      <c r="I52" s="288">
        <v>0</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0</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0</v>
      </c>
      <c r="BA52" s="379">
        <v>0</v>
      </c>
      <c r="BB52" s="379">
        <v>0</v>
      </c>
      <c r="BC52" s="379">
        <v>0</v>
      </c>
      <c r="BD52" s="379">
        <v>0</v>
      </c>
      <c r="BE52" s="379">
        <v>0</v>
      </c>
      <c r="BF52" s="379">
        <v>0</v>
      </c>
      <c r="BG52" s="379">
        <v>0</v>
      </c>
      <c r="BH52" s="380">
        <v>0</v>
      </c>
      <c r="BI52" s="381">
        <v>0</v>
      </c>
      <c r="BJ52" s="379">
        <v>0</v>
      </c>
      <c r="BK52" s="379">
        <v>0</v>
      </c>
      <c r="BL52" s="379">
        <v>0</v>
      </c>
      <c r="BM52" s="379">
        <v>0</v>
      </c>
      <c r="BN52" s="379">
        <v>0</v>
      </c>
      <c r="BO52" s="379">
        <v>0</v>
      </c>
      <c r="BP52" s="379">
        <v>0</v>
      </c>
      <c r="BQ52" s="382">
        <v>0</v>
      </c>
      <c r="BR52" s="378">
        <v>0</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0</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8</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8</v>
      </c>
      <c r="HP52" s="115">
        <f t="shared" si="18"/>
        <v>0</v>
      </c>
      <c r="HQ52" s="115">
        <f t="shared" si="2"/>
        <v>0</v>
      </c>
      <c r="HR52" s="115">
        <f t="shared" si="3"/>
        <v>0</v>
      </c>
      <c r="HS52" s="116">
        <f t="shared" si="4"/>
        <v>0</v>
      </c>
      <c r="HT52" s="115">
        <f t="shared" si="5"/>
        <v>0</v>
      </c>
      <c r="HU52" s="115">
        <f t="shared" si="6"/>
        <v>0</v>
      </c>
      <c r="HV52" s="117">
        <f t="shared" si="7"/>
        <v>0</v>
      </c>
      <c r="HW52" s="115">
        <f t="shared" si="8"/>
        <v>0</v>
      </c>
      <c r="HX52" s="470" t="str">
        <f t="shared" si="9"/>
        <v>nem volt</v>
      </c>
      <c r="HY52" s="470" t="str">
        <f t="shared" si="10"/>
        <v>nem volt</v>
      </c>
      <c r="HZ52" s="399" t="str">
        <f t="shared" si="11"/>
        <v>nem volt</v>
      </c>
      <c r="IA52" s="118">
        <f t="shared" si="22"/>
        <v>8</v>
      </c>
      <c r="IB52" s="119">
        <f t="shared" si="13"/>
        <v>0</v>
      </c>
      <c r="IC52" s="119">
        <f t="shared" si="14"/>
        <v>0</v>
      </c>
      <c r="ID52" s="399">
        <f t="shared" si="15"/>
        <v>0</v>
      </c>
    </row>
    <row r="53" spans="1:238" ht="18" x14ac:dyDescent="0.25">
      <c r="A53" s="392">
        <f t="shared" si="16"/>
        <v>47</v>
      </c>
      <c r="B53" s="62" t="s">
        <v>433</v>
      </c>
      <c r="C53" s="64">
        <v>0</v>
      </c>
      <c r="D53" s="64">
        <v>0</v>
      </c>
      <c r="E53" s="64">
        <v>0</v>
      </c>
      <c r="F53" s="64">
        <v>0</v>
      </c>
      <c r="G53" s="64">
        <v>0</v>
      </c>
      <c r="H53" s="65">
        <v>0</v>
      </c>
      <c r="I53" s="288">
        <v>0</v>
      </c>
      <c r="J53" s="64">
        <v>0</v>
      </c>
      <c r="K53" s="64">
        <v>0</v>
      </c>
      <c r="L53" s="64">
        <v>0</v>
      </c>
      <c r="M53" s="64">
        <v>0</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0</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0</v>
      </c>
      <c r="BA53" s="379">
        <v>0</v>
      </c>
      <c r="BB53" s="379">
        <v>0</v>
      </c>
      <c r="BC53" s="379">
        <v>0</v>
      </c>
      <c r="BD53" s="379">
        <v>0</v>
      </c>
      <c r="BE53" s="379">
        <v>0</v>
      </c>
      <c r="BF53" s="379">
        <v>0</v>
      </c>
      <c r="BG53" s="379">
        <v>0</v>
      </c>
      <c r="BH53" s="380">
        <v>0</v>
      </c>
      <c r="BI53" s="381">
        <v>0</v>
      </c>
      <c r="BJ53" s="379">
        <v>0</v>
      </c>
      <c r="BK53" s="379">
        <v>0</v>
      </c>
      <c r="BL53" s="379">
        <v>0</v>
      </c>
      <c r="BM53" s="379">
        <v>0</v>
      </c>
      <c r="BN53" s="379">
        <v>0</v>
      </c>
      <c r="BO53" s="379">
        <v>0</v>
      </c>
      <c r="BP53" s="379">
        <v>0</v>
      </c>
      <c r="BQ53" s="382">
        <v>0</v>
      </c>
      <c r="BR53" s="378">
        <v>0</v>
      </c>
      <c r="BS53" s="379">
        <v>0</v>
      </c>
      <c r="BT53" s="379">
        <v>0</v>
      </c>
      <c r="BU53" s="379">
        <v>0</v>
      </c>
      <c r="BV53" s="379">
        <v>0</v>
      </c>
      <c r="BW53" s="379">
        <v>0</v>
      </c>
      <c r="BX53" s="379">
        <v>0</v>
      </c>
      <c r="BY53" s="379">
        <v>0</v>
      </c>
      <c r="BZ53" s="380">
        <v>0</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0</v>
      </c>
      <c r="EM53" s="379">
        <v>0</v>
      </c>
      <c r="EN53" s="379">
        <v>0</v>
      </c>
      <c r="EO53" s="379">
        <v>0</v>
      </c>
      <c r="EP53" s="379">
        <v>0</v>
      </c>
      <c r="EQ53" s="379">
        <v>0</v>
      </c>
      <c r="ER53" s="379">
        <v>0</v>
      </c>
      <c r="ES53" s="379">
        <v>0</v>
      </c>
      <c r="ET53" s="380">
        <v>0</v>
      </c>
      <c r="EU53" s="381">
        <v>0</v>
      </c>
      <c r="EV53" s="379">
        <v>0</v>
      </c>
      <c r="EW53" s="379">
        <v>0</v>
      </c>
      <c r="EX53" s="379">
        <v>0</v>
      </c>
      <c r="EY53" s="379">
        <v>0</v>
      </c>
      <c r="EZ53" s="379">
        <v>0</v>
      </c>
      <c r="FA53" s="379">
        <v>0</v>
      </c>
      <c r="FB53" s="379">
        <v>0</v>
      </c>
      <c r="FC53" s="382">
        <v>0</v>
      </c>
      <c r="FD53" s="378">
        <v>0</v>
      </c>
      <c r="FE53" s="379">
        <v>0</v>
      </c>
      <c r="FF53" s="379">
        <v>0</v>
      </c>
      <c r="FG53" s="379">
        <v>0</v>
      </c>
      <c r="FH53" s="379">
        <v>0</v>
      </c>
      <c r="FI53" s="379">
        <v>0</v>
      </c>
      <c r="FJ53" s="379">
        <v>0</v>
      </c>
      <c r="FK53" s="379">
        <v>0</v>
      </c>
      <c r="FL53" s="380">
        <v>0</v>
      </c>
      <c r="FM53" s="381">
        <v>10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0</v>
      </c>
      <c r="HJ53" s="379">
        <v>0</v>
      </c>
      <c r="HK53" s="379">
        <v>0</v>
      </c>
      <c r="HL53" s="379">
        <v>0</v>
      </c>
      <c r="HM53" s="379">
        <v>0</v>
      </c>
      <c r="HN53" s="380">
        <v>0</v>
      </c>
      <c r="HO53" s="115">
        <f t="shared" si="17"/>
        <v>10</v>
      </c>
      <c r="HP53" s="115">
        <f t="shared" si="18"/>
        <v>0</v>
      </c>
      <c r="HQ53" s="115">
        <f t="shared" si="2"/>
        <v>0</v>
      </c>
      <c r="HR53" s="115">
        <f t="shared" si="3"/>
        <v>0</v>
      </c>
      <c r="HS53" s="116">
        <f t="shared" si="4"/>
        <v>0</v>
      </c>
      <c r="HT53" s="115">
        <f t="shared" si="5"/>
        <v>0</v>
      </c>
      <c r="HU53" s="115">
        <f t="shared" si="6"/>
        <v>0</v>
      </c>
      <c r="HV53" s="117">
        <f t="shared" si="7"/>
        <v>0</v>
      </c>
      <c r="HW53" s="115">
        <f t="shared" si="8"/>
        <v>0</v>
      </c>
      <c r="HX53" s="470" t="str">
        <f t="shared" si="9"/>
        <v>nem volt</v>
      </c>
      <c r="HY53" s="470" t="str">
        <f t="shared" si="10"/>
        <v>nem volt</v>
      </c>
      <c r="HZ53" s="399" t="str">
        <f t="shared" si="11"/>
        <v>nem volt</v>
      </c>
      <c r="IA53" s="118">
        <f t="shared" si="22"/>
        <v>10</v>
      </c>
      <c r="IB53" s="119">
        <f t="shared" si="13"/>
        <v>0</v>
      </c>
      <c r="IC53" s="119">
        <f t="shared" si="14"/>
        <v>0</v>
      </c>
      <c r="ID53" s="399">
        <f t="shared" si="15"/>
        <v>0</v>
      </c>
    </row>
    <row r="54" spans="1:238" ht="18" x14ac:dyDescent="0.25">
      <c r="A54" s="392">
        <f t="shared" si="16"/>
        <v>48</v>
      </c>
      <c r="B54" s="62" t="s">
        <v>433</v>
      </c>
      <c r="C54" s="64">
        <v>0</v>
      </c>
      <c r="D54" s="64">
        <v>0</v>
      </c>
      <c r="E54" s="64">
        <v>0</v>
      </c>
      <c r="F54" s="64">
        <v>0</v>
      </c>
      <c r="G54" s="64">
        <v>0</v>
      </c>
      <c r="H54" s="65">
        <v>0</v>
      </c>
      <c r="I54" s="288">
        <v>0</v>
      </c>
      <c r="J54" s="64">
        <v>0</v>
      </c>
      <c r="K54" s="64">
        <v>0</v>
      </c>
      <c r="L54" s="64">
        <v>0</v>
      </c>
      <c r="M54" s="64">
        <v>0</v>
      </c>
      <c r="N54" s="64">
        <v>0</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0</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0</v>
      </c>
      <c r="BJ54" s="379">
        <v>0</v>
      </c>
      <c r="BK54" s="379">
        <v>0</v>
      </c>
      <c r="BL54" s="379">
        <v>0</v>
      </c>
      <c r="BM54" s="379">
        <v>0</v>
      </c>
      <c r="BN54" s="379">
        <v>0</v>
      </c>
      <c r="BO54" s="379">
        <v>0</v>
      </c>
      <c r="BP54" s="379">
        <v>0</v>
      </c>
      <c r="BQ54" s="382">
        <v>0</v>
      </c>
      <c r="BR54" s="378">
        <v>0</v>
      </c>
      <c r="BS54" s="379">
        <v>0</v>
      </c>
      <c r="BT54" s="379">
        <v>0</v>
      </c>
      <c r="BU54" s="379">
        <v>0</v>
      </c>
      <c r="BV54" s="379">
        <v>0</v>
      </c>
      <c r="BW54" s="379">
        <v>0</v>
      </c>
      <c r="BX54" s="379">
        <v>0</v>
      </c>
      <c r="BY54" s="379">
        <v>0</v>
      </c>
      <c r="BZ54" s="380">
        <v>0</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4</v>
      </c>
      <c r="FN54" s="379">
        <v>0</v>
      </c>
      <c r="FO54" s="379">
        <v>0</v>
      </c>
      <c r="FP54" s="379">
        <v>0</v>
      </c>
      <c r="FQ54" s="379">
        <v>0</v>
      </c>
      <c r="FR54" s="379">
        <v>0</v>
      </c>
      <c r="FS54" s="379">
        <v>0</v>
      </c>
      <c r="FT54" s="379">
        <v>0</v>
      </c>
      <c r="FU54" s="382">
        <v>0</v>
      </c>
      <c r="FV54" s="378">
        <v>0</v>
      </c>
      <c r="FW54" s="379">
        <v>0</v>
      </c>
      <c r="FX54" s="379">
        <v>0</v>
      </c>
      <c r="FY54" s="379">
        <v>0</v>
      </c>
      <c r="FZ54" s="379">
        <v>0</v>
      </c>
      <c r="GA54" s="379">
        <v>0</v>
      </c>
      <c r="GB54" s="379">
        <v>0</v>
      </c>
      <c r="GC54" s="379">
        <v>0</v>
      </c>
      <c r="GD54" s="380">
        <v>0</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4</v>
      </c>
      <c r="HP54" s="115">
        <f t="shared" si="18"/>
        <v>0</v>
      </c>
      <c r="HQ54" s="115">
        <f t="shared" si="2"/>
        <v>0</v>
      </c>
      <c r="HR54" s="115">
        <f t="shared" si="3"/>
        <v>0</v>
      </c>
      <c r="HS54" s="116">
        <f t="shared" si="4"/>
        <v>0</v>
      </c>
      <c r="HT54" s="115">
        <f t="shared" si="5"/>
        <v>0</v>
      </c>
      <c r="HU54" s="115">
        <f t="shared" si="6"/>
        <v>0</v>
      </c>
      <c r="HV54" s="117">
        <f t="shared" si="7"/>
        <v>0</v>
      </c>
      <c r="HW54" s="115">
        <f t="shared" si="8"/>
        <v>0</v>
      </c>
      <c r="HX54" s="470" t="str">
        <f t="shared" si="9"/>
        <v>nem volt</v>
      </c>
      <c r="HY54" s="470" t="str">
        <f t="shared" si="10"/>
        <v>nem volt</v>
      </c>
      <c r="HZ54" s="399" t="str">
        <f t="shared" si="11"/>
        <v>nem volt</v>
      </c>
      <c r="IA54" s="118">
        <f t="shared" si="22"/>
        <v>4</v>
      </c>
      <c r="IB54" s="119">
        <f t="shared" si="13"/>
        <v>0</v>
      </c>
      <c r="IC54" s="119">
        <f t="shared" si="14"/>
        <v>0</v>
      </c>
      <c r="ID54" s="399">
        <f t="shared" si="15"/>
        <v>0</v>
      </c>
    </row>
    <row r="55" spans="1:238" ht="18" x14ac:dyDescent="0.25">
      <c r="A55" s="392">
        <f t="shared" si="16"/>
        <v>49</v>
      </c>
      <c r="B55" s="62" t="s">
        <v>433</v>
      </c>
      <c r="C55" s="64">
        <v>0</v>
      </c>
      <c r="D55" s="64">
        <v>0</v>
      </c>
      <c r="E55" s="64">
        <v>0</v>
      </c>
      <c r="F55" s="64">
        <v>0</v>
      </c>
      <c r="G55" s="64">
        <v>0</v>
      </c>
      <c r="H55" s="65">
        <v>0</v>
      </c>
      <c r="I55" s="288">
        <v>0</v>
      </c>
      <c r="J55" s="64">
        <v>0</v>
      </c>
      <c r="K55" s="64">
        <v>0</v>
      </c>
      <c r="L55" s="64">
        <v>0</v>
      </c>
      <c r="M55" s="64">
        <v>0</v>
      </c>
      <c r="N55" s="64">
        <v>0</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0</v>
      </c>
      <c r="BA55" s="379">
        <v>0</v>
      </c>
      <c r="BB55" s="379">
        <v>0</v>
      </c>
      <c r="BC55" s="379">
        <v>0</v>
      </c>
      <c r="BD55" s="379">
        <v>0</v>
      </c>
      <c r="BE55" s="379">
        <v>0</v>
      </c>
      <c r="BF55" s="379">
        <v>0</v>
      </c>
      <c r="BG55" s="379">
        <v>0</v>
      </c>
      <c r="BH55" s="380">
        <v>0</v>
      </c>
      <c r="BI55" s="381">
        <v>0</v>
      </c>
      <c r="BJ55" s="379">
        <v>0</v>
      </c>
      <c r="BK55" s="379">
        <v>0</v>
      </c>
      <c r="BL55" s="379">
        <v>0</v>
      </c>
      <c r="BM55" s="379">
        <v>0</v>
      </c>
      <c r="BN55" s="379">
        <v>0</v>
      </c>
      <c r="BO55" s="379">
        <v>0</v>
      </c>
      <c r="BP55" s="379">
        <v>0</v>
      </c>
      <c r="BQ55" s="382">
        <v>0</v>
      </c>
      <c r="BR55" s="378">
        <v>0</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18</v>
      </c>
      <c r="CT55" s="379">
        <v>0</v>
      </c>
      <c r="CU55" s="379">
        <v>0</v>
      </c>
      <c r="CV55" s="379">
        <v>0</v>
      </c>
      <c r="CW55" s="379">
        <v>0</v>
      </c>
      <c r="CX55" s="379">
        <v>0</v>
      </c>
      <c r="CY55" s="379">
        <v>0</v>
      </c>
      <c r="CZ55" s="379">
        <v>0</v>
      </c>
      <c r="DA55" s="382">
        <v>6</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0</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0</v>
      </c>
      <c r="FE55" s="379">
        <v>0</v>
      </c>
      <c r="FF55" s="379">
        <v>0</v>
      </c>
      <c r="FG55" s="379">
        <v>0</v>
      </c>
      <c r="FH55" s="379">
        <v>0</v>
      </c>
      <c r="FI55" s="379">
        <v>0</v>
      </c>
      <c r="FJ55" s="379">
        <v>0</v>
      </c>
      <c r="FK55" s="379">
        <v>0</v>
      </c>
      <c r="FL55" s="380">
        <v>0</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18</v>
      </c>
      <c r="HP55" s="115">
        <f t="shared" si="18"/>
        <v>0</v>
      </c>
      <c r="HQ55" s="115">
        <f t="shared" si="2"/>
        <v>0</v>
      </c>
      <c r="HR55" s="115">
        <f t="shared" si="3"/>
        <v>0</v>
      </c>
      <c r="HS55" s="116">
        <f t="shared" si="4"/>
        <v>0</v>
      </c>
      <c r="HT55" s="115">
        <f t="shared" si="5"/>
        <v>0</v>
      </c>
      <c r="HU55" s="115">
        <f t="shared" si="6"/>
        <v>0</v>
      </c>
      <c r="HV55" s="117">
        <f t="shared" si="7"/>
        <v>0</v>
      </c>
      <c r="HW55" s="115">
        <f t="shared" si="8"/>
        <v>0</v>
      </c>
      <c r="HX55" s="470" t="str">
        <f t="shared" si="9"/>
        <v>nem volt</v>
      </c>
      <c r="HY55" s="470" t="str">
        <f t="shared" si="10"/>
        <v>nem volt</v>
      </c>
      <c r="HZ55" s="399" t="str">
        <f t="shared" si="11"/>
        <v>nem volt</v>
      </c>
      <c r="IA55" s="118">
        <f t="shared" si="22"/>
        <v>18</v>
      </c>
      <c r="IB55" s="119">
        <f t="shared" si="13"/>
        <v>0</v>
      </c>
      <c r="IC55" s="119">
        <f t="shared" si="14"/>
        <v>0</v>
      </c>
      <c r="ID55" s="399">
        <f t="shared" si="15"/>
        <v>0</v>
      </c>
    </row>
    <row r="56" spans="1:238" ht="18" x14ac:dyDescent="0.25">
      <c r="A56" s="392">
        <f t="shared" si="16"/>
        <v>50</v>
      </c>
      <c r="B56" s="62" t="s">
        <v>433</v>
      </c>
      <c r="C56" s="64">
        <v>0</v>
      </c>
      <c r="D56" s="64">
        <v>0</v>
      </c>
      <c r="E56" s="64">
        <v>0</v>
      </c>
      <c r="F56" s="64">
        <v>0</v>
      </c>
      <c r="G56" s="64">
        <v>0</v>
      </c>
      <c r="H56" s="65">
        <v>0</v>
      </c>
      <c r="I56" s="288">
        <v>1</v>
      </c>
      <c r="J56" s="64">
        <v>0</v>
      </c>
      <c r="K56" s="64">
        <v>0</v>
      </c>
      <c r="L56" s="64">
        <v>0</v>
      </c>
      <c r="M56" s="64">
        <v>0</v>
      </c>
      <c r="N56" s="64">
        <v>1</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0</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0</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0</v>
      </c>
      <c r="ED56" s="379">
        <v>0</v>
      </c>
      <c r="EE56" s="379">
        <v>0</v>
      </c>
      <c r="EF56" s="379">
        <v>0</v>
      </c>
      <c r="EG56" s="379">
        <v>0</v>
      </c>
      <c r="EH56" s="379">
        <v>0</v>
      </c>
      <c r="EI56" s="379">
        <v>0</v>
      </c>
      <c r="EJ56" s="379">
        <v>0</v>
      </c>
      <c r="EK56" s="382">
        <v>0</v>
      </c>
      <c r="EL56" s="378">
        <v>10</v>
      </c>
      <c r="EM56" s="379">
        <v>0</v>
      </c>
      <c r="EN56" s="379">
        <v>0</v>
      </c>
      <c r="EO56" s="379">
        <v>0</v>
      </c>
      <c r="EP56" s="379">
        <v>0</v>
      </c>
      <c r="EQ56" s="379">
        <v>0</v>
      </c>
      <c r="ER56" s="379">
        <v>0</v>
      </c>
      <c r="ES56" s="379">
        <v>0</v>
      </c>
      <c r="ET56" s="380">
        <v>11</v>
      </c>
      <c r="EU56" s="381">
        <v>0</v>
      </c>
      <c r="EV56" s="379">
        <v>0</v>
      </c>
      <c r="EW56" s="379">
        <v>0</v>
      </c>
      <c r="EX56" s="379">
        <v>0</v>
      </c>
      <c r="EY56" s="379">
        <v>0</v>
      </c>
      <c r="EZ56" s="379">
        <v>0</v>
      </c>
      <c r="FA56" s="379">
        <v>0</v>
      </c>
      <c r="FB56" s="379">
        <v>0</v>
      </c>
      <c r="FC56" s="382">
        <v>0</v>
      </c>
      <c r="FD56" s="378">
        <v>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0</v>
      </c>
      <c r="HG56" s="379">
        <v>0</v>
      </c>
      <c r="HH56" s="379">
        <v>0</v>
      </c>
      <c r="HI56" s="379">
        <v>0</v>
      </c>
      <c r="HJ56" s="379">
        <v>0</v>
      </c>
      <c r="HK56" s="379">
        <v>0</v>
      </c>
      <c r="HL56" s="379">
        <v>0</v>
      </c>
      <c r="HM56" s="379">
        <v>0</v>
      </c>
      <c r="HN56" s="380">
        <v>0</v>
      </c>
      <c r="HO56" s="115">
        <f t="shared" si="17"/>
        <v>10</v>
      </c>
      <c r="HP56" s="115">
        <f t="shared" si="18"/>
        <v>0</v>
      </c>
      <c r="HQ56" s="115">
        <f t="shared" si="2"/>
        <v>0</v>
      </c>
      <c r="HR56" s="115">
        <f t="shared" si="3"/>
        <v>0</v>
      </c>
      <c r="HS56" s="116">
        <f t="shared" si="4"/>
        <v>0</v>
      </c>
      <c r="HT56" s="115">
        <f t="shared" si="5"/>
        <v>0</v>
      </c>
      <c r="HU56" s="115">
        <f t="shared" si="6"/>
        <v>0</v>
      </c>
      <c r="HV56" s="117">
        <f t="shared" si="7"/>
        <v>0</v>
      </c>
      <c r="HW56" s="115">
        <f t="shared" si="8"/>
        <v>0</v>
      </c>
      <c r="HX56" s="470" t="str">
        <f t="shared" si="9"/>
        <v>nem volt</v>
      </c>
      <c r="HY56" s="470" t="str">
        <f t="shared" si="10"/>
        <v>nem volt</v>
      </c>
      <c r="HZ56" s="399" t="str">
        <f t="shared" si="11"/>
        <v>nem volt</v>
      </c>
      <c r="IA56" s="118">
        <f t="shared" si="22"/>
        <v>10</v>
      </c>
      <c r="IB56" s="119">
        <f t="shared" si="13"/>
        <v>0</v>
      </c>
      <c r="IC56" s="119">
        <f t="shared" si="14"/>
        <v>0</v>
      </c>
      <c r="ID56" s="399">
        <f t="shared" si="15"/>
        <v>2</v>
      </c>
    </row>
    <row r="57" spans="1:238" ht="18" x14ac:dyDescent="0.25">
      <c r="A57" s="392">
        <f t="shared" si="16"/>
        <v>51</v>
      </c>
      <c r="B57" s="62" t="s">
        <v>443</v>
      </c>
      <c r="C57" s="64">
        <v>0</v>
      </c>
      <c r="D57" s="64">
        <v>0</v>
      </c>
      <c r="E57" s="64">
        <v>0</v>
      </c>
      <c r="F57" s="64">
        <v>0</v>
      </c>
      <c r="G57" s="64">
        <v>0</v>
      </c>
      <c r="H57" s="65">
        <v>0</v>
      </c>
      <c r="I57" s="288">
        <v>0</v>
      </c>
      <c r="J57" s="64">
        <v>0</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0</v>
      </c>
      <c r="BJ57" s="379">
        <v>0</v>
      </c>
      <c r="BK57" s="379">
        <v>0</v>
      </c>
      <c r="BL57" s="379">
        <v>0</v>
      </c>
      <c r="BM57" s="379">
        <v>0</v>
      </c>
      <c r="BN57" s="379">
        <v>0</v>
      </c>
      <c r="BO57" s="379">
        <v>0</v>
      </c>
      <c r="BP57" s="379">
        <v>0</v>
      </c>
      <c r="BQ57" s="382">
        <v>0</v>
      </c>
      <c r="BR57" s="378">
        <v>0</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0</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0</v>
      </c>
      <c r="DL57" s="379">
        <v>0</v>
      </c>
      <c r="DM57" s="379">
        <v>0</v>
      </c>
      <c r="DN57" s="379">
        <v>0</v>
      </c>
      <c r="DO57" s="379">
        <v>0</v>
      </c>
      <c r="DP57" s="379">
        <v>0</v>
      </c>
      <c r="DQ57" s="379">
        <v>0</v>
      </c>
      <c r="DR57" s="379">
        <v>0</v>
      </c>
      <c r="DS57" s="382">
        <v>0</v>
      </c>
      <c r="DT57" s="378">
        <v>0</v>
      </c>
      <c r="DU57" s="379">
        <v>0</v>
      </c>
      <c r="DV57" s="379">
        <v>0</v>
      </c>
      <c r="DW57" s="379">
        <v>0</v>
      </c>
      <c r="DX57" s="379">
        <v>0</v>
      </c>
      <c r="DY57" s="379">
        <v>0</v>
      </c>
      <c r="DZ57" s="379">
        <v>0</v>
      </c>
      <c r="EA57" s="379">
        <v>0</v>
      </c>
      <c r="EB57" s="380">
        <v>0</v>
      </c>
      <c r="EC57" s="381">
        <v>0</v>
      </c>
      <c r="ED57" s="379">
        <v>0</v>
      </c>
      <c r="EE57" s="379">
        <v>0</v>
      </c>
      <c r="EF57" s="379">
        <v>6</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5</v>
      </c>
      <c r="EV57" s="379">
        <v>0</v>
      </c>
      <c r="EW57" s="379">
        <v>0</v>
      </c>
      <c r="EX57" s="379">
        <v>0</v>
      </c>
      <c r="EY57" s="379">
        <v>0</v>
      </c>
      <c r="EZ57" s="379">
        <v>0</v>
      </c>
      <c r="FA57" s="379">
        <v>0</v>
      </c>
      <c r="FB57" s="379">
        <v>0</v>
      </c>
      <c r="FC57" s="382">
        <v>3</v>
      </c>
      <c r="FD57" s="378">
        <v>0</v>
      </c>
      <c r="FE57" s="379">
        <v>0</v>
      </c>
      <c r="FF57" s="379">
        <v>0</v>
      </c>
      <c r="FG57" s="379">
        <v>0</v>
      </c>
      <c r="FH57" s="379">
        <v>0</v>
      </c>
      <c r="FI57" s="379">
        <v>0</v>
      </c>
      <c r="FJ57" s="379">
        <v>0</v>
      </c>
      <c r="FK57" s="379">
        <v>0</v>
      </c>
      <c r="FL57" s="380">
        <v>0</v>
      </c>
      <c r="FM57" s="381">
        <v>0</v>
      </c>
      <c r="FN57" s="379">
        <v>0</v>
      </c>
      <c r="FO57" s="379">
        <v>0</v>
      </c>
      <c r="FP57" s="379">
        <v>0</v>
      </c>
      <c r="FQ57" s="379">
        <v>0</v>
      </c>
      <c r="FR57" s="379">
        <v>0</v>
      </c>
      <c r="FS57" s="379">
        <v>0</v>
      </c>
      <c r="FT57" s="379">
        <v>0</v>
      </c>
      <c r="FU57" s="382">
        <v>0</v>
      </c>
      <c r="FV57" s="378">
        <v>0</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78">
        <v>1</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6</v>
      </c>
      <c r="HP57" s="115">
        <f t="shared" si="18"/>
        <v>0</v>
      </c>
      <c r="HQ57" s="115">
        <f t="shared" si="2"/>
        <v>0</v>
      </c>
      <c r="HR57" s="115">
        <f t="shared" si="3"/>
        <v>6</v>
      </c>
      <c r="HS57" s="116">
        <f t="shared" si="4"/>
        <v>0</v>
      </c>
      <c r="HT57" s="115">
        <f t="shared" si="5"/>
        <v>0</v>
      </c>
      <c r="HU57" s="115">
        <f t="shared" si="6"/>
        <v>0</v>
      </c>
      <c r="HV57" s="117">
        <f t="shared" si="7"/>
        <v>0</v>
      </c>
      <c r="HW57" s="115">
        <f t="shared" si="8"/>
        <v>0</v>
      </c>
      <c r="HX57" s="470" t="str">
        <f t="shared" si="9"/>
        <v>nem volt</v>
      </c>
      <c r="HY57" s="470" t="str">
        <f t="shared" si="10"/>
        <v>nem volt</v>
      </c>
      <c r="HZ57" s="399">
        <f t="shared" si="11"/>
        <v>0</v>
      </c>
      <c r="IA57" s="118">
        <f t="shared" si="22"/>
        <v>12</v>
      </c>
      <c r="IB57" s="119">
        <f t="shared" si="13"/>
        <v>0</v>
      </c>
      <c r="IC57" s="119">
        <f t="shared" si="14"/>
        <v>0</v>
      </c>
      <c r="ID57" s="399">
        <f t="shared" si="15"/>
        <v>0</v>
      </c>
    </row>
    <row r="58" spans="1:238" ht="18" x14ac:dyDescent="0.25">
      <c r="A58" s="392">
        <f t="shared" si="16"/>
        <v>52</v>
      </c>
      <c r="B58" s="62" t="s">
        <v>443</v>
      </c>
      <c r="C58" s="64">
        <v>0</v>
      </c>
      <c r="D58" s="64">
        <v>0</v>
      </c>
      <c r="E58" s="64">
        <v>0</v>
      </c>
      <c r="F58" s="64">
        <v>0</v>
      </c>
      <c r="G58" s="64">
        <v>0</v>
      </c>
      <c r="H58" s="65">
        <v>0</v>
      </c>
      <c r="I58" s="288">
        <v>0</v>
      </c>
      <c r="J58" s="64">
        <v>0</v>
      </c>
      <c r="K58" s="64">
        <v>0</v>
      </c>
      <c r="L58" s="64">
        <v>0</v>
      </c>
      <c r="M58" s="64">
        <v>0</v>
      </c>
      <c r="N58" s="64">
        <v>0</v>
      </c>
      <c r="O58" s="67"/>
      <c r="P58" s="378">
        <v>3</v>
      </c>
      <c r="Q58" s="379">
        <v>0</v>
      </c>
      <c r="R58" s="379">
        <v>0</v>
      </c>
      <c r="S58" s="379">
        <v>0</v>
      </c>
      <c r="T58" s="379">
        <v>0</v>
      </c>
      <c r="U58" s="379">
        <v>0</v>
      </c>
      <c r="V58" s="379">
        <v>0</v>
      </c>
      <c r="W58" s="379">
        <v>0</v>
      </c>
      <c r="X58" s="380">
        <v>2</v>
      </c>
      <c r="Y58" s="381">
        <v>0</v>
      </c>
      <c r="Z58" s="379">
        <v>0</v>
      </c>
      <c r="AA58" s="379">
        <v>0</v>
      </c>
      <c r="AB58" s="379">
        <v>0</v>
      </c>
      <c r="AC58" s="379">
        <v>0</v>
      </c>
      <c r="AD58" s="379">
        <v>0</v>
      </c>
      <c r="AE58" s="379">
        <v>0</v>
      </c>
      <c r="AF58" s="379">
        <v>0</v>
      </c>
      <c r="AG58" s="382">
        <v>0</v>
      </c>
      <c r="AH58" s="378">
        <v>0</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0</v>
      </c>
      <c r="BJ58" s="379">
        <v>0</v>
      </c>
      <c r="BK58" s="379">
        <v>0</v>
      </c>
      <c r="BL58" s="379">
        <v>0</v>
      </c>
      <c r="BM58" s="379">
        <v>0</v>
      </c>
      <c r="BN58" s="379">
        <v>0</v>
      </c>
      <c r="BO58" s="379">
        <v>0</v>
      </c>
      <c r="BP58" s="379">
        <v>0</v>
      </c>
      <c r="BQ58" s="382">
        <v>0</v>
      </c>
      <c r="BR58" s="378">
        <v>0</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0</v>
      </c>
      <c r="CJ58" s="378">
        <v>0</v>
      </c>
      <c r="CK58" s="379">
        <v>0</v>
      </c>
      <c r="CL58" s="379">
        <v>0</v>
      </c>
      <c r="CM58" s="379">
        <v>0</v>
      </c>
      <c r="CN58" s="379">
        <v>0</v>
      </c>
      <c r="CO58" s="379">
        <v>0</v>
      </c>
      <c r="CP58" s="379">
        <v>0</v>
      </c>
      <c r="CQ58" s="379">
        <v>0</v>
      </c>
      <c r="CR58" s="380">
        <v>0</v>
      </c>
      <c r="CS58" s="381">
        <v>0</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0</v>
      </c>
      <c r="DU58" s="379">
        <v>0</v>
      </c>
      <c r="DV58" s="379">
        <v>0</v>
      </c>
      <c r="DW58" s="379">
        <v>0</v>
      </c>
      <c r="DX58" s="379">
        <v>0</v>
      </c>
      <c r="DY58" s="379">
        <v>0</v>
      </c>
      <c r="DZ58" s="379">
        <v>0</v>
      </c>
      <c r="EA58" s="379">
        <v>0</v>
      </c>
      <c r="EB58" s="380">
        <v>0</v>
      </c>
      <c r="EC58" s="381">
        <v>0</v>
      </c>
      <c r="ED58" s="379">
        <v>0</v>
      </c>
      <c r="EE58" s="379">
        <v>0</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0</v>
      </c>
      <c r="FN58" s="379">
        <v>0</v>
      </c>
      <c r="FO58" s="379">
        <v>0</v>
      </c>
      <c r="FP58" s="379">
        <v>0</v>
      </c>
      <c r="FQ58" s="379">
        <v>0</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0</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3</v>
      </c>
      <c r="HP58" s="115">
        <f t="shared" si="18"/>
        <v>0</v>
      </c>
      <c r="HQ58" s="115">
        <f t="shared" si="2"/>
        <v>0</v>
      </c>
      <c r="HR58" s="115">
        <f t="shared" si="3"/>
        <v>0</v>
      </c>
      <c r="HS58" s="116">
        <f t="shared" si="4"/>
        <v>0</v>
      </c>
      <c r="HT58" s="115">
        <f t="shared" si="5"/>
        <v>0</v>
      </c>
      <c r="HU58" s="115">
        <f t="shared" si="6"/>
        <v>0</v>
      </c>
      <c r="HV58" s="117">
        <f t="shared" si="7"/>
        <v>0</v>
      </c>
      <c r="HW58" s="115">
        <f t="shared" si="8"/>
        <v>0</v>
      </c>
      <c r="HX58" s="470" t="str">
        <f t="shared" si="9"/>
        <v>nem volt</v>
      </c>
      <c r="HY58" s="470" t="str">
        <f t="shared" si="10"/>
        <v>nem volt</v>
      </c>
      <c r="HZ58" s="399" t="str">
        <f t="shared" si="11"/>
        <v>nem volt</v>
      </c>
      <c r="IA58" s="118">
        <f t="shared" si="22"/>
        <v>3</v>
      </c>
      <c r="IB58" s="119">
        <f t="shared" si="13"/>
        <v>0</v>
      </c>
      <c r="IC58" s="119">
        <f t="shared" si="14"/>
        <v>0</v>
      </c>
      <c r="ID58" s="399">
        <f t="shared" si="15"/>
        <v>0</v>
      </c>
    </row>
    <row r="59" spans="1:238" ht="18" x14ac:dyDescent="0.25">
      <c r="A59" s="392">
        <f t="shared" si="16"/>
        <v>53</v>
      </c>
      <c r="B59" s="62" t="s">
        <v>443</v>
      </c>
      <c r="C59" s="64">
        <v>0</v>
      </c>
      <c r="D59" s="64">
        <v>0</v>
      </c>
      <c r="E59" s="64">
        <v>0</v>
      </c>
      <c r="F59" s="64">
        <v>0</v>
      </c>
      <c r="G59" s="64">
        <v>0</v>
      </c>
      <c r="H59" s="65">
        <v>1</v>
      </c>
      <c r="I59" s="288">
        <v>0</v>
      </c>
      <c r="J59" s="64">
        <v>0</v>
      </c>
      <c r="K59" s="64">
        <v>0</v>
      </c>
      <c r="L59" s="64">
        <v>2</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0</v>
      </c>
      <c r="AI59" s="379">
        <v>0</v>
      </c>
      <c r="AJ59" s="379">
        <v>0</v>
      </c>
      <c r="AK59" s="379">
        <v>0</v>
      </c>
      <c r="AL59" s="379">
        <v>0</v>
      </c>
      <c r="AM59" s="379">
        <v>0</v>
      </c>
      <c r="AN59" s="379">
        <v>0</v>
      </c>
      <c r="AO59" s="379">
        <v>0</v>
      </c>
      <c r="AP59" s="380">
        <v>0</v>
      </c>
      <c r="AQ59" s="381">
        <v>1</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0</v>
      </c>
      <c r="BJ59" s="379">
        <v>0</v>
      </c>
      <c r="BK59" s="379">
        <v>0</v>
      </c>
      <c r="BL59" s="379">
        <v>0</v>
      </c>
      <c r="BM59" s="379">
        <v>0</v>
      </c>
      <c r="BN59" s="379">
        <v>0</v>
      </c>
      <c r="BO59" s="379">
        <v>0</v>
      </c>
      <c r="BP59" s="379">
        <v>0</v>
      </c>
      <c r="BQ59" s="382">
        <v>0</v>
      </c>
      <c r="BR59" s="378">
        <v>0</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0</v>
      </c>
      <c r="CT59" s="379">
        <v>0</v>
      </c>
      <c r="CU59" s="379">
        <v>0</v>
      </c>
      <c r="CV59" s="379">
        <v>0</v>
      </c>
      <c r="CW59" s="379">
        <v>0</v>
      </c>
      <c r="CX59" s="379">
        <v>0</v>
      </c>
      <c r="CY59" s="379">
        <v>0</v>
      </c>
      <c r="CZ59" s="379">
        <v>0</v>
      </c>
      <c r="DA59" s="382">
        <v>0</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0</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1</v>
      </c>
      <c r="HP59" s="115">
        <f t="shared" si="18"/>
        <v>0</v>
      </c>
      <c r="HQ59" s="115">
        <f t="shared" si="2"/>
        <v>0</v>
      </c>
      <c r="HR59" s="115">
        <f t="shared" si="3"/>
        <v>0</v>
      </c>
      <c r="HS59" s="116">
        <f t="shared" si="4"/>
        <v>0</v>
      </c>
      <c r="HT59" s="115">
        <f t="shared" si="5"/>
        <v>0</v>
      </c>
      <c r="HU59" s="115">
        <f t="shared" si="6"/>
        <v>0</v>
      </c>
      <c r="HV59" s="117">
        <f t="shared" si="7"/>
        <v>0</v>
      </c>
      <c r="HW59" s="115">
        <f t="shared" si="8"/>
        <v>0</v>
      </c>
      <c r="HX59" s="470" t="str">
        <f t="shared" si="9"/>
        <v>nem volt</v>
      </c>
      <c r="HY59" s="470" t="str">
        <f t="shared" si="10"/>
        <v>nem volt</v>
      </c>
      <c r="HZ59" s="399" t="str">
        <f t="shared" si="11"/>
        <v>nem volt</v>
      </c>
      <c r="IA59" s="118">
        <f t="shared" si="22"/>
        <v>1</v>
      </c>
      <c r="IB59" s="119">
        <f t="shared" si="13"/>
        <v>0</v>
      </c>
      <c r="IC59" s="119">
        <f t="shared" si="14"/>
        <v>0</v>
      </c>
      <c r="ID59" s="399">
        <f t="shared" si="15"/>
        <v>3</v>
      </c>
    </row>
    <row r="60" spans="1:238" ht="18" x14ac:dyDescent="0.25">
      <c r="A60" s="392">
        <f t="shared" si="16"/>
        <v>54</v>
      </c>
      <c r="B60" s="62" t="s">
        <v>443</v>
      </c>
      <c r="C60" s="64">
        <v>0</v>
      </c>
      <c r="D60" s="64">
        <v>0</v>
      </c>
      <c r="E60" s="64">
        <v>0</v>
      </c>
      <c r="F60" s="64">
        <v>0</v>
      </c>
      <c r="G60" s="64">
        <v>0</v>
      </c>
      <c r="H60" s="65">
        <v>0</v>
      </c>
      <c r="I60" s="288">
        <v>0</v>
      </c>
      <c r="J60" s="64">
        <v>0</v>
      </c>
      <c r="K60" s="64">
        <v>0</v>
      </c>
      <c r="L60" s="64">
        <v>0</v>
      </c>
      <c r="M60" s="64">
        <v>0</v>
      </c>
      <c r="N60" s="64">
        <v>0</v>
      </c>
      <c r="O60" s="67"/>
      <c r="P60" s="378">
        <v>0</v>
      </c>
      <c r="Q60" s="379">
        <v>0</v>
      </c>
      <c r="R60" s="379">
        <v>0</v>
      </c>
      <c r="S60" s="379">
        <v>0</v>
      </c>
      <c r="T60" s="379">
        <v>0</v>
      </c>
      <c r="U60" s="379">
        <v>0</v>
      </c>
      <c r="V60" s="379">
        <v>0</v>
      </c>
      <c r="W60" s="379">
        <v>0</v>
      </c>
      <c r="X60" s="380">
        <v>0</v>
      </c>
      <c r="Y60" s="381">
        <v>0</v>
      </c>
      <c r="Z60" s="379">
        <v>0</v>
      </c>
      <c r="AA60" s="379">
        <v>0</v>
      </c>
      <c r="AB60" s="379">
        <v>0</v>
      </c>
      <c r="AC60" s="379">
        <v>0</v>
      </c>
      <c r="AD60" s="379">
        <v>0</v>
      </c>
      <c r="AE60" s="379">
        <v>0</v>
      </c>
      <c r="AF60" s="379">
        <v>0</v>
      </c>
      <c r="AG60" s="382">
        <v>0</v>
      </c>
      <c r="AH60" s="378">
        <v>0</v>
      </c>
      <c r="AI60" s="379">
        <v>0</v>
      </c>
      <c r="AJ60" s="379">
        <v>0</v>
      </c>
      <c r="AK60" s="379">
        <v>0</v>
      </c>
      <c r="AL60" s="379">
        <v>0</v>
      </c>
      <c r="AM60" s="379">
        <v>0</v>
      </c>
      <c r="AN60" s="379">
        <v>0</v>
      </c>
      <c r="AO60" s="379">
        <v>0</v>
      </c>
      <c r="AP60" s="380">
        <v>0</v>
      </c>
      <c r="AQ60" s="381">
        <v>3</v>
      </c>
      <c r="AR60" s="379">
        <v>0</v>
      </c>
      <c r="AS60" s="379">
        <v>0</v>
      </c>
      <c r="AT60" s="379">
        <v>0</v>
      </c>
      <c r="AU60" s="379">
        <v>2</v>
      </c>
      <c r="AV60" s="379">
        <v>0</v>
      </c>
      <c r="AW60" s="379">
        <v>0</v>
      </c>
      <c r="AX60" s="379">
        <v>0</v>
      </c>
      <c r="AY60" s="382">
        <v>0</v>
      </c>
      <c r="AZ60" s="378">
        <v>0</v>
      </c>
      <c r="BA60" s="379">
        <v>0</v>
      </c>
      <c r="BB60" s="379">
        <v>0</v>
      </c>
      <c r="BC60" s="379">
        <v>0</v>
      </c>
      <c r="BD60" s="379">
        <v>0</v>
      </c>
      <c r="BE60" s="379">
        <v>0</v>
      </c>
      <c r="BF60" s="379">
        <v>0</v>
      </c>
      <c r="BG60" s="379">
        <v>0</v>
      </c>
      <c r="BH60" s="380">
        <v>0</v>
      </c>
      <c r="BI60" s="381">
        <v>0</v>
      </c>
      <c r="BJ60" s="379">
        <v>0</v>
      </c>
      <c r="BK60" s="379">
        <v>0</v>
      </c>
      <c r="BL60" s="379">
        <v>0</v>
      </c>
      <c r="BM60" s="379">
        <v>0</v>
      </c>
      <c r="BN60" s="379">
        <v>0</v>
      </c>
      <c r="BO60" s="379">
        <v>0</v>
      </c>
      <c r="BP60" s="379">
        <v>0</v>
      </c>
      <c r="BQ60" s="382">
        <v>0</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1</v>
      </c>
      <c r="DU60" s="379">
        <v>0</v>
      </c>
      <c r="DV60" s="379">
        <v>0</v>
      </c>
      <c r="DW60" s="379">
        <v>0</v>
      </c>
      <c r="DX60" s="379">
        <v>1</v>
      </c>
      <c r="DY60" s="379">
        <v>0</v>
      </c>
      <c r="DZ60" s="379">
        <v>0</v>
      </c>
      <c r="EA60" s="379">
        <v>0</v>
      </c>
      <c r="EB60" s="380">
        <v>0</v>
      </c>
      <c r="EC60" s="381">
        <v>0</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0</v>
      </c>
      <c r="FN60" s="379">
        <v>0</v>
      </c>
      <c r="FO60" s="379">
        <v>0</v>
      </c>
      <c r="FP60" s="379">
        <v>0</v>
      </c>
      <c r="FQ60" s="379">
        <v>0</v>
      </c>
      <c r="FR60" s="379">
        <v>0</v>
      </c>
      <c r="FS60" s="379">
        <v>0</v>
      </c>
      <c r="FT60" s="379">
        <v>0</v>
      </c>
      <c r="FU60" s="382">
        <v>0</v>
      </c>
      <c r="FV60" s="378">
        <v>2</v>
      </c>
      <c r="FW60" s="379">
        <v>2</v>
      </c>
      <c r="FX60" s="379">
        <v>0</v>
      </c>
      <c r="FY60" s="379">
        <v>0</v>
      </c>
      <c r="FZ60" s="379">
        <v>0</v>
      </c>
      <c r="GA60" s="379">
        <v>0</v>
      </c>
      <c r="GB60" s="379">
        <v>0</v>
      </c>
      <c r="GC60" s="379">
        <v>0</v>
      </c>
      <c r="GD60" s="380">
        <v>1</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6</v>
      </c>
      <c r="HP60" s="115">
        <f t="shared" si="18"/>
        <v>2</v>
      </c>
      <c r="HQ60" s="115">
        <f t="shared" si="2"/>
        <v>0</v>
      </c>
      <c r="HR60" s="115">
        <f t="shared" si="3"/>
        <v>0</v>
      </c>
      <c r="HS60" s="116">
        <f t="shared" si="4"/>
        <v>3</v>
      </c>
      <c r="HT60" s="115">
        <f t="shared" si="5"/>
        <v>0</v>
      </c>
      <c r="HU60" s="115">
        <f t="shared" si="6"/>
        <v>0</v>
      </c>
      <c r="HV60" s="117">
        <f t="shared" si="7"/>
        <v>0</v>
      </c>
      <c r="HW60" s="115">
        <f t="shared" si="8"/>
        <v>0.5</v>
      </c>
      <c r="HX60" s="470">
        <f t="shared" si="9"/>
        <v>0</v>
      </c>
      <c r="HY60" s="470" t="str">
        <f t="shared" si="10"/>
        <v>nem volt</v>
      </c>
      <c r="HZ60" s="399" t="str">
        <f t="shared" si="11"/>
        <v>nem volt</v>
      </c>
      <c r="IA60" s="118">
        <f t="shared" si="22"/>
        <v>8</v>
      </c>
      <c r="IB60" s="119">
        <f t="shared" si="13"/>
        <v>3</v>
      </c>
      <c r="IC60" s="119">
        <f t="shared" si="14"/>
        <v>0.375</v>
      </c>
      <c r="ID60" s="399">
        <f t="shared" si="15"/>
        <v>0</v>
      </c>
    </row>
    <row r="61" spans="1:238" ht="18" x14ac:dyDescent="0.25">
      <c r="A61" s="392">
        <f t="shared" si="16"/>
        <v>55</v>
      </c>
      <c r="B61" s="62" t="s">
        <v>443</v>
      </c>
      <c r="C61" s="64">
        <v>0</v>
      </c>
      <c r="D61" s="64">
        <v>0</v>
      </c>
      <c r="E61" s="64">
        <v>0</v>
      </c>
      <c r="F61" s="64">
        <v>0</v>
      </c>
      <c r="G61" s="64">
        <v>0</v>
      </c>
      <c r="H61" s="65">
        <v>0</v>
      </c>
      <c r="I61" s="288">
        <v>0</v>
      </c>
      <c r="J61" s="64">
        <v>0</v>
      </c>
      <c r="K61" s="64">
        <v>0</v>
      </c>
      <c r="L61" s="64">
        <v>0</v>
      </c>
      <c r="M61" s="64">
        <v>0</v>
      </c>
      <c r="N61" s="64">
        <v>0</v>
      </c>
      <c r="O61" s="67"/>
      <c r="P61" s="378">
        <v>0</v>
      </c>
      <c r="Q61" s="379">
        <v>0</v>
      </c>
      <c r="R61" s="379">
        <v>0</v>
      </c>
      <c r="S61" s="379">
        <v>0</v>
      </c>
      <c r="T61" s="379">
        <v>0</v>
      </c>
      <c r="U61" s="379">
        <v>0</v>
      </c>
      <c r="V61" s="379">
        <v>0</v>
      </c>
      <c r="W61" s="379">
        <v>0</v>
      </c>
      <c r="X61" s="380">
        <v>0</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0</v>
      </c>
      <c r="BJ61" s="379">
        <v>0</v>
      </c>
      <c r="BK61" s="379">
        <v>0</v>
      </c>
      <c r="BL61" s="379">
        <v>0</v>
      </c>
      <c r="BM61" s="379">
        <v>0</v>
      </c>
      <c r="BN61" s="379">
        <v>0</v>
      </c>
      <c r="BO61" s="379">
        <v>0</v>
      </c>
      <c r="BP61" s="379">
        <v>0</v>
      </c>
      <c r="BQ61" s="382">
        <v>0</v>
      </c>
      <c r="BR61" s="378">
        <v>0</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3</v>
      </c>
      <c r="DU61" s="379">
        <v>0</v>
      </c>
      <c r="DV61" s="379">
        <v>0</v>
      </c>
      <c r="DW61" s="379">
        <v>0</v>
      </c>
      <c r="DX61" s="379">
        <v>0</v>
      </c>
      <c r="DY61" s="379">
        <v>0</v>
      </c>
      <c r="DZ61" s="379">
        <v>0</v>
      </c>
      <c r="EA61" s="379">
        <v>0</v>
      </c>
      <c r="EB61" s="380">
        <v>1</v>
      </c>
      <c r="EC61" s="381">
        <v>0</v>
      </c>
      <c r="ED61" s="379">
        <v>0</v>
      </c>
      <c r="EE61" s="379">
        <v>0</v>
      </c>
      <c r="EF61" s="379">
        <v>0</v>
      </c>
      <c r="EG61" s="379">
        <v>0</v>
      </c>
      <c r="EH61" s="379">
        <v>0</v>
      </c>
      <c r="EI61" s="379">
        <v>0</v>
      </c>
      <c r="EJ61" s="379">
        <v>0</v>
      </c>
      <c r="EK61" s="382">
        <v>0</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0</v>
      </c>
      <c r="FW61" s="379">
        <v>0</v>
      </c>
      <c r="FX61" s="379">
        <v>0</v>
      </c>
      <c r="FY61" s="379">
        <v>0</v>
      </c>
      <c r="FZ61" s="379">
        <v>0</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3</v>
      </c>
      <c r="HP61" s="115">
        <f t="shared" si="18"/>
        <v>0</v>
      </c>
      <c r="HQ61" s="115">
        <f t="shared" si="2"/>
        <v>0</v>
      </c>
      <c r="HR61" s="115">
        <f t="shared" si="3"/>
        <v>0</v>
      </c>
      <c r="HS61" s="116">
        <f t="shared" si="4"/>
        <v>0</v>
      </c>
      <c r="HT61" s="115">
        <f t="shared" si="5"/>
        <v>0</v>
      </c>
      <c r="HU61" s="115">
        <f t="shared" si="6"/>
        <v>0</v>
      </c>
      <c r="HV61" s="117">
        <f t="shared" si="7"/>
        <v>0</v>
      </c>
      <c r="HW61" s="115">
        <f t="shared" si="8"/>
        <v>0</v>
      </c>
      <c r="HX61" s="470" t="str">
        <f t="shared" si="9"/>
        <v>nem volt</v>
      </c>
      <c r="HY61" s="470" t="str">
        <f t="shared" si="10"/>
        <v>nem volt</v>
      </c>
      <c r="HZ61" s="399" t="str">
        <f t="shared" si="11"/>
        <v>nem volt</v>
      </c>
      <c r="IA61" s="118">
        <f t="shared" si="22"/>
        <v>3</v>
      </c>
      <c r="IB61" s="119">
        <f t="shared" si="13"/>
        <v>0</v>
      </c>
      <c r="IC61" s="119">
        <f t="shared" si="14"/>
        <v>0</v>
      </c>
      <c r="ID61" s="399">
        <f t="shared" si="15"/>
        <v>0</v>
      </c>
    </row>
    <row r="62" spans="1:238" ht="18" x14ac:dyDescent="0.25">
      <c r="A62" s="392">
        <f t="shared" si="16"/>
        <v>56</v>
      </c>
      <c r="B62" s="62" t="s">
        <v>443</v>
      </c>
      <c r="C62" s="64">
        <v>0</v>
      </c>
      <c r="D62" s="64">
        <v>0</v>
      </c>
      <c r="E62" s="64">
        <v>0</v>
      </c>
      <c r="F62" s="64">
        <v>0</v>
      </c>
      <c r="G62" s="64">
        <v>0</v>
      </c>
      <c r="H62" s="65">
        <v>0</v>
      </c>
      <c r="I62" s="288">
        <v>0</v>
      </c>
      <c r="J62" s="64">
        <v>0</v>
      </c>
      <c r="K62" s="64">
        <v>0</v>
      </c>
      <c r="L62" s="64">
        <v>0</v>
      </c>
      <c r="M62" s="64">
        <v>0</v>
      </c>
      <c r="N62" s="64">
        <v>0</v>
      </c>
      <c r="O62" s="67"/>
      <c r="P62" s="378">
        <v>0</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0</v>
      </c>
      <c r="BJ62" s="379">
        <v>0</v>
      </c>
      <c r="BK62" s="379">
        <v>0</v>
      </c>
      <c r="BL62" s="379">
        <v>0</v>
      </c>
      <c r="BM62" s="379">
        <v>0</v>
      </c>
      <c r="BN62" s="379">
        <v>0</v>
      </c>
      <c r="BO62" s="379">
        <v>0</v>
      </c>
      <c r="BP62" s="379">
        <v>0</v>
      </c>
      <c r="BQ62" s="382">
        <v>0</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0</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0</v>
      </c>
      <c r="ED62" s="379">
        <v>0</v>
      </c>
      <c r="EE62" s="379">
        <v>0</v>
      </c>
      <c r="EF62" s="379">
        <v>0</v>
      </c>
      <c r="EG62" s="379">
        <v>0</v>
      </c>
      <c r="EH62" s="379">
        <v>0</v>
      </c>
      <c r="EI62" s="379">
        <v>0</v>
      </c>
      <c r="EJ62" s="379">
        <v>0</v>
      </c>
      <c r="EK62" s="382">
        <v>0</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16</v>
      </c>
      <c r="FN62" s="379">
        <v>0</v>
      </c>
      <c r="FO62" s="379">
        <v>0</v>
      </c>
      <c r="FP62" s="379">
        <v>0</v>
      </c>
      <c r="FQ62" s="379">
        <v>0</v>
      </c>
      <c r="FR62" s="379">
        <v>0</v>
      </c>
      <c r="FS62" s="379">
        <v>0</v>
      </c>
      <c r="FT62" s="379">
        <v>0</v>
      </c>
      <c r="FU62" s="382">
        <v>0</v>
      </c>
      <c r="FV62" s="378">
        <v>0</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16</v>
      </c>
      <c r="HP62" s="115">
        <f t="shared" si="18"/>
        <v>0</v>
      </c>
      <c r="HQ62" s="115">
        <f t="shared" si="2"/>
        <v>0</v>
      </c>
      <c r="HR62" s="115">
        <f t="shared" si="3"/>
        <v>0</v>
      </c>
      <c r="HS62" s="116">
        <f t="shared" si="4"/>
        <v>0</v>
      </c>
      <c r="HT62" s="115">
        <f t="shared" si="5"/>
        <v>0</v>
      </c>
      <c r="HU62" s="115">
        <f t="shared" si="6"/>
        <v>0</v>
      </c>
      <c r="HV62" s="117">
        <f t="shared" si="7"/>
        <v>0</v>
      </c>
      <c r="HW62" s="115">
        <f t="shared" si="8"/>
        <v>0</v>
      </c>
      <c r="HX62" s="470" t="str">
        <f t="shared" si="9"/>
        <v>nem volt</v>
      </c>
      <c r="HY62" s="470" t="str">
        <f t="shared" si="10"/>
        <v>nem volt</v>
      </c>
      <c r="HZ62" s="399" t="str">
        <f t="shared" si="11"/>
        <v>nem volt</v>
      </c>
      <c r="IA62" s="118">
        <f t="shared" si="22"/>
        <v>16</v>
      </c>
      <c r="IB62" s="119">
        <f t="shared" si="13"/>
        <v>0</v>
      </c>
      <c r="IC62" s="119">
        <f t="shared" si="14"/>
        <v>0</v>
      </c>
      <c r="ID62" s="399">
        <f t="shared" si="15"/>
        <v>0</v>
      </c>
    </row>
    <row r="63" spans="1:238" ht="18" x14ac:dyDescent="0.25">
      <c r="A63" s="392">
        <f t="shared" si="16"/>
        <v>57</v>
      </c>
      <c r="B63" s="62" t="s">
        <v>443</v>
      </c>
      <c r="C63" s="64">
        <v>0</v>
      </c>
      <c r="D63" s="64">
        <v>0</v>
      </c>
      <c r="E63" s="64">
        <v>0</v>
      </c>
      <c r="F63" s="64">
        <v>0</v>
      </c>
      <c r="G63" s="64">
        <v>0</v>
      </c>
      <c r="H63" s="65">
        <v>0</v>
      </c>
      <c r="I63" s="288">
        <v>0</v>
      </c>
      <c r="J63" s="64">
        <v>0</v>
      </c>
      <c r="K63" s="64">
        <v>0</v>
      </c>
      <c r="L63" s="64">
        <v>0</v>
      </c>
      <c r="M63" s="64">
        <v>0</v>
      </c>
      <c r="N63" s="64">
        <v>0</v>
      </c>
      <c r="O63" s="67"/>
      <c r="P63" s="378">
        <v>0</v>
      </c>
      <c r="Q63" s="379">
        <v>0</v>
      </c>
      <c r="R63" s="379">
        <v>0</v>
      </c>
      <c r="S63" s="379">
        <v>0</v>
      </c>
      <c r="T63" s="379">
        <v>0</v>
      </c>
      <c r="U63" s="379">
        <v>0</v>
      </c>
      <c r="V63" s="379">
        <v>0</v>
      </c>
      <c r="W63" s="379">
        <v>0</v>
      </c>
      <c r="X63" s="380">
        <v>0</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0</v>
      </c>
      <c r="BS63" s="379">
        <v>0</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0</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0</v>
      </c>
      <c r="FN63" s="379">
        <v>0</v>
      </c>
      <c r="FO63" s="379">
        <v>0</v>
      </c>
      <c r="FP63" s="379">
        <v>0</v>
      </c>
      <c r="FQ63" s="379">
        <v>0</v>
      </c>
      <c r="FR63" s="379">
        <v>0</v>
      </c>
      <c r="FS63" s="379">
        <v>0</v>
      </c>
      <c r="FT63" s="379">
        <v>0</v>
      </c>
      <c r="FU63" s="382">
        <v>0</v>
      </c>
      <c r="FV63" s="378">
        <v>0</v>
      </c>
      <c r="FW63" s="379">
        <v>0</v>
      </c>
      <c r="FX63" s="379">
        <v>0</v>
      </c>
      <c r="FY63" s="379">
        <v>0</v>
      </c>
      <c r="FZ63" s="379">
        <v>0</v>
      </c>
      <c r="GA63" s="379">
        <v>0</v>
      </c>
      <c r="GB63" s="379">
        <v>0</v>
      </c>
      <c r="GC63" s="379">
        <v>0</v>
      </c>
      <c r="GD63" s="380">
        <v>0</v>
      </c>
      <c r="GE63" s="381">
        <v>0</v>
      </c>
      <c r="GF63" s="379">
        <v>0</v>
      </c>
      <c r="GG63" s="379">
        <v>0</v>
      </c>
      <c r="GH63" s="379">
        <v>0</v>
      </c>
      <c r="GI63" s="379">
        <v>0</v>
      </c>
      <c r="GJ63" s="379">
        <v>0</v>
      </c>
      <c r="GK63" s="379">
        <v>0</v>
      </c>
      <c r="GL63" s="379">
        <v>0</v>
      </c>
      <c r="GM63" s="382">
        <v>0</v>
      </c>
      <c r="GN63" s="378">
        <v>4</v>
      </c>
      <c r="GO63" s="379">
        <v>0</v>
      </c>
      <c r="GP63" s="379">
        <v>0</v>
      </c>
      <c r="GQ63" s="379">
        <v>0</v>
      </c>
      <c r="GR63" s="379">
        <v>0</v>
      </c>
      <c r="GS63" s="379">
        <v>0</v>
      </c>
      <c r="GT63" s="379">
        <v>0</v>
      </c>
      <c r="GU63" s="379">
        <v>0</v>
      </c>
      <c r="GV63" s="380">
        <v>3</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4</v>
      </c>
      <c r="HP63" s="115">
        <f t="shared" si="18"/>
        <v>0</v>
      </c>
      <c r="HQ63" s="115">
        <f t="shared" si="2"/>
        <v>0</v>
      </c>
      <c r="HR63" s="115">
        <f t="shared" si="3"/>
        <v>0</v>
      </c>
      <c r="HS63" s="116">
        <f t="shared" si="4"/>
        <v>0</v>
      </c>
      <c r="HT63" s="115">
        <f t="shared" si="5"/>
        <v>0</v>
      </c>
      <c r="HU63" s="115">
        <f t="shared" si="6"/>
        <v>0</v>
      </c>
      <c r="HV63" s="117">
        <f t="shared" si="7"/>
        <v>0</v>
      </c>
      <c r="HW63" s="115">
        <f t="shared" si="8"/>
        <v>0</v>
      </c>
      <c r="HX63" s="470" t="str">
        <f t="shared" si="9"/>
        <v>nem volt</v>
      </c>
      <c r="HY63" s="470" t="str">
        <f t="shared" si="10"/>
        <v>nem volt</v>
      </c>
      <c r="HZ63" s="399" t="str">
        <f t="shared" si="11"/>
        <v>nem volt</v>
      </c>
      <c r="IA63" s="118">
        <f t="shared" si="22"/>
        <v>4</v>
      </c>
      <c r="IB63" s="119">
        <f t="shared" si="13"/>
        <v>0</v>
      </c>
      <c r="IC63" s="119">
        <f t="shared" si="14"/>
        <v>0</v>
      </c>
      <c r="ID63" s="399">
        <f t="shared" si="15"/>
        <v>0</v>
      </c>
    </row>
    <row r="64" spans="1:238" ht="18" x14ac:dyDescent="0.25">
      <c r="A64" s="392">
        <f t="shared" si="16"/>
        <v>58</v>
      </c>
      <c r="B64" s="62" t="s">
        <v>443</v>
      </c>
      <c r="C64" s="64">
        <v>0</v>
      </c>
      <c r="D64" s="64">
        <v>0</v>
      </c>
      <c r="E64" s="64">
        <v>0</v>
      </c>
      <c r="F64" s="64">
        <v>0</v>
      </c>
      <c r="G64" s="64">
        <v>0</v>
      </c>
      <c r="H64" s="65">
        <v>0</v>
      </c>
      <c r="I64" s="288">
        <v>0</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0</v>
      </c>
      <c r="BJ64" s="379">
        <v>0</v>
      </c>
      <c r="BK64" s="379">
        <v>0</v>
      </c>
      <c r="BL64" s="379">
        <v>0</v>
      </c>
      <c r="BM64" s="379">
        <v>0</v>
      </c>
      <c r="BN64" s="379">
        <v>0</v>
      </c>
      <c r="BO64" s="379">
        <v>0</v>
      </c>
      <c r="BP64" s="379">
        <v>0</v>
      </c>
      <c r="BQ64" s="382">
        <v>0</v>
      </c>
      <c r="BR64" s="378">
        <v>0</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0</v>
      </c>
      <c r="CT64" s="379">
        <v>0</v>
      </c>
      <c r="CU64" s="379">
        <v>0</v>
      </c>
      <c r="CV64" s="379">
        <v>0</v>
      </c>
      <c r="CW64" s="379">
        <v>0</v>
      </c>
      <c r="CX64" s="379">
        <v>0</v>
      </c>
      <c r="CY64" s="379">
        <v>0</v>
      </c>
      <c r="CZ64" s="379">
        <v>0</v>
      </c>
      <c r="DA64" s="382">
        <v>0</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0</v>
      </c>
      <c r="DU64" s="379">
        <v>0</v>
      </c>
      <c r="DV64" s="379">
        <v>0</v>
      </c>
      <c r="DW64" s="379">
        <v>0</v>
      </c>
      <c r="DX64" s="379">
        <v>0</v>
      </c>
      <c r="DY64" s="379">
        <v>0</v>
      </c>
      <c r="DZ64" s="379">
        <v>0</v>
      </c>
      <c r="EA64" s="379">
        <v>0</v>
      </c>
      <c r="EB64" s="380">
        <v>0</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0</v>
      </c>
      <c r="FE64" s="379">
        <v>0</v>
      </c>
      <c r="FF64" s="379">
        <v>0</v>
      </c>
      <c r="FG64" s="379">
        <v>0</v>
      </c>
      <c r="FH64" s="379">
        <v>0</v>
      </c>
      <c r="FI64" s="379">
        <v>0</v>
      </c>
      <c r="FJ64" s="379">
        <v>0</v>
      </c>
      <c r="FK64" s="379">
        <v>0</v>
      </c>
      <c r="FL64" s="380">
        <v>0</v>
      </c>
      <c r="FM64" s="381">
        <v>4</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1</v>
      </c>
      <c r="GO64" s="379">
        <v>0</v>
      </c>
      <c r="GP64" s="379">
        <v>0</v>
      </c>
      <c r="GQ64" s="379">
        <v>0</v>
      </c>
      <c r="GR64" s="379">
        <v>0</v>
      </c>
      <c r="GS64" s="379">
        <v>0</v>
      </c>
      <c r="GT64" s="379">
        <v>0</v>
      </c>
      <c r="GU64" s="379">
        <v>0</v>
      </c>
      <c r="GV64" s="380">
        <v>1</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5</v>
      </c>
      <c r="HP64" s="115">
        <f t="shared" si="18"/>
        <v>0</v>
      </c>
      <c r="HQ64" s="115">
        <f t="shared" si="2"/>
        <v>0</v>
      </c>
      <c r="HR64" s="115">
        <f t="shared" si="3"/>
        <v>0</v>
      </c>
      <c r="HS64" s="116">
        <f t="shared" si="4"/>
        <v>0</v>
      </c>
      <c r="HT64" s="115">
        <f t="shared" si="5"/>
        <v>0</v>
      </c>
      <c r="HU64" s="115">
        <f t="shared" si="6"/>
        <v>0</v>
      </c>
      <c r="HV64" s="117">
        <f t="shared" si="7"/>
        <v>0</v>
      </c>
      <c r="HW64" s="115">
        <f t="shared" si="8"/>
        <v>0</v>
      </c>
      <c r="HX64" s="470" t="str">
        <f t="shared" si="9"/>
        <v>nem volt</v>
      </c>
      <c r="HY64" s="470" t="str">
        <f t="shared" si="10"/>
        <v>nem volt</v>
      </c>
      <c r="HZ64" s="399" t="str">
        <f t="shared" si="11"/>
        <v>nem volt</v>
      </c>
      <c r="IA64" s="118">
        <f t="shared" si="22"/>
        <v>5</v>
      </c>
      <c r="IB64" s="119">
        <f t="shared" si="13"/>
        <v>0</v>
      </c>
      <c r="IC64" s="119">
        <f t="shared" si="14"/>
        <v>0</v>
      </c>
      <c r="ID64" s="399">
        <f t="shared" si="15"/>
        <v>0</v>
      </c>
    </row>
    <row r="65" spans="1:238" ht="18" x14ac:dyDescent="0.25">
      <c r="A65" s="392">
        <f t="shared" si="16"/>
        <v>59</v>
      </c>
      <c r="B65" s="62" t="s">
        <v>443</v>
      </c>
      <c r="C65" s="64">
        <v>0</v>
      </c>
      <c r="D65" s="64">
        <v>0</v>
      </c>
      <c r="E65" s="64">
        <v>0</v>
      </c>
      <c r="F65" s="64">
        <v>0</v>
      </c>
      <c r="G65" s="64">
        <v>0</v>
      </c>
      <c r="H65" s="65">
        <v>0</v>
      </c>
      <c r="I65" s="288">
        <v>0</v>
      </c>
      <c r="J65" s="64">
        <v>0</v>
      </c>
      <c r="K65" s="64">
        <v>0</v>
      </c>
      <c r="L65" s="64">
        <v>0</v>
      </c>
      <c r="M65" s="64">
        <v>0</v>
      </c>
      <c r="N65" s="64">
        <v>0</v>
      </c>
      <c r="O65" s="67"/>
      <c r="P65" s="378">
        <v>0</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0</v>
      </c>
      <c r="BA65" s="379">
        <v>0</v>
      </c>
      <c r="BB65" s="379">
        <v>0</v>
      </c>
      <c r="BC65" s="379">
        <v>0</v>
      </c>
      <c r="BD65" s="379">
        <v>0</v>
      </c>
      <c r="BE65" s="379">
        <v>0</v>
      </c>
      <c r="BF65" s="379">
        <v>0</v>
      </c>
      <c r="BG65" s="379">
        <v>0</v>
      </c>
      <c r="BH65" s="380">
        <v>0</v>
      </c>
      <c r="BI65" s="381">
        <v>0</v>
      </c>
      <c r="BJ65" s="379">
        <v>0</v>
      </c>
      <c r="BK65" s="379">
        <v>0</v>
      </c>
      <c r="BL65" s="379">
        <v>0</v>
      </c>
      <c r="BM65" s="379">
        <v>0</v>
      </c>
      <c r="BN65" s="379">
        <v>0</v>
      </c>
      <c r="BO65" s="379">
        <v>0</v>
      </c>
      <c r="BP65" s="379">
        <v>0</v>
      </c>
      <c r="BQ65" s="382">
        <v>0</v>
      </c>
      <c r="BR65" s="378">
        <v>0</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0</v>
      </c>
      <c r="DL65" s="379">
        <v>0</v>
      </c>
      <c r="DM65" s="379">
        <v>0</v>
      </c>
      <c r="DN65" s="379">
        <v>0</v>
      </c>
      <c r="DO65" s="379">
        <v>0</v>
      </c>
      <c r="DP65" s="379">
        <v>0</v>
      </c>
      <c r="DQ65" s="379">
        <v>0</v>
      </c>
      <c r="DR65" s="379">
        <v>0</v>
      </c>
      <c r="DS65" s="382">
        <v>0</v>
      </c>
      <c r="DT65" s="378">
        <v>0</v>
      </c>
      <c r="DU65" s="379">
        <v>0</v>
      </c>
      <c r="DV65" s="379">
        <v>0</v>
      </c>
      <c r="DW65" s="379">
        <v>0</v>
      </c>
      <c r="DX65" s="379">
        <v>0</v>
      </c>
      <c r="DY65" s="379">
        <v>0</v>
      </c>
      <c r="DZ65" s="379">
        <v>0</v>
      </c>
      <c r="EA65" s="379">
        <v>0</v>
      </c>
      <c r="EB65" s="380">
        <v>0</v>
      </c>
      <c r="EC65" s="381">
        <v>0</v>
      </c>
      <c r="ED65" s="379">
        <v>1</v>
      </c>
      <c r="EE65" s="379">
        <v>0</v>
      </c>
      <c r="EF65" s="379">
        <v>0</v>
      </c>
      <c r="EG65" s="379">
        <v>0</v>
      </c>
      <c r="EH65" s="379">
        <v>0</v>
      </c>
      <c r="EI65" s="379">
        <v>0</v>
      </c>
      <c r="EJ65" s="379">
        <v>0</v>
      </c>
      <c r="EK65" s="382">
        <v>0</v>
      </c>
      <c r="EL65" s="378">
        <v>0</v>
      </c>
      <c r="EM65" s="379">
        <v>0</v>
      </c>
      <c r="EN65" s="379">
        <v>0</v>
      </c>
      <c r="EO65" s="379">
        <v>0</v>
      </c>
      <c r="EP65" s="379">
        <v>0</v>
      </c>
      <c r="EQ65" s="379">
        <v>0</v>
      </c>
      <c r="ER65" s="379">
        <v>0</v>
      </c>
      <c r="ES65" s="379">
        <v>0</v>
      </c>
      <c r="ET65" s="380">
        <v>0</v>
      </c>
      <c r="EU65" s="381">
        <v>0</v>
      </c>
      <c r="EV65" s="379">
        <v>0</v>
      </c>
      <c r="EW65" s="379">
        <v>0</v>
      </c>
      <c r="EX65" s="379">
        <v>0</v>
      </c>
      <c r="EY65" s="379">
        <v>0</v>
      </c>
      <c r="EZ65" s="379">
        <v>0</v>
      </c>
      <c r="FA65" s="379">
        <v>0</v>
      </c>
      <c r="FB65" s="379">
        <v>0</v>
      </c>
      <c r="FC65" s="382">
        <v>0</v>
      </c>
      <c r="FD65" s="378">
        <v>4</v>
      </c>
      <c r="FE65" s="379">
        <v>2</v>
      </c>
      <c r="FF65" s="379">
        <v>0</v>
      </c>
      <c r="FG65" s="379">
        <v>0</v>
      </c>
      <c r="FH65" s="379">
        <v>0</v>
      </c>
      <c r="FI65" s="379">
        <v>0</v>
      </c>
      <c r="FJ65" s="379">
        <v>0</v>
      </c>
      <c r="FK65" s="379">
        <v>0</v>
      </c>
      <c r="FL65" s="380">
        <v>0</v>
      </c>
      <c r="FM65" s="381">
        <v>7</v>
      </c>
      <c r="FN65" s="379">
        <v>2</v>
      </c>
      <c r="FO65" s="379">
        <v>0</v>
      </c>
      <c r="FP65" s="379">
        <v>0</v>
      </c>
      <c r="FQ65" s="379">
        <v>0</v>
      </c>
      <c r="FR65" s="379">
        <v>0</v>
      </c>
      <c r="FS65" s="379">
        <v>0</v>
      </c>
      <c r="FT65" s="379">
        <v>0</v>
      </c>
      <c r="FU65" s="382">
        <v>0</v>
      </c>
      <c r="FV65" s="378">
        <v>4</v>
      </c>
      <c r="FW65" s="379">
        <v>0</v>
      </c>
      <c r="FX65" s="379">
        <v>0</v>
      </c>
      <c r="FY65" s="379">
        <v>0</v>
      </c>
      <c r="FZ65" s="379">
        <v>0</v>
      </c>
      <c r="GA65" s="379">
        <v>0</v>
      </c>
      <c r="GB65" s="379">
        <v>0</v>
      </c>
      <c r="GC65" s="379">
        <v>0</v>
      </c>
      <c r="GD65" s="380">
        <v>1</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15</v>
      </c>
      <c r="HP65" s="115">
        <f t="shared" si="18"/>
        <v>5</v>
      </c>
      <c r="HQ65" s="115">
        <f t="shared" si="2"/>
        <v>0</v>
      </c>
      <c r="HR65" s="115">
        <f t="shared" si="3"/>
        <v>0</v>
      </c>
      <c r="HS65" s="116">
        <f t="shared" si="4"/>
        <v>0</v>
      </c>
      <c r="HT65" s="115">
        <f t="shared" si="5"/>
        <v>0</v>
      </c>
      <c r="HU65" s="115">
        <f t="shared" si="6"/>
        <v>0</v>
      </c>
      <c r="HV65" s="117">
        <f t="shared" si="7"/>
        <v>0</v>
      </c>
      <c r="HW65" s="115">
        <f t="shared" si="8"/>
        <v>0</v>
      </c>
      <c r="HX65" s="470">
        <f t="shared" si="9"/>
        <v>0</v>
      </c>
      <c r="HY65" s="470" t="str">
        <f t="shared" si="10"/>
        <v>nem volt</v>
      </c>
      <c r="HZ65" s="399" t="str">
        <f t="shared" si="11"/>
        <v>nem volt</v>
      </c>
      <c r="IA65" s="118">
        <f t="shared" si="22"/>
        <v>20</v>
      </c>
      <c r="IB65" s="119">
        <f t="shared" si="13"/>
        <v>0</v>
      </c>
      <c r="IC65" s="119">
        <f t="shared" si="14"/>
        <v>0</v>
      </c>
      <c r="ID65" s="399">
        <f t="shared" si="15"/>
        <v>0</v>
      </c>
    </row>
    <row r="66" spans="1:238" ht="18" x14ac:dyDescent="0.25">
      <c r="A66" s="392">
        <f t="shared" si="16"/>
        <v>60</v>
      </c>
      <c r="B66" s="62" t="s">
        <v>443</v>
      </c>
      <c r="C66" s="64">
        <v>0</v>
      </c>
      <c r="D66" s="64">
        <v>0</v>
      </c>
      <c r="E66" s="64">
        <v>0</v>
      </c>
      <c r="F66" s="64">
        <v>0</v>
      </c>
      <c r="G66" s="64">
        <v>0</v>
      </c>
      <c r="H66" s="65">
        <v>0</v>
      </c>
      <c r="I66" s="288">
        <v>0</v>
      </c>
      <c r="J66" s="64">
        <v>0</v>
      </c>
      <c r="K66" s="64">
        <v>0</v>
      </c>
      <c r="L66" s="64">
        <v>0</v>
      </c>
      <c r="M66" s="64">
        <v>0</v>
      </c>
      <c r="N66" s="64">
        <v>0</v>
      </c>
      <c r="O66" s="67"/>
      <c r="P66" s="378">
        <v>0</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0</v>
      </c>
      <c r="BJ66" s="379">
        <v>0</v>
      </c>
      <c r="BK66" s="379">
        <v>0</v>
      </c>
      <c r="BL66" s="379">
        <v>0</v>
      </c>
      <c r="BM66" s="379">
        <v>0</v>
      </c>
      <c r="BN66" s="379">
        <v>0</v>
      </c>
      <c r="BO66" s="379">
        <v>0</v>
      </c>
      <c r="BP66" s="379">
        <v>0</v>
      </c>
      <c r="BQ66" s="382">
        <v>0</v>
      </c>
      <c r="BR66" s="378">
        <v>0</v>
      </c>
      <c r="BS66" s="379">
        <v>0</v>
      </c>
      <c r="BT66" s="379">
        <v>0</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0</v>
      </c>
      <c r="ED66" s="379">
        <v>0</v>
      </c>
      <c r="EE66" s="379">
        <v>0</v>
      </c>
      <c r="EF66" s="379">
        <v>0</v>
      </c>
      <c r="EG66" s="379">
        <v>0</v>
      </c>
      <c r="EH66" s="379">
        <v>0</v>
      </c>
      <c r="EI66" s="379">
        <v>0</v>
      </c>
      <c r="EJ66" s="379">
        <v>0</v>
      </c>
      <c r="EK66" s="382">
        <v>0</v>
      </c>
      <c r="EL66" s="378">
        <v>0</v>
      </c>
      <c r="EM66" s="379">
        <v>0</v>
      </c>
      <c r="EN66" s="379">
        <v>0</v>
      </c>
      <c r="EO66" s="379">
        <v>0</v>
      </c>
      <c r="EP66" s="379">
        <v>0</v>
      </c>
      <c r="EQ66" s="379">
        <v>0</v>
      </c>
      <c r="ER66" s="379">
        <v>0</v>
      </c>
      <c r="ES66" s="379">
        <v>0</v>
      </c>
      <c r="ET66" s="380">
        <v>0</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0</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5</v>
      </c>
      <c r="GO66" s="379">
        <v>0</v>
      </c>
      <c r="GP66" s="379">
        <v>0</v>
      </c>
      <c r="GQ66" s="379">
        <v>0</v>
      </c>
      <c r="GR66" s="379">
        <v>0</v>
      </c>
      <c r="GS66" s="379">
        <v>0</v>
      </c>
      <c r="GT66" s="379">
        <v>0</v>
      </c>
      <c r="GU66" s="379">
        <v>0</v>
      </c>
      <c r="GV66" s="380">
        <v>1</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5</v>
      </c>
      <c r="HP66" s="115">
        <f t="shared" si="18"/>
        <v>0</v>
      </c>
      <c r="HQ66" s="115">
        <f t="shared" si="2"/>
        <v>0</v>
      </c>
      <c r="HR66" s="115">
        <f t="shared" si="3"/>
        <v>0</v>
      </c>
      <c r="HS66" s="116">
        <f t="shared" si="4"/>
        <v>0</v>
      </c>
      <c r="HT66" s="115">
        <f t="shared" si="5"/>
        <v>0</v>
      </c>
      <c r="HU66" s="115">
        <f t="shared" si="6"/>
        <v>0</v>
      </c>
      <c r="HV66" s="117">
        <f t="shared" si="7"/>
        <v>0</v>
      </c>
      <c r="HW66" s="115">
        <f t="shared" si="8"/>
        <v>0</v>
      </c>
      <c r="HX66" s="470" t="str">
        <f t="shared" si="9"/>
        <v>nem volt</v>
      </c>
      <c r="HY66" s="470" t="str">
        <f t="shared" si="10"/>
        <v>nem volt</v>
      </c>
      <c r="HZ66" s="399" t="str">
        <f t="shared" si="11"/>
        <v>nem volt</v>
      </c>
      <c r="IA66" s="118">
        <f t="shared" si="22"/>
        <v>5</v>
      </c>
      <c r="IB66" s="119">
        <f t="shared" si="13"/>
        <v>0</v>
      </c>
      <c r="IC66" s="119">
        <f t="shared" si="14"/>
        <v>0</v>
      </c>
      <c r="ID66" s="399">
        <f t="shared" si="15"/>
        <v>0</v>
      </c>
    </row>
    <row r="67" spans="1:238" ht="18" x14ac:dyDescent="0.25">
      <c r="A67" s="392">
        <f t="shared" si="16"/>
        <v>61</v>
      </c>
      <c r="B67" s="62" t="s">
        <v>443</v>
      </c>
      <c r="C67" s="64">
        <v>0</v>
      </c>
      <c r="D67" s="64">
        <v>0</v>
      </c>
      <c r="E67" s="64">
        <v>0</v>
      </c>
      <c r="F67" s="64">
        <v>0</v>
      </c>
      <c r="G67" s="64">
        <v>0</v>
      </c>
      <c r="H67" s="65">
        <v>0</v>
      </c>
      <c r="I67" s="288">
        <v>1</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0</v>
      </c>
      <c r="AI67" s="379">
        <v>0</v>
      </c>
      <c r="AJ67" s="379">
        <v>0</v>
      </c>
      <c r="AK67" s="379">
        <v>0</v>
      </c>
      <c r="AL67" s="379">
        <v>0</v>
      </c>
      <c r="AM67" s="379">
        <v>0</v>
      </c>
      <c r="AN67" s="379">
        <v>0</v>
      </c>
      <c r="AO67" s="379">
        <v>0</v>
      </c>
      <c r="AP67" s="380">
        <v>0</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0</v>
      </c>
      <c r="BL67" s="379">
        <v>0</v>
      </c>
      <c r="BM67" s="379">
        <v>0</v>
      </c>
      <c r="BN67" s="379">
        <v>0</v>
      </c>
      <c r="BO67" s="379">
        <v>0</v>
      </c>
      <c r="BP67" s="379">
        <v>0</v>
      </c>
      <c r="BQ67" s="382">
        <v>0</v>
      </c>
      <c r="BR67" s="378">
        <v>0</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0</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0</v>
      </c>
      <c r="DU67" s="379">
        <v>0</v>
      </c>
      <c r="DV67" s="379">
        <v>0</v>
      </c>
      <c r="DW67" s="379">
        <v>0</v>
      </c>
      <c r="DX67" s="379">
        <v>0</v>
      </c>
      <c r="DY67" s="379">
        <v>0</v>
      </c>
      <c r="DZ67" s="379">
        <v>0</v>
      </c>
      <c r="EA67" s="379">
        <v>0</v>
      </c>
      <c r="EB67" s="380">
        <v>0</v>
      </c>
      <c r="EC67" s="381">
        <v>0</v>
      </c>
      <c r="ED67" s="379">
        <v>0</v>
      </c>
      <c r="EE67" s="379">
        <v>0</v>
      </c>
      <c r="EF67" s="379">
        <v>0</v>
      </c>
      <c r="EG67" s="379">
        <v>0</v>
      </c>
      <c r="EH67" s="379">
        <v>0</v>
      </c>
      <c r="EI67" s="379">
        <v>0</v>
      </c>
      <c r="EJ67" s="379">
        <v>0</v>
      </c>
      <c r="EK67" s="382">
        <v>0</v>
      </c>
      <c r="EL67" s="378">
        <v>0</v>
      </c>
      <c r="EM67" s="379">
        <v>0</v>
      </c>
      <c r="EN67" s="379">
        <v>0</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13</v>
      </c>
      <c r="FE67" s="379">
        <v>3</v>
      </c>
      <c r="FF67" s="379">
        <v>0</v>
      </c>
      <c r="FG67" s="379">
        <v>0</v>
      </c>
      <c r="FH67" s="379">
        <v>3</v>
      </c>
      <c r="FI67" s="379">
        <v>0</v>
      </c>
      <c r="FJ67" s="379">
        <v>0</v>
      </c>
      <c r="FK67" s="379">
        <v>0</v>
      </c>
      <c r="FL67" s="380">
        <v>2</v>
      </c>
      <c r="FM67" s="381">
        <v>0</v>
      </c>
      <c r="FN67" s="379">
        <v>0</v>
      </c>
      <c r="FO67" s="379">
        <v>0</v>
      </c>
      <c r="FP67" s="379">
        <v>0</v>
      </c>
      <c r="FQ67" s="379">
        <v>0</v>
      </c>
      <c r="FR67" s="379">
        <v>0</v>
      </c>
      <c r="FS67" s="379">
        <v>0</v>
      </c>
      <c r="FT67" s="379">
        <v>0</v>
      </c>
      <c r="FU67" s="382">
        <v>0</v>
      </c>
      <c r="FV67" s="378">
        <v>0</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SUM(P67,Y67,AH67,AQ67,AZ67,BI67,BR67,CA67,CJ67,CS67,DB67,DK67,DT67,EC67,EL67,EU67,FD67,FM67,FV67,GE67,GN68,GW67,HF67)</f>
        <v>19</v>
      </c>
      <c r="HP67" s="115">
        <f t="shared" si="18"/>
        <v>3</v>
      </c>
      <c r="HQ67" s="115">
        <f t="shared" si="2"/>
        <v>0</v>
      </c>
      <c r="HR67" s="115">
        <f t="shared" si="3"/>
        <v>0</v>
      </c>
      <c r="HS67" s="116">
        <f t="shared" si="4"/>
        <v>3</v>
      </c>
      <c r="HT67" s="115">
        <f t="shared" si="5"/>
        <v>0</v>
      </c>
      <c r="HU67" s="115">
        <f t="shared" si="6"/>
        <v>0</v>
      </c>
      <c r="HV67" s="117">
        <f t="shared" si="7"/>
        <v>0</v>
      </c>
      <c r="HW67" s="115">
        <f t="shared" si="8"/>
        <v>0.15789473684210525</v>
      </c>
      <c r="HX67" s="470">
        <f t="shared" si="9"/>
        <v>0</v>
      </c>
      <c r="HY67" s="470" t="str">
        <f t="shared" si="10"/>
        <v>nem volt</v>
      </c>
      <c r="HZ67" s="399" t="str">
        <f t="shared" si="11"/>
        <v>nem volt</v>
      </c>
      <c r="IA67" s="118">
        <f t="shared" si="22"/>
        <v>22</v>
      </c>
      <c r="IB67" s="119">
        <f t="shared" si="13"/>
        <v>3</v>
      </c>
      <c r="IC67" s="119">
        <f t="shared" si="14"/>
        <v>0.13636363636363635</v>
      </c>
      <c r="ID67" s="399">
        <f t="shared" si="15"/>
        <v>1</v>
      </c>
    </row>
    <row r="68" spans="1:238" ht="18" x14ac:dyDescent="0.25">
      <c r="A68" s="392">
        <f t="shared" si="16"/>
        <v>62</v>
      </c>
      <c r="B68" s="62" t="s">
        <v>443</v>
      </c>
      <c r="C68" s="64">
        <v>0</v>
      </c>
      <c r="D68" s="64">
        <v>0</v>
      </c>
      <c r="E68" s="64">
        <v>0</v>
      </c>
      <c r="F68" s="64">
        <v>0</v>
      </c>
      <c r="G68" s="64">
        <v>0</v>
      </c>
      <c r="H68" s="65">
        <v>0</v>
      </c>
      <c r="I68" s="288">
        <v>0</v>
      </c>
      <c r="J68" s="64">
        <v>0</v>
      </c>
      <c r="K68" s="64">
        <v>0</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0</v>
      </c>
      <c r="BJ68" s="379">
        <v>0</v>
      </c>
      <c r="BK68" s="379">
        <v>0</v>
      </c>
      <c r="BL68" s="379">
        <v>0</v>
      </c>
      <c r="BM68" s="379">
        <v>0</v>
      </c>
      <c r="BN68" s="379">
        <v>0</v>
      </c>
      <c r="BO68" s="379">
        <v>0</v>
      </c>
      <c r="BP68" s="379">
        <v>0</v>
      </c>
      <c r="BQ68" s="382">
        <v>0</v>
      </c>
      <c r="BR68" s="378">
        <v>0</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0</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0</v>
      </c>
      <c r="ED68" s="379">
        <v>0</v>
      </c>
      <c r="EE68" s="379">
        <v>0</v>
      </c>
      <c r="EF68" s="379">
        <v>7</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0</v>
      </c>
      <c r="FN68" s="379">
        <v>0</v>
      </c>
      <c r="FO68" s="379">
        <v>0</v>
      </c>
      <c r="FP68" s="379">
        <v>0</v>
      </c>
      <c r="FQ68" s="379">
        <v>0</v>
      </c>
      <c r="FR68" s="379">
        <v>0</v>
      </c>
      <c r="FS68" s="379">
        <v>0</v>
      </c>
      <c r="FT68" s="379">
        <v>0</v>
      </c>
      <c r="FU68" s="382">
        <v>0</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6</v>
      </c>
      <c r="GO68" s="379">
        <v>0</v>
      </c>
      <c r="GP68" s="379">
        <v>0</v>
      </c>
      <c r="GQ68" s="379">
        <v>0</v>
      </c>
      <c r="GR68" s="379">
        <v>0</v>
      </c>
      <c r="GS68" s="379">
        <v>0</v>
      </c>
      <c r="GT68" s="379">
        <v>0</v>
      </c>
      <c r="GU68" s="379">
        <v>0</v>
      </c>
      <c r="GV68" s="380">
        <v>3</v>
      </c>
      <c r="GW68" s="381">
        <v>0</v>
      </c>
      <c r="GX68" s="379">
        <v>0</v>
      </c>
      <c r="GY68" s="379">
        <v>0</v>
      </c>
      <c r="GZ68" s="379">
        <v>0</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SUM(P68,Y68,AH68,AQ68,AZ68,BI68,BR68,CA68,CJ68,CS68,DB68,DK68,DT68,EC68,EL68,EU68,FD68,FM68,FV68,GE68,GN69,GW68,HF68)</f>
        <v>0</v>
      </c>
      <c r="HP68" s="115">
        <f t="shared" si="18"/>
        <v>0</v>
      </c>
      <c r="HQ68" s="115">
        <f t="shared" si="2"/>
        <v>0</v>
      </c>
      <c r="HR68" s="115">
        <f t="shared" si="3"/>
        <v>7</v>
      </c>
      <c r="HS68" s="116">
        <f t="shared" si="4"/>
        <v>0</v>
      </c>
      <c r="HT68" s="115">
        <f t="shared" si="5"/>
        <v>0</v>
      </c>
      <c r="HU68" s="115">
        <f t="shared" si="6"/>
        <v>0</v>
      </c>
      <c r="HV68" s="117">
        <f t="shared" si="7"/>
        <v>0</v>
      </c>
      <c r="HW68" s="115" t="str">
        <f t="shared" si="8"/>
        <v>nem volt</v>
      </c>
      <c r="HX68" s="470" t="str">
        <f t="shared" si="9"/>
        <v>nem volt</v>
      </c>
      <c r="HY68" s="470" t="str">
        <f t="shared" si="10"/>
        <v>nem volt</v>
      </c>
      <c r="HZ68" s="399">
        <f t="shared" si="11"/>
        <v>0</v>
      </c>
      <c r="IA68" s="118">
        <f t="shared" si="22"/>
        <v>7</v>
      </c>
      <c r="IB68" s="119">
        <f t="shared" si="13"/>
        <v>0</v>
      </c>
      <c r="IC68" s="119">
        <f t="shared" si="14"/>
        <v>0</v>
      </c>
      <c r="ID68" s="399">
        <f t="shared" si="15"/>
        <v>0</v>
      </c>
    </row>
    <row r="69" spans="1:238" ht="18" x14ac:dyDescent="0.25">
      <c r="A69" s="392">
        <f t="shared" si="16"/>
        <v>63</v>
      </c>
      <c r="B69" s="62" t="s">
        <v>443</v>
      </c>
      <c r="C69" s="64">
        <v>0</v>
      </c>
      <c r="D69" s="64">
        <v>0</v>
      </c>
      <c r="E69" s="64">
        <v>0</v>
      </c>
      <c r="F69" s="64">
        <v>0</v>
      </c>
      <c r="G69" s="64">
        <v>0</v>
      </c>
      <c r="H69" s="65">
        <v>0</v>
      </c>
      <c r="I69" s="288">
        <v>0</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0</v>
      </c>
      <c r="BJ69" s="379">
        <v>0</v>
      </c>
      <c r="BK69" s="379">
        <v>0</v>
      </c>
      <c r="BL69" s="379">
        <v>0</v>
      </c>
      <c r="BM69" s="379">
        <v>0</v>
      </c>
      <c r="BN69" s="379">
        <v>0</v>
      </c>
      <c r="BO69" s="379">
        <v>0</v>
      </c>
      <c r="BP69" s="379">
        <v>0</v>
      </c>
      <c r="BQ69" s="382">
        <v>0</v>
      </c>
      <c r="BR69" s="378">
        <v>0</v>
      </c>
      <c r="BS69" s="379">
        <v>0</v>
      </c>
      <c r="BT69" s="379">
        <v>0</v>
      </c>
      <c r="BU69" s="379">
        <v>0</v>
      </c>
      <c r="BV69" s="379">
        <v>0</v>
      </c>
      <c r="BW69" s="379">
        <v>0</v>
      </c>
      <c r="BX69" s="379">
        <v>0</v>
      </c>
      <c r="BY69" s="379">
        <v>0</v>
      </c>
      <c r="BZ69" s="380">
        <v>0</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0</v>
      </c>
      <c r="CT69" s="379">
        <v>0</v>
      </c>
      <c r="CU69" s="379">
        <v>0</v>
      </c>
      <c r="CV69" s="379">
        <v>0</v>
      </c>
      <c r="CW69" s="379">
        <v>0</v>
      </c>
      <c r="CX69" s="379">
        <v>0</v>
      </c>
      <c r="CY69" s="379">
        <v>0</v>
      </c>
      <c r="CZ69" s="379">
        <v>0</v>
      </c>
      <c r="DA69" s="382">
        <v>0</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15</v>
      </c>
      <c r="FN69" s="379">
        <v>0</v>
      </c>
      <c r="FO69" s="379">
        <v>0</v>
      </c>
      <c r="FP69" s="379">
        <v>0</v>
      </c>
      <c r="FQ69" s="379">
        <v>0</v>
      </c>
      <c r="FR69" s="379">
        <v>0</v>
      </c>
      <c r="FS69" s="379">
        <v>0</v>
      </c>
      <c r="FT69" s="379">
        <v>0</v>
      </c>
      <c r="FU69" s="382">
        <v>0</v>
      </c>
      <c r="FV69" s="378">
        <v>0</v>
      </c>
      <c r="FW69" s="379">
        <v>0</v>
      </c>
      <c r="FX69" s="379">
        <v>0</v>
      </c>
      <c r="FY69" s="379">
        <v>0</v>
      </c>
      <c r="FZ69" s="379">
        <v>0</v>
      </c>
      <c r="GA69" s="379">
        <v>0</v>
      </c>
      <c r="GB69" s="379">
        <v>0</v>
      </c>
      <c r="GC69" s="379">
        <v>0</v>
      </c>
      <c r="GD69" s="380">
        <v>0</v>
      </c>
      <c r="GE69" s="381">
        <v>0</v>
      </c>
      <c r="GF69" s="379">
        <v>0</v>
      </c>
      <c r="GG69" s="379">
        <v>0</v>
      </c>
      <c r="GH69" s="379">
        <v>0</v>
      </c>
      <c r="GI69" s="379">
        <v>0</v>
      </c>
      <c r="GJ69" s="379">
        <v>0</v>
      </c>
      <c r="GK69" s="379">
        <v>0</v>
      </c>
      <c r="GL69" s="379">
        <v>0</v>
      </c>
      <c r="GM69" s="382">
        <v>0</v>
      </c>
      <c r="GN69" s="378">
        <v>0</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0</v>
      </c>
      <c r="HG69" s="379">
        <v>0</v>
      </c>
      <c r="HH69" s="379">
        <v>0</v>
      </c>
      <c r="HI69" s="379">
        <v>0</v>
      </c>
      <c r="HJ69" s="379">
        <v>0</v>
      </c>
      <c r="HK69" s="379">
        <v>0</v>
      </c>
      <c r="HL69" s="379">
        <v>0</v>
      </c>
      <c r="HM69" s="379">
        <v>0</v>
      </c>
      <c r="HN69" s="380">
        <v>0</v>
      </c>
      <c r="HO69" s="115">
        <f t="shared" si="17"/>
        <v>15</v>
      </c>
      <c r="HP69" s="115">
        <f t="shared" si="18"/>
        <v>0</v>
      </c>
      <c r="HQ69" s="115">
        <f t="shared" si="2"/>
        <v>0</v>
      </c>
      <c r="HR69" s="115">
        <f t="shared" si="3"/>
        <v>0</v>
      </c>
      <c r="HS69" s="116">
        <f t="shared" si="4"/>
        <v>0</v>
      </c>
      <c r="HT69" s="115">
        <f t="shared" si="5"/>
        <v>0</v>
      </c>
      <c r="HU69" s="115">
        <f t="shared" si="6"/>
        <v>0</v>
      </c>
      <c r="HV69" s="117">
        <f t="shared" si="7"/>
        <v>0</v>
      </c>
      <c r="HW69" s="115">
        <f t="shared" si="8"/>
        <v>0</v>
      </c>
      <c r="HX69" s="470" t="str">
        <f t="shared" si="9"/>
        <v>nem volt</v>
      </c>
      <c r="HY69" s="470" t="str">
        <f t="shared" si="10"/>
        <v>nem volt</v>
      </c>
      <c r="HZ69" s="399" t="str">
        <f t="shared" si="11"/>
        <v>nem volt</v>
      </c>
      <c r="IA69" s="118">
        <f t="shared" si="22"/>
        <v>15</v>
      </c>
      <c r="IB69" s="119">
        <f t="shared" si="13"/>
        <v>0</v>
      </c>
      <c r="IC69" s="119">
        <f t="shared" si="14"/>
        <v>0</v>
      </c>
      <c r="ID69" s="399">
        <f t="shared" si="15"/>
        <v>0</v>
      </c>
    </row>
    <row r="70" spans="1:238" ht="18" x14ac:dyDescent="0.25">
      <c r="A70" s="392">
        <f t="shared" si="16"/>
        <v>64</v>
      </c>
      <c r="B70" s="62" t="s">
        <v>443</v>
      </c>
      <c r="C70" s="64">
        <v>0</v>
      </c>
      <c r="D70" s="64">
        <v>0</v>
      </c>
      <c r="E70" s="64">
        <v>0</v>
      </c>
      <c r="F70" s="64">
        <v>0</v>
      </c>
      <c r="G70" s="64">
        <v>0</v>
      </c>
      <c r="H70" s="65">
        <v>0</v>
      </c>
      <c r="I70" s="288">
        <v>0</v>
      </c>
      <c r="J70" s="64">
        <v>0</v>
      </c>
      <c r="K70" s="64">
        <v>0</v>
      </c>
      <c r="L70" s="64">
        <v>0</v>
      </c>
      <c r="M70" s="64">
        <v>0</v>
      </c>
      <c r="N70" s="64">
        <v>1</v>
      </c>
      <c r="O70" s="67"/>
      <c r="P70" s="378">
        <v>0</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0</v>
      </c>
      <c r="BJ70" s="379">
        <v>0</v>
      </c>
      <c r="BK70" s="379">
        <v>0</v>
      </c>
      <c r="BL70" s="379">
        <v>0</v>
      </c>
      <c r="BM70" s="379">
        <v>0</v>
      </c>
      <c r="BN70" s="379">
        <v>0</v>
      </c>
      <c r="BO70" s="379">
        <v>0</v>
      </c>
      <c r="BP70" s="379">
        <v>0</v>
      </c>
      <c r="BQ70" s="382">
        <v>0</v>
      </c>
      <c r="BR70" s="378">
        <v>0</v>
      </c>
      <c r="BS70" s="379">
        <v>0</v>
      </c>
      <c r="BT70" s="379">
        <v>0</v>
      </c>
      <c r="BU70" s="379">
        <v>0</v>
      </c>
      <c r="BV70" s="379">
        <v>0</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0</v>
      </c>
      <c r="CT70" s="379">
        <v>0</v>
      </c>
      <c r="CU70" s="379">
        <v>0</v>
      </c>
      <c r="CV70" s="379">
        <v>0</v>
      </c>
      <c r="CW70" s="379">
        <v>0</v>
      </c>
      <c r="CX70" s="379">
        <v>0</v>
      </c>
      <c r="CY70" s="379">
        <v>0</v>
      </c>
      <c r="CZ70" s="379">
        <v>0</v>
      </c>
      <c r="DA70" s="382">
        <v>0</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0</v>
      </c>
      <c r="ED70" s="379">
        <v>0</v>
      </c>
      <c r="EE70" s="379">
        <v>0</v>
      </c>
      <c r="EF70" s="379">
        <v>0</v>
      </c>
      <c r="EG70" s="379">
        <v>0</v>
      </c>
      <c r="EH70" s="379">
        <v>0</v>
      </c>
      <c r="EI70" s="379">
        <v>0</v>
      </c>
      <c r="EJ70" s="379">
        <v>0</v>
      </c>
      <c r="EK70" s="382">
        <v>0</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0</v>
      </c>
      <c r="FE70" s="379">
        <v>0</v>
      </c>
      <c r="FF70" s="379">
        <v>0</v>
      </c>
      <c r="FG70" s="379">
        <v>0</v>
      </c>
      <c r="FH70" s="379">
        <v>0</v>
      </c>
      <c r="FI70" s="379">
        <v>0</v>
      </c>
      <c r="FJ70" s="379">
        <v>0</v>
      </c>
      <c r="FK70" s="379">
        <v>0</v>
      </c>
      <c r="FL70" s="380">
        <v>0</v>
      </c>
      <c r="FM70" s="381">
        <v>8</v>
      </c>
      <c r="FN70" s="379">
        <v>2</v>
      </c>
      <c r="FO70" s="379">
        <v>0</v>
      </c>
      <c r="FP70" s="379">
        <v>0</v>
      </c>
      <c r="FQ70" s="379">
        <v>0</v>
      </c>
      <c r="FR70" s="379">
        <v>0</v>
      </c>
      <c r="FS70" s="379">
        <v>0</v>
      </c>
      <c r="FT70" s="379">
        <v>0</v>
      </c>
      <c r="FU70" s="382">
        <v>0</v>
      </c>
      <c r="FV70" s="378">
        <v>0</v>
      </c>
      <c r="FW70" s="379">
        <v>0</v>
      </c>
      <c r="FX70" s="379">
        <v>0</v>
      </c>
      <c r="FY70" s="379">
        <v>0</v>
      </c>
      <c r="FZ70" s="379">
        <v>0</v>
      </c>
      <c r="GA70" s="379">
        <v>0</v>
      </c>
      <c r="GB70" s="379">
        <v>0</v>
      </c>
      <c r="GC70" s="379">
        <v>0</v>
      </c>
      <c r="GD70" s="380">
        <v>0</v>
      </c>
      <c r="GE70" s="381">
        <v>0</v>
      </c>
      <c r="GF70" s="379">
        <v>0</v>
      </c>
      <c r="GG70" s="379">
        <v>0</v>
      </c>
      <c r="GH70" s="379">
        <v>0</v>
      </c>
      <c r="GI70" s="379">
        <v>0</v>
      </c>
      <c r="GJ70" s="379">
        <v>0</v>
      </c>
      <c r="GK70" s="379">
        <v>0</v>
      </c>
      <c r="GL70" s="379">
        <v>0</v>
      </c>
      <c r="GM70" s="382">
        <v>0</v>
      </c>
      <c r="GN70" s="378">
        <v>0</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8</v>
      </c>
      <c r="HP70" s="115">
        <f t="shared" si="18"/>
        <v>2</v>
      </c>
      <c r="HQ70" s="115">
        <f t="shared" si="2"/>
        <v>0</v>
      </c>
      <c r="HR70" s="115">
        <f t="shared" si="3"/>
        <v>0</v>
      </c>
      <c r="HS70" s="116">
        <f t="shared" si="4"/>
        <v>0</v>
      </c>
      <c r="HT70" s="115">
        <f t="shared" si="5"/>
        <v>0</v>
      </c>
      <c r="HU70" s="115">
        <f t="shared" si="6"/>
        <v>0</v>
      </c>
      <c r="HV70" s="117">
        <f t="shared" si="7"/>
        <v>0</v>
      </c>
      <c r="HW70" s="115">
        <f t="shared" si="8"/>
        <v>0</v>
      </c>
      <c r="HX70" s="470">
        <f t="shared" si="9"/>
        <v>0</v>
      </c>
      <c r="HY70" s="470" t="str">
        <f t="shared" si="10"/>
        <v>nem volt</v>
      </c>
      <c r="HZ70" s="399" t="str">
        <f t="shared" si="11"/>
        <v>nem volt</v>
      </c>
      <c r="IA70" s="118">
        <f t="shared" si="22"/>
        <v>10</v>
      </c>
      <c r="IB70" s="119">
        <f t="shared" si="13"/>
        <v>0</v>
      </c>
      <c r="IC70" s="119">
        <f t="shared" si="14"/>
        <v>0</v>
      </c>
      <c r="ID70" s="399">
        <f t="shared" si="15"/>
        <v>1</v>
      </c>
    </row>
    <row r="71" spans="1:238" ht="18" x14ac:dyDescent="0.25">
      <c r="A71" s="392">
        <f t="shared" si="16"/>
        <v>65</v>
      </c>
      <c r="B71" s="62" t="s">
        <v>443</v>
      </c>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0</v>
      </c>
      <c r="AI71" s="379">
        <v>0</v>
      </c>
      <c r="AJ71" s="379">
        <v>0</v>
      </c>
      <c r="AK71" s="379">
        <v>0</v>
      </c>
      <c r="AL71" s="379">
        <v>0</v>
      </c>
      <c r="AM71" s="379">
        <v>0</v>
      </c>
      <c r="AN71" s="379">
        <v>0</v>
      </c>
      <c r="AO71" s="379">
        <v>0</v>
      </c>
      <c r="AP71" s="380">
        <v>0</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0</v>
      </c>
      <c r="BJ71" s="379">
        <v>0</v>
      </c>
      <c r="BK71" s="379">
        <v>0</v>
      </c>
      <c r="BL71" s="379">
        <v>0</v>
      </c>
      <c r="BM71" s="379">
        <v>0</v>
      </c>
      <c r="BN71" s="379">
        <v>0</v>
      </c>
      <c r="BO71" s="379">
        <v>0</v>
      </c>
      <c r="BP71" s="379">
        <v>0</v>
      </c>
      <c r="BQ71" s="382">
        <v>0</v>
      </c>
      <c r="BR71" s="378">
        <v>0</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0</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0</v>
      </c>
      <c r="ED71" s="379">
        <v>0</v>
      </c>
      <c r="EE71" s="379">
        <v>0</v>
      </c>
      <c r="EF71" s="379">
        <v>1</v>
      </c>
      <c r="EG71" s="379">
        <v>0</v>
      </c>
      <c r="EH71" s="379">
        <v>0</v>
      </c>
      <c r="EI71" s="379">
        <v>0</v>
      </c>
      <c r="EJ71" s="379">
        <v>0</v>
      </c>
      <c r="EK71" s="382">
        <v>0</v>
      </c>
      <c r="EL71" s="378">
        <v>0</v>
      </c>
      <c r="EM71" s="379">
        <v>0</v>
      </c>
      <c r="EN71" s="379">
        <v>0</v>
      </c>
      <c r="EO71" s="379">
        <v>0</v>
      </c>
      <c r="EP71" s="379">
        <v>0</v>
      </c>
      <c r="EQ71" s="379">
        <v>0</v>
      </c>
      <c r="ER71" s="379">
        <v>0</v>
      </c>
      <c r="ES71" s="379">
        <v>0</v>
      </c>
      <c r="ET71" s="380">
        <v>0</v>
      </c>
      <c r="EU71" s="381">
        <v>0</v>
      </c>
      <c r="EV71" s="379">
        <v>0</v>
      </c>
      <c r="EW71" s="379">
        <v>0</v>
      </c>
      <c r="EX71" s="379">
        <v>0</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9</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0</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9</v>
      </c>
      <c r="HP71" s="115">
        <f t="shared" si="18"/>
        <v>0</v>
      </c>
      <c r="HQ71" s="115">
        <f t="shared" si="2"/>
        <v>0</v>
      </c>
      <c r="HR71" s="115">
        <f t="shared" si="3"/>
        <v>1</v>
      </c>
      <c r="HS71" s="116">
        <f t="shared" si="4"/>
        <v>0</v>
      </c>
      <c r="HT71" s="115">
        <f t="shared" si="5"/>
        <v>0</v>
      </c>
      <c r="HU71" s="115">
        <f t="shared" si="6"/>
        <v>0</v>
      </c>
      <c r="HV71" s="117">
        <f t="shared" si="7"/>
        <v>0</v>
      </c>
      <c r="HW71" s="115">
        <f t="shared" si="8"/>
        <v>0</v>
      </c>
      <c r="HX71" s="470" t="str">
        <f t="shared" si="9"/>
        <v>nem volt</v>
      </c>
      <c r="HY71" s="470" t="str">
        <f t="shared" si="10"/>
        <v>nem volt</v>
      </c>
      <c r="HZ71" s="399">
        <f t="shared" si="11"/>
        <v>0</v>
      </c>
      <c r="IA71" s="118">
        <f t="shared" si="22"/>
        <v>10</v>
      </c>
      <c r="IB71" s="119">
        <f t="shared" ref="IB71:IB106" si="23">SUM(HS71:HV71)</f>
        <v>0</v>
      </c>
      <c r="IC71" s="119">
        <f t="shared" si="14"/>
        <v>0</v>
      </c>
      <c r="ID71" s="399">
        <f t="shared" si="15"/>
        <v>0</v>
      </c>
    </row>
    <row r="72" spans="1:238" ht="18" x14ac:dyDescent="0.25">
      <c r="A72" s="392">
        <f t="shared" si="16"/>
        <v>66</v>
      </c>
      <c r="B72" s="62" t="s">
        <v>443</v>
      </c>
      <c r="C72" s="64">
        <v>0</v>
      </c>
      <c r="D72" s="64">
        <v>0</v>
      </c>
      <c r="E72" s="64">
        <v>0</v>
      </c>
      <c r="F72" s="64">
        <v>0</v>
      </c>
      <c r="G72" s="64">
        <v>0</v>
      </c>
      <c r="H72" s="65">
        <v>0</v>
      </c>
      <c r="I72" s="288">
        <v>0</v>
      </c>
      <c r="J72" s="64">
        <v>0</v>
      </c>
      <c r="K72" s="64">
        <v>0</v>
      </c>
      <c r="L72" s="64">
        <v>0</v>
      </c>
      <c r="M72" s="64">
        <v>0</v>
      </c>
      <c r="N72" s="64">
        <v>0</v>
      </c>
      <c r="O72" s="67"/>
      <c r="P72" s="378">
        <v>0</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0</v>
      </c>
      <c r="AI72" s="379">
        <v>0</v>
      </c>
      <c r="AJ72" s="379">
        <v>0</v>
      </c>
      <c r="AK72" s="379">
        <v>0</v>
      </c>
      <c r="AL72" s="379">
        <v>0</v>
      </c>
      <c r="AM72" s="379">
        <v>0</v>
      </c>
      <c r="AN72" s="379">
        <v>0</v>
      </c>
      <c r="AO72" s="379">
        <v>0</v>
      </c>
      <c r="AP72" s="380">
        <v>0</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0</v>
      </c>
      <c r="BJ72" s="379">
        <v>0</v>
      </c>
      <c r="BK72" s="379">
        <v>0</v>
      </c>
      <c r="BL72" s="379">
        <v>0</v>
      </c>
      <c r="BM72" s="379">
        <v>0</v>
      </c>
      <c r="BN72" s="379">
        <v>0</v>
      </c>
      <c r="BO72" s="379">
        <v>0</v>
      </c>
      <c r="BP72" s="379">
        <v>0</v>
      </c>
      <c r="BQ72" s="382">
        <v>0</v>
      </c>
      <c r="BR72" s="378">
        <v>0</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0</v>
      </c>
      <c r="ED72" s="379">
        <v>0</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6</v>
      </c>
      <c r="FN72" s="379">
        <v>0</v>
      </c>
      <c r="FO72" s="379">
        <v>0</v>
      </c>
      <c r="FP72" s="379">
        <v>0</v>
      </c>
      <c r="FQ72" s="379">
        <v>1</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0</v>
      </c>
      <c r="GW72" s="381">
        <v>0</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24">SUM(P72,Y72,AH72,AQ72,AZ72,BI72,BR72,CA72,CJ72,CS72,DB72,DK72,DT72,EC72,EL72,EU72,FD72,FM72,FV72,GE72,GN72,GW72,HF72)</f>
        <v>6</v>
      </c>
      <c r="HP72" s="115">
        <f t="shared" ref="HP72:HP106" si="25">SUM(Q72,Z72,AI72,AR72,BA72,BJ72,BS72,CB72,CK72,CT72,DC72,DL72,DU72,ED72,EM72,EV72,FE72,FN72,FW72,GF72,GO72,GX72,HG72)</f>
        <v>0</v>
      </c>
      <c r="HQ72" s="115">
        <f t="shared" ref="HQ72:HQ106" si="26">SUM(R72,AA72,AJ72,AS72,BB72,BK72,BT72,CC72,CL72,CU72,DD72,DM72,DV72,EE72,EN72,EW72,FF72,FO72,FX72,GG72,GP72,GY72,HH72)</f>
        <v>0</v>
      </c>
      <c r="HR72" s="115">
        <f t="shared" ref="HR72:HR106" si="27">SUM(S72,AB72,AK72,AT72,BC72,BL72,BU72,CD72,CM72,CV72,DE72,DN72,DW72,EF72,EO72,EX72,FG72,FP72,FY72,GH72,GQ72,GZ72,HI72)</f>
        <v>0</v>
      </c>
      <c r="HS72" s="116">
        <f t="shared" ref="HS72:HS106" si="28">SUM(T72,AC72,AL72,AU72,BD72,BM72,BV72,CE72,CN72,CW72,DF72,DO72,DX72,EG72,EP72,EY72,FH72,FQ72,FZ72,GI72,GR72,HA72,HJ72)</f>
        <v>1</v>
      </c>
      <c r="HT72" s="115">
        <f t="shared" ref="HT72:HT106" si="29">SUM(U72,AD72,AM72,AV72,BE72,BN72,BW72,CF72,CO72,CX72,DG72,DP72,DY72,EH72,EQ72,EZ72,FI72,FR72,GA72,GJ72,GS72,HB72,HK72)</f>
        <v>0</v>
      </c>
      <c r="HU72" s="115">
        <f t="shared" ref="HU72:HU106" si="30">SUM(V72,AE72,AN72,AW72,BF72,BO72,BX72,CG72,CP72,CY72,DH72,DQ72,DZ72,EI72,ER72,FA72,FJ72,FS72,GB72,GK72,GT72,HC72,HL72)</f>
        <v>0</v>
      </c>
      <c r="HV72" s="117">
        <f t="shared" ref="HV72:HV106" si="31">SUM(W72,AF72,AO72,AX72,BG72,BP72,BY72,CH72,CQ72,CZ72,DI72,DR72,EA72,EJ72,ES72,FB72,FK72,FT72,GC72,GL72,GU72,HD72,HM72)</f>
        <v>0</v>
      </c>
      <c r="HW72" s="115">
        <f t="shared" ref="HW72:HW106" si="32">IF(HO72=0,"nem volt",HS72/HO72)</f>
        <v>0.16666666666666666</v>
      </c>
      <c r="HX72" s="470" t="str">
        <f t="shared" ref="HX72:HX106" si="33">IF(HP72=0,"nem volt",HT72/HP72)</f>
        <v>nem volt</v>
      </c>
      <c r="HY72" s="470" t="str">
        <f t="shared" ref="HY72:HY106" si="34">IF(HQ72=0,"nem volt",HU72/HQ72)</f>
        <v>nem volt</v>
      </c>
      <c r="HZ72" s="399" t="str">
        <f t="shared" ref="HZ72:HZ106" si="35">IF(HR72=0,"nem volt",HV72/HR72)</f>
        <v>nem volt</v>
      </c>
      <c r="IA72" s="118">
        <f t="shared" si="22"/>
        <v>6</v>
      </c>
      <c r="IB72" s="119">
        <f t="shared" si="23"/>
        <v>1</v>
      </c>
      <c r="IC72" s="119">
        <f t="shared" ref="IC72:IC106" si="36">IF(IA72=0,"nem volt",IB72/IA72)</f>
        <v>0.16666666666666666</v>
      </c>
      <c r="ID72" s="399">
        <f t="shared" ref="ID72:ID106" si="37">SUM(C72:N72)</f>
        <v>0</v>
      </c>
    </row>
    <row r="73" spans="1:238" ht="18" x14ac:dyDescent="0.25">
      <c r="A73" s="392">
        <f t="shared" ref="A73:A106" si="38">A72+1</f>
        <v>67</v>
      </c>
      <c r="B73" s="62" t="s">
        <v>443</v>
      </c>
      <c r="C73" s="64">
        <v>0</v>
      </c>
      <c r="D73" s="64">
        <v>0</v>
      </c>
      <c r="E73" s="64">
        <v>0</v>
      </c>
      <c r="F73" s="64">
        <v>0</v>
      </c>
      <c r="G73" s="64">
        <v>0</v>
      </c>
      <c r="H73" s="65">
        <v>0</v>
      </c>
      <c r="I73" s="288">
        <v>0</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0</v>
      </c>
      <c r="AI73" s="379">
        <v>0</v>
      </c>
      <c r="AJ73" s="379">
        <v>0</v>
      </c>
      <c r="AK73" s="379">
        <v>0</v>
      </c>
      <c r="AL73" s="379">
        <v>0</v>
      </c>
      <c r="AM73" s="379">
        <v>0</v>
      </c>
      <c r="AN73" s="379">
        <v>0</v>
      </c>
      <c r="AO73" s="379">
        <v>0</v>
      </c>
      <c r="AP73" s="380">
        <v>0</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0</v>
      </c>
      <c r="BJ73" s="379">
        <v>0</v>
      </c>
      <c r="BK73" s="379">
        <v>0</v>
      </c>
      <c r="BL73" s="379">
        <v>0</v>
      </c>
      <c r="BM73" s="379">
        <v>0</v>
      </c>
      <c r="BN73" s="379">
        <v>0</v>
      </c>
      <c r="BO73" s="379">
        <v>0</v>
      </c>
      <c r="BP73" s="379">
        <v>0</v>
      </c>
      <c r="BQ73" s="382">
        <v>0</v>
      </c>
      <c r="BR73" s="378">
        <v>0</v>
      </c>
      <c r="BS73" s="379">
        <v>0</v>
      </c>
      <c r="BT73" s="379">
        <v>0</v>
      </c>
      <c r="BU73" s="379">
        <v>0</v>
      </c>
      <c r="BV73" s="379">
        <v>0</v>
      </c>
      <c r="BW73" s="379">
        <v>0</v>
      </c>
      <c r="BX73" s="379">
        <v>0</v>
      </c>
      <c r="BY73" s="379">
        <v>0</v>
      </c>
      <c r="BZ73" s="380">
        <v>0</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0</v>
      </c>
      <c r="CT73" s="379">
        <v>0</v>
      </c>
      <c r="CU73" s="379">
        <v>0</v>
      </c>
      <c r="CV73" s="379">
        <v>0</v>
      </c>
      <c r="CW73" s="379">
        <v>0</v>
      </c>
      <c r="CX73" s="379">
        <v>0</v>
      </c>
      <c r="CY73" s="379">
        <v>0</v>
      </c>
      <c r="CZ73" s="379">
        <v>0</v>
      </c>
      <c r="DA73" s="382">
        <v>0</v>
      </c>
      <c r="DB73" s="378">
        <v>0</v>
      </c>
      <c r="DC73" s="379">
        <v>0</v>
      </c>
      <c r="DD73" s="379">
        <v>0</v>
      </c>
      <c r="DE73" s="379">
        <v>0</v>
      </c>
      <c r="DF73" s="379">
        <v>0</v>
      </c>
      <c r="DG73" s="379">
        <v>0</v>
      </c>
      <c r="DH73" s="379">
        <v>0</v>
      </c>
      <c r="DI73" s="379">
        <v>0</v>
      </c>
      <c r="DJ73" s="380">
        <v>0</v>
      </c>
      <c r="DK73" s="381">
        <v>0</v>
      </c>
      <c r="DL73" s="379">
        <v>0</v>
      </c>
      <c r="DM73" s="379">
        <v>0</v>
      </c>
      <c r="DN73" s="379">
        <v>0</v>
      </c>
      <c r="DO73" s="379">
        <v>0</v>
      </c>
      <c r="DP73" s="379">
        <v>0</v>
      </c>
      <c r="DQ73" s="379">
        <v>0</v>
      </c>
      <c r="DR73" s="379">
        <v>0</v>
      </c>
      <c r="DS73" s="382">
        <v>0</v>
      </c>
      <c r="DT73" s="378">
        <v>0</v>
      </c>
      <c r="DU73" s="379">
        <v>0</v>
      </c>
      <c r="DV73" s="379">
        <v>0</v>
      </c>
      <c r="DW73" s="379">
        <v>0</v>
      </c>
      <c r="DX73" s="379">
        <v>0</v>
      </c>
      <c r="DY73" s="379">
        <v>0</v>
      </c>
      <c r="DZ73" s="379">
        <v>0</v>
      </c>
      <c r="EA73" s="379">
        <v>0</v>
      </c>
      <c r="EB73" s="380">
        <v>0</v>
      </c>
      <c r="EC73" s="381">
        <v>0</v>
      </c>
      <c r="ED73" s="379">
        <v>0</v>
      </c>
      <c r="EE73" s="379">
        <v>0</v>
      </c>
      <c r="EF73" s="379">
        <v>6</v>
      </c>
      <c r="EG73" s="379">
        <v>0</v>
      </c>
      <c r="EH73" s="379">
        <v>0</v>
      </c>
      <c r="EI73" s="379">
        <v>0</v>
      </c>
      <c r="EJ73" s="379">
        <v>0</v>
      </c>
      <c r="EK73" s="382">
        <v>0</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0</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24"/>
        <v>0</v>
      </c>
      <c r="HP73" s="115">
        <f t="shared" si="25"/>
        <v>0</v>
      </c>
      <c r="HQ73" s="115">
        <f t="shared" si="26"/>
        <v>0</v>
      </c>
      <c r="HR73" s="115">
        <f t="shared" si="27"/>
        <v>6</v>
      </c>
      <c r="HS73" s="116">
        <f t="shared" si="28"/>
        <v>0</v>
      </c>
      <c r="HT73" s="115">
        <f t="shared" si="29"/>
        <v>0</v>
      </c>
      <c r="HU73" s="115">
        <f t="shared" si="30"/>
        <v>0</v>
      </c>
      <c r="HV73" s="117">
        <f t="shared" si="31"/>
        <v>0</v>
      </c>
      <c r="HW73" s="115" t="str">
        <f t="shared" si="32"/>
        <v>nem volt</v>
      </c>
      <c r="HX73" s="470" t="str">
        <f t="shared" si="33"/>
        <v>nem volt</v>
      </c>
      <c r="HY73" s="470" t="str">
        <f t="shared" si="34"/>
        <v>nem volt</v>
      </c>
      <c r="HZ73" s="399">
        <f t="shared" si="35"/>
        <v>0</v>
      </c>
      <c r="IA73" s="118">
        <f t="shared" si="22"/>
        <v>6</v>
      </c>
      <c r="IB73" s="119">
        <f t="shared" si="23"/>
        <v>0</v>
      </c>
      <c r="IC73" s="119">
        <f t="shared" si="36"/>
        <v>0</v>
      </c>
      <c r="ID73" s="399">
        <f t="shared" si="37"/>
        <v>0</v>
      </c>
    </row>
    <row r="74" spans="1:238" ht="18" x14ac:dyDescent="0.25">
      <c r="A74" s="392">
        <f t="shared" si="38"/>
        <v>68</v>
      </c>
      <c r="B74" s="62" t="s">
        <v>443</v>
      </c>
      <c r="C74" s="64">
        <v>0</v>
      </c>
      <c r="D74" s="64">
        <v>0</v>
      </c>
      <c r="E74" s="64">
        <v>0</v>
      </c>
      <c r="F74" s="64">
        <v>0</v>
      </c>
      <c r="G74" s="64">
        <v>0</v>
      </c>
      <c r="H74" s="65">
        <v>0</v>
      </c>
      <c r="I74" s="288">
        <v>0</v>
      </c>
      <c r="J74" s="64">
        <v>0</v>
      </c>
      <c r="K74" s="64">
        <v>0</v>
      </c>
      <c r="L74" s="64">
        <v>0</v>
      </c>
      <c r="M74" s="64">
        <v>0</v>
      </c>
      <c r="N74" s="64">
        <v>0</v>
      </c>
      <c r="O74" s="67"/>
      <c r="P74" s="378">
        <v>0</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0</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0</v>
      </c>
      <c r="BJ74" s="379">
        <v>0</v>
      </c>
      <c r="BK74" s="379">
        <v>0</v>
      </c>
      <c r="BL74" s="379">
        <v>0</v>
      </c>
      <c r="BM74" s="379">
        <v>0</v>
      </c>
      <c r="BN74" s="379">
        <v>0</v>
      </c>
      <c r="BO74" s="379">
        <v>0</v>
      </c>
      <c r="BP74" s="379">
        <v>0</v>
      </c>
      <c r="BQ74" s="382">
        <v>0</v>
      </c>
      <c r="BR74" s="378">
        <v>0</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0</v>
      </c>
      <c r="ED74" s="379">
        <v>0</v>
      </c>
      <c r="EE74" s="379">
        <v>2</v>
      </c>
      <c r="EF74" s="379">
        <v>3</v>
      </c>
      <c r="EG74" s="379">
        <v>0</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0</v>
      </c>
      <c r="FE74" s="379">
        <v>0</v>
      </c>
      <c r="FF74" s="379">
        <v>0</v>
      </c>
      <c r="FG74" s="379">
        <v>0</v>
      </c>
      <c r="FH74" s="379">
        <v>0</v>
      </c>
      <c r="FI74" s="379">
        <v>0</v>
      </c>
      <c r="FJ74" s="379">
        <v>0</v>
      </c>
      <c r="FK74" s="379">
        <v>0</v>
      </c>
      <c r="FL74" s="380">
        <v>0</v>
      </c>
      <c r="FM74" s="381">
        <v>4</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24"/>
        <v>4</v>
      </c>
      <c r="HP74" s="115">
        <f t="shared" si="25"/>
        <v>0</v>
      </c>
      <c r="HQ74" s="115">
        <f t="shared" si="26"/>
        <v>2</v>
      </c>
      <c r="HR74" s="115">
        <f t="shared" si="27"/>
        <v>3</v>
      </c>
      <c r="HS74" s="116">
        <f t="shared" si="28"/>
        <v>0</v>
      </c>
      <c r="HT74" s="115">
        <f t="shared" si="29"/>
        <v>0</v>
      </c>
      <c r="HU74" s="115">
        <f t="shared" si="30"/>
        <v>0</v>
      </c>
      <c r="HV74" s="117">
        <f t="shared" si="31"/>
        <v>0</v>
      </c>
      <c r="HW74" s="115">
        <f t="shared" si="32"/>
        <v>0</v>
      </c>
      <c r="HX74" s="470" t="str">
        <f t="shared" si="33"/>
        <v>nem volt</v>
      </c>
      <c r="HY74" s="470">
        <f t="shared" si="34"/>
        <v>0</v>
      </c>
      <c r="HZ74" s="399">
        <f t="shared" si="35"/>
        <v>0</v>
      </c>
      <c r="IA74" s="118">
        <f t="shared" si="22"/>
        <v>9</v>
      </c>
      <c r="IB74" s="119">
        <f t="shared" si="23"/>
        <v>0</v>
      </c>
      <c r="IC74" s="119">
        <f t="shared" si="36"/>
        <v>0</v>
      </c>
      <c r="ID74" s="399">
        <f t="shared" si="37"/>
        <v>0</v>
      </c>
    </row>
    <row r="75" spans="1:238" ht="18" x14ac:dyDescent="0.25">
      <c r="A75" s="392">
        <f t="shared" si="38"/>
        <v>69</v>
      </c>
      <c r="B75" s="62" t="s">
        <v>443</v>
      </c>
      <c r="C75" s="64">
        <v>0</v>
      </c>
      <c r="D75" s="64">
        <v>0</v>
      </c>
      <c r="E75" s="64">
        <v>0</v>
      </c>
      <c r="F75" s="64">
        <v>0</v>
      </c>
      <c r="G75" s="64">
        <v>0</v>
      </c>
      <c r="H75" s="65">
        <v>0</v>
      </c>
      <c r="I75" s="288">
        <v>0</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0</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0</v>
      </c>
      <c r="BA75" s="379">
        <v>0</v>
      </c>
      <c r="BB75" s="379">
        <v>0</v>
      </c>
      <c r="BC75" s="379">
        <v>0</v>
      </c>
      <c r="BD75" s="379">
        <v>0</v>
      </c>
      <c r="BE75" s="379">
        <v>0</v>
      </c>
      <c r="BF75" s="379">
        <v>0</v>
      </c>
      <c r="BG75" s="379">
        <v>0</v>
      </c>
      <c r="BH75" s="380">
        <v>0</v>
      </c>
      <c r="BI75" s="381">
        <v>0</v>
      </c>
      <c r="BJ75" s="379">
        <v>0</v>
      </c>
      <c r="BK75" s="379">
        <v>0</v>
      </c>
      <c r="BL75" s="379">
        <v>0</v>
      </c>
      <c r="BM75" s="379">
        <v>0</v>
      </c>
      <c r="BN75" s="379">
        <v>0</v>
      </c>
      <c r="BO75" s="379">
        <v>0</v>
      </c>
      <c r="BP75" s="379">
        <v>0</v>
      </c>
      <c r="BQ75" s="382">
        <v>0</v>
      </c>
      <c r="BR75" s="378">
        <v>0</v>
      </c>
      <c r="BS75" s="379">
        <v>0</v>
      </c>
      <c r="BT75" s="379">
        <v>0</v>
      </c>
      <c r="BU75" s="379">
        <v>0</v>
      </c>
      <c r="BV75" s="379">
        <v>0</v>
      </c>
      <c r="BW75" s="379">
        <v>0</v>
      </c>
      <c r="BX75" s="379">
        <v>0</v>
      </c>
      <c r="BY75" s="379">
        <v>0</v>
      </c>
      <c r="BZ75" s="380">
        <v>0</v>
      </c>
      <c r="CA75" s="381">
        <v>0</v>
      </c>
      <c r="CB75" s="379">
        <v>0</v>
      </c>
      <c r="CC75" s="379">
        <v>0</v>
      </c>
      <c r="CD75" s="379">
        <v>0</v>
      </c>
      <c r="CE75" s="379">
        <v>0</v>
      </c>
      <c r="CF75" s="379">
        <v>0</v>
      </c>
      <c r="CG75" s="379">
        <v>0</v>
      </c>
      <c r="CH75" s="379">
        <v>0</v>
      </c>
      <c r="CI75" s="382">
        <v>0</v>
      </c>
      <c r="CJ75" s="378">
        <v>0</v>
      </c>
      <c r="CK75" s="379">
        <v>0</v>
      </c>
      <c r="CL75" s="379">
        <v>0</v>
      </c>
      <c r="CM75" s="379">
        <v>0</v>
      </c>
      <c r="CN75" s="379">
        <v>0</v>
      </c>
      <c r="CO75" s="379">
        <v>0</v>
      </c>
      <c r="CP75" s="379">
        <v>0</v>
      </c>
      <c r="CQ75" s="379">
        <v>0</v>
      </c>
      <c r="CR75" s="380">
        <v>0</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0</v>
      </c>
      <c r="DU75" s="379">
        <v>0</v>
      </c>
      <c r="DV75" s="379">
        <v>0</v>
      </c>
      <c r="DW75" s="379">
        <v>0</v>
      </c>
      <c r="DX75" s="379">
        <v>0</v>
      </c>
      <c r="DY75" s="379">
        <v>0</v>
      </c>
      <c r="DZ75" s="379">
        <v>0</v>
      </c>
      <c r="EA75" s="379">
        <v>0</v>
      </c>
      <c r="EB75" s="380">
        <v>0</v>
      </c>
      <c r="EC75" s="381">
        <v>0</v>
      </c>
      <c r="ED75" s="379">
        <v>0</v>
      </c>
      <c r="EE75" s="379">
        <v>0</v>
      </c>
      <c r="EF75" s="379">
        <v>0</v>
      </c>
      <c r="EG75" s="379">
        <v>0</v>
      </c>
      <c r="EH75" s="379">
        <v>0</v>
      </c>
      <c r="EI75" s="379">
        <v>0</v>
      </c>
      <c r="EJ75" s="379">
        <v>0</v>
      </c>
      <c r="EK75" s="382">
        <v>0</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0</v>
      </c>
      <c r="FE75" s="379">
        <v>0</v>
      </c>
      <c r="FF75" s="379">
        <v>0</v>
      </c>
      <c r="FG75" s="379">
        <v>0</v>
      </c>
      <c r="FH75" s="379">
        <v>0</v>
      </c>
      <c r="FI75" s="379">
        <v>0</v>
      </c>
      <c r="FJ75" s="379">
        <v>0</v>
      </c>
      <c r="FK75" s="379">
        <v>0</v>
      </c>
      <c r="FL75" s="380">
        <v>0</v>
      </c>
      <c r="FM75" s="381">
        <v>0</v>
      </c>
      <c r="FN75" s="379">
        <v>0</v>
      </c>
      <c r="FO75" s="379">
        <v>0</v>
      </c>
      <c r="FP75" s="379">
        <v>0</v>
      </c>
      <c r="FQ75" s="379">
        <v>0</v>
      </c>
      <c r="FR75" s="379">
        <v>0</v>
      </c>
      <c r="FS75" s="379">
        <v>0</v>
      </c>
      <c r="FT75" s="379">
        <v>0</v>
      </c>
      <c r="FU75" s="382">
        <v>0</v>
      </c>
      <c r="FV75" s="378">
        <v>0</v>
      </c>
      <c r="FW75" s="379">
        <v>0</v>
      </c>
      <c r="FX75" s="379">
        <v>0</v>
      </c>
      <c r="FY75" s="379">
        <v>0</v>
      </c>
      <c r="FZ75" s="379">
        <v>0</v>
      </c>
      <c r="GA75" s="379">
        <v>0</v>
      </c>
      <c r="GB75" s="379">
        <v>0</v>
      </c>
      <c r="GC75" s="379">
        <v>0</v>
      </c>
      <c r="GD75" s="380">
        <v>0</v>
      </c>
      <c r="GE75" s="381">
        <v>0</v>
      </c>
      <c r="GF75" s="379">
        <v>0</v>
      </c>
      <c r="GG75" s="379">
        <v>0</v>
      </c>
      <c r="GH75" s="379">
        <v>0</v>
      </c>
      <c r="GI75" s="379">
        <v>0</v>
      </c>
      <c r="GJ75" s="379">
        <v>0</v>
      </c>
      <c r="GK75" s="379">
        <v>0</v>
      </c>
      <c r="GL75" s="379">
        <v>0</v>
      </c>
      <c r="GM75" s="382">
        <v>0</v>
      </c>
      <c r="GN75" s="378">
        <v>5</v>
      </c>
      <c r="GO75" s="379">
        <v>0</v>
      </c>
      <c r="GP75" s="379">
        <v>0</v>
      </c>
      <c r="GQ75" s="379">
        <v>0</v>
      </c>
      <c r="GR75" s="379">
        <v>0</v>
      </c>
      <c r="GS75" s="379">
        <v>0</v>
      </c>
      <c r="GT75" s="379">
        <v>0</v>
      </c>
      <c r="GU75" s="379">
        <v>0</v>
      </c>
      <c r="GV75" s="380">
        <v>1</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24"/>
        <v>5</v>
      </c>
      <c r="HP75" s="115">
        <f t="shared" si="25"/>
        <v>0</v>
      </c>
      <c r="HQ75" s="115">
        <f t="shared" si="26"/>
        <v>0</v>
      </c>
      <c r="HR75" s="115">
        <f t="shared" si="27"/>
        <v>0</v>
      </c>
      <c r="HS75" s="116">
        <f t="shared" si="28"/>
        <v>0</v>
      </c>
      <c r="HT75" s="115">
        <f t="shared" si="29"/>
        <v>0</v>
      </c>
      <c r="HU75" s="115">
        <f t="shared" si="30"/>
        <v>0</v>
      </c>
      <c r="HV75" s="117">
        <f t="shared" si="31"/>
        <v>0</v>
      </c>
      <c r="HW75" s="115">
        <f t="shared" si="32"/>
        <v>0</v>
      </c>
      <c r="HX75" s="470" t="str">
        <f t="shared" si="33"/>
        <v>nem volt</v>
      </c>
      <c r="HY75" s="470" t="str">
        <f t="shared" si="34"/>
        <v>nem volt</v>
      </c>
      <c r="HZ75" s="399" t="str">
        <f t="shared" si="35"/>
        <v>nem volt</v>
      </c>
      <c r="IA75" s="118">
        <f t="shared" si="22"/>
        <v>5</v>
      </c>
      <c r="IB75" s="119">
        <f t="shared" si="23"/>
        <v>0</v>
      </c>
      <c r="IC75" s="119">
        <f t="shared" si="36"/>
        <v>0</v>
      </c>
      <c r="ID75" s="399">
        <f t="shared" si="37"/>
        <v>0</v>
      </c>
    </row>
    <row r="76" spans="1:238" ht="18" x14ac:dyDescent="0.25">
      <c r="A76" s="392">
        <f t="shared" si="38"/>
        <v>70</v>
      </c>
      <c r="B76" s="62" t="s">
        <v>443</v>
      </c>
      <c r="C76" s="64">
        <v>0</v>
      </c>
      <c r="D76" s="64">
        <v>0</v>
      </c>
      <c r="E76" s="64">
        <v>0</v>
      </c>
      <c r="F76" s="64">
        <v>0</v>
      </c>
      <c r="G76" s="64">
        <v>0</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0</v>
      </c>
      <c r="BD76" s="379">
        <v>0</v>
      </c>
      <c r="BE76" s="379">
        <v>0</v>
      </c>
      <c r="BF76" s="379">
        <v>0</v>
      </c>
      <c r="BG76" s="379">
        <v>0</v>
      </c>
      <c r="BH76" s="380">
        <v>0</v>
      </c>
      <c r="BI76" s="381">
        <v>0</v>
      </c>
      <c r="BJ76" s="379">
        <v>0</v>
      </c>
      <c r="BK76" s="379">
        <v>0</v>
      </c>
      <c r="BL76" s="379">
        <v>0</v>
      </c>
      <c r="BM76" s="379">
        <v>0</v>
      </c>
      <c r="BN76" s="379">
        <v>0</v>
      </c>
      <c r="BO76" s="379">
        <v>0</v>
      </c>
      <c r="BP76" s="379">
        <v>0</v>
      </c>
      <c r="BQ76" s="382">
        <v>0</v>
      </c>
      <c r="BR76" s="378">
        <v>0</v>
      </c>
      <c r="BS76" s="379">
        <v>0</v>
      </c>
      <c r="BT76" s="379">
        <v>0</v>
      </c>
      <c r="BU76" s="379">
        <v>0</v>
      </c>
      <c r="BV76" s="379">
        <v>0</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0</v>
      </c>
      <c r="FE76" s="379">
        <v>0</v>
      </c>
      <c r="FF76" s="379">
        <v>0</v>
      </c>
      <c r="FG76" s="379">
        <v>0</v>
      </c>
      <c r="FH76" s="379">
        <v>0</v>
      </c>
      <c r="FI76" s="379">
        <v>0</v>
      </c>
      <c r="FJ76" s="379">
        <v>0</v>
      </c>
      <c r="FK76" s="379">
        <v>0</v>
      </c>
      <c r="FL76" s="380">
        <v>0</v>
      </c>
      <c r="FM76" s="381">
        <v>4</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4</v>
      </c>
      <c r="GO76" s="379">
        <v>0</v>
      </c>
      <c r="GP76" s="379">
        <v>0</v>
      </c>
      <c r="GQ76" s="379">
        <v>0</v>
      </c>
      <c r="GR76" s="379">
        <v>1</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24"/>
        <v>8</v>
      </c>
      <c r="HP76" s="115">
        <f t="shared" si="25"/>
        <v>0</v>
      </c>
      <c r="HQ76" s="115">
        <f t="shared" si="26"/>
        <v>0</v>
      </c>
      <c r="HR76" s="115">
        <f t="shared" si="27"/>
        <v>0</v>
      </c>
      <c r="HS76" s="116">
        <f t="shared" si="28"/>
        <v>1</v>
      </c>
      <c r="HT76" s="115">
        <f t="shared" si="29"/>
        <v>0</v>
      </c>
      <c r="HU76" s="115">
        <f t="shared" si="30"/>
        <v>0</v>
      </c>
      <c r="HV76" s="117">
        <f t="shared" si="31"/>
        <v>0</v>
      </c>
      <c r="HW76" s="115">
        <f t="shared" si="32"/>
        <v>0.125</v>
      </c>
      <c r="HX76" s="470" t="str">
        <f t="shared" si="33"/>
        <v>nem volt</v>
      </c>
      <c r="HY76" s="470" t="str">
        <f t="shared" si="34"/>
        <v>nem volt</v>
      </c>
      <c r="HZ76" s="399" t="str">
        <f t="shared" si="35"/>
        <v>nem volt</v>
      </c>
      <c r="IA76" s="118">
        <f t="shared" si="22"/>
        <v>8</v>
      </c>
      <c r="IB76" s="119">
        <f t="shared" si="23"/>
        <v>1</v>
      </c>
      <c r="IC76" s="119">
        <f t="shared" si="36"/>
        <v>0.125</v>
      </c>
      <c r="ID76" s="399">
        <f t="shared" si="37"/>
        <v>0</v>
      </c>
    </row>
    <row r="77" spans="1:238" ht="18" x14ac:dyDescent="0.25">
      <c r="A77" s="392">
        <f t="shared" si="38"/>
        <v>71</v>
      </c>
      <c r="B77" s="62" t="s">
        <v>443</v>
      </c>
      <c r="C77" s="64">
        <v>0</v>
      </c>
      <c r="D77" s="64">
        <v>0</v>
      </c>
      <c r="E77" s="64">
        <v>0</v>
      </c>
      <c r="F77" s="64">
        <v>0</v>
      </c>
      <c r="G77" s="64">
        <v>0</v>
      </c>
      <c r="H77" s="65">
        <v>0</v>
      </c>
      <c r="I77" s="288">
        <v>0</v>
      </c>
      <c r="J77" s="64">
        <v>0</v>
      </c>
      <c r="K77" s="64">
        <v>0</v>
      </c>
      <c r="L77" s="64">
        <v>0</v>
      </c>
      <c r="M77" s="64">
        <v>0</v>
      </c>
      <c r="N77" s="64">
        <v>1</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0</v>
      </c>
      <c r="AI77" s="379">
        <v>0</v>
      </c>
      <c r="AJ77" s="379">
        <v>0</v>
      </c>
      <c r="AK77" s="379">
        <v>0</v>
      </c>
      <c r="AL77" s="379">
        <v>0</v>
      </c>
      <c r="AM77" s="379">
        <v>0</v>
      </c>
      <c r="AN77" s="379">
        <v>0</v>
      </c>
      <c r="AO77" s="379">
        <v>0</v>
      </c>
      <c r="AP77" s="380">
        <v>0</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0</v>
      </c>
      <c r="BJ77" s="379">
        <v>0</v>
      </c>
      <c r="BK77" s="379">
        <v>0</v>
      </c>
      <c r="BL77" s="379">
        <v>0</v>
      </c>
      <c r="BM77" s="379">
        <v>0</v>
      </c>
      <c r="BN77" s="379">
        <v>0</v>
      </c>
      <c r="BO77" s="379">
        <v>0</v>
      </c>
      <c r="BP77" s="379">
        <v>0</v>
      </c>
      <c r="BQ77" s="382">
        <v>0</v>
      </c>
      <c r="BR77" s="378">
        <v>0</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0</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7</v>
      </c>
      <c r="ED77" s="379">
        <v>0</v>
      </c>
      <c r="EE77" s="379">
        <v>0</v>
      </c>
      <c r="EF77" s="379">
        <v>0</v>
      </c>
      <c r="EG77" s="379">
        <v>2</v>
      </c>
      <c r="EH77" s="379">
        <v>0</v>
      </c>
      <c r="EI77" s="379">
        <v>0</v>
      </c>
      <c r="EJ77" s="379">
        <v>0</v>
      </c>
      <c r="EK77" s="382">
        <v>1</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0</v>
      </c>
      <c r="HG77" s="379">
        <v>0</v>
      </c>
      <c r="HH77" s="379">
        <v>0</v>
      </c>
      <c r="HI77" s="379">
        <v>0</v>
      </c>
      <c r="HJ77" s="379">
        <v>0</v>
      </c>
      <c r="HK77" s="379">
        <v>0</v>
      </c>
      <c r="HL77" s="379">
        <v>0</v>
      </c>
      <c r="HM77" s="379">
        <v>0</v>
      </c>
      <c r="HN77" s="380">
        <v>0</v>
      </c>
      <c r="HO77" s="115">
        <f t="shared" si="24"/>
        <v>7</v>
      </c>
      <c r="HP77" s="115">
        <f t="shared" si="25"/>
        <v>0</v>
      </c>
      <c r="HQ77" s="115">
        <f t="shared" si="26"/>
        <v>0</v>
      </c>
      <c r="HR77" s="115">
        <f t="shared" si="27"/>
        <v>0</v>
      </c>
      <c r="HS77" s="116">
        <f t="shared" si="28"/>
        <v>2</v>
      </c>
      <c r="HT77" s="115">
        <f t="shared" si="29"/>
        <v>0</v>
      </c>
      <c r="HU77" s="115">
        <f t="shared" si="30"/>
        <v>0</v>
      </c>
      <c r="HV77" s="117">
        <f t="shared" si="31"/>
        <v>0</v>
      </c>
      <c r="HW77" s="115">
        <f t="shared" si="32"/>
        <v>0.2857142857142857</v>
      </c>
      <c r="HX77" s="470" t="str">
        <f t="shared" si="33"/>
        <v>nem volt</v>
      </c>
      <c r="HY77" s="470" t="str">
        <f t="shared" si="34"/>
        <v>nem volt</v>
      </c>
      <c r="HZ77" s="399" t="str">
        <f t="shared" si="35"/>
        <v>nem volt</v>
      </c>
      <c r="IA77" s="118">
        <f t="shared" si="22"/>
        <v>7</v>
      </c>
      <c r="IB77" s="119">
        <f t="shared" si="23"/>
        <v>2</v>
      </c>
      <c r="IC77" s="119">
        <f t="shared" si="36"/>
        <v>0.2857142857142857</v>
      </c>
      <c r="ID77" s="399">
        <f t="shared" si="37"/>
        <v>1</v>
      </c>
    </row>
    <row r="78" spans="1:238" ht="18" x14ac:dyDescent="0.25">
      <c r="A78" s="392">
        <f t="shared" si="38"/>
        <v>72</v>
      </c>
      <c r="B78" s="62" t="s">
        <v>443</v>
      </c>
      <c r="C78" s="64">
        <v>0</v>
      </c>
      <c r="D78" s="64">
        <v>0</v>
      </c>
      <c r="E78" s="64">
        <v>0</v>
      </c>
      <c r="F78" s="64">
        <v>0</v>
      </c>
      <c r="G78" s="64">
        <v>0</v>
      </c>
      <c r="H78" s="65">
        <v>0</v>
      </c>
      <c r="I78" s="288">
        <v>0</v>
      </c>
      <c r="J78" s="64">
        <v>0</v>
      </c>
      <c r="K78" s="64">
        <v>0</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0</v>
      </c>
      <c r="AK78" s="379">
        <v>0</v>
      </c>
      <c r="AL78" s="379">
        <v>0</v>
      </c>
      <c r="AM78" s="379">
        <v>0</v>
      </c>
      <c r="AN78" s="379">
        <v>0</v>
      </c>
      <c r="AO78" s="379">
        <v>0</v>
      </c>
      <c r="AP78" s="380">
        <v>0</v>
      </c>
      <c r="AQ78" s="381">
        <v>0</v>
      </c>
      <c r="AR78" s="379">
        <v>0</v>
      </c>
      <c r="AS78" s="379">
        <v>0</v>
      </c>
      <c r="AT78" s="379">
        <v>0</v>
      </c>
      <c r="AU78" s="379">
        <v>0</v>
      </c>
      <c r="AV78" s="379">
        <v>0</v>
      </c>
      <c r="AW78" s="379">
        <v>0</v>
      </c>
      <c r="AX78" s="379">
        <v>0</v>
      </c>
      <c r="AY78" s="382">
        <v>0</v>
      </c>
      <c r="AZ78" s="378">
        <v>0</v>
      </c>
      <c r="BA78" s="379">
        <v>0</v>
      </c>
      <c r="BB78" s="379">
        <v>0</v>
      </c>
      <c r="BC78" s="379">
        <v>0</v>
      </c>
      <c r="BD78" s="379">
        <v>0</v>
      </c>
      <c r="BE78" s="379">
        <v>0</v>
      </c>
      <c r="BF78" s="379">
        <v>0</v>
      </c>
      <c r="BG78" s="379">
        <v>0</v>
      </c>
      <c r="BH78" s="380">
        <v>0</v>
      </c>
      <c r="BI78" s="381">
        <v>0</v>
      </c>
      <c r="BJ78" s="379">
        <v>0</v>
      </c>
      <c r="BK78" s="379">
        <v>0</v>
      </c>
      <c r="BL78" s="379">
        <v>0</v>
      </c>
      <c r="BM78" s="379">
        <v>0</v>
      </c>
      <c r="BN78" s="379">
        <v>0</v>
      </c>
      <c r="BO78" s="379">
        <v>0</v>
      </c>
      <c r="BP78" s="379">
        <v>0</v>
      </c>
      <c r="BQ78" s="382">
        <v>0</v>
      </c>
      <c r="BR78" s="378">
        <v>0</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0</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14</v>
      </c>
      <c r="FN78" s="379">
        <v>0</v>
      </c>
      <c r="FO78" s="379">
        <v>0</v>
      </c>
      <c r="FP78" s="379">
        <v>0</v>
      </c>
      <c r="FQ78" s="379">
        <v>0</v>
      </c>
      <c r="FR78" s="379">
        <v>0</v>
      </c>
      <c r="FS78" s="379">
        <v>0</v>
      </c>
      <c r="FT78" s="379">
        <v>0</v>
      </c>
      <c r="FU78" s="382">
        <v>1</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24"/>
        <v>14</v>
      </c>
      <c r="HP78" s="115">
        <f t="shared" si="25"/>
        <v>0</v>
      </c>
      <c r="HQ78" s="115">
        <f t="shared" si="26"/>
        <v>0</v>
      </c>
      <c r="HR78" s="115">
        <f t="shared" si="27"/>
        <v>0</v>
      </c>
      <c r="HS78" s="116">
        <f t="shared" si="28"/>
        <v>0</v>
      </c>
      <c r="HT78" s="115">
        <f t="shared" si="29"/>
        <v>0</v>
      </c>
      <c r="HU78" s="115">
        <f t="shared" si="30"/>
        <v>0</v>
      </c>
      <c r="HV78" s="117">
        <f t="shared" si="31"/>
        <v>0</v>
      </c>
      <c r="HW78" s="115">
        <f t="shared" si="32"/>
        <v>0</v>
      </c>
      <c r="HX78" s="470" t="str">
        <f t="shared" si="33"/>
        <v>nem volt</v>
      </c>
      <c r="HY78" s="470" t="str">
        <f t="shared" si="34"/>
        <v>nem volt</v>
      </c>
      <c r="HZ78" s="399" t="str">
        <f t="shared" si="35"/>
        <v>nem volt</v>
      </c>
      <c r="IA78" s="118">
        <f t="shared" si="22"/>
        <v>14</v>
      </c>
      <c r="IB78" s="119">
        <f t="shared" si="23"/>
        <v>0</v>
      </c>
      <c r="IC78" s="119">
        <f t="shared" si="36"/>
        <v>0</v>
      </c>
      <c r="ID78" s="399">
        <f t="shared" si="37"/>
        <v>0</v>
      </c>
    </row>
    <row r="79" spans="1:238" ht="18" x14ac:dyDescent="0.25">
      <c r="A79" s="392">
        <f t="shared" si="38"/>
        <v>73</v>
      </c>
      <c r="B79" s="62" t="s">
        <v>443</v>
      </c>
      <c r="C79" s="64">
        <v>0</v>
      </c>
      <c r="D79" s="64">
        <v>0</v>
      </c>
      <c r="E79" s="64">
        <v>0</v>
      </c>
      <c r="F79" s="64">
        <v>0</v>
      </c>
      <c r="G79" s="64">
        <v>0</v>
      </c>
      <c r="H79" s="65">
        <v>2</v>
      </c>
      <c r="I79" s="288">
        <v>0</v>
      </c>
      <c r="J79" s="64">
        <v>0</v>
      </c>
      <c r="K79" s="64">
        <v>0</v>
      </c>
      <c r="L79" s="64">
        <v>0</v>
      </c>
      <c r="M79" s="64">
        <v>0</v>
      </c>
      <c r="N79" s="64">
        <v>0</v>
      </c>
      <c r="O79" s="67"/>
      <c r="P79" s="378">
        <v>0</v>
      </c>
      <c r="Q79" s="379">
        <v>0</v>
      </c>
      <c r="R79" s="379">
        <v>0</v>
      </c>
      <c r="S79" s="379">
        <v>0</v>
      </c>
      <c r="T79" s="379">
        <v>0</v>
      </c>
      <c r="U79" s="379">
        <v>0</v>
      </c>
      <c r="V79" s="379">
        <v>0</v>
      </c>
      <c r="W79" s="379">
        <v>0</v>
      </c>
      <c r="X79" s="380">
        <v>0</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0</v>
      </c>
      <c r="BA79" s="379">
        <v>0</v>
      </c>
      <c r="BB79" s="379">
        <v>0</v>
      </c>
      <c r="BC79" s="379">
        <v>0</v>
      </c>
      <c r="BD79" s="379">
        <v>0</v>
      </c>
      <c r="BE79" s="379">
        <v>0</v>
      </c>
      <c r="BF79" s="379">
        <v>0</v>
      </c>
      <c r="BG79" s="379">
        <v>0</v>
      </c>
      <c r="BH79" s="380">
        <v>0</v>
      </c>
      <c r="BI79" s="381">
        <v>0</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0</v>
      </c>
      <c r="DU79" s="379">
        <v>0</v>
      </c>
      <c r="DV79" s="379">
        <v>0</v>
      </c>
      <c r="DW79" s="379">
        <v>0</v>
      </c>
      <c r="DX79" s="379">
        <v>0</v>
      </c>
      <c r="DY79" s="379">
        <v>0</v>
      </c>
      <c r="DZ79" s="379">
        <v>0</v>
      </c>
      <c r="EA79" s="379">
        <v>0</v>
      </c>
      <c r="EB79" s="380">
        <v>0</v>
      </c>
      <c r="EC79" s="381">
        <v>0</v>
      </c>
      <c r="ED79" s="379">
        <v>0</v>
      </c>
      <c r="EE79" s="379">
        <v>0</v>
      </c>
      <c r="EF79" s="379">
        <v>4</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0</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0</v>
      </c>
      <c r="GP79" s="379">
        <v>0</v>
      </c>
      <c r="GQ79" s="379">
        <v>0</v>
      </c>
      <c r="GR79" s="379">
        <v>0</v>
      </c>
      <c r="GS79" s="379">
        <v>0</v>
      </c>
      <c r="GT79" s="379">
        <v>0</v>
      </c>
      <c r="GU79" s="379">
        <v>0</v>
      </c>
      <c r="GV79" s="380">
        <v>0</v>
      </c>
      <c r="GW79" s="381">
        <v>0</v>
      </c>
      <c r="GX79" s="379">
        <v>0</v>
      </c>
      <c r="GY79" s="379">
        <v>0</v>
      </c>
      <c r="GZ79" s="379">
        <v>0</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24"/>
        <v>0</v>
      </c>
      <c r="HP79" s="115">
        <f t="shared" si="25"/>
        <v>0</v>
      </c>
      <c r="HQ79" s="115">
        <f t="shared" si="26"/>
        <v>0</v>
      </c>
      <c r="HR79" s="115">
        <f t="shared" si="27"/>
        <v>4</v>
      </c>
      <c r="HS79" s="116">
        <f t="shared" si="28"/>
        <v>0</v>
      </c>
      <c r="HT79" s="115">
        <f t="shared" si="29"/>
        <v>0</v>
      </c>
      <c r="HU79" s="115">
        <f t="shared" si="30"/>
        <v>0</v>
      </c>
      <c r="HV79" s="117">
        <f t="shared" si="31"/>
        <v>0</v>
      </c>
      <c r="HW79" s="115" t="str">
        <f t="shared" si="32"/>
        <v>nem volt</v>
      </c>
      <c r="HX79" s="470" t="str">
        <f t="shared" si="33"/>
        <v>nem volt</v>
      </c>
      <c r="HY79" s="470" t="str">
        <f t="shared" si="34"/>
        <v>nem volt</v>
      </c>
      <c r="HZ79" s="399">
        <f t="shared" si="35"/>
        <v>0</v>
      </c>
      <c r="IA79" s="118">
        <f t="shared" si="22"/>
        <v>4</v>
      </c>
      <c r="IB79" s="119">
        <f t="shared" si="23"/>
        <v>0</v>
      </c>
      <c r="IC79" s="119">
        <f t="shared" si="36"/>
        <v>0</v>
      </c>
      <c r="ID79" s="399">
        <f t="shared" si="37"/>
        <v>2</v>
      </c>
    </row>
    <row r="80" spans="1:238" ht="18" x14ac:dyDescent="0.25">
      <c r="A80" s="392">
        <f t="shared" si="38"/>
        <v>74</v>
      </c>
      <c r="B80" s="62" t="s">
        <v>443</v>
      </c>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0</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0</v>
      </c>
      <c r="DU80" s="379">
        <v>0</v>
      </c>
      <c r="DV80" s="379">
        <v>0</v>
      </c>
      <c r="DW80" s="379">
        <v>0</v>
      </c>
      <c r="DX80" s="379">
        <v>0</v>
      </c>
      <c r="DY80" s="379">
        <v>0</v>
      </c>
      <c r="DZ80" s="379">
        <v>0</v>
      </c>
      <c r="EA80" s="379">
        <v>0</v>
      </c>
      <c r="EB80" s="380">
        <v>0</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0</v>
      </c>
      <c r="HG80" s="379">
        <v>0</v>
      </c>
      <c r="HH80" s="379">
        <v>0</v>
      </c>
      <c r="HI80" s="379">
        <v>0</v>
      </c>
      <c r="HJ80" s="379">
        <v>0</v>
      </c>
      <c r="HK80" s="379">
        <v>0</v>
      </c>
      <c r="HL80" s="379">
        <v>0</v>
      </c>
      <c r="HM80" s="379">
        <v>0</v>
      </c>
      <c r="HN80" s="380">
        <v>0</v>
      </c>
      <c r="HO80" s="115">
        <f t="shared" si="24"/>
        <v>0</v>
      </c>
      <c r="HP80" s="115">
        <f t="shared" si="25"/>
        <v>0</v>
      </c>
      <c r="HQ80" s="115">
        <f t="shared" si="26"/>
        <v>0</v>
      </c>
      <c r="HR80" s="115">
        <f t="shared" si="27"/>
        <v>0</v>
      </c>
      <c r="HS80" s="116">
        <f t="shared" si="28"/>
        <v>0</v>
      </c>
      <c r="HT80" s="115">
        <f t="shared" si="29"/>
        <v>0</v>
      </c>
      <c r="HU80" s="115">
        <f t="shared" si="30"/>
        <v>0</v>
      </c>
      <c r="HV80" s="117">
        <f t="shared" si="31"/>
        <v>0</v>
      </c>
      <c r="HW80" s="115" t="str">
        <f t="shared" si="32"/>
        <v>nem volt</v>
      </c>
      <c r="HX80" s="470" t="str">
        <f t="shared" si="33"/>
        <v>nem volt</v>
      </c>
      <c r="HY80" s="470" t="str">
        <f t="shared" si="34"/>
        <v>nem volt</v>
      </c>
      <c r="HZ80" s="399" t="str">
        <f t="shared" si="35"/>
        <v>nem volt</v>
      </c>
      <c r="IA80" s="118">
        <f t="shared" ref="IA80:IA106" si="39">SUM(HO80:HR80)</f>
        <v>0</v>
      </c>
      <c r="IB80" s="119">
        <f t="shared" si="23"/>
        <v>0</v>
      </c>
      <c r="IC80" s="119" t="str">
        <f t="shared" si="36"/>
        <v>nem volt</v>
      </c>
      <c r="ID80" s="399">
        <f t="shared" si="37"/>
        <v>0</v>
      </c>
    </row>
    <row r="81" spans="1:238" ht="18" x14ac:dyDescent="0.25">
      <c r="A81" s="392">
        <f t="shared" si="38"/>
        <v>75</v>
      </c>
      <c r="B81" s="62" t="s">
        <v>443</v>
      </c>
      <c r="C81" s="64">
        <v>0</v>
      </c>
      <c r="D81" s="64">
        <v>0</v>
      </c>
      <c r="E81" s="64">
        <v>0</v>
      </c>
      <c r="F81" s="64">
        <v>0</v>
      </c>
      <c r="G81" s="64">
        <v>0</v>
      </c>
      <c r="H81" s="65">
        <v>1</v>
      </c>
      <c r="I81" s="288">
        <v>0</v>
      </c>
      <c r="J81" s="64">
        <v>0</v>
      </c>
      <c r="K81" s="64">
        <v>0</v>
      </c>
      <c r="L81" s="64">
        <v>0</v>
      </c>
      <c r="M81" s="64">
        <v>0</v>
      </c>
      <c r="N81" s="64">
        <v>0</v>
      </c>
      <c r="O81" s="67"/>
      <c r="P81" s="378">
        <v>0</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0</v>
      </c>
      <c r="AJ81" s="379">
        <v>0</v>
      </c>
      <c r="AK81" s="379">
        <v>0</v>
      </c>
      <c r="AL81" s="379">
        <v>0</v>
      </c>
      <c r="AM81" s="379">
        <v>0</v>
      </c>
      <c r="AN81" s="379">
        <v>0</v>
      </c>
      <c r="AO81" s="379">
        <v>0</v>
      </c>
      <c r="AP81" s="380">
        <v>0</v>
      </c>
      <c r="AQ81" s="381">
        <v>0</v>
      </c>
      <c r="AR81" s="379">
        <v>0</v>
      </c>
      <c r="AS81" s="379">
        <v>0</v>
      </c>
      <c r="AT81" s="379">
        <v>0</v>
      </c>
      <c r="AU81" s="379">
        <v>0</v>
      </c>
      <c r="AV81" s="379">
        <v>0</v>
      </c>
      <c r="AW81" s="379">
        <v>0</v>
      </c>
      <c r="AX81" s="379">
        <v>0</v>
      </c>
      <c r="AY81" s="382">
        <v>0</v>
      </c>
      <c r="AZ81" s="378">
        <v>0</v>
      </c>
      <c r="BA81" s="379">
        <v>0</v>
      </c>
      <c r="BB81" s="379">
        <v>0</v>
      </c>
      <c r="BC81" s="379">
        <v>0</v>
      </c>
      <c r="BD81" s="379">
        <v>0</v>
      </c>
      <c r="BE81" s="379">
        <v>0</v>
      </c>
      <c r="BF81" s="379">
        <v>0</v>
      </c>
      <c r="BG81" s="379">
        <v>0</v>
      </c>
      <c r="BH81" s="380">
        <v>0</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0</v>
      </c>
      <c r="DL81" s="379">
        <v>0</v>
      </c>
      <c r="DM81" s="379">
        <v>0</v>
      </c>
      <c r="DN81" s="379">
        <v>0</v>
      </c>
      <c r="DO81" s="379">
        <v>0</v>
      </c>
      <c r="DP81" s="379">
        <v>0</v>
      </c>
      <c r="DQ81" s="379">
        <v>0</v>
      </c>
      <c r="DR81" s="379">
        <v>0</v>
      </c>
      <c r="DS81" s="382">
        <v>0</v>
      </c>
      <c r="DT81" s="378">
        <v>0</v>
      </c>
      <c r="DU81" s="379">
        <v>0</v>
      </c>
      <c r="DV81" s="379">
        <v>0</v>
      </c>
      <c r="DW81" s="379">
        <v>0</v>
      </c>
      <c r="DX81" s="379">
        <v>0</v>
      </c>
      <c r="DY81" s="379">
        <v>0</v>
      </c>
      <c r="DZ81" s="379">
        <v>0</v>
      </c>
      <c r="EA81" s="379">
        <v>0</v>
      </c>
      <c r="EB81" s="380">
        <v>0</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0</v>
      </c>
      <c r="FE81" s="379">
        <v>0</v>
      </c>
      <c r="FF81" s="379">
        <v>0</v>
      </c>
      <c r="FG81" s="379">
        <v>0</v>
      </c>
      <c r="FH81" s="379">
        <v>0</v>
      </c>
      <c r="FI81" s="379">
        <v>0</v>
      </c>
      <c r="FJ81" s="379">
        <v>0</v>
      </c>
      <c r="FK81" s="379">
        <v>0</v>
      </c>
      <c r="FL81" s="380">
        <v>0</v>
      </c>
      <c r="FM81" s="381">
        <v>9</v>
      </c>
      <c r="FN81" s="379">
        <v>0</v>
      </c>
      <c r="FO81" s="379">
        <v>0</v>
      </c>
      <c r="FP81" s="379">
        <v>0</v>
      </c>
      <c r="FQ81" s="379">
        <v>0</v>
      </c>
      <c r="FR81" s="379">
        <v>0</v>
      </c>
      <c r="FS81" s="379">
        <v>0</v>
      </c>
      <c r="FT81" s="379">
        <v>0</v>
      </c>
      <c r="FU81" s="382">
        <v>0</v>
      </c>
      <c r="FV81" s="378">
        <v>0</v>
      </c>
      <c r="FW81" s="379">
        <v>0</v>
      </c>
      <c r="FX81" s="379">
        <v>0</v>
      </c>
      <c r="FY81" s="379">
        <v>0</v>
      </c>
      <c r="FZ81" s="379">
        <v>0</v>
      </c>
      <c r="GA81" s="379">
        <v>0</v>
      </c>
      <c r="GB81" s="379">
        <v>0</v>
      </c>
      <c r="GC81" s="379">
        <v>0</v>
      </c>
      <c r="GD81" s="380">
        <v>0</v>
      </c>
      <c r="GE81" s="381">
        <v>0</v>
      </c>
      <c r="GF81" s="379">
        <v>0</v>
      </c>
      <c r="GG81" s="379">
        <v>0</v>
      </c>
      <c r="GH81" s="379">
        <v>0</v>
      </c>
      <c r="GI81" s="379">
        <v>0</v>
      </c>
      <c r="GJ81" s="379">
        <v>0</v>
      </c>
      <c r="GK81" s="379">
        <v>0</v>
      </c>
      <c r="GL81" s="379">
        <v>0</v>
      </c>
      <c r="GM81" s="382">
        <v>0</v>
      </c>
      <c r="GN81" s="378">
        <v>0</v>
      </c>
      <c r="GO81" s="379">
        <v>0</v>
      </c>
      <c r="GP81" s="379">
        <v>0</v>
      </c>
      <c r="GQ81" s="379">
        <v>0</v>
      </c>
      <c r="GR81" s="379">
        <v>0</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24"/>
        <v>9</v>
      </c>
      <c r="HP81" s="115">
        <f t="shared" si="25"/>
        <v>0</v>
      </c>
      <c r="HQ81" s="115">
        <f t="shared" si="26"/>
        <v>0</v>
      </c>
      <c r="HR81" s="115">
        <f t="shared" si="27"/>
        <v>0</v>
      </c>
      <c r="HS81" s="116">
        <f t="shared" si="28"/>
        <v>0</v>
      </c>
      <c r="HT81" s="115">
        <f t="shared" si="29"/>
        <v>0</v>
      </c>
      <c r="HU81" s="115">
        <f t="shared" si="30"/>
        <v>0</v>
      </c>
      <c r="HV81" s="117">
        <f t="shared" si="31"/>
        <v>0</v>
      </c>
      <c r="HW81" s="115">
        <f t="shared" si="32"/>
        <v>0</v>
      </c>
      <c r="HX81" s="470" t="str">
        <f t="shared" si="33"/>
        <v>nem volt</v>
      </c>
      <c r="HY81" s="470" t="str">
        <f t="shared" si="34"/>
        <v>nem volt</v>
      </c>
      <c r="HZ81" s="399" t="str">
        <f t="shared" si="35"/>
        <v>nem volt</v>
      </c>
      <c r="IA81" s="118">
        <f t="shared" si="39"/>
        <v>9</v>
      </c>
      <c r="IB81" s="119">
        <f t="shared" si="23"/>
        <v>0</v>
      </c>
      <c r="IC81" s="119">
        <f t="shared" si="36"/>
        <v>0</v>
      </c>
      <c r="ID81" s="399">
        <f t="shared" si="37"/>
        <v>1</v>
      </c>
    </row>
    <row r="82" spans="1:238" ht="18" x14ac:dyDescent="0.25">
      <c r="A82" s="392">
        <f t="shared" si="38"/>
        <v>76</v>
      </c>
      <c r="B82" s="62" t="s">
        <v>443</v>
      </c>
      <c r="C82" s="64">
        <v>0</v>
      </c>
      <c r="D82" s="64">
        <v>0</v>
      </c>
      <c r="E82" s="64">
        <v>0</v>
      </c>
      <c r="F82" s="64">
        <v>0</v>
      </c>
      <c r="G82" s="64">
        <v>0</v>
      </c>
      <c r="H82" s="65">
        <v>0</v>
      </c>
      <c r="I82" s="288">
        <v>0</v>
      </c>
      <c r="J82" s="64">
        <v>0</v>
      </c>
      <c r="K82" s="64">
        <v>0</v>
      </c>
      <c r="L82" s="64">
        <v>0</v>
      </c>
      <c r="M82" s="64">
        <v>0</v>
      </c>
      <c r="N82" s="64">
        <v>0</v>
      </c>
      <c r="O82" s="67"/>
      <c r="P82" s="378">
        <v>0</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0</v>
      </c>
      <c r="BS82" s="379">
        <v>0</v>
      </c>
      <c r="BT82" s="379">
        <v>0</v>
      </c>
      <c r="BU82" s="379">
        <v>0</v>
      </c>
      <c r="BV82" s="379">
        <v>0</v>
      </c>
      <c r="BW82" s="379">
        <v>0</v>
      </c>
      <c r="BX82" s="379">
        <v>0</v>
      </c>
      <c r="BY82" s="379">
        <v>0</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0</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0</v>
      </c>
      <c r="FF82" s="379">
        <v>0</v>
      </c>
      <c r="FG82" s="379">
        <v>0</v>
      </c>
      <c r="FH82" s="379">
        <v>0</v>
      </c>
      <c r="FI82" s="379">
        <v>0</v>
      </c>
      <c r="FJ82" s="379">
        <v>0</v>
      </c>
      <c r="FK82" s="379">
        <v>0</v>
      </c>
      <c r="FL82" s="380">
        <v>0</v>
      </c>
      <c r="FM82" s="381">
        <v>0</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0</v>
      </c>
      <c r="GO82" s="379">
        <v>0</v>
      </c>
      <c r="GP82" s="379">
        <v>0</v>
      </c>
      <c r="GQ82" s="379">
        <v>0</v>
      </c>
      <c r="GR82" s="379">
        <v>0</v>
      </c>
      <c r="GS82" s="379">
        <v>0</v>
      </c>
      <c r="GT82" s="379">
        <v>0</v>
      </c>
      <c r="GU82" s="379">
        <v>0</v>
      </c>
      <c r="GV82" s="380">
        <v>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24"/>
        <v>0</v>
      </c>
      <c r="HP82" s="115">
        <f t="shared" si="25"/>
        <v>0</v>
      </c>
      <c r="HQ82" s="115">
        <f t="shared" si="26"/>
        <v>0</v>
      </c>
      <c r="HR82" s="115">
        <f t="shared" si="27"/>
        <v>0</v>
      </c>
      <c r="HS82" s="116">
        <f t="shared" si="28"/>
        <v>0</v>
      </c>
      <c r="HT82" s="115">
        <f t="shared" si="29"/>
        <v>0</v>
      </c>
      <c r="HU82" s="115">
        <f t="shared" si="30"/>
        <v>0</v>
      </c>
      <c r="HV82" s="117">
        <f t="shared" si="31"/>
        <v>0</v>
      </c>
      <c r="HW82" s="115" t="str">
        <f t="shared" si="32"/>
        <v>nem volt</v>
      </c>
      <c r="HX82" s="470" t="str">
        <f t="shared" si="33"/>
        <v>nem volt</v>
      </c>
      <c r="HY82" s="470" t="str">
        <f t="shared" si="34"/>
        <v>nem volt</v>
      </c>
      <c r="HZ82" s="399" t="str">
        <f t="shared" si="35"/>
        <v>nem volt</v>
      </c>
      <c r="IA82" s="118">
        <f t="shared" si="39"/>
        <v>0</v>
      </c>
      <c r="IB82" s="119">
        <f t="shared" si="23"/>
        <v>0</v>
      </c>
      <c r="IC82" s="119" t="str">
        <f t="shared" si="36"/>
        <v>nem volt</v>
      </c>
      <c r="ID82" s="399">
        <f t="shared" si="37"/>
        <v>0</v>
      </c>
    </row>
    <row r="83" spans="1:238" ht="18" x14ac:dyDescent="0.25">
      <c r="A83" s="392">
        <f t="shared" si="38"/>
        <v>77</v>
      </c>
      <c r="B83" s="62" t="s">
        <v>443</v>
      </c>
      <c r="C83" s="64">
        <v>0</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0</v>
      </c>
      <c r="AI83" s="379">
        <v>0</v>
      </c>
      <c r="AJ83" s="379">
        <v>0</v>
      </c>
      <c r="AK83" s="379">
        <v>0</v>
      </c>
      <c r="AL83" s="379">
        <v>0</v>
      </c>
      <c r="AM83" s="379">
        <v>0</v>
      </c>
      <c r="AN83" s="379">
        <v>0</v>
      </c>
      <c r="AO83" s="379">
        <v>0</v>
      </c>
      <c r="AP83" s="380">
        <v>0</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0</v>
      </c>
      <c r="BJ83" s="379">
        <v>0</v>
      </c>
      <c r="BK83" s="379">
        <v>0</v>
      </c>
      <c r="BL83" s="379">
        <v>0</v>
      </c>
      <c r="BM83" s="379">
        <v>0</v>
      </c>
      <c r="BN83" s="379">
        <v>0</v>
      </c>
      <c r="BO83" s="379">
        <v>0</v>
      </c>
      <c r="BP83" s="379">
        <v>0</v>
      </c>
      <c r="BQ83" s="382">
        <v>0</v>
      </c>
      <c r="BR83" s="378">
        <v>0</v>
      </c>
      <c r="BS83" s="379">
        <v>0</v>
      </c>
      <c r="BT83" s="379">
        <v>0</v>
      </c>
      <c r="BU83" s="379">
        <v>0</v>
      </c>
      <c r="BV83" s="379">
        <v>0</v>
      </c>
      <c r="BW83" s="379">
        <v>0</v>
      </c>
      <c r="BX83" s="379">
        <v>0</v>
      </c>
      <c r="BY83" s="379">
        <v>0</v>
      </c>
      <c r="BZ83" s="380">
        <v>0</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0</v>
      </c>
      <c r="EE83" s="379">
        <v>0</v>
      </c>
      <c r="EF83" s="379">
        <v>0</v>
      </c>
      <c r="EG83" s="379">
        <v>0</v>
      </c>
      <c r="EH83" s="379">
        <v>0</v>
      </c>
      <c r="EI83" s="379">
        <v>0</v>
      </c>
      <c r="EJ83" s="379">
        <v>0</v>
      </c>
      <c r="EK83" s="382">
        <v>0</v>
      </c>
      <c r="EL83" s="378">
        <v>0</v>
      </c>
      <c r="EM83" s="379">
        <v>0</v>
      </c>
      <c r="EN83" s="379">
        <v>0</v>
      </c>
      <c r="EO83" s="379">
        <v>0</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81">
        <v>0</v>
      </c>
      <c r="GX83" s="379">
        <v>0</v>
      </c>
      <c r="GY83" s="379">
        <v>0</v>
      </c>
      <c r="GZ83" s="379">
        <v>0</v>
      </c>
      <c r="HA83" s="379">
        <v>0</v>
      </c>
      <c r="HB83" s="379">
        <v>0</v>
      </c>
      <c r="HC83" s="379">
        <v>0</v>
      </c>
      <c r="HD83" s="379">
        <v>0</v>
      </c>
      <c r="HE83" s="382">
        <v>0</v>
      </c>
      <c r="HF83" s="378">
        <v>0</v>
      </c>
      <c r="HG83" s="379">
        <v>0</v>
      </c>
      <c r="HH83" s="379">
        <v>0</v>
      </c>
      <c r="HI83" s="379">
        <v>0</v>
      </c>
      <c r="HJ83" s="379">
        <v>0</v>
      </c>
      <c r="HK83" s="379">
        <v>0</v>
      </c>
      <c r="HL83" s="379">
        <v>0</v>
      </c>
      <c r="HM83" s="379">
        <v>0</v>
      </c>
      <c r="HN83" s="380">
        <v>0</v>
      </c>
      <c r="HO83" s="115">
        <f t="shared" si="24"/>
        <v>0</v>
      </c>
      <c r="HP83" s="115">
        <f t="shared" si="25"/>
        <v>0</v>
      </c>
      <c r="HQ83" s="115">
        <f t="shared" si="26"/>
        <v>0</v>
      </c>
      <c r="HR83" s="115">
        <f t="shared" si="27"/>
        <v>0</v>
      </c>
      <c r="HS83" s="116">
        <f t="shared" si="28"/>
        <v>0</v>
      </c>
      <c r="HT83" s="115">
        <f t="shared" si="29"/>
        <v>0</v>
      </c>
      <c r="HU83" s="115">
        <f t="shared" si="30"/>
        <v>0</v>
      </c>
      <c r="HV83" s="117">
        <f t="shared" si="31"/>
        <v>0</v>
      </c>
      <c r="HW83" s="115" t="str">
        <f t="shared" si="32"/>
        <v>nem volt</v>
      </c>
      <c r="HX83" s="470" t="str">
        <f t="shared" si="33"/>
        <v>nem volt</v>
      </c>
      <c r="HY83" s="470" t="str">
        <f t="shared" si="34"/>
        <v>nem volt</v>
      </c>
      <c r="HZ83" s="399" t="str">
        <f t="shared" si="35"/>
        <v>nem volt</v>
      </c>
      <c r="IA83" s="118">
        <f t="shared" si="39"/>
        <v>0</v>
      </c>
      <c r="IB83" s="119">
        <f t="shared" si="23"/>
        <v>0</v>
      </c>
      <c r="IC83" s="119" t="str">
        <f t="shared" si="36"/>
        <v>nem volt</v>
      </c>
      <c r="ID83" s="399">
        <f t="shared" si="37"/>
        <v>0</v>
      </c>
    </row>
    <row r="84" spans="1:238" ht="18" x14ac:dyDescent="0.25">
      <c r="A84" s="392">
        <f t="shared" si="38"/>
        <v>78</v>
      </c>
      <c r="B84" s="62" t="s">
        <v>443</v>
      </c>
      <c r="C84" s="64">
        <v>0</v>
      </c>
      <c r="D84" s="64">
        <v>0</v>
      </c>
      <c r="E84" s="64">
        <v>0</v>
      </c>
      <c r="F84" s="64">
        <v>0</v>
      </c>
      <c r="G84" s="64">
        <v>0</v>
      </c>
      <c r="H84" s="65">
        <v>0</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0</v>
      </c>
      <c r="BJ84" s="379">
        <v>0</v>
      </c>
      <c r="BK84" s="379">
        <v>0</v>
      </c>
      <c r="BL84" s="379">
        <v>0</v>
      </c>
      <c r="BM84" s="379">
        <v>0</v>
      </c>
      <c r="BN84" s="379">
        <v>0</v>
      </c>
      <c r="BO84" s="379">
        <v>0</v>
      </c>
      <c r="BP84" s="379">
        <v>0</v>
      </c>
      <c r="BQ84" s="382">
        <v>0</v>
      </c>
      <c r="BR84" s="378">
        <v>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0</v>
      </c>
      <c r="CT84" s="379">
        <v>0</v>
      </c>
      <c r="CU84" s="379">
        <v>0</v>
      </c>
      <c r="CV84" s="379">
        <v>0</v>
      </c>
      <c r="CW84" s="379">
        <v>0</v>
      </c>
      <c r="CX84" s="379">
        <v>0</v>
      </c>
      <c r="CY84" s="379">
        <v>0</v>
      </c>
      <c r="CZ84" s="379">
        <v>0</v>
      </c>
      <c r="DA84" s="382">
        <v>0</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0</v>
      </c>
      <c r="DX84" s="379">
        <v>0</v>
      </c>
      <c r="DY84" s="379">
        <v>0</v>
      </c>
      <c r="DZ84" s="379">
        <v>0</v>
      </c>
      <c r="EA84" s="379">
        <v>0</v>
      </c>
      <c r="EB84" s="380">
        <v>0</v>
      </c>
      <c r="EC84" s="381">
        <v>0</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24"/>
        <v>0</v>
      </c>
      <c r="HP84" s="115">
        <f t="shared" si="25"/>
        <v>0</v>
      </c>
      <c r="HQ84" s="115">
        <f t="shared" si="26"/>
        <v>0</v>
      </c>
      <c r="HR84" s="115">
        <f t="shared" si="27"/>
        <v>0</v>
      </c>
      <c r="HS84" s="116">
        <f t="shared" si="28"/>
        <v>0</v>
      </c>
      <c r="HT84" s="115">
        <f t="shared" si="29"/>
        <v>0</v>
      </c>
      <c r="HU84" s="115">
        <f t="shared" si="30"/>
        <v>0</v>
      </c>
      <c r="HV84" s="117">
        <f t="shared" si="31"/>
        <v>0</v>
      </c>
      <c r="HW84" s="115" t="str">
        <f t="shared" si="32"/>
        <v>nem volt</v>
      </c>
      <c r="HX84" s="470" t="str">
        <f t="shared" si="33"/>
        <v>nem volt</v>
      </c>
      <c r="HY84" s="470" t="str">
        <f t="shared" si="34"/>
        <v>nem volt</v>
      </c>
      <c r="HZ84" s="399" t="str">
        <f t="shared" si="35"/>
        <v>nem volt</v>
      </c>
      <c r="IA84" s="118">
        <f t="shared" si="39"/>
        <v>0</v>
      </c>
      <c r="IB84" s="119">
        <f t="shared" si="23"/>
        <v>0</v>
      </c>
      <c r="IC84" s="119" t="str">
        <f t="shared" si="36"/>
        <v>nem volt</v>
      </c>
      <c r="ID84" s="399">
        <f t="shared" si="37"/>
        <v>0</v>
      </c>
    </row>
    <row r="85" spans="1:238" ht="18" x14ac:dyDescent="0.25">
      <c r="A85" s="392">
        <f t="shared" si="38"/>
        <v>79</v>
      </c>
      <c r="B85" s="62" t="s">
        <v>443</v>
      </c>
      <c r="C85" s="64">
        <v>0</v>
      </c>
      <c r="D85" s="64">
        <v>0</v>
      </c>
      <c r="E85" s="64">
        <v>0</v>
      </c>
      <c r="F85" s="64">
        <v>0</v>
      </c>
      <c r="G85" s="64">
        <v>0</v>
      </c>
      <c r="H85" s="65">
        <v>0</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0</v>
      </c>
      <c r="BJ85" s="379">
        <v>0</v>
      </c>
      <c r="BK85" s="379">
        <v>0</v>
      </c>
      <c r="BL85" s="379">
        <v>0</v>
      </c>
      <c r="BM85" s="379">
        <v>0</v>
      </c>
      <c r="BN85" s="379">
        <v>0</v>
      </c>
      <c r="BO85" s="379">
        <v>0</v>
      </c>
      <c r="BP85" s="379">
        <v>0</v>
      </c>
      <c r="BQ85" s="382">
        <v>0</v>
      </c>
      <c r="BR85" s="378">
        <v>0</v>
      </c>
      <c r="BS85" s="379">
        <v>0</v>
      </c>
      <c r="BT85" s="379">
        <v>0</v>
      </c>
      <c r="BU85" s="379">
        <v>0</v>
      </c>
      <c r="BV85" s="379">
        <v>0</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4</v>
      </c>
      <c r="EE85" s="379">
        <v>0</v>
      </c>
      <c r="EF85" s="379">
        <v>0</v>
      </c>
      <c r="EG85" s="379">
        <v>0</v>
      </c>
      <c r="EH85" s="379">
        <v>2</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0</v>
      </c>
      <c r="FN85" s="379">
        <v>0</v>
      </c>
      <c r="FO85" s="379">
        <v>0</v>
      </c>
      <c r="FP85" s="379">
        <v>0</v>
      </c>
      <c r="FQ85" s="379">
        <v>0</v>
      </c>
      <c r="FR85" s="379">
        <v>0</v>
      </c>
      <c r="FS85" s="379">
        <v>0</v>
      </c>
      <c r="FT85" s="379">
        <v>0</v>
      </c>
      <c r="FU85" s="382">
        <v>0</v>
      </c>
      <c r="FV85" s="378">
        <v>0</v>
      </c>
      <c r="FW85" s="379">
        <v>0</v>
      </c>
      <c r="FX85" s="379">
        <v>0</v>
      </c>
      <c r="FY85" s="379">
        <v>0</v>
      </c>
      <c r="FZ85" s="379">
        <v>0</v>
      </c>
      <c r="GA85" s="379">
        <v>0</v>
      </c>
      <c r="GB85" s="379">
        <v>0</v>
      </c>
      <c r="GC85" s="379">
        <v>0</v>
      </c>
      <c r="GD85" s="380">
        <v>0</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24"/>
        <v>0</v>
      </c>
      <c r="HP85" s="115">
        <f t="shared" si="25"/>
        <v>4</v>
      </c>
      <c r="HQ85" s="115">
        <f t="shared" si="26"/>
        <v>0</v>
      </c>
      <c r="HR85" s="115">
        <f t="shared" si="27"/>
        <v>0</v>
      </c>
      <c r="HS85" s="116">
        <f t="shared" si="28"/>
        <v>0</v>
      </c>
      <c r="HT85" s="115">
        <f t="shared" si="29"/>
        <v>2</v>
      </c>
      <c r="HU85" s="115">
        <f t="shared" si="30"/>
        <v>0</v>
      </c>
      <c r="HV85" s="117">
        <f t="shared" si="31"/>
        <v>0</v>
      </c>
      <c r="HW85" s="115" t="str">
        <f t="shared" si="32"/>
        <v>nem volt</v>
      </c>
      <c r="HX85" s="470">
        <f t="shared" si="33"/>
        <v>0.5</v>
      </c>
      <c r="HY85" s="470" t="str">
        <f t="shared" si="34"/>
        <v>nem volt</v>
      </c>
      <c r="HZ85" s="399" t="str">
        <f t="shared" si="35"/>
        <v>nem volt</v>
      </c>
      <c r="IA85" s="118">
        <f t="shared" si="39"/>
        <v>4</v>
      </c>
      <c r="IB85" s="119">
        <f t="shared" si="23"/>
        <v>2</v>
      </c>
      <c r="IC85" s="119">
        <f t="shared" si="36"/>
        <v>0.5</v>
      </c>
      <c r="ID85" s="399">
        <f t="shared" si="37"/>
        <v>0</v>
      </c>
    </row>
    <row r="86" spans="1:238" ht="18" x14ac:dyDescent="0.25">
      <c r="A86" s="392">
        <f t="shared" si="38"/>
        <v>80</v>
      </c>
      <c r="B86" s="62" t="s">
        <v>443</v>
      </c>
      <c r="C86" s="64">
        <v>0</v>
      </c>
      <c r="D86" s="64">
        <v>0</v>
      </c>
      <c r="E86" s="64">
        <v>0</v>
      </c>
      <c r="F86" s="64">
        <v>0</v>
      </c>
      <c r="G86" s="64">
        <v>0</v>
      </c>
      <c r="H86" s="65">
        <v>0</v>
      </c>
      <c r="I86" s="288">
        <v>0</v>
      </c>
      <c r="J86" s="64">
        <v>0</v>
      </c>
      <c r="K86" s="64">
        <v>0</v>
      </c>
      <c r="L86" s="64">
        <v>0</v>
      </c>
      <c r="M86" s="64">
        <v>0</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0</v>
      </c>
      <c r="BA86" s="379">
        <v>0</v>
      </c>
      <c r="BB86" s="379">
        <v>0</v>
      </c>
      <c r="BC86" s="379">
        <v>0</v>
      </c>
      <c r="BD86" s="379">
        <v>0</v>
      </c>
      <c r="BE86" s="379">
        <v>0</v>
      </c>
      <c r="BF86" s="379">
        <v>0</v>
      </c>
      <c r="BG86" s="379">
        <v>0</v>
      </c>
      <c r="BH86" s="380">
        <v>0</v>
      </c>
      <c r="BI86" s="381">
        <v>0</v>
      </c>
      <c r="BJ86" s="379">
        <v>0</v>
      </c>
      <c r="BK86" s="379">
        <v>0</v>
      </c>
      <c r="BL86" s="379">
        <v>0</v>
      </c>
      <c r="BM86" s="379">
        <v>0</v>
      </c>
      <c r="BN86" s="379">
        <v>0</v>
      </c>
      <c r="BO86" s="379">
        <v>0</v>
      </c>
      <c r="BP86" s="379">
        <v>0</v>
      </c>
      <c r="BQ86" s="382">
        <v>0</v>
      </c>
      <c r="BR86" s="378">
        <v>0</v>
      </c>
      <c r="BS86" s="379">
        <v>0</v>
      </c>
      <c r="BT86" s="379">
        <v>0</v>
      </c>
      <c r="BU86" s="379">
        <v>0</v>
      </c>
      <c r="BV86" s="379">
        <v>0</v>
      </c>
      <c r="BW86" s="379">
        <v>0</v>
      </c>
      <c r="BX86" s="379">
        <v>0</v>
      </c>
      <c r="BY86" s="379">
        <v>0</v>
      </c>
      <c r="BZ86" s="380">
        <v>0</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0</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0</v>
      </c>
      <c r="ED86" s="379">
        <v>0</v>
      </c>
      <c r="EE86" s="379">
        <v>0</v>
      </c>
      <c r="EF86" s="379">
        <v>0</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0</v>
      </c>
      <c r="FE86" s="379">
        <v>0</v>
      </c>
      <c r="FF86" s="379">
        <v>0</v>
      </c>
      <c r="FG86" s="379">
        <v>0</v>
      </c>
      <c r="FH86" s="379">
        <v>0</v>
      </c>
      <c r="FI86" s="379">
        <v>0</v>
      </c>
      <c r="FJ86" s="379">
        <v>0</v>
      </c>
      <c r="FK86" s="379">
        <v>0</v>
      </c>
      <c r="FL86" s="380">
        <v>0</v>
      </c>
      <c r="FM86" s="381">
        <v>0</v>
      </c>
      <c r="FN86" s="379">
        <v>0</v>
      </c>
      <c r="FO86" s="379">
        <v>0</v>
      </c>
      <c r="FP86" s="379">
        <v>0</v>
      </c>
      <c r="FQ86" s="379">
        <v>0</v>
      </c>
      <c r="FR86" s="379">
        <v>0</v>
      </c>
      <c r="FS86" s="379">
        <v>0</v>
      </c>
      <c r="FT86" s="379">
        <v>0</v>
      </c>
      <c r="FU86" s="382">
        <v>0</v>
      </c>
      <c r="FV86" s="378">
        <v>0</v>
      </c>
      <c r="FW86" s="379">
        <v>0</v>
      </c>
      <c r="FX86" s="379">
        <v>0</v>
      </c>
      <c r="FY86" s="379">
        <v>0</v>
      </c>
      <c r="FZ86" s="379">
        <v>0</v>
      </c>
      <c r="GA86" s="379">
        <v>0</v>
      </c>
      <c r="GB86" s="379">
        <v>0</v>
      </c>
      <c r="GC86" s="379">
        <v>0</v>
      </c>
      <c r="GD86" s="380">
        <v>0</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24"/>
        <v>0</v>
      </c>
      <c r="HP86" s="115">
        <f t="shared" si="25"/>
        <v>0</v>
      </c>
      <c r="HQ86" s="115">
        <f t="shared" si="26"/>
        <v>0</v>
      </c>
      <c r="HR86" s="115">
        <f t="shared" si="27"/>
        <v>0</v>
      </c>
      <c r="HS86" s="116">
        <f t="shared" si="28"/>
        <v>0</v>
      </c>
      <c r="HT86" s="115">
        <f t="shared" si="29"/>
        <v>0</v>
      </c>
      <c r="HU86" s="115">
        <f t="shared" si="30"/>
        <v>0</v>
      </c>
      <c r="HV86" s="117">
        <f t="shared" si="31"/>
        <v>0</v>
      </c>
      <c r="HW86" s="115" t="str">
        <f t="shared" si="32"/>
        <v>nem volt</v>
      </c>
      <c r="HX86" s="470" t="str">
        <f t="shared" si="33"/>
        <v>nem volt</v>
      </c>
      <c r="HY86" s="470" t="str">
        <f t="shared" si="34"/>
        <v>nem volt</v>
      </c>
      <c r="HZ86" s="399" t="str">
        <f t="shared" si="35"/>
        <v>nem volt</v>
      </c>
      <c r="IA86" s="118">
        <f t="shared" si="39"/>
        <v>0</v>
      </c>
      <c r="IB86" s="119">
        <f t="shared" si="23"/>
        <v>0</v>
      </c>
      <c r="IC86" s="119" t="str">
        <f t="shared" si="36"/>
        <v>nem volt</v>
      </c>
      <c r="ID86" s="399">
        <f t="shared" si="37"/>
        <v>0</v>
      </c>
    </row>
    <row r="87" spans="1:238" ht="18" x14ac:dyDescent="0.25">
      <c r="A87" s="392">
        <f t="shared" si="38"/>
        <v>81</v>
      </c>
      <c r="B87" s="62" t="s">
        <v>443</v>
      </c>
      <c r="C87" s="64">
        <v>0</v>
      </c>
      <c r="D87" s="64">
        <v>0</v>
      </c>
      <c r="E87" s="64">
        <v>0</v>
      </c>
      <c r="F87" s="64">
        <v>0</v>
      </c>
      <c r="G87" s="64">
        <v>0</v>
      </c>
      <c r="H87" s="65">
        <v>1</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0</v>
      </c>
      <c r="BA87" s="379">
        <v>0</v>
      </c>
      <c r="BB87" s="379">
        <v>0</v>
      </c>
      <c r="BC87" s="379">
        <v>0</v>
      </c>
      <c r="BD87" s="379">
        <v>0</v>
      </c>
      <c r="BE87" s="379">
        <v>0</v>
      </c>
      <c r="BF87" s="379">
        <v>0</v>
      </c>
      <c r="BG87" s="379">
        <v>0</v>
      </c>
      <c r="BH87" s="380">
        <v>0</v>
      </c>
      <c r="BI87" s="381">
        <v>0</v>
      </c>
      <c r="BJ87" s="379">
        <v>0</v>
      </c>
      <c r="BK87" s="379">
        <v>0</v>
      </c>
      <c r="BL87" s="379">
        <v>0</v>
      </c>
      <c r="BM87" s="379">
        <v>0</v>
      </c>
      <c r="BN87" s="379">
        <v>0</v>
      </c>
      <c r="BO87" s="379">
        <v>0</v>
      </c>
      <c r="BP87" s="379">
        <v>0</v>
      </c>
      <c r="BQ87" s="382">
        <v>0</v>
      </c>
      <c r="BR87" s="378">
        <v>0</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0</v>
      </c>
      <c r="CT87" s="379">
        <v>0</v>
      </c>
      <c r="CU87" s="379">
        <v>0</v>
      </c>
      <c r="CV87" s="379">
        <v>0</v>
      </c>
      <c r="CW87" s="379">
        <v>0</v>
      </c>
      <c r="CX87" s="379">
        <v>0</v>
      </c>
      <c r="CY87" s="379">
        <v>0</v>
      </c>
      <c r="CZ87" s="379">
        <v>0</v>
      </c>
      <c r="DA87" s="382">
        <v>0</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0</v>
      </c>
      <c r="EM87" s="379">
        <v>0</v>
      </c>
      <c r="EN87" s="379">
        <v>0</v>
      </c>
      <c r="EO87" s="379">
        <v>0</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0</v>
      </c>
      <c r="FW87" s="379">
        <v>0</v>
      </c>
      <c r="FX87" s="379">
        <v>0</v>
      </c>
      <c r="FY87" s="379">
        <v>0</v>
      </c>
      <c r="FZ87" s="379">
        <v>0</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24"/>
        <v>0</v>
      </c>
      <c r="HP87" s="115">
        <f t="shared" si="25"/>
        <v>0</v>
      </c>
      <c r="HQ87" s="115">
        <f t="shared" si="26"/>
        <v>0</v>
      </c>
      <c r="HR87" s="115">
        <f t="shared" si="27"/>
        <v>0</v>
      </c>
      <c r="HS87" s="116">
        <f t="shared" si="28"/>
        <v>0</v>
      </c>
      <c r="HT87" s="115">
        <f t="shared" si="29"/>
        <v>0</v>
      </c>
      <c r="HU87" s="115">
        <f t="shared" si="30"/>
        <v>0</v>
      </c>
      <c r="HV87" s="117">
        <f t="shared" si="31"/>
        <v>0</v>
      </c>
      <c r="HW87" s="115" t="str">
        <f t="shared" si="32"/>
        <v>nem volt</v>
      </c>
      <c r="HX87" s="470" t="str">
        <f t="shared" si="33"/>
        <v>nem volt</v>
      </c>
      <c r="HY87" s="470" t="str">
        <f t="shared" si="34"/>
        <v>nem volt</v>
      </c>
      <c r="HZ87" s="399" t="str">
        <f t="shared" si="35"/>
        <v>nem volt</v>
      </c>
      <c r="IA87" s="118">
        <f t="shared" si="39"/>
        <v>0</v>
      </c>
      <c r="IB87" s="119">
        <f t="shared" si="23"/>
        <v>0</v>
      </c>
      <c r="IC87" s="119" t="str">
        <f t="shared" si="36"/>
        <v>nem volt</v>
      </c>
      <c r="ID87" s="399">
        <f t="shared" si="37"/>
        <v>1</v>
      </c>
    </row>
    <row r="88" spans="1:238" ht="18" x14ac:dyDescent="0.25">
      <c r="A88" s="392">
        <f t="shared" si="38"/>
        <v>82</v>
      </c>
      <c r="B88" s="62" t="s">
        <v>443</v>
      </c>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0</v>
      </c>
      <c r="BA88" s="379">
        <v>0</v>
      </c>
      <c r="BB88" s="379">
        <v>0</v>
      </c>
      <c r="BC88" s="379">
        <v>0</v>
      </c>
      <c r="BD88" s="379">
        <v>0</v>
      </c>
      <c r="BE88" s="379">
        <v>0</v>
      </c>
      <c r="BF88" s="379">
        <v>0</v>
      </c>
      <c r="BG88" s="379">
        <v>0</v>
      </c>
      <c r="BH88" s="380">
        <v>0</v>
      </c>
      <c r="BI88" s="381">
        <v>0</v>
      </c>
      <c r="BJ88" s="379">
        <v>0</v>
      </c>
      <c r="BK88" s="379">
        <v>0</v>
      </c>
      <c r="BL88" s="379">
        <v>0</v>
      </c>
      <c r="BM88" s="379">
        <v>0</v>
      </c>
      <c r="BN88" s="379">
        <v>0</v>
      </c>
      <c r="BO88" s="379">
        <v>0</v>
      </c>
      <c r="BP88" s="379">
        <v>0</v>
      </c>
      <c r="BQ88" s="382">
        <v>0</v>
      </c>
      <c r="BR88" s="378">
        <v>0</v>
      </c>
      <c r="BS88" s="379">
        <v>0</v>
      </c>
      <c r="BT88" s="379">
        <v>0</v>
      </c>
      <c r="BU88" s="379">
        <v>0</v>
      </c>
      <c r="BV88" s="379">
        <v>0</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0</v>
      </c>
      <c r="CT88" s="379">
        <v>0</v>
      </c>
      <c r="CU88" s="379">
        <v>0</v>
      </c>
      <c r="CV88" s="379">
        <v>0</v>
      </c>
      <c r="CW88" s="379">
        <v>0</v>
      </c>
      <c r="CX88" s="379">
        <v>0</v>
      </c>
      <c r="CY88" s="379">
        <v>0</v>
      </c>
      <c r="CZ88" s="379">
        <v>0</v>
      </c>
      <c r="DA88" s="382">
        <v>0</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0</v>
      </c>
      <c r="DU88" s="379">
        <v>0</v>
      </c>
      <c r="DV88" s="379">
        <v>0</v>
      </c>
      <c r="DW88" s="379">
        <v>0</v>
      </c>
      <c r="DX88" s="379">
        <v>0</v>
      </c>
      <c r="DY88" s="379">
        <v>0</v>
      </c>
      <c r="DZ88" s="379">
        <v>0</v>
      </c>
      <c r="EA88" s="379">
        <v>0</v>
      </c>
      <c r="EB88" s="380">
        <v>0</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0</v>
      </c>
      <c r="FN88" s="379">
        <v>0</v>
      </c>
      <c r="FO88" s="379">
        <v>0</v>
      </c>
      <c r="FP88" s="379">
        <v>0</v>
      </c>
      <c r="FQ88" s="379">
        <v>0</v>
      </c>
      <c r="FR88" s="379">
        <v>0</v>
      </c>
      <c r="FS88" s="379">
        <v>0</v>
      </c>
      <c r="FT88" s="379">
        <v>0</v>
      </c>
      <c r="FU88" s="382">
        <v>0</v>
      </c>
      <c r="FV88" s="378">
        <v>0</v>
      </c>
      <c r="FW88" s="379">
        <v>0</v>
      </c>
      <c r="FX88" s="379">
        <v>0</v>
      </c>
      <c r="FY88" s="379">
        <v>0</v>
      </c>
      <c r="FZ88" s="379">
        <v>0</v>
      </c>
      <c r="GA88" s="379">
        <v>0</v>
      </c>
      <c r="GB88" s="379">
        <v>0</v>
      </c>
      <c r="GC88" s="379">
        <v>0</v>
      </c>
      <c r="GD88" s="380">
        <v>0</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24"/>
        <v>0</v>
      </c>
      <c r="HP88" s="115">
        <f t="shared" si="25"/>
        <v>0</v>
      </c>
      <c r="HQ88" s="115">
        <f t="shared" si="26"/>
        <v>0</v>
      </c>
      <c r="HR88" s="115">
        <f t="shared" si="27"/>
        <v>0</v>
      </c>
      <c r="HS88" s="116">
        <f t="shared" si="28"/>
        <v>0</v>
      </c>
      <c r="HT88" s="115">
        <f t="shared" si="29"/>
        <v>0</v>
      </c>
      <c r="HU88" s="115">
        <f t="shared" si="30"/>
        <v>0</v>
      </c>
      <c r="HV88" s="117">
        <f t="shared" si="31"/>
        <v>0</v>
      </c>
      <c r="HW88" s="115" t="str">
        <f t="shared" si="32"/>
        <v>nem volt</v>
      </c>
      <c r="HX88" s="470" t="str">
        <f t="shared" si="33"/>
        <v>nem volt</v>
      </c>
      <c r="HY88" s="470" t="str">
        <f t="shared" si="34"/>
        <v>nem volt</v>
      </c>
      <c r="HZ88" s="399" t="str">
        <f t="shared" si="35"/>
        <v>nem volt</v>
      </c>
      <c r="IA88" s="118">
        <f t="shared" si="39"/>
        <v>0</v>
      </c>
      <c r="IB88" s="119">
        <f t="shared" si="23"/>
        <v>0</v>
      </c>
      <c r="IC88" s="119" t="str">
        <f t="shared" si="36"/>
        <v>nem volt</v>
      </c>
      <c r="ID88" s="399">
        <f t="shared" si="37"/>
        <v>0</v>
      </c>
    </row>
    <row r="89" spans="1:238" ht="18" x14ac:dyDescent="0.25">
      <c r="A89" s="392">
        <f t="shared" si="38"/>
        <v>83</v>
      </c>
      <c r="B89" s="62" t="s">
        <v>443</v>
      </c>
      <c r="C89" s="64">
        <v>0</v>
      </c>
      <c r="D89" s="64">
        <v>0</v>
      </c>
      <c r="E89" s="64">
        <v>0</v>
      </c>
      <c r="F89" s="64">
        <v>0</v>
      </c>
      <c r="G89" s="64">
        <v>0</v>
      </c>
      <c r="H89" s="65">
        <v>0</v>
      </c>
      <c r="I89" s="288">
        <v>0</v>
      </c>
      <c r="J89" s="64">
        <v>0</v>
      </c>
      <c r="K89" s="64">
        <v>0</v>
      </c>
      <c r="L89" s="64">
        <v>0</v>
      </c>
      <c r="M89" s="64">
        <v>0</v>
      </c>
      <c r="N89" s="64">
        <v>0</v>
      </c>
      <c r="O89" s="67"/>
      <c r="P89" s="378">
        <v>2</v>
      </c>
      <c r="Q89" s="379">
        <v>0</v>
      </c>
      <c r="R89" s="379">
        <v>0</v>
      </c>
      <c r="S89" s="379">
        <v>0</v>
      </c>
      <c r="T89" s="379">
        <v>0</v>
      </c>
      <c r="U89" s="379">
        <v>0</v>
      </c>
      <c r="V89" s="379">
        <v>0</v>
      </c>
      <c r="W89" s="379">
        <v>0</v>
      </c>
      <c r="X89" s="380">
        <v>1</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0</v>
      </c>
      <c r="BA89" s="379">
        <v>0</v>
      </c>
      <c r="BB89" s="379">
        <v>0</v>
      </c>
      <c r="BC89" s="379">
        <v>0</v>
      </c>
      <c r="BD89" s="379">
        <v>0</v>
      </c>
      <c r="BE89" s="379">
        <v>0</v>
      </c>
      <c r="BF89" s="379">
        <v>0</v>
      </c>
      <c r="BG89" s="379">
        <v>0</v>
      </c>
      <c r="BH89" s="380">
        <v>0</v>
      </c>
      <c r="BI89" s="381">
        <v>0</v>
      </c>
      <c r="BJ89" s="379">
        <v>0</v>
      </c>
      <c r="BK89" s="379">
        <v>0</v>
      </c>
      <c r="BL89" s="379">
        <v>0</v>
      </c>
      <c r="BM89" s="379">
        <v>0</v>
      </c>
      <c r="BN89" s="379">
        <v>0</v>
      </c>
      <c r="BO89" s="379">
        <v>0</v>
      </c>
      <c r="BP89" s="379">
        <v>0</v>
      </c>
      <c r="BQ89" s="382">
        <v>0</v>
      </c>
      <c r="BR89" s="378">
        <v>0</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0</v>
      </c>
      <c r="CT89" s="379">
        <v>0</v>
      </c>
      <c r="CU89" s="379">
        <v>0</v>
      </c>
      <c r="CV89" s="379">
        <v>0</v>
      </c>
      <c r="CW89" s="379">
        <v>0</v>
      </c>
      <c r="CX89" s="379">
        <v>0</v>
      </c>
      <c r="CY89" s="379">
        <v>0</v>
      </c>
      <c r="CZ89" s="379">
        <v>0</v>
      </c>
      <c r="DA89" s="382">
        <v>0</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0</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0</v>
      </c>
      <c r="FE89" s="379">
        <v>0</v>
      </c>
      <c r="FF89" s="379">
        <v>0</v>
      </c>
      <c r="FG89" s="379">
        <v>0</v>
      </c>
      <c r="FH89" s="379">
        <v>0</v>
      </c>
      <c r="FI89" s="379">
        <v>0</v>
      </c>
      <c r="FJ89" s="379">
        <v>0</v>
      </c>
      <c r="FK89" s="379">
        <v>0</v>
      </c>
      <c r="FL89" s="380">
        <v>0</v>
      </c>
      <c r="FM89" s="381">
        <v>0</v>
      </c>
      <c r="FN89" s="379">
        <v>0</v>
      </c>
      <c r="FO89" s="379">
        <v>0</v>
      </c>
      <c r="FP89" s="379">
        <v>0</v>
      </c>
      <c r="FQ89" s="379">
        <v>0</v>
      </c>
      <c r="FR89" s="379">
        <v>0</v>
      </c>
      <c r="FS89" s="379">
        <v>0</v>
      </c>
      <c r="FT89" s="379">
        <v>0</v>
      </c>
      <c r="FU89" s="382">
        <v>0</v>
      </c>
      <c r="FV89" s="378">
        <v>0</v>
      </c>
      <c r="FW89" s="379">
        <v>0</v>
      </c>
      <c r="FX89" s="379">
        <v>0</v>
      </c>
      <c r="FY89" s="379">
        <v>0</v>
      </c>
      <c r="FZ89" s="379">
        <v>0</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24"/>
        <v>2</v>
      </c>
      <c r="HP89" s="115">
        <f t="shared" si="25"/>
        <v>0</v>
      </c>
      <c r="HQ89" s="115">
        <f t="shared" si="26"/>
        <v>0</v>
      </c>
      <c r="HR89" s="115">
        <f t="shared" si="27"/>
        <v>0</v>
      </c>
      <c r="HS89" s="116">
        <f t="shared" si="28"/>
        <v>0</v>
      </c>
      <c r="HT89" s="115">
        <f t="shared" si="29"/>
        <v>0</v>
      </c>
      <c r="HU89" s="115">
        <f t="shared" si="30"/>
        <v>0</v>
      </c>
      <c r="HV89" s="117">
        <f t="shared" si="31"/>
        <v>0</v>
      </c>
      <c r="HW89" s="115">
        <f t="shared" si="32"/>
        <v>0</v>
      </c>
      <c r="HX89" s="470" t="str">
        <f t="shared" si="33"/>
        <v>nem volt</v>
      </c>
      <c r="HY89" s="470" t="str">
        <f t="shared" si="34"/>
        <v>nem volt</v>
      </c>
      <c r="HZ89" s="399" t="str">
        <f t="shared" si="35"/>
        <v>nem volt</v>
      </c>
      <c r="IA89" s="118">
        <f t="shared" si="39"/>
        <v>2</v>
      </c>
      <c r="IB89" s="119">
        <f t="shared" si="23"/>
        <v>0</v>
      </c>
      <c r="IC89" s="119">
        <f t="shared" si="36"/>
        <v>0</v>
      </c>
      <c r="ID89" s="399">
        <f t="shared" si="37"/>
        <v>0</v>
      </c>
    </row>
    <row r="90" spans="1:238" ht="18" x14ac:dyDescent="0.25">
      <c r="A90" s="392">
        <f t="shared" si="38"/>
        <v>84</v>
      </c>
      <c r="B90" s="62" t="s">
        <v>443</v>
      </c>
      <c r="C90" s="64">
        <v>0</v>
      </c>
      <c r="D90" s="64">
        <v>0</v>
      </c>
      <c r="E90" s="64">
        <v>0</v>
      </c>
      <c r="F90" s="64">
        <v>0</v>
      </c>
      <c r="G90" s="64">
        <v>0</v>
      </c>
      <c r="H90" s="65">
        <v>1</v>
      </c>
      <c r="I90" s="288">
        <v>0</v>
      </c>
      <c r="J90" s="64">
        <v>0</v>
      </c>
      <c r="K90" s="64">
        <v>0</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0</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0</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0</v>
      </c>
      <c r="CT90" s="379">
        <v>0</v>
      </c>
      <c r="CU90" s="379">
        <v>0</v>
      </c>
      <c r="CV90" s="379">
        <v>0</v>
      </c>
      <c r="CW90" s="379">
        <v>0</v>
      </c>
      <c r="CX90" s="379">
        <v>0</v>
      </c>
      <c r="CY90" s="379">
        <v>0</v>
      </c>
      <c r="CZ90" s="379">
        <v>0</v>
      </c>
      <c r="DA90" s="382">
        <v>0</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3</v>
      </c>
      <c r="EF90" s="379">
        <v>3</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0</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24"/>
        <v>0</v>
      </c>
      <c r="HP90" s="115">
        <f t="shared" si="25"/>
        <v>0</v>
      </c>
      <c r="HQ90" s="115">
        <f t="shared" si="26"/>
        <v>3</v>
      </c>
      <c r="HR90" s="115">
        <f t="shared" si="27"/>
        <v>3</v>
      </c>
      <c r="HS90" s="116">
        <f t="shared" si="28"/>
        <v>0</v>
      </c>
      <c r="HT90" s="115">
        <f t="shared" si="29"/>
        <v>0</v>
      </c>
      <c r="HU90" s="115">
        <f t="shared" si="30"/>
        <v>0</v>
      </c>
      <c r="HV90" s="117">
        <f t="shared" si="31"/>
        <v>0</v>
      </c>
      <c r="HW90" s="115" t="str">
        <f t="shared" si="32"/>
        <v>nem volt</v>
      </c>
      <c r="HX90" s="470" t="str">
        <f t="shared" si="33"/>
        <v>nem volt</v>
      </c>
      <c r="HY90" s="470">
        <f t="shared" si="34"/>
        <v>0</v>
      </c>
      <c r="HZ90" s="399">
        <f t="shared" si="35"/>
        <v>0</v>
      </c>
      <c r="IA90" s="118">
        <f t="shared" si="39"/>
        <v>6</v>
      </c>
      <c r="IB90" s="119">
        <f t="shared" si="23"/>
        <v>0</v>
      </c>
      <c r="IC90" s="119">
        <f t="shared" si="36"/>
        <v>0</v>
      </c>
      <c r="ID90" s="399">
        <f t="shared" si="37"/>
        <v>1</v>
      </c>
    </row>
    <row r="91" spans="1:238" ht="18" x14ac:dyDescent="0.25">
      <c r="A91" s="392">
        <f t="shared" si="38"/>
        <v>85</v>
      </c>
      <c r="B91" s="62" t="s">
        <v>443</v>
      </c>
      <c r="C91" s="64">
        <v>0</v>
      </c>
      <c r="D91" s="64">
        <v>0</v>
      </c>
      <c r="E91" s="64">
        <v>0</v>
      </c>
      <c r="F91" s="64">
        <v>0</v>
      </c>
      <c r="G91" s="64">
        <v>0</v>
      </c>
      <c r="H91" s="65">
        <v>1</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0</v>
      </c>
      <c r="BJ91" s="379">
        <v>0</v>
      </c>
      <c r="BK91" s="379">
        <v>0</v>
      </c>
      <c r="BL91" s="379">
        <v>0</v>
      </c>
      <c r="BM91" s="379">
        <v>0</v>
      </c>
      <c r="BN91" s="379">
        <v>0</v>
      </c>
      <c r="BO91" s="379">
        <v>0</v>
      </c>
      <c r="BP91" s="379">
        <v>0</v>
      </c>
      <c r="BQ91" s="382">
        <v>0</v>
      </c>
      <c r="BR91" s="378">
        <v>0</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0</v>
      </c>
      <c r="CT91" s="379">
        <v>0</v>
      </c>
      <c r="CU91" s="379">
        <v>0</v>
      </c>
      <c r="CV91" s="379">
        <v>0</v>
      </c>
      <c r="CW91" s="379">
        <v>0</v>
      </c>
      <c r="CX91" s="379">
        <v>0</v>
      </c>
      <c r="CY91" s="379">
        <v>0</v>
      </c>
      <c r="CZ91" s="379">
        <v>0</v>
      </c>
      <c r="DA91" s="382">
        <v>0</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0</v>
      </c>
      <c r="DU91" s="379">
        <v>0</v>
      </c>
      <c r="DV91" s="379">
        <v>0</v>
      </c>
      <c r="DW91" s="379">
        <v>0</v>
      </c>
      <c r="DX91" s="379">
        <v>0</v>
      </c>
      <c r="DY91" s="379">
        <v>0</v>
      </c>
      <c r="DZ91" s="379">
        <v>0</v>
      </c>
      <c r="EA91" s="379">
        <v>0</v>
      </c>
      <c r="EB91" s="380">
        <v>0</v>
      </c>
      <c r="EC91" s="381">
        <v>0</v>
      </c>
      <c r="ED91" s="379">
        <v>5</v>
      </c>
      <c r="EE91" s="379">
        <v>3</v>
      </c>
      <c r="EF91" s="379">
        <v>2</v>
      </c>
      <c r="EG91" s="379">
        <v>0</v>
      </c>
      <c r="EH91" s="379">
        <v>0</v>
      </c>
      <c r="EI91" s="379">
        <v>0</v>
      </c>
      <c r="EJ91" s="379">
        <v>0</v>
      </c>
      <c r="EK91" s="382">
        <v>4</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24"/>
        <v>0</v>
      </c>
      <c r="HP91" s="115">
        <f t="shared" si="25"/>
        <v>5</v>
      </c>
      <c r="HQ91" s="115">
        <f t="shared" si="26"/>
        <v>3</v>
      </c>
      <c r="HR91" s="115">
        <f t="shared" si="27"/>
        <v>2</v>
      </c>
      <c r="HS91" s="116">
        <f t="shared" si="28"/>
        <v>0</v>
      </c>
      <c r="HT91" s="115">
        <f t="shared" si="29"/>
        <v>0</v>
      </c>
      <c r="HU91" s="115">
        <f t="shared" si="30"/>
        <v>0</v>
      </c>
      <c r="HV91" s="117">
        <f t="shared" si="31"/>
        <v>0</v>
      </c>
      <c r="HW91" s="115" t="str">
        <f t="shared" si="32"/>
        <v>nem volt</v>
      </c>
      <c r="HX91" s="470">
        <f t="shared" si="33"/>
        <v>0</v>
      </c>
      <c r="HY91" s="470">
        <f t="shared" si="34"/>
        <v>0</v>
      </c>
      <c r="HZ91" s="399">
        <f t="shared" si="35"/>
        <v>0</v>
      </c>
      <c r="IA91" s="118">
        <f t="shared" si="39"/>
        <v>10</v>
      </c>
      <c r="IB91" s="119">
        <f t="shared" si="23"/>
        <v>0</v>
      </c>
      <c r="IC91" s="119">
        <f t="shared" si="36"/>
        <v>0</v>
      </c>
      <c r="ID91" s="399">
        <f t="shared" si="37"/>
        <v>1</v>
      </c>
    </row>
    <row r="92" spans="1:238" ht="18" x14ac:dyDescent="0.25">
      <c r="A92" s="392">
        <f t="shared" si="38"/>
        <v>86</v>
      </c>
      <c r="B92" s="62" t="s">
        <v>443</v>
      </c>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0</v>
      </c>
      <c r="BJ92" s="379">
        <v>0</v>
      </c>
      <c r="BK92" s="379">
        <v>0</v>
      </c>
      <c r="BL92" s="379">
        <v>0</v>
      </c>
      <c r="BM92" s="379">
        <v>0</v>
      </c>
      <c r="BN92" s="379">
        <v>0</v>
      </c>
      <c r="BO92" s="379">
        <v>0</v>
      </c>
      <c r="BP92" s="379">
        <v>0</v>
      </c>
      <c r="BQ92" s="382">
        <v>0</v>
      </c>
      <c r="BR92" s="378">
        <v>0</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0</v>
      </c>
      <c r="ED92" s="379">
        <v>0</v>
      </c>
      <c r="EE92" s="379">
        <v>0</v>
      </c>
      <c r="EF92" s="379">
        <v>0</v>
      </c>
      <c r="EG92" s="379">
        <v>0</v>
      </c>
      <c r="EH92" s="379">
        <v>0</v>
      </c>
      <c r="EI92" s="379">
        <v>0</v>
      </c>
      <c r="EJ92" s="379">
        <v>0</v>
      </c>
      <c r="EK92" s="382">
        <v>0</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0</v>
      </c>
      <c r="FW92" s="379">
        <v>0</v>
      </c>
      <c r="FX92" s="379">
        <v>0</v>
      </c>
      <c r="FY92" s="379">
        <v>0</v>
      </c>
      <c r="FZ92" s="379">
        <v>0</v>
      </c>
      <c r="GA92" s="379">
        <v>0</v>
      </c>
      <c r="GB92" s="379">
        <v>0</v>
      </c>
      <c r="GC92" s="379">
        <v>0</v>
      </c>
      <c r="GD92" s="380">
        <v>0</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0</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24"/>
        <v>0</v>
      </c>
      <c r="HP92" s="115">
        <f t="shared" si="25"/>
        <v>0</v>
      </c>
      <c r="HQ92" s="115">
        <f t="shared" si="26"/>
        <v>0</v>
      </c>
      <c r="HR92" s="115">
        <f t="shared" si="27"/>
        <v>0</v>
      </c>
      <c r="HS92" s="116">
        <f t="shared" si="28"/>
        <v>0</v>
      </c>
      <c r="HT92" s="115">
        <f t="shared" si="29"/>
        <v>0</v>
      </c>
      <c r="HU92" s="115">
        <f t="shared" si="30"/>
        <v>0</v>
      </c>
      <c r="HV92" s="117">
        <f t="shared" si="31"/>
        <v>0</v>
      </c>
      <c r="HW92" s="115" t="str">
        <f t="shared" si="32"/>
        <v>nem volt</v>
      </c>
      <c r="HX92" s="470" t="str">
        <f t="shared" si="33"/>
        <v>nem volt</v>
      </c>
      <c r="HY92" s="470" t="str">
        <f t="shared" si="34"/>
        <v>nem volt</v>
      </c>
      <c r="HZ92" s="399" t="str">
        <f t="shared" si="35"/>
        <v>nem volt</v>
      </c>
      <c r="IA92" s="118">
        <f t="shared" si="39"/>
        <v>0</v>
      </c>
      <c r="IB92" s="119">
        <f t="shared" si="23"/>
        <v>0</v>
      </c>
      <c r="IC92" s="119" t="str">
        <f t="shared" si="36"/>
        <v>nem volt</v>
      </c>
      <c r="ID92" s="399">
        <f t="shared" si="37"/>
        <v>0</v>
      </c>
    </row>
    <row r="93" spans="1:238" ht="18" x14ac:dyDescent="0.25">
      <c r="A93" s="392">
        <f t="shared" si="38"/>
        <v>87</v>
      </c>
      <c r="B93" s="62" t="s">
        <v>443</v>
      </c>
      <c r="C93" s="64">
        <v>0</v>
      </c>
      <c r="D93" s="64">
        <v>0</v>
      </c>
      <c r="E93" s="64">
        <v>0</v>
      </c>
      <c r="F93" s="64">
        <v>0</v>
      </c>
      <c r="G93" s="64">
        <v>0</v>
      </c>
      <c r="H93" s="65">
        <v>1</v>
      </c>
      <c r="I93" s="288">
        <v>0</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0</v>
      </c>
      <c r="BJ93" s="379">
        <v>0</v>
      </c>
      <c r="BK93" s="379">
        <v>0</v>
      </c>
      <c r="BL93" s="379">
        <v>0</v>
      </c>
      <c r="BM93" s="379">
        <v>0</v>
      </c>
      <c r="BN93" s="379">
        <v>0</v>
      </c>
      <c r="BO93" s="379">
        <v>0</v>
      </c>
      <c r="BP93" s="379">
        <v>0</v>
      </c>
      <c r="BQ93" s="382">
        <v>0</v>
      </c>
      <c r="BR93" s="378">
        <v>0</v>
      </c>
      <c r="BS93" s="379">
        <v>0</v>
      </c>
      <c r="BT93" s="379">
        <v>0</v>
      </c>
      <c r="BU93" s="379">
        <v>0</v>
      </c>
      <c r="BV93" s="379">
        <v>0</v>
      </c>
      <c r="BW93" s="379">
        <v>0</v>
      </c>
      <c r="BX93" s="379">
        <v>0</v>
      </c>
      <c r="BY93" s="379">
        <v>0</v>
      </c>
      <c r="BZ93" s="380">
        <v>0</v>
      </c>
      <c r="CA93" s="381">
        <v>0</v>
      </c>
      <c r="CB93" s="379">
        <v>0</v>
      </c>
      <c r="CC93" s="379">
        <v>0</v>
      </c>
      <c r="CD93" s="379">
        <v>0</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0</v>
      </c>
      <c r="ED93" s="379">
        <v>0</v>
      </c>
      <c r="EE93" s="379">
        <v>0</v>
      </c>
      <c r="EF93" s="379">
        <v>3</v>
      </c>
      <c r="EG93" s="379">
        <v>0</v>
      </c>
      <c r="EH93" s="379">
        <v>0</v>
      </c>
      <c r="EI93" s="379">
        <v>0</v>
      </c>
      <c r="EJ93" s="379">
        <v>0</v>
      </c>
      <c r="EK93" s="382">
        <v>2</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0</v>
      </c>
      <c r="GO93" s="379">
        <v>0</v>
      </c>
      <c r="GP93" s="379">
        <v>0</v>
      </c>
      <c r="GQ93" s="379">
        <v>0</v>
      </c>
      <c r="GR93" s="379">
        <v>0</v>
      </c>
      <c r="GS93" s="379">
        <v>0</v>
      </c>
      <c r="GT93" s="379">
        <v>0</v>
      </c>
      <c r="GU93" s="379">
        <v>0</v>
      </c>
      <c r="GV93" s="380">
        <v>0</v>
      </c>
      <c r="GW93" s="381">
        <v>0</v>
      </c>
      <c r="GX93" s="379">
        <v>0</v>
      </c>
      <c r="GY93" s="379">
        <v>0</v>
      </c>
      <c r="GZ93" s="379">
        <v>0</v>
      </c>
      <c r="HA93" s="379">
        <v>0</v>
      </c>
      <c r="HB93" s="379">
        <v>0</v>
      </c>
      <c r="HC93" s="379">
        <v>0</v>
      </c>
      <c r="HD93" s="379">
        <v>0</v>
      </c>
      <c r="HE93" s="382">
        <v>0</v>
      </c>
      <c r="HF93" s="378">
        <v>0</v>
      </c>
      <c r="HG93" s="379">
        <v>0</v>
      </c>
      <c r="HH93" s="379">
        <v>0</v>
      </c>
      <c r="HI93" s="379">
        <v>0</v>
      </c>
      <c r="HJ93" s="379">
        <v>0</v>
      </c>
      <c r="HK93" s="379">
        <v>0</v>
      </c>
      <c r="HL93" s="379">
        <v>0</v>
      </c>
      <c r="HM93" s="379">
        <v>0</v>
      </c>
      <c r="HN93" s="380">
        <v>0</v>
      </c>
      <c r="HO93" s="115">
        <f t="shared" si="24"/>
        <v>0</v>
      </c>
      <c r="HP93" s="115">
        <f t="shared" si="25"/>
        <v>0</v>
      </c>
      <c r="HQ93" s="115">
        <f t="shared" si="26"/>
        <v>0</v>
      </c>
      <c r="HR93" s="115">
        <f t="shared" si="27"/>
        <v>3</v>
      </c>
      <c r="HS93" s="116">
        <f t="shared" si="28"/>
        <v>0</v>
      </c>
      <c r="HT93" s="115">
        <f t="shared" si="29"/>
        <v>0</v>
      </c>
      <c r="HU93" s="115">
        <f t="shared" si="30"/>
        <v>0</v>
      </c>
      <c r="HV93" s="117">
        <f t="shared" si="31"/>
        <v>0</v>
      </c>
      <c r="HW93" s="115" t="str">
        <f t="shared" si="32"/>
        <v>nem volt</v>
      </c>
      <c r="HX93" s="470" t="str">
        <f t="shared" si="33"/>
        <v>nem volt</v>
      </c>
      <c r="HY93" s="470" t="str">
        <f t="shared" si="34"/>
        <v>nem volt</v>
      </c>
      <c r="HZ93" s="399">
        <f t="shared" si="35"/>
        <v>0</v>
      </c>
      <c r="IA93" s="118">
        <f t="shared" si="39"/>
        <v>3</v>
      </c>
      <c r="IB93" s="119">
        <f t="shared" si="23"/>
        <v>0</v>
      </c>
      <c r="IC93" s="119">
        <f t="shared" si="36"/>
        <v>0</v>
      </c>
      <c r="ID93" s="399">
        <f t="shared" si="37"/>
        <v>1</v>
      </c>
    </row>
    <row r="94" spans="1:238" ht="18" x14ac:dyDescent="0.25">
      <c r="A94" s="392">
        <f t="shared" si="38"/>
        <v>88</v>
      </c>
      <c r="B94" s="62" t="s">
        <v>443</v>
      </c>
      <c r="C94" s="64">
        <v>0</v>
      </c>
      <c r="D94" s="64">
        <v>0</v>
      </c>
      <c r="E94" s="64">
        <v>0</v>
      </c>
      <c r="F94" s="64">
        <v>0</v>
      </c>
      <c r="G94" s="64">
        <v>0</v>
      </c>
      <c r="H94" s="65">
        <v>0</v>
      </c>
      <c r="I94" s="288">
        <v>0</v>
      </c>
      <c r="J94" s="64">
        <v>0</v>
      </c>
      <c r="K94" s="64">
        <v>0</v>
      </c>
      <c r="L94" s="64">
        <v>0</v>
      </c>
      <c r="M94" s="64">
        <v>0</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0</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0</v>
      </c>
      <c r="BS94" s="379">
        <v>0</v>
      </c>
      <c r="BT94" s="379">
        <v>0</v>
      </c>
      <c r="BU94" s="379">
        <v>0</v>
      </c>
      <c r="BV94" s="379">
        <v>0</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5</v>
      </c>
      <c r="DU94" s="379">
        <v>0</v>
      </c>
      <c r="DV94" s="379">
        <v>0</v>
      </c>
      <c r="DW94" s="379">
        <v>0</v>
      </c>
      <c r="DX94" s="379">
        <v>1</v>
      </c>
      <c r="DY94" s="379">
        <v>0</v>
      </c>
      <c r="DZ94" s="379">
        <v>0</v>
      </c>
      <c r="EA94" s="379">
        <v>0</v>
      </c>
      <c r="EB94" s="380">
        <v>2</v>
      </c>
      <c r="EC94" s="381">
        <v>3</v>
      </c>
      <c r="ED94" s="379">
        <v>0</v>
      </c>
      <c r="EE94" s="379">
        <v>0</v>
      </c>
      <c r="EF94" s="379">
        <v>0</v>
      </c>
      <c r="EG94" s="379">
        <v>1</v>
      </c>
      <c r="EH94" s="379">
        <v>0</v>
      </c>
      <c r="EI94" s="379">
        <v>0</v>
      </c>
      <c r="EJ94" s="379">
        <v>0</v>
      </c>
      <c r="EK94" s="382">
        <v>0</v>
      </c>
      <c r="EL94" s="378">
        <v>0</v>
      </c>
      <c r="EM94" s="379">
        <v>0</v>
      </c>
      <c r="EN94" s="379">
        <v>0</v>
      </c>
      <c r="EO94" s="379">
        <v>0</v>
      </c>
      <c r="EP94" s="379">
        <v>0</v>
      </c>
      <c r="EQ94" s="379">
        <v>0</v>
      </c>
      <c r="ER94" s="379">
        <v>0</v>
      </c>
      <c r="ES94" s="379">
        <v>0</v>
      </c>
      <c r="ET94" s="380">
        <v>0</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0</v>
      </c>
      <c r="FW94" s="379">
        <v>0</v>
      </c>
      <c r="FX94" s="379">
        <v>0</v>
      </c>
      <c r="FY94" s="379">
        <v>0</v>
      </c>
      <c r="FZ94" s="379">
        <v>0</v>
      </c>
      <c r="GA94" s="379">
        <v>0</v>
      </c>
      <c r="GB94" s="379">
        <v>0</v>
      </c>
      <c r="GC94" s="379">
        <v>0</v>
      </c>
      <c r="GD94" s="380">
        <v>0</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81">
        <v>0</v>
      </c>
      <c r="GX94" s="379">
        <v>0</v>
      </c>
      <c r="GY94" s="379">
        <v>0</v>
      </c>
      <c r="GZ94" s="379">
        <v>0</v>
      </c>
      <c r="HA94" s="379">
        <v>0</v>
      </c>
      <c r="HB94" s="379">
        <v>0</v>
      </c>
      <c r="HC94" s="379">
        <v>0</v>
      </c>
      <c r="HD94" s="379">
        <v>0</v>
      </c>
      <c r="HE94" s="382">
        <v>0</v>
      </c>
      <c r="HF94" s="378">
        <v>0</v>
      </c>
      <c r="HG94" s="379">
        <v>0</v>
      </c>
      <c r="HH94" s="379">
        <v>0</v>
      </c>
      <c r="HI94" s="379">
        <v>0</v>
      </c>
      <c r="HJ94" s="379">
        <v>0</v>
      </c>
      <c r="HK94" s="379">
        <v>0</v>
      </c>
      <c r="HL94" s="379">
        <v>0</v>
      </c>
      <c r="HM94" s="379">
        <v>0</v>
      </c>
      <c r="HN94" s="380">
        <v>0</v>
      </c>
      <c r="HO94" s="115">
        <f t="shared" si="24"/>
        <v>8</v>
      </c>
      <c r="HP94" s="115">
        <f t="shared" si="25"/>
        <v>0</v>
      </c>
      <c r="HQ94" s="115">
        <f t="shared" si="26"/>
        <v>0</v>
      </c>
      <c r="HR94" s="115">
        <f t="shared" si="27"/>
        <v>0</v>
      </c>
      <c r="HS94" s="116">
        <f t="shared" si="28"/>
        <v>2</v>
      </c>
      <c r="HT94" s="115">
        <f t="shared" si="29"/>
        <v>0</v>
      </c>
      <c r="HU94" s="115">
        <f t="shared" si="30"/>
        <v>0</v>
      </c>
      <c r="HV94" s="117">
        <f t="shared" si="31"/>
        <v>0</v>
      </c>
      <c r="HW94" s="115">
        <f t="shared" si="32"/>
        <v>0.25</v>
      </c>
      <c r="HX94" s="470" t="str">
        <f t="shared" si="33"/>
        <v>nem volt</v>
      </c>
      <c r="HY94" s="470" t="str">
        <f t="shared" si="34"/>
        <v>nem volt</v>
      </c>
      <c r="HZ94" s="399" t="str">
        <f t="shared" si="35"/>
        <v>nem volt</v>
      </c>
      <c r="IA94" s="118">
        <f t="shared" si="39"/>
        <v>8</v>
      </c>
      <c r="IB94" s="119">
        <f t="shared" si="23"/>
        <v>2</v>
      </c>
      <c r="IC94" s="119">
        <f t="shared" si="36"/>
        <v>0.25</v>
      </c>
      <c r="ID94" s="399">
        <f t="shared" si="37"/>
        <v>0</v>
      </c>
    </row>
    <row r="95" spans="1:238" ht="18" x14ac:dyDescent="0.25">
      <c r="A95" s="392">
        <f t="shared" si="38"/>
        <v>89</v>
      </c>
      <c r="B95" s="62" t="s">
        <v>443</v>
      </c>
      <c r="C95" s="64">
        <v>0</v>
      </c>
      <c r="D95" s="64">
        <v>0</v>
      </c>
      <c r="E95" s="64">
        <v>0</v>
      </c>
      <c r="F95" s="64">
        <v>0</v>
      </c>
      <c r="G95" s="64">
        <v>0</v>
      </c>
      <c r="H95" s="65">
        <v>0</v>
      </c>
      <c r="I95" s="288">
        <v>0</v>
      </c>
      <c r="J95" s="64">
        <v>0</v>
      </c>
      <c r="K95" s="64">
        <v>0</v>
      </c>
      <c r="L95" s="64">
        <v>0</v>
      </c>
      <c r="M95" s="64">
        <v>0</v>
      </c>
      <c r="N95" s="64">
        <v>0</v>
      </c>
      <c r="O95" s="67"/>
      <c r="P95" s="378">
        <v>1</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0</v>
      </c>
      <c r="BA95" s="379">
        <v>0</v>
      </c>
      <c r="BB95" s="379">
        <v>0</v>
      </c>
      <c r="BC95" s="379">
        <v>0</v>
      </c>
      <c r="BD95" s="379">
        <v>0</v>
      </c>
      <c r="BE95" s="379">
        <v>0</v>
      </c>
      <c r="BF95" s="379">
        <v>0</v>
      </c>
      <c r="BG95" s="379">
        <v>0</v>
      </c>
      <c r="BH95" s="380">
        <v>0</v>
      </c>
      <c r="BI95" s="381">
        <v>0</v>
      </c>
      <c r="BJ95" s="379">
        <v>0</v>
      </c>
      <c r="BK95" s="379">
        <v>0</v>
      </c>
      <c r="BL95" s="379">
        <v>0</v>
      </c>
      <c r="BM95" s="379">
        <v>0</v>
      </c>
      <c r="BN95" s="379">
        <v>0</v>
      </c>
      <c r="BO95" s="379">
        <v>0</v>
      </c>
      <c r="BP95" s="379">
        <v>0</v>
      </c>
      <c r="BQ95" s="382">
        <v>0</v>
      </c>
      <c r="BR95" s="378">
        <v>0</v>
      </c>
      <c r="BS95" s="379">
        <v>0</v>
      </c>
      <c r="BT95" s="379">
        <v>0</v>
      </c>
      <c r="BU95" s="379">
        <v>0</v>
      </c>
      <c r="BV95" s="379">
        <v>0</v>
      </c>
      <c r="BW95" s="379">
        <v>0</v>
      </c>
      <c r="BX95" s="379">
        <v>0</v>
      </c>
      <c r="BY95" s="379">
        <v>0</v>
      </c>
      <c r="BZ95" s="380">
        <v>0</v>
      </c>
      <c r="CA95" s="381">
        <v>0</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0</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24"/>
        <v>1</v>
      </c>
      <c r="HP95" s="115">
        <f t="shared" si="25"/>
        <v>0</v>
      </c>
      <c r="HQ95" s="115">
        <f t="shared" si="26"/>
        <v>0</v>
      </c>
      <c r="HR95" s="115">
        <f t="shared" si="27"/>
        <v>0</v>
      </c>
      <c r="HS95" s="116">
        <f t="shared" si="28"/>
        <v>0</v>
      </c>
      <c r="HT95" s="115">
        <f t="shared" si="29"/>
        <v>0</v>
      </c>
      <c r="HU95" s="115">
        <f t="shared" si="30"/>
        <v>0</v>
      </c>
      <c r="HV95" s="117">
        <f t="shared" si="31"/>
        <v>0</v>
      </c>
      <c r="HW95" s="115">
        <f t="shared" si="32"/>
        <v>0</v>
      </c>
      <c r="HX95" s="470" t="str">
        <f t="shared" si="33"/>
        <v>nem volt</v>
      </c>
      <c r="HY95" s="470" t="str">
        <f t="shared" si="34"/>
        <v>nem volt</v>
      </c>
      <c r="HZ95" s="399" t="str">
        <f t="shared" si="35"/>
        <v>nem volt</v>
      </c>
      <c r="IA95" s="118">
        <f t="shared" si="39"/>
        <v>1</v>
      </c>
      <c r="IB95" s="119">
        <f t="shared" si="23"/>
        <v>0</v>
      </c>
      <c r="IC95" s="119">
        <f t="shared" si="36"/>
        <v>0</v>
      </c>
      <c r="ID95" s="399">
        <f t="shared" si="37"/>
        <v>0</v>
      </c>
    </row>
    <row r="96" spans="1:238" ht="18" x14ac:dyDescent="0.25">
      <c r="A96" s="392">
        <f t="shared" si="38"/>
        <v>90</v>
      </c>
      <c r="B96" s="62" t="s">
        <v>443</v>
      </c>
      <c r="C96" s="64">
        <v>0</v>
      </c>
      <c r="D96" s="64">
        <v>0</v>
      </c>
      <c r="E96" s="64">
        <v>0</v>
      </c>
      <c r="F96" s="64">
        <v>0</v>
      </c>
      <c r="G96" s="64">
        <v>0</v>
      </c>
      <c r="H96" s="65">
        <v>0</v>
      </c>
      <c r="I96" s="288">
        <v>0</v>
      </c>
      <c r="J96" s="64">
        <v>0</v>
      </c>
      <c r="K96" s="64">
        <v>0</v>
      </c>
      <c r="L96" s="64">
        <v>0</v>
      </c>
      <c r="M96" s="64">
        <v>0</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0</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0</v>
      </c>
      <c r="BS96" s="379">
        <v>0</v>
      </c>
      <c r="BT96" s="379">
        <v>0</v>
      </c>
      <c r="BU96" s="379">
        <v>0</v>
      </c>
      <c r="BV96" s="379">
        <v>0</v>
      </c>
      <c r="BW96" s="379">
        <v>0</v>
      </c>
      <c r="BX96" s="379">
        <v>0</v>
      </c>
      <c r="BY96" s="379">
        <v>0</v>
      </c>
      <c r="BZ96" s="380">
        <v>0</v>
      </c>
      <c r="CA96" s="381">
        <v>0</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0</v>
      </c>
      <c r="GO96" s="379">
        <v>0</v>
      </c>
      <c r="GP96" s="379">
        <v>0</v>
      </c>
      <c r="GQ96" s="379">
        <v>0</v>
      </c>
      <c r="GR96" s="379">
        <v>0</v>
      </c>
      <c r="GS96" s="379">
        <v>0</v>
      </c>
      <c r="GT96" s="379">
        <v>0</v>
      </c>
      <c r="GU96" s="379">
        <v>0</v>
      </c>
      <c r="GV96" s="380">
        <v>0</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24"/>
        <v>0</v>
      </c>
      <c r="HP96" s="115">
        <f t="shared" si="25"/>
        <v>0</v>
      </c>
      <c r="HQ96" s="115">
        <f t="shared" si="26"/>
        <v>0</v>
      </c>
      <c r="HR96" s="115">
        <f t="shared" si="27"/>
        <v>0</v>
      </c>
      <c r="HS96" s="116">
        <f t="shared" si="28"/>
        <v>0</v>
      </c>
      <c r="HT96" s="115">
        <f t="shared" si="29"/>
        <v>0</v>
      </c>
      <c r="HU96" s="115">
        <f t="shared" si="30"/>
        <v>0</v>
      </c>
      <c r="HV96" s="117">
        <f t="shared" si="31"/>
        <v>0</v>
      </c>
      <c r="HW96" s="115" t="str">
        <f t="shared" si="32"/>
        <v>nem volt</v>
      </c>
      <c r="HX96" s="470" t="str">
        <f t="shared" si="33"/>
        <v>nem volt</v>
      </c>
      <c r="HY96" s="470" t="str">
        <f t="shared" si="34"/>
        <v>nem volt</v>
      </c>
      <c r="HZ96" s="399" t="str">
        <f t="shared" si="35"/>
        <v>nem volt</v>
      </c>
      <c r="IA96" s="118">
        <f t="shared" si="39"/>
        <v>0</v>
      </c>
      <c r="IB96" s="119">
        <f t="shared" si="23"/>
        <v>0</v>
      </c>
      <c r="IC96" s="119" t="str">
        <f t="shared" si="36"/>
        <v>nem volt</v>
      </c>
      <c r="ID96" s="399">
        <f t="shared" si="37"/>
        <v>0</v>
      </c>
    </row>
    <row r="97" spans="1:238" ht="18" x14ac:dyDescent="0.25">
      <c r="A97" s="392">
        <f t="shared" si="38"/>
        <v>91</v>
      </c>
      <c r="B97" s="62" t="s">
        <v>443</v>
      </c>
      <c r="C97" s="64">
        <v>0</v>
      </c>
      <c r="D97" s="64">
        <v>0</v>
      </c>
      <c r="E97" s="64">
        <v>0</v>
      </c>
      <c r="F97" s="64">
        <v>0</v>
      </c>
      <c r="G97" s="64">
        <v>0</v>
      </c>
      <c r="H97" s="65">
        <v>0</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0</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0</v>
      </c>
      <c r="BA97" s="379">
        <v>0</v>
      </c>
      <c r="BB97" s="379">
        <v>0</v>
      </c>
      <c r="BC97" s="379">
        <v>0</v>
      </c>
      <c r="BD97" s="379">
        <v>0</v>
      </c>
      <c r="BE97" s="379">
        <v>0</v>
      </c>
      <c r="BF97" s="379">
        <v>0</v>
      </c>
      <c r="BG97" s="379">
        <v>0</v>
      </c>
      <c r="BH97" s="380">
        <v>0</v>
      </c>
      <c r="BI97" s="381">
        <v>0</v>
      </c>
      <c r="BJ97" s="379">
        <v>0</v>
      </c>
      <c r="BK97" s="379">
        <v>0</v>
      </c>
      <c r="BL97" s="379">
        <v>0</v>
      </c>
      <c r="BM97" s="379">
        <v>0</v>
      </c>
      <c r="BN97" s="379">
        <v>0</v>
      </c>
      <c r="BO97" s="379">
        <v>0</v>
      </c>
      <c r="BP97" s="379">
        <v>0</v>
      </c>
      <c r="BQ97" s="382">
        <v>0</v>
      </c>
      <c r="BR97" s="378">
        <v>0</v>
      </c>
      <c r="BS97" s="379">
        <v>0</v>
      </c>
      <c r="BT97" s="379">
        <v>0</v>
      </c>
      <c r="BU97" s="379">
        <v>0</v>
      </c>
      <c r="BV97" s="379">
        <v>0</v>
      </c>
      <c r="BW97" s="379">
        <v>0</v>
      </c>
      <c r="BX97" s="379">
        <v>0</v>
      </c>
      <c r="BY97" s="379">
        <v>0</v>
      </c>
      <c r="BZ97" s="380">
        <v>0</v>
      </c>
      <c r="CA97" s="381">
        <v>0</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0</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4</v>
      </c>
      <c r="DU97" s="379">
        <v>0</v>
      </c>
      <c r="DV97" s="379">
        <v>0</v>
      </c>
      <c r="DW97" s="379">
        <v>0</v>
      </c>
      <c r="DX97" s="379">
        <v>0</v>
      </c>
      <c r="DY97" s="379">
        <v>0</v>
      </c>
      <c r="DZ97" s="379">
        <v>0</v>
      </c>
      <c r="EA97" s="379">
        <v>0</v>
      </c>
      <c r="EB97" s="380">
        <v>3</v>
      </c>
      <c r="EC97" s="381">
        <v>0</v>
      </c>
      <c r="ED97" s="379">
        <v>0</v>
      </c>
      <c r="EE97" s="379">
        <v>0</v>
      </c>
      <c r="EF97" s="379">
        <v>0</v>
      </c>
      <c r="EG97" s="379">
        <v>0</v>
      </c>
      <c r="EH97" s="379">
        <v>0</v>
      </c>
      <c r="EI97" s="379">
        <v>0</v>
      </c>
      <c r="EJ97" s="379">
        <v>0</v>
      </c>
      <c r="EK97" s="382">
        <v>0</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24"/>
        <v>4</v>
      </c>
      <c r="HP97" s="115">
        <f t="shared" si="25"/>
        <v>0</v>
      </c>
      <c r="HQ97" s="115">
        <f t="shared" si="26"/>
        <v>0</v>
      </c>
      <c r="HR97" s="115">
        <f t="shared" si="27"/>
        <v>0</v>
      </c>
      <c r="HS97" s="116">
        <f t="shared" si="28"/>
        <v>0</v>
      </c>
      <c r="HT97" s="115">
        <f t="shared" si="29"/>
        <v>0</v>
      </c>
      <c r="HU97" s="115">
        <f t="shared" si="30"/>
        <v>0</v>
      </c>
      <c r="HV97" s="117">
        <f t="shared" si="31"/>
        <v>0</v>
      </c>
      <c r="HW97" s="115">
        <f t="shared" si="32"/>
        <v>0</v>
      </c>
      <c r="HX97" s="470" t="str">
        <f t="shared" si="33"/>
        <v>nem volt</v>
      </c>
      <c r="HY97" s="470" t="str">
        <f t="shared" si="34"/>
        <v>nem volt</v>
      </c>
      <c r="HZ97" s="399" t="str">
        <f t="shared" si="35"/>
        <v>nem volt</v>
      </c>
      <c r="IA97" s="118">
        <f t="shared" si="39"/>
        <v>4</v>
      </c>
      <c r="IB97" s="119">
        <f t="shared" si="23"/>
        <v>0</v>
      </c>
      <c r="IC97" s="119">
        <f t="shared" si="36"/>
        <v>0</v>
      </c>
      <c r="ID97" s="399">
        <f t="shared" si="37"/>
        <v>0</v>
      </c>
    </row>
    <row r="98" spans="1:238" ht="18" x14ac:dyDescent="0.25">
      <c r="A98" s="392">
        <f t="shared" si="38"/>
        <v>92</v>
      </c>
      <c r="B98" s="62" t="s">
        <v>443</v>
      </c>
      <c r="C98" s="64">
        <v>0</v>
      </c>
      <c r="D98" s="64">
        <v>0</v>
      </c>
      <c r="E98" s="64">
        <v>0</v>
      </c>
      <c r="F98" s="64">
        <v>0</v>
      </c>
      <c r="G98" s="64">
        <v>0</v>
      </c>
      <c r="H98" s="65">
        <v>0</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0</v>
      </c>
      <c r="BA98" s="379">
        <v>0</v>
      </c>
      <c r="BB98" s="379">
        <v>0</v>
      </c>
      <c r="BC98" s="379">
        <v>0</v>
      </c>
      <c r="BD98" s="379">
        <v>0</v>
      </c>
      <c r="BE98" s="379">
        <v>0</v>
      </c>
      <c r="BF98" s="379">
        <v>0</v>
      </c>
      <c r="BG98" s="379">
        <v>0</v>
      </c>
      <c r="BH98" s="380">
        <v>0</v>
      </c>
      <c r="BI98" s="381">
        <v>0</v>
      </c>
      <c r="BJ98" s="379">
        <v>0</v>
      </c>
      <c r="BK98" s="379">
        <v>0</v>
      </c>
      <c r="BL98" s="379">
        <v>0</v>
      </c>
      <c r="BM98" s="379">
        <v>0</v>
      </c>
      <c r="BN98" s="379">
        <v>0</v>
      </c>
      <c r="BO98" s="379">
        <v>0</v>
      </c>
      <c r="BP98" s="379">
        <v>0</v>
      </c>
      <c r="BQ98" s="382">
        <v>0</v>
      </c>
      <c r="BR98" s="378">
        <v>0</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0</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0</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8</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0</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24"/>
        <v>8</v>
      </c>
      <c r="HP98" s="115">
        <f t="shared" si="25"/>
        <v>0</v>
      </c>
      <c r="HQ98" s="115">
        <f t="shared" si="26"/>
        <v>0</v>
      </c>
      <c r="HR98" s="115">
        <f t="shared" si="27"/>
        <v>0</v>
      </c>
      <c r="HS98" s="116">
        <f t="shared" si="28"/>
        <v>0</v>
      </c>
      <c r="HT98" s="115">
        <f t="shared" si="29"/>
        <v>0</v>
      </c>
      <c r="HU98" s="115">
        <f t="shared" si="30"/>
        <v>0</v>
      </c>
      <c r="HV98" s="117">
        <f t="shared" si="31"/>
        <v>0</v>
      </c>
      <c r="HW98" s="115">
        <f t="shared" si="32"/>
        <v>0</v>
      </c>
      <c r="HX98" s="470" t="str">
        <f t="shared" si="33"/>
        <v>nem volt</v>
      </c>
      <c r="HY98" s="470" t="str">
        <f t="shared" si="34"/>
        <v>nem volt</v>
      </c>
      <c r="HZ98" s="399" t="str">
        <f t="shared" si="35"/>
        <v>nem volt</v>
      </c>
      <c r="IA98" s="118">
        <f t="shared" si="39"/>
        <v>8</v>
      </c>
      <c r="IB98" s="119">
        <f t="shared" si="23"/>
        <v>0</v>
      </c>
      <c r="IC98" s="119">
        <f t="shared" si="36"/>
        <v>0</v>
      </c>
      <c r="ID98" s="399">
        <f t="shared" si="37"/>
        <v>0</v>
      </c>
    </row>
    <row r="99" spans="1:238" ht="18" x14ac:dyDescent="0.25">
      <c r="A99" s="392">
        <f t="shared" si="38"/>
        <v>93</v>
      </c>
      <c r="B99" s="62" t="s">
        <v>443</v>
      </c>
      <c r="C99" s="64">
        <v>0</v>
      </c>
      <c r="D99" s="64">
        <v>0</v>
      </c>
      <c r="E99" s="64">
        <v>0</v>
      </c>
      <c r="F99" s="64">
        <v>0</v>
      </c>
      <c r="G99" s="64">
        <v>0</v>
      </c>
      <c r="H99" s="65">
        <v>0</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0</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0</v>
      </c>
      <c r="BJ99" s="379">
        <v>0</v>
      </c>
      <c r="BK99" s="379">
        <v>0</v>
      </c>
      <c r="BL99" s="379">
        <v>0</v>
      </c>
      <c r="BM99" s="379">
        <v>0</v>
      </c>
      <c r="BN99" s="379">
        <v>0</v>
      </c>
      <c r="BO99" s="379">
        <v>0</v>
      </c>
      <c r="BP99" s="379">
        <v>0</v>
      </c>
      <c r="BQ99" s="382">
        <v>0</v>
      </c>
      <c r="BR99" s="378">
        <v>0</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0</v>
      </c>
      <c r="ED99" s="379">
        <v>0</v>
      </c>
      <c r="EE99" s="379">
        <v>0</v>
      </c>
      <c r="EF99" s="379">
        <v>0</v>
      </c>
      <c r="EG99" s="379">
        <v>0</v>
      </c>
      <c r="EH99" s="379">
        <v>0</v>
      </c>
      <c r="EI99" s="379">
        <v>0</v>
      </c>
      <c r="EJ99" s="379">
        <v>0</v>
      </c>
      <c r="EK99" s="382">
        <v>0</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5</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24"/>
        <v>5</v>
      </c>
      <c r="HP99" s="115">
        <f t="shared" si="25"/>
        <v>0</v>
      </c>
      <c r="HQ99" s="115">
        <f t="shared" si="26"/>
        <v>0</v>
      </c>
      <c r="HR99" s="115">
        <f t="shared" si="27"/>
        <v>0</v>
      </c>
      <c r="HS99" s="116">
        <f t="shared" si="28"/>
        <v>0</v>
      </c>
      <c r="HT99" s="115">
        <f t="shared" si="29"/>
        <v>0</v>
      </c>
      <c r="HU99" s="115">
        <f t="shared" si="30"/>
        <v>0</v>
      </c>
      <c r="HV99" s="117">
        <f t="shared" si="31"/>
        <v>0</v>
      </c>
      <c r="HW99" s="115">
        <f t="shared" si="32"/>
        <v>0</v>
      </c>
      <c r="HX99" s="470" t="str">
        <f t="shared" si="33"/>
        <v>nem volt</v>
      </c>
      <c r="HY99" s="470" t="str">
        <f t="shared" si="34"/>
        <v>nem volt</v>
      </c>
      <c r="HZ99" s="399" t="str">
        <f t="shared" si="35"/>
        <v>nem volt</v>
      </c>
      <c r="IA99" s="118">
        <f t="shared" si="39"/>
        <v>5</v>
      </c>
      <c r="IB99" s="119">
        <f t="shared" si="23"/>
        <v>0</v>
      </c>
      <c r="IC99" s="119">
        <f t="shared" si="36"/>
        <v>0</v>
      </c>
      <c r="ID99" s="399">
        <f t="shared" si="37"/>
        <v>0</v>
      </c>
    </row>
    <row r="100" spans="1:238" ht="18" x14ac:dyDescent="0.25">
      <c r="A100" s="392">
        <f t="shared" si="38"/>
        <v>94</v>
      </c>
      <c r="B100" s="62" t="s">
        <v>443</v>
      </c>
      <c r="C100" s="64">
        <v>0</v>
      </c>
      <c r="D100" s="64">
        <v>0</v>
      </c>
      <c r="E100" s="64">
        <v>0</v>
      </c>
      <c r="F100" s="64">
        <v>0</v>
      </c>
      <c r="G100" s="64">
        <v>0</v>
      </c>
      <c r="H100" s="65">
        <v>0</v>
      </c>
      <c r="I100" s="288">
        <v>0</v>
      </c>
      <c r="J100" s="64">
        <v>0</v>
      </c>
      <c r="K100" s="64">
        <v>0</v>
      </c>
      <c r="L100" s="64">
        <v>0</v>
      </c>
      <c r="M100" s="64">
        <v>0</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0</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0</v>
      </c>
      <c r="CT100" s="379">
        <v>0</v>
      </c>
      <c r="CU100" s="379">
        <v>0</v>
      </c>
      <c r="CV100" s="379">
        <v>0</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0</v>
      </c>
      <c r="DL100" s="379">
        <v>0</v>
      </c>
      <c r="DM100" s="379">
        <v>0</v>
      </c>
      <c r="DN100" s="379">
        <v>0</v>
      </c>
      <c r="DO100" s="379">
        <v>0</v>
      </c>
      <c r="DP100" s="379">
        <v>0</v>
      </c>
      <c r="DQ100" s="379">
        <v>0</v>
      </c>
      <c r="DR100" s="379">
        <v>0</v>
      </c>
      <c r="DS100" s="382">
        <v>0</v>
      </c>
      <c r="DT100" s="378">
        <v>3</v>
      </c>
      <c r="DU100" s="379">
        <v>0</v>
      </c>
      <c r="DV100" s="379">
        <v>0</v>
      </c>
      <c r="DW100" s="379">
        <v>0</v>
      </c>
      <c r="DX100" s="379">
        <v>0</v>
      </c>
      <c r="DY100" s="379">
        <v>0</v>
      </c>
      <c r="DZ100" s="379">
        <v>0</v>
      </c>
      <c r="EA100" s="379">
        <v>0</v>
      </c>
      <c r="EB100" s="380">
        <v>2</v>
      </c>
      <c r="EC100" s="381">
        <v>0</v>
      </c>
      <c r="ED100" s="379">
        <v>0</v>
      </c>
      <c r="EE100" s="379">
        <v>0</v>
      </c>
      <c r="EF100" s="379">
        <v>0</v>
      </c>
      <c r="EG100" s="379">
        <v>0</v>
      </c>
      <c r="EH100" s="379">
        <v>0</v>
      </c>
      <c r="EI100" s="379">
        <v>0</v>
      </c>
      <c r="EJ100" s="379">
        <v>0</v>
      </c>
      <c r="EK100" s="382">
        <v>0</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24"/>
        <v>3</v>
      </c>
      <c r="HP100" s="115">
        <f t="shared" si="25"/>
        <v>0</v>
      </c>
      <c r="HQ100" s="115">
        <f t="shared" si="26"/>
        <v>0</v>
      </c>
      <c r="HR100" s="115">
        <f t="shared" si="27"/>
        <v>0</v>
      </c>
      <c r="HS100" s="116">
        <f t="shared" si="28"/>
        <v>0</v>
      </c>
      <c r="HT100" s="115">
        <f t="shared" si="29"/>
        <v>0</v>
      </c>
      <c r="HU100" s="115">
        <f t="shared" si="30"/>
        <v>0</v>
      </c>
      <c r="HV100" s="117">
        <f t="shared" si="31"/>
        <v>0</v>
      </c>
      <c r="HW100" s="115">
        <f t="shared" si="32"/>
        <v>0</v>
      </c>
      <c r="HX100" s="470" t="str">
        <f t="shared" si="33"/>
        <v>nem volt</v>
      </c>
      <c r="HY100" s="470" t="str">
        <f t="shared" si="34"/>
        <v>nem volt</v>
      </c>
      <c r="HZ100" s="399" t="str">
        <f t="shared" si="35"/>
        <v>nem volt</v>
      </c>
      <c r="IA100" s="118">
        <f t="shared" si="39"/>
        <v>3</v>
      </c>
      <c r="IB100" s="119">
        <f t="shared" si="23"/>
        <v>0</v>
      </c>
      <c r="IC100" s="119">
        <f t="shared" si="36"/>
        <v>0</v>
      </c>
      <c r="ID100" s="399">
        <f t="shared" si="37"/>
        <v>0</v>
      </c>
    </row>
    <row r="101" spans="1:238" ht="18" x14ac:dyDescent="0.25">
      <c r="A101" s="392">
        <f t="shared" si="38"/>
        <v>95</v>
      </c>
      <c r="B101" s="62" t="s">
        <v>443</v>
      </c>
      <c r="C101" s="64">
        <v>0</v>
      </c>
      <c r="D101" s="64">
        <v>0</v>
      </c>
      <c r="E101" s="64">
        <v>0</v>
      </c>
      <c r="F101" s="64">
        <v>0</v>
      </c>
      <c r="G101" s="64">
        <v>0</v>
      </c>
      <c r="H101" s="65">
        <v>0</v>
      </c>
      <c r="I101" s="288">
        <v>0</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0</v>
      </c>
      <c r="BJ101" s="379">
        <v>0</v>
      </c>
      <c r="BK101" s="379">
        <v>0</v>
      </c>
      <c r="BL101" s="379">
        <v>0</v>
      </c>
      <c r="BM101" s="379">
        <v>0</v>
      </c>
      <c r="BN101" s="379">
        <v>0</v>
      </c>
      <c r="BO101" s="379">
        <v>0</v>
      </c>
      <c r="BP101" s="379">
        <v>0</v>
      </c>
      <c r="BQ101" s="382">
        <v>0</v>
      </c>
      <c r="BR101" s="378">
        <v>0</v>
      </c>
      <c r="BS101" s="379">
        <v>0</v>
      </c>
      <c r="BT101" s="379">
        <v>0</v>
      </c>
      <c r="BU101" s="379">
        <v>0</v>
      </c>
      <c r="BV101" s="379">
        <v>0</v>
      </c>
      <c r="BW101" s="379">
        <v>0</v>
      </c>
      <c r="BX101" s="379">
        <v>0</v>
      </c>
      <c r="BY101" s="379">
        <v>0</v>
      </c>
      <c r="BZ101" s="380">
        <v>0</v>
      </c>
      <c r="CA101" s="381">
        <v>0</v>
      </c>
      <c r="CB101" s="379">
        <v>0</v>
      </c>
      <c r="CC101" s="379">
        <v>0</v>
      </c>
      <c r="CD101" s="379">
        <v>0</v>
      </c>
      <c r="CE101" s="379">
        <v>0</v>
      </c>
      <c r="CF101" s="379">
        <v>0</v>
      </c>
      <c r="CG101" s="379">
        <v>0</v>
      </c>
      <c r="CH101" s="379">
        <v>0</v>
      </c>
      <c r="CI101" s="382">
        <v>0</v>
      </c>
      <c r="CJ101" s="378">
        <v>0</v>
      </c>
      <c r="CK101" s="379">
        <v>0</v>
      </c>
      <c r="CL101" s="379">
        <v>0</v>
      </c>
      <c r="CM101" s="379">
        <v>0</v>
      </c>
      <c r="CN101" s="379">
        <v>0</v>
      </c>
      <c r="CO101" s="379">
        <v>0</v>
      </c>
      <c r="CP101" s="379">
        <v>0</v>
      </c>
      <c r="CQ101" s="379">
        <v>0</v>
      </c>
      <c r="CR101" s="380">
        <v>0</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0</v>
      </c>
      <c r="DL101" s="379">
        <v>0</v>
      </c>
      <c r="DM101" s="379">
        <v>0</v>
      </c>
      <c r="DN101" s="379">
        <v>0</v>
      </c>
      <c r="DO101" s="379">
        <v>0</v>
      </c>
      <c r="DP101" s="379">
        <v>0</v>
      </c>
      <c r="DQ101" s="379">
        <v>0</v>
      </c>
      <c r="DR101" s="379">
        <v>0</v>
      </c>
      <c r="DS101" s="382">
        <v>0</v>
      </c>
      <c r="DT101" s="378">
        <v>0</v>
      </c>
      <c r="DU101" s="379">
        <v>0</v>
      </c>
      <c r="DV101" s="379">
        <v>0</v>
      </c>
      <c r="DW101" s="379">
        <v>0</v>
      </c>
      <c r="DX101" s="379">
        <v>0</v>
      </c>
      <c r="DY101" s="379">
        <v>0</v>
      </c>
      <c r="DZ101" s="379">
        <v>0</v>
      </c>
      <c r="EA101" s="379">
        <v>0</v>
      </c>
      <c r="EB101" s="380">
        <v>0</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7</v>
      </c>
      <c r="FE101" s="379">
        <v>0</v>
      </c>
      <c r="FF101" s="379">
        <v>0</v>
      </c>
      <c r="FG101" s="379">
        <v>0</v>
      </c>
      <c r="FH101" s="379">
        <v>4</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0</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24"/>
        <v>7</v>
      </c>
      <c r="HP101" s="115">
        <f t="shared" si="25"/>
        <v>0</v>
      </c>
      <c r="HQ101" s="115">
        <f t="shared" si="26"/>
        <v>0</v>
      </c>
      <c r="HR101" s="115">
        <f t="shared" si="27"/>
        <v>0</v>
      </c>
      <c r="HS101" s="116">
        <f t="shared" si="28"/>
        <v>4</v>
      </c>
      <c r="HT101" s="115">
        <f t="shared" si="29"/>
        <v>0</v>
      </c>
      <c r="HU101" s="115">
        <f t="shared" si="30"/>
        <v>0</v>
      </c>
      <c r="HV101" s="117">
        <f t="shared" si="31"/>
        <v>0</v>
      </c>
      <c r="HW101" s="115">
        <f t="shared" si="32"/>
        <v>0.5714285714285714</v>
      </c>
      <c r="HX101" s="470" t="str">
        <f t="shared" si="33"/>
        <v>nem volt</v>
      </c>
      <c r="HY101" s="470" t="str">
        <f t="shared" si="34"/>
        <v>nem volt</v>
      </c>
      <c r="HZ101" s="399" t="str">
        <f t="shared" si="35"/>
        <v>nem volt</v>
      </c>
      <c r="IA101" s="118">
        <f t="shared" si="39"/>
        <v>7</v>
      </c>
      <c r="IB101" s="119">
        <f t="shared" si="23"/>
        <v>4</v>
      </c>
      <c r="IC101" s="119">
        <f t="shared" si="36"/>
        <v>0.5714285714285714</v>
      </c>
      <c r="ID101" s="399">
        <f t="shared" si="37"/>
        <v>0</v>
      </c>
    </row>
    <row r="102" spans="1:238" ht="18" x14ac:dyDescent="0.25">
      <c r="A102" s="392">
        <f t="shared" si="38"/>
        <v>96</v>
      </c>
      <c r="B102" s="62" t="s">
        <v>443</v>
      </c>
      <c r="C102" s="64">
        <v>0</v>
      </c>
      <c r="D102" s="64">
        <v>0</v>
      </c>
      <c r="E102" s="64">
        <v>0</v>
      </c>
      <c r="F102" s="64">
        <v>0</v>
      </c>
      <c r="G102" s="64">
        <v>0</v>
      </c>
      <c r="H102" s="65">
        <v>0</v>
      </c>
      <c r="I102" s="288">
        <v>0</v>
      </c>
      <c r="J102" s="64">
        <v>0</v>
      </c>
      <c r="K102" s="64">
        <v>0</v>
      </c>
      <c r="L102" s="64">
        <v>0</v>
      </c>
      <c r="M102" s="64">
        <v>0</v>
      </c>
      <c r="N102" s="64">
        <v>0</v>
      </c>
      <c r="O102" s="67"/>
      <c r="P102" s="378">
        <v>0</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0</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0</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0</v>
      </c>
      <c r="CK102" s="379">
        <v>0</v>
      </c>
      <c r="CL102" s="379">
        <v>0</v>
      </c>
      <c r="CM102" s="379">
        <v>0</v>
      </c>
      <c r="CN102" s="379">
        <v>0</v>
      </c>
      <c r="CO102" s="379">
        <v>0</v>
      </c>
      <c r="CP102" s="379">
        <v>0</v>
      </c>
      <c r="CQ102" s="379">
        <v>0</v>
      </c>
      <c r="CR102" s="380">
        <v>0</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0</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24"/>
        <v>0</v>
      </c>
      <c r="HP102" s="115">
        <f t="shared" si="25"/>
        <v>0</v>
      </c>
      <c r="HQ102" s="115">
        <f t="shared" si="26"/>
        <v>0</v>
      </c>
      <c r="HR102" s="115">
        <f t="shared" si="27"/>
        <v>0</v>
      </c>
      <c r="HS102" s="116">
        <f t="shared" si="28"/>
        <v>0</v>
      </c>
      <c r="HT102" s="115">
        <f t="shared" si="29"/>
        <v>0</v>
      </c>
      <c r="HU102" s="115">
        <f t="shared" si="30"/>
        <v>0</v>
      </c>
      <c r="HV102" s="117">
        <f t="shared" si="31"/>
        <v>0</v>
      </c>
      <c r="HW102" s="115" t="str">
        <f t="shared" si="32"/>
        <v>nem volt</v>
      </c>
      <c r="HX102" s="470" t="str">
        <f t="shared" si="33"/>
        <v>nem volt</v>
      </c>
      <c r="HY102" s="470" t="str">
        <f t="shared" si="34"/>
        <v>nem volt</v>
      </c>
      <c r="HZ102" s="399" t="str">
        <f t="shared" si="35"/>
        <v>nem volt</v>
      </c>
      <c r="IA102" s="118">
        <f t="shared" si="39"/>
        <v>0</v>
      </c>
      <c r="IB102" s="119">
        <f t="shared" si="23"/>
        <v>0</v>
      </c>
      <c r="IC102" s="119" t="str">
        <f t="shared" si="36"/>
        <v>nem volt</v>
      </c>
      <c r="ID102" s="399">
        <f t="shared" si="37"/>
        <v>0</v>
      </c>
    </row>
    <row r="103" spans="1:238" ht="18" x14ac:dyDescent="0.25">
      <c r="A103" s="392">
        <f t="shared" si="38"/>
        <v>97</v>
      </c>
      <c r="B103" s="62" t="s">
        <v>443</v>
      </c>
      <c r="C103" s="64">
        <v>0</v>
      </c>
      <c r="D103" s="64">
        <v>0</v>
      </c>
      <c r="E103" s="64">
        <v>0</v>
      </c>
      <c r="F103" s="64">
        <v>0</v>
      </c>
      <c r="G103" s="64">
        <v>0</v>
      </c>
      <c r="H103" s="65">
        <v>0</v>
      </c>
      <c r="I103" s="288">
        <v>0</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0</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0</v>
      </c>
      <c r="BJ103" s="379">
        <v>0</v>
      </c>
      <c r="BK103" s="379">
        <v>0</v>
      </c>
      <c r="BL103" s="379">
        <v>0</v>
      </c>
      <c r="BM103" s="379">
        <v>0</v>
      </c>
      <c r="BN103" s="379">
        <v>0</v>
      </c>
      <c r="BO103" s="379">
        <v>0</v>
      </c>
      <c r="BP103" s="379">
        <v>0</v>
      </c>
      <c r="BQ103" s="382">
        <v>0</v>
      </c>
      <c r="BR103" s="378">
        <v>0</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0</v>
      </c>
      <c r="CT103" s="379">
        <v>0</v>
      </c>
      <c r="CU103" s="379">
        <v>0</v>
      </c>
      <c r="CV103" s="379">
        <v>0</v>
      </c>
      <c r="CW103" s="379">
        <v>0</v>
      </c>
      <c r="CX103" s="379">
        <v>0</v>
      </c>
      <c r="CY103" s="379">
        <v>0</v>
      </c>
      <c r="CZ103" s="379">
        <v>0</v>
      </c>
      <c r="DA103" s="382">
        <v>0</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0</v>
      </c>
      <c r="FE103" s="379">
        <v>0</v>
      </c>
      <c r="FF103" s="379">
        <v>0</v>
      </c>
      <c r="FG103" s="379">
        <v>0</v>
      </c>
      <c r="FH103" s="379">
        <v>0</v>
      </c>
      <c r="FI103" s="379">
        <v>0</v>
      </c>
      <c r="FJ103" s="379">
        <v>0</v>
      </c>
      <c r="FK103" s="379">
        <v>0</v>
      </c>
      <c r="FL103" s="380">
        <v>0</v>
      </c>
      <c r="FM103" s="381">
        <v>17</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0</v>
      </c>
      <c r="GO103" s="379">
        <v>0</v>
      </c>
      <c r="GP103" s="379">
        <v>0</v>
      </c>
      <c r="GQ103" s="379">
        <v>0</v>
      </c>
      <c r="GR103" s="379">
        <v>0</v>
      </c>
      <c r="GS103" s="379">
        <v>0</v>
      </c>
      <c r="GT103" s="379">
        <v>0</v>
      </c>
      <c r="GU103" s="379">
        <v>0</v>
      </c>
      <c r="GV103" s="380">
        <v>0</v>
      </c>
      <c r="GW103" s="381">
        <v>0</v>
      </c>
      <c r="GX103" s="379">
        <v>0</v>
      </c>
      <c r="GY103" s="379">
        <v>0</v>
      </c>
      <c r="GZ103" s="379">
        <v>0</v>
      </c>
      <c r="HA103" s="379">
        <v>0</v>
      </c>
      <c r="HB103" s="379">
        <v>0</v>
      </c>
      <c r="HC103" s="379">
        <v>0</v>
      </c>
      <c r="HD103" s="379">
        <v>0</v>
      </c>
      <c r="HE103" s="382">
        <v>0</v>
      </c>
      <c r="HF103" s="378">
        <v>0</v>
      </c>
      <c r="HG103" s="379">
        <v>0</v>
      </c>
      <c r="HH103" s="379">
        <v>0</v>
      </c>
      <c r="HI103" s="379">
        <v>0</v>
      </c>
      <c r="HJ103" s="379">
        <v>0</v>
      </c>
      <c r="HK103" s="379">
        <v>0</v>
      </c>
      <c r="HL103" s="379">
        <v>0</v>
      </c>
      <c r="HM103" s="379">
        <v>0</v>
      </c>
      <c r="HN103" s="380">
        <v>0</v>
      </c>
      <c r="HO103" s="115">
        <f t="shared" si="24"/>
        <v>17</v>
      </c>
      <c r="HP103" s="115">
        <f t="shared" si="25"/>
        <v>0</v>
      </c>
      <c r="HQ103" s="115">
        <f t="shared" si="26"/>
        <v>0</v>
      </c>
      <c r="HR103" s="115">
        <f t="shared" si="27"/>
        <v>0</v>
      </c>
      <c r="HS103" s="116">
        <f t="shared" si="28"/>
        <v>0</v>
      </c>
      <c r="HT103" s="115">
        <f t="shared" si="29"/>
        <v>0</v>
      </c>
      <c r="HU103" s="115">
        <f t="shared" si="30"/>
        <v>0</v>
      </c>
      <c r="HV103" s="117">
        <f t="shared" si="31"/>
        <v>0</v>
      </c>
      <c r="HW103" s="115">
        <f t="shared" si="32"/>
        <v>0</v>
      </c>
      <c r="HX103" s="470" t="str">
        <f t="shared" si="33"/>
        <v>nem volt</v>
      </c>
      <c r="HY103" s="470" t="str">
        <f t="shared" si="34"/>
        <v>nem volt</v>
      </c>
      <c r="HZ103" s="399" t="str">
        <f t="shared" si="35"/>
        <v>nem volt</v>
      </c>
      <c r="IA103" s="118">
        <f t="shared" si="39"/>
        <v>17</v>
      </c>
      <c r="IB103" s="119">
        <f t="shared" si="23"/>
        <v>0</v>
      </c>
      <c r="IC103" s="119">
        <f t="shared" si="36"/>
        <v>0</v>
      </c>
      <c r="ID103" s="399">
        <f t="shared" si="37"/>
        <v>0</v>
      </c>
    </row>
    <row r="104" spans="1:238" ht="18" x14ac:dyDescent="0.25">
      <c r="A104" s="392">
        <f t="shared" si="38"/>
        <v>98</v>
      </c>
      <c r="B104" s="62" t="s">
        <v>443</v>
      </c>
      <c r="C104" s="64">
        <v>0</v>
      </c>
      <c r="D104" s="64">
        <v>0</v>
      </c>
      <c r="E104" s="64">
        <v>0</v>
      </c>
      <c r="F104" s="64">
        <v>0</v>
      </c>
      <c r="G104" s="64">
        <v>0</v>
      </c>
      <c r="H104" s="65">
        <v>0</v>
      </c>
      <c r="I104" s="288">
        <v>0</v>
      </c>
      <c r="J104" s="64">
        <v>0</v>
      </c>
      <c r="K104" s="64">
        <v>0</v>
      </c>
      <c r="L104" s="64">
        <v>0</v>
      </c>
      <c r="M104" s="64">
        <v>0</v>
      </c>
      <c r="N104" s="64">
        <v>0</v>
      </c>
      <c r="O104" s="67"/>
      <c r="P104" s="378">
        <v>0</v>
      </c>
      <c r="Q104" s="379">
        <v>0</v>
      </c>
      <c r="R104" s="379">
        <v>0</v>
      </c>
      <c r="S104" s="379">
        <v>0</v>
      </c>
      <c r="T104" s="379">
        <v>0</v>
      </c>
      <c r="U104" s="379">
        <v>0</v>
      </c>
      <c r="V104" s="379">
        <v>0</v>
      </c>
      <c r="W104" s="379">
        <v>0</v>
      </c>
      <c r="X104" s="380">
        <v>0</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0</v>
      </c>
      <c r="BA104" s="379">
        <v>0</v>
      </c>
      <c r="BB104" s="379">
        <v>0</v>
      </c>
      <c r="BC104" s="379">
        <v>0</v>
      </c>
      <c r="BD104" s="379">
        <v>0</v>
      </c>
      <c r="BE104" s="379">
        <v>0</v>
      </c>
      <c r="BF104" s="379">
        <v>0</v>
      </c>
      <c r="BG104" s="379">
        <v>0</v>
      </c>
      <c r="BH104" s="380">
        <v>0</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0</v>
      </c>
      <c r="CK104" s="379">
        <v>0</v>
      </c>
      <c r="CL104" s="379">
        <v>0</v>
      </c>
      <c r="CM104" s="379">
        <v>0</v>
      </c>
      <c r="CN104" s="379">
        <v>0</v>
      </c>
      <c r="CO104" s="379">
        <v>0</v>
      </c>
      <c r="CP104" s="379">
        <v>0</v>
      </c>
      <c r="CQ104" s="379">
        <v>0</v>
      </c>
      <c r="CR104" s="380">
        <v>0</v>
      </c>
      <c r="CS104" s="381">
        <v>0</v>
      </c>
      <c r="CT104" s="379">
        <v>0</v>
      </c>
      <c r="CU104" s="379">
        <v>0</v>
      </c>
      <c r="CV104" s="379">
        <v>0</v>
      </c>
      <c r="CW104" s="379">
        <v>0</v>
      </c>
      <c r="CX104" s="379">
        <v>0</v>
      </c>
      <c r="CY104" s="379">
        <v>0</v>
      </c>
      <c r="CZ104" s="379">
        <v>0</v>
      </c>
      <c r="DA104" s="382">
        <v>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0</v>
      </c>
      <c r="EM104" s="379">
        <v>0</v>
      </c>
      <c r="EN104" s="379">
        <v>0</v>
      </c>
      <c r="EO104" s="379">
        <v>0</v>
      </c>
      <c r="EP104" s="379">
        <v>0</v>
      </c>
      <c r="EQ104" s="379">
        <v>0</v>
      </c>
      <c r="ER104" s="379">
        <v>0</v>
      </c>
      <c r="ES104" s="379">
        <v>0</v>
      </c>
      <c r="ET104" s="380">
        <v>0</v>
      </c>
      <c r="EU104" s="381">
        <v>0</v>
      </c>
      <c r="EV104" s="379">
        <v>0</v>
      </c>
      <c r="EW104" s="379">
        <v>0</v>
      </c>
      <c r="EX104" s="379">
        <v>0</v>
      </c>
      <c r="EY104" s="379">
        <v>0</v>
      </c>
      <c r="EZ104" s="379">
        <v>0</v>
      </c>
      <c r="FA104" s="379">
        <v>0</v>
      </c>
      <c r="FB104" s="379">
        <v>0</v>
      </c>
      <c r="FC104" s="382">
        <v>0</v>
      </c>
      <c r="FD104" s="378">
        <v>8</v>
      </c>
      <c r="FE104" s="379">
        <v>0</v>
      </c>
      <c r="FF104" s="379">
        <v>0</v>
      </c>
      <c r="FG104" s="379">
        <v>0</v>
      </c>
      <c r="FH104" s="379">
        <v>0</v>
      </c>
      <c r="FI104" s="379">
        <v>0</v>
      </c>
      <c r="FJ104" s="379">
        <v>0</v>
      </c>
      <c r="FK104" s="379">
        <v>0</v>
      </c>
      <c r="FL104" s="380">
        <v>4</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0</v>
      </c>
      <c r="HG104" s="379">
        <v>0</v>
      </c>
      <c r="HH104" s="379">
        <v>0</v>
      </c>
      <c r="HI104" s="379">
        <v>0</v>
      </c>
      <c r="HJ104" s="379">
        <v>0</v>
      </c>
      <c r="HK104" s="379">
        <v>0</v>
      </c>
      <c r="HL104" s="379">
        <v>0</v>
      </c>
      <c r="HM104" s="379">
        <v>0</v>
      </c>
      <c r="HN104" s="380">
        <v>0</v>
      </c>
      <c r="HO104" s="115">
        <f t="shared" si="24"/>
        <v>8</v>
      </c>
      <c r="HP104" s="115">
        <f t="shared" si="25"/>
        <v>0</v>
      </c>
      <c r="HQ104" s="115">
        <f t="shared" si="26"/>
        <v>0</v>
      </c>
      <c r="HR104" s="115">
        <f t="shared" si="27"/>
        <v>0</v>
      </c>
      <c r="HS104" s="116">
        <f t="shared" si="28"/>
        <v>0</v>
      </c>
      <c r="HT104" s="115">
        <f t="shared" si="29"/>
        <v>0</v>
      </c>
      <c r="HU104" s="115">
        <f t="shared" si="30"/>
        <v>0</v>
      </c>
      <c r="HV104" s="117">
        <f t="shared" si="31"/>
        <v>0</v>
      </c>
      <c r="HW104" s="115">
        <f t="shared" si="32"/>
        <v>0</v>
      </c>
      <c r="HX104" s="470" t="str">
        <f t="shared" si="33"/>
        <v>nem volt</v>
      </c>
      <c r="HY104" s="470" t="str">
        <f t="shared" si="34"/>
        <v>nem volt</v>
      </c>
      <c r="HZ104" s="399" t="str">
        <f t="shared" si="35"/>
        <v>nem volt</v>
      </c>
      <c r="IA104" s="118">
        <f t="shared" si="39"/>
        <v>8</v>
      </c>
      <c r="IB104" s="119">
        <f t="shared" si="23"/>
        <v>0</v>
      </c>
      <c r="IC104" s="119">
        <f t="shared" si="36"/>
        <v>0</v>
      </c>
      <c r="ID104" s="399">
        <f t="shared" si="37"/>
        <v>0</v>
      </c>
    </row>
    <row r="105" spans="1:238" ht="18" x14ac:dyDescent="0.25">
      <c r="A105" s="392">
        <f t="shared" si="38"/>
        <v>99</v>
      </c>
      <c r="B105" s="62" t="s">
        <v>443</v>
      </c>
      <c r="C105" s="64">
        <v>0</v>
      </c>
      <c r="D105" s="64">
        <v>0</v>
      </c>
      <c r="E105" s="64">
        <v>0</v>
      </c>
      <c r="F105" s="64">
        <v>0</v>
      </c>
      <c r="G105" s="64">
        <v>0</v>
      </c>
      <c r="H105" s="65">
        <v>0</v>
      </c>
      <c r="I105" s="288">
        <v>0</v>
      </c>
      <c r="J105" s="64">
        <v>0</v>
      </c>
      <c r="K105" s="64">
        <v>0</v>
      </c>
      <c r="L105" s="64">
        <v>0</v>
      </c>
      <c r="M105" s="64">
        <v>0</v>
      </c>
      <c r="N105" s="64">
        <v>0</v>
      </c>
      <c r="O105" s="67"/>
      <c r="P105" s="378">
        <v>0</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0</v>
      </c>
      <c r="BA105" s="379">
        <v>0</v>
      </c>
      <c r="BB105" s="379">
        <v>0</v>
      </c>
      <c r="BC105" s="379">
        <v>0</v>
      </c>
      <c r="BD105" s="379">
        <v>0</v>
      </c>
      <c r="BE105" s="379">
        <v>0</v>
      </c>
      <c r="BF105" s="379">
        <v>0</v>
      </c>
      <c r="BG105" s="379">
        <v>0</v>
      </c>
      <c r="BH105" s="380">
        <v>0</v>
      </c>
      <c r="BI105" s="381">
        <v>0</v>
      </c>
      <c r="BJ105" s="379">
        <v>0</v>
      </c>
      <c r="BK105" s="379">
        <v>0</v>
      </c>
      <c r="BL105" s="379">
        <v>0</v>
      </c>
      <c r="BM105" s="379">
        <v>0</v>
      </c>
      <c r="BN105" s="379">
        <v>0</v>
      </c>
      <c r="BO105" s="379">
        <v>0</v>
      </c>
      <c r="BP105" s="379">
        <v>0</v>
      </c>
      <c r="BQ105" s="382">
        <v>0</v>
      </c>
      <c r="BR105" s="378">
        <v>0</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0</v>
      </c>
      <c r="CT105" s="379">
        <v>0</v>
      </c>
      <c r="CU105" s="379">
        <v>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15</v>
      </c>
      <c r="EG105" s="379">
        <v>0</v>
      </c>
      <c r="EH105" s="379">
        <v>0</v>
      </c>
      <c r="EI105" s="379">
        <v>0</v>
      </c>
      <c r="EJ105" s="379">
        <v>0</v>
      </c>
      <c r="EK105" s="382">
        <v>10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0</v>
      </c>
      <c r="FE105" s="379">
        <v>0</v>
      </c>
      <c r="FF105" s="379">
        <v>0</v>
      </c>
      <c r="FG105" s="379">
        <v>0</v>
      </c>
      <c r="FH105" s="379">
        <v>0</v>
      </c>
      <c r="FI105" s="379">
        <v>0</v>
      </c>
      <c r="FJ105" s="379">
        <v>0</v>
      </c>
      <c r="FK105" s="379">
        <v>0</v>
      </c>
      <c r="FL105" s="380">
        <v>0</v>
      </c>
      <c r="FM105" s="381">
        <v>0</v>
      </c>
      <c r="FN105" s="379">
        <v>0</v>
      </c>
      <c r="FO105" s="379">
        <v>0</v>
      </c>
      <c r="FP105" s="379">
        <v>0</v>
      </c>
      <c r="FQ105" s="379">
        <v>0</v>
      </c>
      <c r="FR105" s="379">
        <v>0</v>
      </c>
      <c r="FS105" s="379">
        <v>0</v>
      </c>
      <c r="FT105" s="379">
        <v>0</v>
      </c>
      <c r="FU105" s="382">
        <v>0</v>
      </c>
      <c r="FV105" s="378">
        <v>7</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0</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24"/>
        <v>7</v>
      </c>
      <c r="HP105" s="115">
        <f t="shared" si="25"/>
        <v>0</v>
      </c>
      <c r="HQ105" s="115">
        <f t="shared" si="26"/>
        <v>0</v>
      </c>
      <c r="HR105" s="115">
        <f t="shared" si="27"/>
        <v>15</v>
      </c>
      <c r="HS105" s="116">
        <f t="shared" si="28"/>
        <v>0</v>
      </c>
      <c r="HT105" s="115">
        <f t="shared" si="29"/>
        <v>0</v>
      </c>
      <c r="HU105" s="115">
        <f t="shared" si="30"/>
        <v>0</v>
      </c>
      <c r="HV105" s="117">
        <f t="shared" si="31"/>
        <v>0</v>
      </c>
      <c r="HW105" s="115">
        <f t="shared" si="32"/>
        <v>0</v>
      </c>
      <c r="HX105" s="470" t="str">
        <f t="shared" si="33"/>
        <v>nem volt</v>
      </c>
      <c r="HY105" s="470" t="str">
        <f t="shared" si="34"/>
        <v>nem volt</v>
      </c>
      <c r="HZ105" s="399">
        <f t="shared" si="35"/>
        <v>0</v>
      </c>
      <c r="IA105" s="118">
        <f t="shared" si="39"/>
        <v>22</v>
      </c>
      <c r="IB105" s="119">
        <f t="shared" si="23"/>
        <v>0</v>
      </c>
      <c r="IC105" s="119">
        <f t="shared" si="36"/>
        <v>0</v>
      </c>
      <c r="ID105" s="399">
        <f t="shared" si="37"/>
        <v>0</v>
      </c>
    </row>
    <row r="106" spans="1:238" ht="18.75" thickBot="1" x14ac:dyDescent="0.3">
      <c r="A106" s="392">
        <f t="shared" si="38"/>
        <v>100</v>
      </c>
      <c r="B106" s="62" t="s">
        <v>443</v>
      </c>
      <c r="C106" s="64">
        <v>0</v>
      </c>
      <c r="D106" s="64">
        <v>0</v>
      </c>
      <c r="E106" s="64">
        <v>0</v>
      </c>
      <c r="F106" s="64">
        <v>0</v>
      </c>
      <c r="G106" s="64">
        <v>0</v>
      </c>
      <c r="H106" s="65">
        <v>0</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0</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0</v>
      </c>
      <c r="BS106" s="379">
        <v>0</v>
      </c>
      <c r="BT106" s="379">
        <v>0</v>
      </c>
      <c r="BU106" s="379">
        <v>0</v>
      </c>
      <c r="BV106" s="379">
        <v>0</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0</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0</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0</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0</v>
      </c>
      <c r="HG106" s="379">
        <v>0</v>
      </c>
      <c r="HH106" s="379">
        <v>0</v>
      </c>
      <c r="HI106" s="379">
        <v>0</v>
      </c>
      <c r="HJ106" s="379">
        <v>0</v>
      </c>
      <c r="HK106" s="379">
        <v>0</v>
      </c>
      <c r="HL106" s="379">
        <v>0</v>
      </c>
      <c r="HM106" s="379">
        <v>0</v>
      </c>
      <c r="HN106" s="380">
        <v>0</v>
      </c>
      <c r="HO106" s="115">
        <f t="shared" si="24"/>
        <v>0</v>
      </c>
      <c r="HP106" s="115">
        <f t="shared" si="25"/>
        <v>0</v>
      </c>
      <c r="HQ106" s="115">
        <f t="shared" si="26"/>
        <v>0</v>
      </c>
      <c r="HR106" s="115">
        <f t="shared" si="27"/>
        <v>0</v>
      </c>
      <c r="HS106" s="116">
        <f t="shared" si="28"/>
        <v>0</v>
      </c>
      <c r="HT106" s="115">
        <f t="shared" si="29"/>
        <v>0</v>
      </c>
      <c r="HU106" s="115">
        <f t="shared" si="30"/>
        <v>0</v>
      </c>
      <c r="HV106" s="117">
        <f t="shared" si="31"/>
        <v>0</v>
      </c>
      <c r="HW106" s="115" t="str">
        <f t="shared" si="32"/>
        <v>nem volt</v>
      </c>
      <c r="HX106" s="470" t="str">
        <f t="shared" si="33"/>
        <v>nem volt</v>
      </c>
      <c r="HY106" s="470" t="str">
        <f t="shared" si="34"/>
        <v>nem volt</v>
      </c>
      <c r="HZ106" s="399" t="str">
        <f t="shared" si="35"/>
        <v>nem volt</v>
      </c>
      <c r="IA106" s="120">
        <f t="shared" si="39"/>
        <v>0</v>
      </c>
      <c r="IB106" s="121">
        <f t="shared" si="23"/>
        <v>0</v>
      </c>
      <c r="IC106" s="119" t="str">
        <f t="shared" si="36"/>
        <v>nem volt</v>
      </c>
      <c r="ID106" s="400">
        <f t="shared" si="37"/>
        <v>0</v>
      </c>
    </row>
    <row r="107" spans="1:238" ht="16.5" thickTop="1" x14ac:dyDescent="0.25">
      <c r="A107" s="75"/>
      <c r="B107" s="108" t="s">
        <v>32</v>
      </c>
      <c r="C107" s="109">
        <f t="shared" ref="C107:N107" si="40">SUM(C7:C106)</f>
        <v>3</v>
      </c>
      <c r="D107" s="109">
        <f t="shared" si="40"/>
        <v>0</v>
      </c>
      <c r="E107" s="109">
        <f t="shared" si="40"/>
        <v>1</v>
      </c>
      <c r="F107" s="109">
        <f t="shared" si="40"/>
        <v>0</v>
      </c>
      <c r="G107" s="109">
        <f t="shared" si="40"/>
        <v>0</v>
      </c>
      <c r="H107" s="109">
        <f t="shared" si="40"/>
        <v>11</v>
      </c>
      <c r="I107" s="290">
        <f t="shared" si="40"/>
        <v>5</v>
      </c>
      <c r="J107" s="109">
        <f t="shared" si="40"/>
        <v>0</v>
      </c>
      <c r="K107" s="109">
        <f t="shared" si="40"/>
        <v>1</v>
      </c>
      <c r="L107" s="109">
        <f t="shared" si="40"/>
        <v>2</v>
      </c>
      <c r="M107" s="109">
        <f t="shared" si="40"/>
        <v>0</v>
      </c>
      <c r="N107" s="109">
        <f t="shared" si="40"/>
        <v>3</v>
      </c>
      <c r="O107" s="136" t="s">
        <v>110</v>
      </c>
      <c r="P107" s="383">
        <f t="shared" ref="P107:BR107" si="41">SUM(P7:P106)</f>
        <v>8</v>
      </c>
      <c r="Q107" s="383">
        <f t="shared" si="41"/>
        <v>0</v>
      </c>
      <c r="R107" s="383">
        <f t="shared" si="41"/>
        <v>0</v>
      </c>
      <c r="S107" s="383">
        <f t="shared" si="41"/>
        <v>0</v>
      </c>
      <c r="T107" s="383">
        <f t="shared" si="41"/>
        <v>0</v>
      </c>
      <c r="U107" s="383">
        <f t="shared" si="41"/>
        <v>0</v>
      </c>
      <c r="V107" s="383">
        <f t="shared" si="41"/>
        <v>0</v>
      </c>
      <c r="W107" s="383">
        <f t="shared" si="41"/>
        <v>0</v>
      </c>
      <c r="X107" s="383">
        <f t="shared" si="41"/>
        <v>6</v>
      </c>
      <c r="Y107" s="384">
        <f t="shared" si="41"/>
        <v>0</v>
      </c>
      <c r="Z107" s="385">
        <f t="shared" si="41"/>
        <v>0</v>
      </c>
      <c r="AA107" s="385">
        <f t="shared" si="41"/>
        <v>0</v>
      </c>
      <c r="AB107" s="385">
        <f t="shared" si="41"/>
        <v>0</v>
      </c>
      <c r="AC107" s="385">
        <f t="shared" si="41"/>
        <v>0</v>
      </c>
      <c r="AD107" s="385">
        <f t="shared" si="41"/>
        <v>0</v>
      </c>
      <c r="AE107" s="385">
        <f t="shared" si="41"/>
        <v>0</v>
      </c>
      <c r="AF107" s="385">
        <f t="shared" si="41"/>
        <v>0</v>
      </c>
      <c r="AG107" s="386">
        <f t="shared" si="41"/>
        <v>0</v>
      </c>
      <c r="AH107" s="383">
        <f t="shared" si="41"/>
        <v>0</v>
      </c>
      <c r="AI107" s="383">
        <f t="shared" si="41"/>
        <v>0</v>
      </c>
      <c r="AJ107" s="383">
        <f t="shared" si="41"/>
        <v>0</v>
      </c>
      <c r="AK107" s="383">
        <f t="shared" si="41"/>
        <v>0</v>
      </c>
      <c r="AL107" s="383">
        <f t="shared" si="41"/>
        <v>0</v>
      </c>
      <c r="AM107" s="383">
        <f t="shared" si="41"/>
        <v>0</v>
      </c>
      <c r="AN107" s="383">
        <f t="shared" si="41"/>
        <v>0</v>
      </c>
      <c r="AO107" s="383">
        <f t="shared" si="41"/>
        <v>0</v>
      </c>
      <c r="AP107" s="383">
        <f t="shared" si="41"/>
        <v>0</v>
      </c>
      <c r="AQ107" s="384">
        <f t="shared" si="41"/>
        <v>4</v>
      </c>
      <c r="AR107" s="385">
        <f t="shared" si="41"/>
        <v>0</v>
      </c>
      <c r="AS107" s="385">
        <f t="shared" si="41"/>
        <v>0</v>
      </c>
      <c r="AT107" s="385">
        <f t="shared" si="41"/>
        <v>0</v>
      </c>
      <c r="AU107" s="385">
        <f t="shared" si="41"/>
        <v>2</v>
      </c>
      <c r="AV107" s="385">
        <f t="shared" si="41"/>
        <v>0</v>
      </c>
      <c r="AW107" s="385">
        <f t="shared" si="41"/>
        <v>0</v>
      </c>
      <c r="AX107" s="385">
        <f t="shared" si="41"/>
        <v>0</v>
      </c>
      <c r="AY107" s="386">
        <f t="shared" si="41"/>
        <v>0</v>
      </c>
      <c r="AZ107" s="383">
        <f t="shared" si="41"/>
        <v>0</v>
      </c>
      <c r="BA107" s="383">
        <f t="shared" si="41"/>
        <v>0</v>
      </c>
      <c r="BB107" s="383">
        <f t="shared" si="41"/>
        <v>0</v>
      </c>
      <c r="BC107" s="383">
        <f t="shared" si="41"/>
        <v>0</v>
      </c>
      <c r="BD107" s="383">
        <f t="shared" si="41"/>
        <v>0</v>
      </c>
      <c r="BE107" s="383">
        <f t="shared" si="41"/>
        <v>0</v>
      </c>
      <c r="BF107" s="383">
        <f t="shared" si="41"/>
        <v>0</v>
      </c>
      <c r="BG107" s="383">
        <f t="shared" si="41"/>
        <v>0</v>
      </c>
      <c r="BH107" s="383">
        <f t="shared" si="41"/>
        <v>0</v>
      </c>
      <c r="BI107" s="384">
        <f t="shared" si="41"/>
        <v>0</v>
      </c>
      <c r="BJ107" s="385">
        <f t="shared" si="41"/>
        <v>0</v>
      </c>
      <c r="BK107" s="385">
        <f t="shared" si="41"/>
        <v>0</v>
      </c>
      <c r="BL107" s="385">
        <f t="shared" si="41"/>
        <v>0</v>
      </c>
      <c r="BM107" s="385">
        <f t="shared" si="41"/>
        <v>0</v>
      </c>
      <c r="BN107" s="385">
        <f t="shared" si="41"/>
        <v>0</v>
      </c>
      <c r="BO107" s="385">
        <f t="shared" si="41"/>
        <v>0</v>
      </c>
      <c r="BP107" s="385">
        <f t="shared" si="41"/>
        <v>0</v>
      </c>
      <c r="BQ107" s="386">
        <f t="shared" si="41"/>
        <v>0</v>
      </c>
      <c r="BR107" s="383">
        <f t="shared" si="41"/>
        <v>0</v>
      </c>
      <c r="BS107" s="383">
        <f t="shared" ref="BS107:DU107" si="42">SUM(BS7:BS106)</f>
        <v>0</v>
      </c>
      <c r="BT107" s="383">
        <f t="shared" si="42"/>
        <v>0</v>
      </c>
      <c r="BU107" s="383">
        <f t="shared" si="42"/>
        <v>0</v>
      </c>
      <c r="BV107" s="383">
        <f t="shared" si="42"/>
        <v>0</v>
      </c>
      <c r="BW107" s="383">
        <f t="shared" si="42"/>
        <v>0</v>
      </c>
      <c r="BX107" s="383">
        <f t="shared" si="42"/>
        <v>0</v>
      </c>
      <c r="BY107" s="383">
        <f t="shared" si="42"/>
        <v>0</v>
      </c>
      <c r="BZ107" s="383">
        <f t="shared" si="42"/>
        <v>0</v>
      </c>
      <c r="CA107" s="384">
        <f t="shared" ref="CA107:CR107" si="43">SUM(CA7:CA106)</f>
        <v>0</v>
      </c>
      <c r="CB107" s="385">
        <f t="shared" si="43"/>
        <v>0</v>
      </c>
      <c r="CC107" s="385">
        <f t="shared" si="43"/>
        <v>0</v>
      </c>
      <c r="CD107" s="385">
        <f t="shared" si="43"/>
        <v>0</v>
      </c>
      <c r="CE107" s="385">
        <f t="shared" si="43"/>
        <v>0</v>
      </c>
      <c r="CF107" s="385">
        <f t="shared" si="43"/>
        <v>0</v>
      </c>
      <c r="CG107" s="385">
        <f t="shared" si="43"/>
        <v>0</v>
      </c>
      <c r="CH107" s="385">
        <f t="shared" si="43"/>
        <v>0</v>
      </c>
      <c r="CI107" s="386">
        <f t="shared" si="43"/>
        <v>0</v>
      </c>
      <c r="CJ107" s="383">
        <f t="shared" si="43"/>
        <v>0</v>
      </c>
      <c r="CK107" s="383">
        <f t="shared" si="43"/>
        <v>0</v>
      </c>
      <c r="CL107" s="383">
        <f t="shared" si="43"/>
        <v>0</v>
      </c>
      <c r="CM107" s="383">
        <f t="shared" si="43"/>
        <v>0</v>
      </c>
      <c r="CN107" s="383">
        <f t="shared" si="43"/>
        <v>0</v>
      </c>
      <c r="CO107" s="383">
        <f t="shared" si="43"/>
        <v>0</v>
      </c>
      <c r="CP107" s="383">
        <f t="shared" si="43"/>
        <v>0</v>
      </c>
      <c r="CQ107" s="383">
        <f t="shared" si="43"/>
        <v>0</v>
      </c>
      <c r="CR107" s="383">
        <f t="shared" si="43"/>
        <v>0</v>
      </c>
      <c r="CS107" s="384">
        <f t="shared" si="42"/>
        <v>20</v>
      </c>
      <c r="CT107" s="385">
        <f t="shared" si="42"/>
        <v>4</v>
      </c>
      <c r="CU107" s="385">
        <f t="shared" si="42"/>
        <v>1</v>
      </c>
      <c r="CV107" s="385">
        <f t="shared" si="42"/>
        <v>0</v>
      </c>
      <c r="CW107" s="385">
        <f t="shared" si="42"/>
        <v>0</v>
      </c>
      <c r="CX107" s="385">
        <f t="shared" si="42"/>
        <v>0</v>
      </c>
      <c r="CY107" s="385">
        <f t="shared" si="42"/>
        <v>0</v>
      </c>
      <c r="CZ107" s="385">
        <f t="shared" si="42"/>
        <v>0</v>
      </c>
      <c r="DA107" s="386">
        <f t="shared" si="42"/>
        <v>7</v>
      </c>
      <c r="DB107" s="383">
        <f t="shared" si="42"/>
        <v>0</v>
      </c>
      <c r="DC107" s="383">
        <f t="shared" si="42"/>
        <v>0</v>
      </c>
      <c r="DD107" s="383">
        <f t="shared" si="42"/>
        <v>0</v>
      </c>
      <c r="DE107" s="383">
        <f t="shared" si="42"/>
        <v>0</v>
      </c>
      <c r="DF107" s="383">
        <f t="shared" si="42"/>
        <v>0</v>
      </c>
      <c r="DG107" s="383">
        <f t="shared" si="42"/>
        <v>0</v>
      </c>
      <c r="DH107" s="383">
        <f t="shared" si="42"/>
        <v>0</v>
      </c>
      <c r="DI107" s="383">
        <f t="shared" si="42"/>
        <v>0</v>
      </c>
      <c r="DJ107" s="383">
        <f t="shared" si="42"/>
        <v>0</v>
      </c>
      <c r="DK107" s="384">
        <f t="shared" si="42"/>
        <v>0</v>
      </c>
      <c r="DL107" s="385">
        <f t="shared" si="42"/>
        <v>0</v>
      </c>
      <c r="DM107" s="385">
        <f t="shared" si="42"/>
        <v>0</v>
      </c>
      <c r="DN107" s="385">
        <f t="shared" si="42"/>
        <v>0</v>
      </c>
      <c r="DO107" s="385">
        <f t="shared" si="42"/>
        <v>0</v>
      </c>
      <c r="DP107" s="385">
        <f t="shared" si="42"/>
        <v>0</v>
      </c>
      <c r="DQ107" s="385">
        <f t="shared" si="42"/>
        <v>0</v>
      </c>
      <c r="DR107" s="385">
        <f t="shared" si="42"/>
        <v>0</v>
      </c>
      <c r="DS107" s="386">
        <f t="shared" si="42"/>
        <v>0</v>
      </c>
      <c r="DT107" s="383">
        <f t="shared" si="42"/>
        <v>74</v>
      </c>
      <c r="DU107" s="383">
        <f t="shared" si="42"/>
        <v>0</v>
      </c>
      <c r="DV107" s="383">
        <f t="shared" ref="DV107:GG107" si="44">SUM(DV7:DV106)</f>
        <v>0</v>
      </c>
      <c r="DW107" s="383">
        <f t="shared" si="44"/>
        <v>0</v>
      </c>
      <c r="DX107" s="383">
        <f t="shared" si="44"/>
        <v>2</v>
      </c>
      <c r="DY107" s="383">
        <f t="shared" si="44"/>
        <v>0</v>
      </c>
      <c r="DZ107" s="383">
        <f t="shared" si="44"/>
        <v>0</v>
      </c>
      <c r="EA107" s="383">
        <f t="shared" si="44"/>
        <v>0</v>
      </c>
      <c r="EB107" s="383">
        <f t="shared" si="44"/>
        <v>30</v>
      </c>
      <c r="EC107" s="384">
        <f t="shared" si="44"/>
        <v>74</v>
      </c>
      <c r="ED107" s="385">
        <f t="shared" si="44"/>
        <v>26</v>
      </c>
      <c r="EE107" s="385">
        <f t="shared" si="44"/>
        <v>51</v>
      </c>
      <c r="EF107" s="385">
        <f t="shared" si="44"/>
        <v>98</v>
      </c>
      <c r="EG107" s="385">
        <f t="shared" si="44"/>
        <v>3</v>
      </c>
      <c r="EH107" s="385">
        <f t="shared" si="44"/>
        <v>2</v>
      </c>
      <c r="EI107" s="385">
        <f t="shared" si="44"/>
        <v>0</v>
      </c>
      <c r="EJ107" s="385">
        <f t="shared" si="44"/>
        <v>0</v>
      </c>
      <c r="EK107" s="386">
        <f t="shared" si="44"/>
        <v>89</v>
      </c>
      <c r="EL107" s="383">
        <f t="shared" si="44"/>
        <v>23</v>
      </c>
      <c r="EM107" s="383">
        <f t="shared" si="44"/>
        <v>0</v>
      </c>
      <c r="EN107" s="383">
        <f t="shared" si="44"/>
        <v>0</v>
      </c>
      <c r="EO107" s="383">
        <f t="shared" si="44"/>
        <v>0</v>
      </c>
      <c r="EP107" s="383">
        <f t="shared" si="44"/>
        <v>0</v>
      </c>
      <c r="EQ107" s="383">
        <f t="shared" si="44"/>
        <v>0</v>
      </c>
      <c r="ER107" s="383">
        <f t="shared" si="44"/>
        <v>0</v>
      </c>
      <c r="ES107" s="383">
        <f t="shared" si="44"/>
        <v>0</v>
      </c>
      <c r="ET107" s="383">
        <f t="shared" si="44"/>
        <v>11</v>
      </c>
      <c r="EU107" s="384">
        <f t="shared" si="44"/>
        <v>5</v>
      </c>
      <c r="EV107" s="385">
        <f t="shared" si="44"/>
        <v>0</v>
      </c>
      <c r="EW107" s="385">
        <f t="shared" si="44"/>
        <v>0</v>
      </c>
      <c r="EX107" s="385">
        <f t="shared" si="44"/>
        <v>0</v>
      </c>
      <c r="EY107" s="385">
        <f t="shared" si="44"/>
        <v>0</v>
      </c>
      <c r="EZ107" s="385">
        <f t="shared" si="44"/>
        <v>0</v>
      </c>
      <c r="FA107" s="385">
        <f t="shared" si="44"/>
        <v>0</v>
      </c>
      <c r="FB107" s="385">
        <f t="shared" si="44"/>
        <v>0</v>
      </c>
      <c r="FC107" s="386">
        <f t="shared" si="44"/>
        <v>3</v>
      </c>
      <c r="FD107" s="383">
        <f t="shared" si="44"/>
        <v>73</v>
      </c>
      <c r="FE107" s="383">
        <f t="shared" si="44"/>
        <v>5</v>
      </c>
      <c r="FF107" s="383">
        <f t="shared" si="44"/>
        <v>0</v>
      </c>
      <c r="FG107" s="383">
        <f t="shared" si="44"/>
        <v>0</v>
      </c>
      <c r="FH107" s="383">
        <f t="shared" si="44"/>
        <v>7</v>
      </c>
      <c r="FI107" s="383">
        <f t="shared" si="44"/>
        <v>0</v>
      </c>
      <c r="FJ107" s="383">
        <f t="shared" si="44"/>
        <v>0</v>
      </c>
      <c r="FK107" s="383">
        <f t="shared" si="44"/>
        <v>0</v>
      </c>
      <c r="FL107" s="383">
        <f t="shared" si="44"/>
        <v>25</v>
      </c>
      <c r="FM107" s="384">
        <f t="shared" si="44"/>
        <v>295</v>
      </c>
      <c r="FN107" s="385">
        <f t="shared" si="44"/>
        <v>4</v>
      </c>
      <c r="FO107" s="385">
        <f t="shared" si="44"/>
        <v>0</v>
      </c>
      <c r="FP107" s="385">
        <f t="shared" si="44"/>
        <v>0</v>
      </c>
      <c r="FQ107" s="385">
        <f t="shared" si="44"/>
        <v>1</v>
      </c>
      <c r="FR107" s="385">
        <f t="shared" si="44"/>
        <v>0</v>
      </c>
      <c r="FS107" s="385">
        <f t="shared" si="44"/>
        <v>0</v>
      </c>
      <c r="FT107" s="385">
        <f t="shared" si="44"/>
        <v>0</v>
      </c>
      <c r="FU107" s="386">
        <f t="shared" si="44"/>
        <v>1</v>
      </c>
      <c r="FV107" s="383">
        <f t="shared" si="44"/>
        <v>32</v>
      </c>
      <c r="FW107" s="383">
        <f t="shared" si="44"/>
        <v>2</v>
      </c>
      <c r="FX107" s="383">
        <f t="shared" si="44"/>
        <v>0</v>
      </c>
      <c r="FY107" s="383">
        <f t="shared" si="44"/>
        <v>17</v>
      </c>
      <c r="FZ107" s="383">
        <f t="shared" si="44"/>
        <v>0</v>
      </c>
      <c r="GA107" s="383">
        <f t="shared" si="44"/>
        <v>0</v>
      </c>
      <c r="GB107" s="383">
        <f t="shared" si="44"/>
        <v>0</v>
      </c>
      <c r="GC107" s="383">
        <f t="shared" si="44"/>
        <v>0</v>
      </c>
      <c r="GD107" s="383">
        <f t="shared" si="44"/>
        <v>9</v>
      </c>
      <c r="GE107" s="384">
        <f t="shared" si="44"/>
        <v>0</v>
      </c>
      <c r="GF107" s="385">
        <f t="shared" si="44"/>
        <v>0</v>
      </c>
      <c r="GG107" s="385">
        <f t="shared" si="44"/>
        <v>0</v>
      </c>
      <c r="GH107" s="385">
        <f t="shared" ref="GH107:HN107" si="45">SUM(GH7:GH106)</f>
        <v>0</v>
      </c>
      <c r="GI107" s="385">
        <f t="shared" si="45"/>
        <v>0</v>
      </c>
      <c r="GJ107" s="385">
        <f t="shared" si="45"/>
        <v>0</v>
      </c>
      <c r="GK107" s="385">
        <f t="shared" si="45"/>
        <v>0</v>
      </c>
      <c r="GL107" s="385">
        <f t="shared" si="45"/>
        <v>0</v>
      </c>
      <c r="GM107" s="386">
        <f t="shared" si="45"/>
        <v>0</v>
      </c>
      <c r="GN107" s="383">
        <f t="shared" si="45"/>
        <v>28</v>
      </c>
      <c r="GO107" s="383">
        <f t="shared" si="45"/>
        <v>0</v>
      </c>
      <c r="GP107" s="383">
        <f t="shared" si="45"/>
        <v>0</v>
      </c>
      <c r="GQ107" s="383">
        <f t="shared" si="45"/>
        <v>0</v>
      </c>
      <c r="GR107" s="383">
        <f t="shared" si="45"/>
        <v>1</v>
      </c>
      <c r="GS107" s="383">
        <f t="shared" si="45"/>
        <v>0</v>
      </c>
      <c r="GT107" s="383">
        <f t="shared" si="45"/>
        <v>0</v>
      </c>
      <c r="GU107" s="383">
        <f t="shared" si="45"/>
        <v>0</v>
      </c>
      <c r="GV107" s="383">
        <f t="shared" si="45"/>
        <v>9</v>
      </c>
      <c r="GW107" s="384">
        <f t="shared" si="45"/>
        <v>1</v>
      </c>
      <c r="GX107" s="385">
        <f t="shared" si="45"/>
        <v>0</v>
      </c>
      <c r="GY107" s="385">
        <f t="shared" si="45"/>
        <v>0</v>
      </c>
      <c r="GZ107" s="385">
        <f t="shared" si="45"/>
        <v>0</v>
      </c>
      <c r="HA107" s="385">
        <f t="shared" si="45"/>
        <v>0</v>
      </c>
      <c r="HB107" s="385">
        <f t="shared" si="45"/>
        <v>0</v>
      </c>
      <c r="HC107" s="385">
        <f t="shared" si="45"/>
        <v>0</v>
      </c>
      <c r="HD107" s="385">
        <f t="shared" si="45"/>
        <v>0</v>
      </c>
      <c r="HE107" s="386">
        <f t="shared" si="45"/>
        <v>0</v>
      </c>
      <c r="HF107" s="383">
        <f t="shared" si="45"/>
        <v>15</v>
      </c>
      <c r="HG107" s="383">
        <f t="shared" si="45"/>
        <v>8</v>
      </c>
      <c r="HH107" s="383">
        <f t="shared" si="45"/>
        <v>0</v>
      </c>
      <c r="HI107" s="383">
        <f t="shared" si="45"/>
        <v>0</v>
      </c>
      <c r="HJ107" s="383">
        <f t="shared" si="45"/>
        <v>0</v>
      </c>
      <c r="HK107" s="383">
        <f t="shared" si="45"/>
        <v>0</v>
      </c>
      <c r="HL107" s="383">
        <f t="shared" si="45"/>
        <v>0</v>
      </c>
      <c r="HM107" s="383">
        <f t="shared" si="45"/>
        <v>0</v>
      </c>
      <c r="HN107" s="383">
        <f t="shared" si="45"/>
        <v>0</v>
      </c>
      <c r="HO107" s="161"/>
      <c r="HP107" s="122"/>
      <c r="HQ107" s="122"/>
      <c r="HR107" s="162"/>
      <c r="HS107" s="122"/>
      <c r="HT107" s="122"/>
      <c r="HU107" s="122"/>
      <c r="HV107" s="122"/>
      <c r="HW107" s="161"/>
      <c r="HX107" s="122"/>
      <c r="HY107" s="122"/>
      <c r="HZ107" s="172" t="s">
        <v>111</v>
      </c>
      <c r="IA107" s="123">
        <f>AVERAGE(IA7:IA106)</f>
        <v>8.68</v>
      </c>
      <c r="IB107" s="123">
        <f>AVERAGE(IB7:IB106)</f>
        <v>0.18</v>
      </c>
      <c r="IC107" s="123">
        <f>AVERAGE(IC7:IC106)</f>
        <v>2.9755224199668646E-2</v>
      </c>
      <c r="ID107" s="124"/>
    </row>
    <row r="108" spans="1:238" ht="15.75" x14ac:dyDescent="0.25">
      <c r="A108" s="75"/>
      <c r="B108" s="108" t="s">
        <v>111</v>
      </c>
      <c r="C108" s="109">
        <f t="shared" ref="C108:H108" si="46">AVERAGE(C7:C106)</f>
        <v>0.03</v>
      </c>
      <c r="D108" s="109">
        <f t="shared" si="46"/>
        <v>0</v>
      </c>
      <c r="E108" s="109">
        <f t="shared" si="46"/>
        <v>0.01</v>
      </c>
      <c r="F108" s="109">
        <f t="shared" si="46"/>
        <v>0</v>
      </c>
      <c r="G108" s="109">
        <f t="shared" si="46"/>
        <v>0</v>
      </c>
      <c r="H108" s="109">
        <f t="shared" si="46"/>
        <v>0.11</v>
      </c>
      <c r="I108" s="291">
        <f t="shared" ref="I108:N108" si="47">AVERAGE(I7:I106)</f>
        <v>0.05</v>
      </c>
      <c r="J108" s="109">
        <f>AVERAGE(J7:J106)</f>
        <v>0</v>
      </c>
      <c r="K108" s="109">
        <f t="shared" si="47"/>
        <v>0.01</v>
      </c>
      <c r="L108" s="109">
        <f t="shared" si="47"/>
        <v>0.02</v>
      </c>
      <c r="M108" s="109">
        <f t="shared" si="47"/>
        <v>0</v>
      </c>
      <c r="N108" s="109">
        <f t="shared" si="47"/>
        <v>0.03</v>
      </c>
      <c r="O108" s="137" t="s">
        <v>112</v>
      </c>
      <c r="P108" s="111"/>
      <c r="Q108" s="111"/>
      <c r="R108" s="111"/>
      <c r="S108" s="112">
        <f>SUM(P107:S107)</f>
        <v>8</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0</v>
      </c>
      <c r="AL108" s="110"/>
      <c r="AM108" s="111"/>
      <c r="AN108" s="111"/>
      <c r="AO108" s="113"/>
      <c r="AP108" s="110"/>
      <c r="AQ108" s="183"/>
      <c r="AR108" s="111"/>
      <c r="AS108" s="111"/>
      <c r="AT108" s="112">
        <f>SUM(AQ107:AT107)</f>
        <v>4</v>
      </c>
      <c r="AU108" s="110"/>
      <c r="AV108" s="111"/>
      <c r="AW108" s="111"/>
      <c r="AX108" s="113"/>
      <c r="AY108" s="184"/>
      <c r="AZ108" s="111"/>
      <c r="BA108" s="111"/>
      <c r="BB108" s="111"/>
      <c r="BC108" s="112">
        <f>SUM(AZ107:BC107)</f>
        <v>0</v>
      </c>
      <c r="BD108" s="110"/>
      <c r="BE108" s="111"/>
      <c r="BF108" s="111"/>
      <c r="BG108" s="113"/>
      <c r="BH108" s="110"/>
      <c r="BI108" s="183"/>
      <c r="BJ108" s="111"/>
      <c r="BK108" s="111"/>
      <c r="BL108" s="112">
        <f>SUM(BI107:BL107)</f>
        <v>0</v>
      </c>
      <c r="BM108" s="110"/>
      <c r="BN108" s="111"/>
      <c r="BO108" s="111"/>
      <c r="BP108" s="113"/>
      <c r="BQ108" s="184"/>
      <c r="BR108" s="111"/>
      <c r="BS108" s="111"/>
      <c r="BT108" s="111"/>
      <c r="BU108" s="112">
        <f>SUM(BR107:BU107)</f>
        <v>0</v>
      </c>
      <c r="BV108" s="111"/>
      <c r="BW108" s="111"/>
      <c r="BX108" s="111"/>
      <c r="BY108" s="113"/>
      <c r="BZ108" s="111"/>
      <c r="CA108" s="183"/>
      <c r="CB108" s="111"/>
      <c r="CC108" s="111"/>
      <c r="CD108" s="112">
        <f>SUM(CA107:CD107)</f>
        <v>0</v>
      </c>
      <c r="CE108" s="111"/>
      <c r="CF108" s="111"/>
      <c r="CG108" s="111"/>
      <c r="CH108" s="113"/>
      <c r="CI108" s="186"/>
      <c r="CJ108" s="111"/>
      <c r="CK108" s="111"/>
      <c r="CL108" s="111"/>
      <c r="CM108" s="112">
        <f>SUM(CJ107:CM107)</f>
        <v>0</v>
      </c>
      <c r="CN108" s="111"/>
      <c r="CO108" s="111"/>
      <c r="CP108" s="111"/>
      <c r="CQ108" s="113"/>
      <c r="CR108" s="111"/>
      <c r="CS108" s="183"/>
      <c r="CT108" s="111"/>
      <c r="CU108" s="111"/>
      <c r="CV108" s="112">
        <f>SUM(CS107:CV107)</f>
        <v>25</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0</v>
      </c>
      <c r="DO108" s="111"/>
      <c r="DP108" s="111"/>
      <c r="DQ108" s="111"/>
      <c r="DR108" s="113"/>
      <c r="DS108" s="186"/>
      <c r="DT108" s="111"/>
      <c r="DU108" s="111"/>
      <c r="DV108" s="111"/>
      <c r="DW108" s="112">
        <f>SUM(DT107:DW107)</f>
        <v>74</v>
      </c>
      <c r="DX108" s="111"/>
      <c r="DY108" s="111"/>
      <c r="DZ108" s="111"/>
      <c r="EA108" s="113"/>
      <c r="EB108" s="111"/>
      <c r="EC108" s="183"/>
      <c r="ED108" s="111"/>
      <c r="EE108" s="111"/>
      <c r="EF108" s="112">
        <f>SUM(EC107:EF107)</f>
        <v>249</v>
      </c>
      <c r="EG108" s="111"/>
      <c r="EH108" s="111"/>
      <c r="EI108" s="111"/>
      <c r="EJ108" s="113"/>
      <c r="EK108" s="186"/>
      <c r="EL108" s="111"/>
      <c r="EM108" s="111"/>
      <c r="EN108" s="111"/>
      <c r="EO108" s="112">
        <f>SUM(EL107:EO107)</f>
        <v>23</v>
      </c>
      <c r="EP108" s="111"/>
      <c r="EQ108" s="111"/>
      <c r="ER108" s="111"/>
      <c r="ES108" s="113"/>
      <c r="ET108" s="111"/>
      <c r="EU108" s="183"/>
      <c r="EV108" s="111"/>
      <c r="EW108" s="111"/>
      <c r="EX108" s="112">
        <f>SUM(EU107:EX107)</f>
        <v>5</v>
      </c>
      <c r="EY108" s="111"/>
      <c r="EZ108" s="111"/>
      <c r="FA108" s="111"/>
      <c r="FB108" s="113"/>
      <c r="FC108" s="186"/>
      <c r="FD108" s="111"/>
      <c r="FE108" s="111"/>
      <c r="FF108" s="111"/>
      <c r="FG108" s="112">
        <f>SUM(FD107:FG107)</f>
        <v>78</v>
      </c>
      <c r="FH108" s="111"/>
      <c r="FI108" s="111"/>
      <c r="FJ108" s="111"/>
      <c r="FK108" s="113"/>
      <c r="FL108" s="111"/>
      <c r="FM108" s="183"/>
      <c r="FN108" s="111"/>
      <c r="FO108" s="111"/>
      <c r="FP108" s="112">
        <f>SUM(FM107:FP107)</f>
        <v>299</v>
      </c>
      <c r="FQ108" s="111"/>
      <c r="FR108" s="111"/>
      <c r="FS108" s="111"/>
      <c r="FT108" s="113"/>
      <c r="FU108" s="186"/>
      <c r="FV108" s="111"/>
      <c r="FW108" s="111"/>
      <c r="FX108" s="111"/>
      <c r="FY108" s="112">
        <f>SUM(FV107:FY107)</f>
        <v>51</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28</v>
      </c>
      <c r="GR108" s="110"/>
      <c r="GS108" s="111"/>
      <c r="GT108" s="111"/>
      <c r="GU108" s="113"/>
      <c r="GV108" s="111"/>
      <c r="GW108" s="183"/>
      <c r="GX108" s="111"/>
      <c r="GY108" s="111"/>
      <c r="GZ108" s="155">
        <f>SUM(GW107:GZ107)</f>
        <v>1</v>
      </c>
      <c r="HA108" s="110"/>
      <c r="HB108" s="111"/>
      <c r="HC108" s="111"/>
      <c r="HD108" s="157"/>
      <c r="HE108" s="186"/>
      <c r="HF108" s="110"/>
      <c r="HG108" s="111"/>
      <c r="HH108" s="111"/>
      <c r="HI108" s="155">
        <f>SUM(HF107:HI107)</f>
        <v>23</v>
      </c>
      <c r="HJ108" s="110"/>
      <c r="HK108" s="111"/>
      <c r="HL108" s="111"/>
      <c r="HM108" s="111"/>
      <c r="HN108" s="110"/>
      <c r="HO108" s="163">
        <f>SUM(HO7:HO106)</f>
        <v>652</v>
      </c>
      <c r="HP108" s="125">
        <f>SUM(HP7:HP106)</f>
        <v>49</v>
      </c>
      <c r="HQ108" s="125">
        <f>SUM(HQ7:HQ106)</f>
        <v>52</v>
      </c>
      <c r="HR108" s="164">
        <f>SUM(HR7:HR106)</f>
        <v>115</v>
      </c>
      <c r="HS108" s="126"/>
      <c r="HT108" s="126"/>
      <c r="HU108" s="126"/>
      <c r="HV108" s="126"/>
      <c r="HW108" s="165"/>
      <c r="HX108" s="127"/>
      <c r="HY108" s="127"/>
      <c r="HZ108" s="172" t="s">
        <v>113</v>
      </c>
      <c r="IA108" s="128">
        <f>STDEV(IA7:IA106)</f>
        <v>9.0519042028166474</v>
      </c>
      <c r="IB108" s="128">
        <f>STDEV(IB7:IB106)</f>
        <v>0.67239959259447213</v>
      </c>
      <c r="IC108" s="128">
        <f>STDEV(IC7:IC106)</f>
        <v>0.10317284294239194</v>
      </c>
      <c r="ID108" s="129"/>
    </row>
    <row r="109" spans="1:238" ht="15.75" x14ac:dyDescent="0.25">
      <c r="A109" s="75"/>
      <c r="B109" s="108" t="s">
        <v>113</v>
      </c>
      <c r="C109" s="109">
        <f t="shared" ref="C109:H109" si="48">STDEV(C7:C106)</f>
        <v>0.17144660799776529</v>
      </c>
      <c r="D109" s="109">
        <f t="shared" si="48"/>
        <v>0</v>
      </c>
      <c r="E109" s="109">
        <f t="shared" si="48"/>
        <v>0.1</v>
      </c>
      <c r="F109" s="109">
        <f t="shared" si="48"/>
        <v>0</v>
      </c>
      <c r="G109" s="109">
        <f t="shared" si="48"/>
        <v>0</v>
      </c>
      <c r="H109" s="109">
        <f t="shared" si="48"/>
        <v>0.34509550720186011</v>
      </c>
      <c r="I109" s="291">
        <f t="shared" ref="I109:N109" si="49">STDEV(I7:I106)</f>
        <v>0.21904291355759031</v>
      </c>
      <c r="J109" s="109">
        <f t="shared" si="49"/>
        <v>0</v>
      </c>
      <c r="K109" s="109">
        <f t="shared" si="49"/>
        <v>0.1</v>
      </c>
      <c r="L109" s="109">
        <f t="shared" si="49"/>
        <v>0.2</v>
      </c>
      <c r="M109" s="109">
        <f t="shared" si="49"/>
        <v>0</v>
      </c>
      <c r="N109" s="109">
        <f t="shared" si="49"/>
        <v>0.17144660799776529</v>
      </c>
      <c r="O109" s="138" t="s">
        <v>145</v>
      </c>
      <c r="P109" s="108"/>
      <c r="Q109" s="111"/>
      <c r="R109" s="111"/>
      <c r="S109" s="111"/>
      <c r="T109" s="110"/>
      <c r="U109" s="111"/>
      <c r="V109" s="111"/>
      <c r="W109" s="114">
        <f>SUM(T107:W107)</f>
        <v>0</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2</v>
      </c>
      <c r="AY109" s="184"/>
      <c r="AZ109" s="111"/>
      <c r="BA109" s="111"/>
      <c r="BB109" s="111"/>
      <c r="BC109" s="113"/>
      <c r="BD109" s="110"/>
      <c r="BE109" s="111"/>
      <c r="BF109" s="111"/>
      <c r="BG109" s="114">
        <f>SUM(BD107:BG107)</f>
        <v>0</v>
      </c>
      <c r="BH109" s="110"/>
      <c r="BI109" s="183"/>
      <c r="BJ109" s="111"/>
      <c r="BK109" s="111"/>
      <c r="BL109" s="113"/>
      <c r="BM109" s="110"/>
      <c r="BN109" s="111"/>
      <c r="BO109" s="111"/>
      <c r="BP109" s="114">
        <f>SUM(BM107:BP107)</f>
        <v>0</v>
      </c>
      <c r="BQ109" s="184"/>
      <c r="BR109" s="111"/>
      <c r="BS109" s="111"/>
      <c r="BT109" s="111"/>
      <c r="BU109" s="113"/>
      <c r="BV109" s="111"/>
      <c r="BW109" s="111"/>
      <c r="BX109" s="111"/>
      <c r="BY109" s="114">
        <f>SUM(BV107:BY107)</f>
        <v>0</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0</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2</v>
      </c>
      <c r="EB109" s="111"/>
      <c r="EC109" s="183"/>
      <c r="ED109" s="111"/>
      <c r="EE109" s="111"/>
      <c r="EF109" s="113"/>
      <c r="EG109" s="111"/>
      <c r="EH109" s="111"/>
      <c r="EI109" s="111"/>
      <c r="EJ109" s="114">
        <f>SUM(EG107:EJ107)</f>
        <v>5</v>
      </c>
      <c r="EK109" s="186"/>
      <c r="EL109" s="111"/>
      <c r="EM109" s="111"/>
      <c r="EN109" s="111"/>
      <c r="EO109" s="113"/>
      <c r="EP109" s="111"/>
      <c r="EQ109" s="111"/>
      <c r="ER109" s="111"/>
      <c r="ES109" s="114">
        <f>SUM(EP107:ES107)</f>
        <v>0</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7</v>
      </c>
      <c r="FL109" s="111"/>
      <c r="FM109" s="183"/>
      <c r="FN109" s="111"/>
      <c r="FO109" s="111"/>
      <c r="FP109" s="113"/>
      <c r="FQ109" s="111"/>
      <c r="FR109" s="111"/>
      <c r="FS109" s="111"/>
      <c r="FT109" s="114">
        <f>SUM(FQ107:FT107)</f>
        <v>1</v>
      </c>
      <c r="FU109" s="186"/>
      <c r="FV109" s="111"/>
      <c r="FW109" s="111"/>
      <c r="FX109" s="111"/>
      <c r="FY109" s="113"/>
      <c r="FZ109" s="111"/>
      <c r="GA109" s="111"/>
      <c r="GB109" s="111"/>
      <c r="GC109" s="114">
        <f>SUM(FZ107:GC107)</f>
        <v>0</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1</v>
      </c>
      <c r="GV109" s="111"/>
      <c r="GW109" s="183"/>
      <c r="GX109" s="111"/>
      <c r="GY109" s="111"/>
      <c r="GZ109" s="111"/>
      <c r="HA109" s="110"/>
      <c r="HB109" s="111"/>
      <c r="HC109" s="111"/>
      <c r="HD109" s="158">
        <f>SUM(HA107:HD107)</f>
        <v>0</v>
      </c>
      <c r="HE109" s="186"/>
      <c r="HF109" s="110"/>
      <c r="HG109" s="111"/>
      <c r="HH109" s="111"/>
      <c r="HI109" s="111"/>
      <c r="HJ109" s="110"/>
      <c r="HK109" s="111"/>
      <c r="HL109" s="111"/>
      <c r="HM109" s="154">
        <f>SUM(HJ107:HM107)</f>
        <v>0</v>
      </c>
      <c r="HN109" s="110"/>
      <c r="HO109" s="165"/>
      <c r="HP109" s="166"/>
      <c r="HQ109" s="166"/>
      <c r="HR109" s="167"/>
      <c r="HS109" s="130">
        <f>SUM(HS7:HS106)</f>
        <v>16</v>
      </c>
      <c r="HT109" s="130">
        <f>SUM(HT7:HT106)</f>
        <v>2</v>
      </c>
      <c r="HU109" s="130">
        <f>SUM(HU7:HU106)</f>
        <v>0</v>
      </c>
      <c r="HV109" s="130">
        <f>SUM(HV7:HV106)</f>
        <v>0</v>
      </c>
      <c r="HW109" s="165"/>
      <c r="HX109" s="127"/>
      <c r="HY109" s="127"/>
      <c r="HZ109" s="173" t="s">
        <v>128</v>
      </c>
      <c r="IA109" s="131">
        <f>SUM(IA7:IA106)</f>
        <v>868</v>
      </c>
      <c r="IB109" s="131">
        <f>SUM(IB7:IB106)</f>
        <v>18</v>
      </c>
      <c r="IC109" s="131">
        <f>IB109/IA109</f>
        <v>2.0737327188940093E-2</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6</v>
      </c>
      <c r="Y110" s="171"/>
      <c r="Z110" s="68"/>
      <c r="AA110" s="68"/>
      <c r="AB110" s="66"/>
      <c r="AC110" s="62"/>
      <c r="AD110" s="68"/>
      <c r="AE110" s="68"/>
      <c r="AF110" s="66"/>
      <c r="AG110" s="185">
        <f>AG107</f>
        <v>0</v>
      </c>
      <c r="AH110" s="68"/>
      <c r="AI110" s="68"/>
      <c r="AJ110" s="68"/>
      <c r="AK110" s="66"/>
      <c r="AL110" s="62"/>
      <c r="AM110" s="68"/>
      <c r="AN110" s="68"/>
      <c r="AO110" s="66"/>
      <c r="AP110" s="160">
        <f>AP107</f>
        <v>0</v>
      </c>
      <c r="AQ110" s="171"/>
      <c r="AR110" s="68"/>
      <c r="AS110" s="68"/>
      <c r="AT110" s="66"/>
      <c r="AU110" s="62"/>
      <c r="AV110" s="68"/>
      <c r="AW110" s="68"/>
      <c r="AX110" s="66"/>
      <c r="AY110" s="185">
        <f>AY107</f>
        <v>0</v>
      </c>
      <c r="AZ110" s="68"/>
      <c r="BA110" s="68"/>
      <c r="BB110" s="68"/>
      <c r="BC110" s="66"/>
      <c r="BD110" s="62"/>
      <c r="BE110" s="68"/>
      <c r="BF110" s="68"/>
      <c r="BG110" s="66"/>
      <c r="BH110" s="160">
        <f>BH107</f>
        <v>0</v>
      </c>
      <c r="BI110" s="171"/>
      <c r="BJ110" s="68"/>
      <c r="BK110" s="68"/>
      <c r="BL110" s="66"/>
      <c r="BM110" s="62"/>
      <c r="BN110" s="68"/>
      <c r="BO110" s="68"/>
      <c r="BP110" s="66"/>
      <c r="BQ110" s="185">
        <f>BQ107</f>
        <v>0</v>
      </c>
      <c r="BR110" s="68"/>
      <c r="BS110" s="68"/>
      <c r="BT110" s="68"/>
      <c r="BU110" s="66"/>
      <c r="BV110" s="68"/>
      <c r="BW110" s="68"/>
      <c r="BX110" s="68"/>
      <c r="BY110" s="66"/>
      <c r="BZ110" s="160">
        <f>BZ107</f>
        <v>0</v>
      </c>
      <c r="CA110" s="171"/>
      <c r="CB110" s="68"/>
      <c r="CC110" s="68"/>
      <c r="CD110" s="66"/>
      <c r="CE110" s="68"/>
      <c r="CF110" s="68"/>
      <c r="CG110" s="68"/>
      <c r="CH110" s="66"/>
      <c r="CI110" s="185">
        <f>CI107</f>
        <v>0</v>
      </c>
      <c r="CJ110" s="68"/>
      <c r="CK110" s="68"/>
      <c r="CL110" s="68"/>
      <c r="CM110" s="66"/>
      <c r="CN110" s="68"/>
      <c r="CO110" s="68"/>
      <c r="CP110" s="68"/>
      <c r="CQ110" s="66"/>
      <c r="CR110" s="160">
        <f>CR107</f>
        <v>0</v>
      </c>
      <c r="CS110" s="171"/>
      <c r="CT110" s="68"/>
      <c r="CU110" s="68"/>
      <c r="CV110" s="66"/>
      <c r="CW110" s="68"/>
      <c r="CX110" s="68"/>
      <c r="CY110" s="68"/>
      <c r="CZ110" s="66"/>
      <c r="DA110" s="185">
        <f>DA107</f>
        <v>7</v>
      </c>
      <c r="DB110" s="68"/>
      <c r="DC110" s="68"/>
      <c r="DD110" s="68"/>
      <c r="DE110" s="66"/>
      <c r="DF110" s="68"/>
      <c r="DG110" s="68"/>
      <c r="DH110" s="68"/>
      <c r="DI110" s="66"/>
      <c r="DJ110" s="160">
        <f>DJ107</f>
        <v>0</v>
      </c>
      <c r="DK110" s="171"/>
      <c r="DL110" s="68"/>
      <c r="DM110" s="68"/>
      <c r="DN110" s="66"/>
      <c r="DO110" s="68"/>
      <c r="DP110" s="68"/>
      <c r="DQ110" s="68"/>
      <c r="DR110" s="66"/>
      <c r="DS110" s="185">
        <f>DS107</f>
        <v>0</v>
      </c>
      <c r="DT110" s="68"/>
      <c r="DU110" s="68"/>
      <c r="DV110" s="68"/>
      <c r="DW110" s="66"/>
      <c r="DX110" s="68"/>
      <c r="DY110" s="68"/>
      <c r="DZ110" s="68"/>
      <c r="EA110" s="66"/>
      <c r="EB110" s="160">
        <f>EB107</f>
        <v>30</v>
      </c>
      <c r="EC110" s="171"/>
      <c r="ED110" s="68"/>
      <c r="EE110" s="68"/>
      <c r="EF110" s="66"/>
      <c r="EG110" s="68"/>
      <c r="EH110" s="68"/>
      <c r="EI110" s="68"/>
      <c r="EJ110" s="66"/>
      <c r="EK110" s="185">
        <f>EK107</f>
        <v>89</v>
      </c>
      <c r="EL110" s="68"/>
      <c r="EM110" s="68"/>
      <c r="EN110" s="68"/>
      <c r="EO110" s="66"/>
      <c r="EP110" s="68"/>
      <c r="EQ110" s="68"/>
      <c r="ER110" s="68"/>
      <c r="ES110" s="66"/>
      <c r="ET110" s="160">
        <f>ET107</f>
        <v>11</v>
      </c>
      <c r="EU110" s="171"/>
      <c r="EV110" s="68"/>
      <c r="EW110" s="68"/>
      <c r="EX110" s="66"/>
      <c r="EY110" s="68"/>
      <c r="EZ110" s="68"/>
      <c r="FA110" s="68"/>
      <c r="FB110" s="66"/>
      <c r="FC110" s="185">
        <f>FC107</f>
        <v>3</v>
      </c>
      <c r="FD110" s="68"/>
      <c r="FE110" s="68"/>
      <c r="FF110" s="68"/>
      <c r="FG110" s="66"/>
      <c r="FH110" s="68"/>
      <c r="FI110" s="68"/>
      <c r="FJ110" s="68"/>
      <c r="FK110" s="66"/>
      <c r="FL110" s="160">
        <f>FL107</f>
        <v>25</v>
      </c>
      <c r="FM110" s="171"/>
      <c r="FN110" s="68"/>
      <c r="FO110" s="68"/>
      <c r="FP110" s="66"/>
      <c r="FQ110" s="68"/>
      <c r="FR110" s="68"/>
      <c r="FS110" s="68"/>
      <c r="FT110" s="66"/>
      <c r="FU110" s="185">
        <f>FU107</f>
        <v>1</v>
      </c>
      <c r="FV110" s="68"/>
      <c r="FW110" s="68"/>
      <c r="FX110" s="68"/>
      <c r="FY110" s="66"/>
      <c r="FZ110" s="68"/>
      <c r="GA110" s="68"/>
      <c r="GB110" s="68"/>
      <c r="GC110" s="66"/>
      <c r="GD110" s="160">
        <f>GD107</f>
        <v>9</v>
      </c>
      <c r="GE110" s="171"/>
      <c r="GF110" s="68"/>
      <c r="GG110" s="68"/>
      <c r="GH110" s="66"/>
      <c r="GI110" s="68"/>
      <c r="GJ110" s="68"/>
      <c r="GK110" s="68"/>
      <c r="GL110" s="66"/>
      <c r="GM110" s="185">
        <f>GM107</f>
        <v>0</v>
      </c>
      <c r="GN110" s="68"/>
      <c r="GO110" s="68"/>
      <c r="GP110" s="68"/>
      <c r="GQ110" s="66"/>
      <c r="GR110" s="68"/>
      <c r="GS110" s="68"/>
      <c r="GT110" s="68"/>
      <c r="GU110" s="66"/>
      <c r="GV110" s="160">
        <f>GV107</f>
        <v>9</v>
      </c>
      <c r="GW110" s="187"/>
      <c r="GX110" s="69"/>
      <c r="GY110" s="69"/>
      <c r="GZ110" s="69"/>
      <c r="HA110" s="156"/>
      <c r="HB110" s="69"/>
      <c r="HC110" s="69"/>
      <c r="HD110" s="159"/>
      <c r="HE110" s="188">
        <f>HE107</f>
        <v>0</v>
      </c>
      <c r="HF110" s="156"/>
      <c r="HG110" s="69"/>
      <c r="HH110" s="69"/>
      <c r="HI110" s="69"/>
      <c r="HJ110" s="156"/>
      <c r="HK110" s="69"/>
      <c r="HL110" s="69"/>
      <c r="HM110" s="69"/>
      <c r="HN110" s="160">
        <f>HN107</f>
        <v>0</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0.08</v>
      </c>
      <c r="Q111" s="323">
        <f t="shared" ref="Q111:CB111" si="50">AVERAGE(Q7:Q106)</f>
        <v>0</v>
      </c>
      <c r="R111" s="323">
        <f t="shared" si="50"/>
        <v>0</v>
      </c>
      <c r="S111" s="323">
        <f t="shared" si="50"/>
        <v>0</v>
      </c>
      <c r="T111" s="323">
        <f t="shared" si="50"/>
        <v>0</v>
      </c>
      <c r="U111" s="323">
        <f t="shared" si="50"/>
        <v>0</v>
      </c>
      <c r="V111" s="323">
        <f t="shared" si="50"/>
        <v>0</v>
      </c>
      <c r="W111" s="323">
        <f t="shared" si="50"/>
        <v>0</v>
      </c>
      <c r="X111" s="323">
        <f t="shared" si="50"/>
        <v>0.06</v>
      </c>
      <c r="Y111" s="323">
        <f t="shared" si="50"/>
        <v>0</v>
      </c>
      <c r="Z111" s="323">
        <f t="shared" si="50"/>
        <v>0</v>
      </c>
      <c r="AA111" s="323">
        <f t="shared" si="50"/>
        <v>0</v>
      </c>
      <c r="AB111" s="323">
        <f t="shared" si="50"/>
        <v>0</v>
      </c>
      <c r="AC111" s="323">
        <f t="shared" si="50"/>
        <v>0</v>
      </c>
      <c r="AD111" s="323">
        <f t="shared" si="50"/>
        <v>0</v>
      </c>
      <c r="AE111" s="323">
        <f t="shared" si="50"/>
        <v>0</v>
      </c>
      <c r="AF111" s="323">
        <f t="shared" si="50"/>
        <v>0</v>
      </c>
      <c r="AG111" s="323">
        <f t="shared" si="50"/>
        <v>0</v>
      </c>
      <c r="AH111" s="323">
        <f t="shared" si="50"/>
        <v>0</v>
      </c>
      <c r="AI111" s="323">
        <f t="shared" si="50"/>
        <v>0</v>
      </c>
      <c r="AJ111" s="323">
        <f t="shared" si="50"/>
        <v>0</v>
      </c>
      <c r="AK111" s="323">
        <f t="shared" si="50"/>
        <v>0</v>
      </c>
      <c r="AL111" s="323">
        <f t="shared" si="50"/>
        <v>0</v>
      </c>
      <c r="AM111" s="323">
        <f t="shared" si="50"/>
        <v>0</v>
      </c>
      <c r="AN111" s="323">
        <f t="shared" si="50"/>
        <v>0</v>
      </c>
      <c r="AO111" s="323">
        <f t="shared" si="50"/>
        <v>0</v>
      </c>
      <c r="AP111" s="323">
        <f t="shared" si="50"/>
        <v>0</v>
      </c>
      <c r="AQ111" s="323">
        <f t="shared" si="50"/>
        <v>0.04</v>
      </c>
      <c r="AR111" s="323">
        <f t="shared" si="50"/>
        <v>0</v>
      </c>
      <c r="AS111" s="323">
        <f t="shared" si="50"/>
        <v>0</v>
      </c>
      <c r="AT111" s="323">
        <f t="shared" si="50"/>
        <v>0</v>
      </c>
      <c r="AU111" s="323">
        <f t="shared" si="50"/>
        <v>0.02</v>
      </c>
      <c r="AV111" s="323">
        <f t="shared" si="50"/>
        <v>0</v>
      </c>
      <c r="AW111" s="323">
        <f t="shared" si="50"/>
        <v>0</v>
      </c>
      <c r="AX111" s="323">
        <f t="shared" si="50"/>
        <v>0</v>
      </c>
      <c r="AY111" s="323">
        <f t="shared" si="50"/>
        <v>0</v>
      </c>
      <c r="AZ111" s="323">
        <f t="shared" si="50"/>
        <v>0</v>
      </c>
      <c r="BA111" s="323">
        <f t="shared" si="50"/>
        <v>0</v>
      </c>
      <c r="BB111" s="323">
        <f t="shared" si="50"/>
        <v>0</v>
      </c>
      <c r="BC111" s="323">
        <f t="shared" si="50"/>
        <v>0</v>
      </c>
      <c r="BD111" s="323">
        <f t="shared" si="50"/>
        <v>0</v>
      </c>
      <c r="BE111" s="323">
        <f t="shared" si="50"/>
        <v>0</v>
      </c>
      <c r="BF111" s="323">
        <f t="shared" si="50"/>
        <v>0</v>
      </c>
      <c r="BG111" s="323">
        <f t="shared" si="50"/>
        <v>0</v>
      </c>
      <c r="BH111" s="323">
        <f t="shared" si="50"/>
        <v>0</v>
      </c>
      <c r="BI111" s="323">
        <f t="shared" si="50"/>
        <v>0</v>
      </c>
      <c r="BJ111" s="323">
        <f t="shared" si="50"/>
        <v>0</v>
      </c>
      <c r="BK111" s="323">
        <f t="shared" si="50"/>
        <v>0</v>
      </c>
      <c r="BL111" s="323">
        <f t="shared" si="50"/>
        <v>0</v>
      </c>
      <c r="BM111" s="323">
        <f t="shared" si="50"/>
        <v>0</v>
      </c>
      <c r="BN111" s="323">
        <f t="shared" si="50"/>
        <v>0</v>
      </c>
      <c r="BO111" s="323">
        <f t="shared" si="50"/>
        <v>0</v>
      </c>
      <c r="BP111" s="323">
        <f t="shared" si="50"/>
        <v>0</v>
      </c>
      <c r="BQ111" s="323">
        <f t="shared" si="50"/>
        <v>0</v>
      </c>
      <c r="BR111" s="323">
        <f t="shared" si="50"/>
        <v>0</v>
      </c>
      <c r="BS111" s="323">
        <f t="shared" si="50"/>
        <v>0</v>
      </c>
      <c r="BT111" s="323">
        <f t="shared" si="50"/>
        <v>0</v>
      </c>
      <c r="BU111" s="323">
        <f t="shared" si="50"/>
        <v>0</v>
      </c>
      <c r="BV111" s="323">
        <f t="shared" si="50"/>
        <v>0</v>
      </c>
      <c r="BW111" s="323">
        <f t="shared" si="50"/>
        <v>0</v>
      </c>
      <c r="BX111" s="323">
        <f t="shared" si="50"/>
        <v>0</v>
      </c>
      <c r="BY111" s="323">
        <f t="shared" si="50"/>
        <v>0</v>
      </c>
      <c r="BZ111" s="323">
        <f t="shared" si="50"/>
        <v>0</v>
      </c>
      <c r="CA111" s="323">
        <f t="shared" si="50"/>
        <v>0</v>
      </c>
      <c r="CB111" s="323">
        <f t="shared" si="50"/>
        <v>0</v>
      </c>
      <c r="CC111" s="323">
        <f t="shared" ref="CC111:EN111" si="51">AVERAGE(CC7:CC106)</f>
        <v>0</v>
      </c>
      <c r="CD111" s="323">
        <f t="shared" si="51"/>
        <v>0</v>
      </c>
      <c r="CE111" s="323">
        <f t="shared" si="51"/>
        <v>0</v>
      </c>
      <c r="CF111" s="323">
        <f t="shared" si="51"/>
        <v>0</v>
      </c>
      <c r="CG111" s="323">
        <f t="shared" si="51"/>
        <v>0</v>
      </c>
      <c r="CH111" s="323">
        <f t="shared" si="51"/>
        <v>0</v>
      </c>
      <c r="CI111" s="323">
        <f t="shared" si="51"/>
        <v>0</v>
      </c>
      <c r="CJ111" s="323">
        <f t="shared" si="51"/>
        <v>0</v>
      </c>
      <c r="CK111" s="323">
        <f t="shared" si="51"/>
        <v>0</v>
      </c>
      <c r="CL111" s="323">
        <f t="shared" si="51"/>
        <v>0</v>
      </c>
      <c r="CM111" s="323">
        <f t="shared" si="51"/>
        <v>0</v>
      </c>
      <c r="CN111" s="323">
        <f t="shared" si="51"/>
        <v>0</v>
      </c>
      <c r="CO111" s="323">
        <f t="shared" si="51"/>
        <v>0</v>
      </c>
      <c r="CP111" s="323">
        <f t="shared" si="51"/>
        <v>0</v>
      </c>
      <c r="CQ111" s="323">
        <f t="shared" si="51"/>
        <v>0</v>
      </c>
      <c r="CR111" s="323">
        <f t="shared" si="51"/>
        <v>0</v>
      </c>
      <c r="CS111" s="323">
        <f t="shared" si="51"/>
        <v>0.2</v>
      </c>
      <c r="CT111" s="323">
        <f t="shared" si="51"/>
        <v>0.04</v>
      </c>
      <c r="CU111" s="323">
        <f t="shared" si="51"/>
        <v>0.01</v>
      </c>
      <c r="CV111" s="323">
        <f t="shared" si="51"/>
        <v>0</v>
      </c>
      <c r="CW111" s="323">
        <f t="shared" si="51"/>
        <v>0</v>
      </c>
      <c r="CX111" s="323">
        <f t="shared" si="51"/>
        <v>0</v>
      </c>
      <c r="CY111" s="323">
        <f t="shared" si="51"/>
        <v>0</v>
      </c>
      <c r="CZ111" s="323">
        <f t="shared" si="51"/>
        <v>0</v>
      </c>
      <c r="DA111" s="323">
        <f t="shared" si="51"/>
        <v>7.0000000000000007E-2</v>
      </c>
      <c r="DB111" s="323">
        <f t="shared" si="51"/>
        <v>0</v>
      </c>
      <c r="DC111" s="323">
        <f t="shared" si="51"/>
        <v>0</v>
      </c>
      <c r="DD111" s="323">
        <f t="shared" si="51"/>
        <v>0</v>
      </c>
      <c r="DE111" s="323">
        <f t="shared" si="51"/>
        <v>0</v>
      </c>
      <c r="DF111" s="323">
        <f t="shared" si="51"/>
        <v>0</v>
      </c>
      <c r="DG111" s="323">
        <f t="shared" si="51"/>
        <v>0</v>
      </c>
      <c r="DH111" s="323">
        <f t="shared" si="51"/>
        <v>0</v>
      </c>
      <c r="DI111" s="323">
        <f t="shared" si="51"/>
        <v>0</v>
      </c>
      <c r="DJ111" s="323">
        <f t="shared" si="51"/>
        <v>0</v>
      </c>
      <c r="DK111" s="323">
        <f t="shared" si="51"/>
        <v>0</v>
      </c>
      <c r="DL111" s="323">
        <f t="shared" si="51"/>
        <v>0</v>
      </c>
      <c r="DM111" s="323">
        <f t="shared" si="51"/>
        <v>0</v>
      </c>
      <c r="DN111" s="323">
        <f t="shared" si="51"/>
        <v>0</v>
      </c>
      <c r="DO111" s="323">
        <f t="shared" si="51"/>
        <v>0</v>
      </c>
      <c r="DP111" s="323">
        <f t="shared" si="51"/>
        <v>0</v>
      </c>
      <c r="DQ111" s="323">
        <f t="shared" si="51"/>
        <v>0</v>
      </c>
      <c r="DR111" s="323">
        <f t="shared" si="51"/>
        <v>0</v>
      </c>
      <c r="DS111" s="323">
        <f t="shared" si="51"/>
        <v>0</v>
      </c>
      <c r="DT111" s="323">
        <f t="shared" si="51"/>
        <v>0.74</v>
      </c>
      <c r="DU111" s="323">
        <f t="shared" si="51"/>
        <v>0</v>
      </c>
      <c r="DV111" s="323">
        <f t="shared" si="51"/>
        <v>0</v>
      </c>
      <c r="DW111" s="323">
        <f t="shared" si="51"/>
        <v>0</v>
      </c>
      <c r="DX111" s="323">
        <f t="shared" si="51"/>
        <v>0.02</v>
      </c>
      <c r="DY111" s="323">
        <f t="shared" si="51"/>
        <v>0</v>
      </c>
      <c r="DZ111" s="323">
        <f t="shared" si="51"/>
        <v>0</v>
      </c>
      <c r="EA111" s="323">
        <f t="shared" si="51"/>
        <v>0</v>
      </c>
      <c r="EB111" s="323">
        <f t="shared" si="51"/>
        <v>0.3</v>
      </c>
      <c r="EC111" s="323">
        <f t="shared" si="51"/>
        <v>0.74</v>
      </c>
      <c r="ED111" s="323">
        <f t="shared" si="51"/>
        <v>0.26</v>
      </c>
      <c r="EE111" s="323">
        <f t="shared" si="51"/>
        <v>0.51</v>
      </c>
      <c r="EF111" s="323">
        <f t="shared" si="51"/>
        <v>0.98</v>
      </c>
      <c r="EG111" s="323">
        <f t="shared" si="51"/>
        <v>0.03</v>
      </c>
      <c r="EH111" s="323">
        <f t="shared" si="51"/>
        <v>0.02</v>
      </c>
      <c r="EI111" s="323">
        <f t="shared" si="51"/>
        <v>0</v>
      </c>
      <c r="EJ111" s="323">
        <f t="shared" si="51"/>
        <v>0</v>
      </c>
      <c r="EK111" s="323">
        <f t="shared" si="51"/>
        <v>0.89</v>
      </c>
      <c r="EL111" s="323">
        <f t="shared" si="51"/>
        <v>0.23</v>
      </c>
      <c r="EM111" s="323">
        <f t="shared" si="51"/>
        <v>0</v>
      </c>
      <c r="EN111" s="323">
        <f t="shared" si="51"/>
        <v>0</v>
      </c>
      <c r="EO111" s="323">
        <f t="shared" ref="EO111:GZ111" si="52">AVERAGE(EO7:EO106)</f>
        <v>0</v>
      </c>
      <c r="EP111" s="323">
        <f t="shared" si="52"/>
        <v>0</v>
      </c>
      <c r="EQ111" s="323">
        <f t="shared" si="52"/>
        <v>0</v>
      </c>
      <c r="ER111" s="323">
        <f t="shared" si="52"/>
        <v>0</v>
      </c>
      <c r="ES111" s="323">
        <f t="shared" si="52"/>
        <v>0</v>
      </c>
      <c r="ET111" s="323">
        <f t="shared" si="52"/>
        <v>0.11</v>
      </c>
      <c r="EU111" s="323">
        <f t="shared" si="52"/>
        <v>0.05</v>
      </c>
      <c r="EV111" s="323">
        <f t="shared" si="52"/>
        <v>0</v>
      </c>
      <c r="EW111" s="323">
        <f t="shared" si="52"/>
        <v>0</v>
      </c>
      <c r="EX111" s="323">
        <f t="shared" si="52"/>
        <v>0</v>
      </c>
      <c r="EY111" s="323">
        <f t="shared" si="52"/>
        <v>0</v>
      </c>
      <c r="EZ111" s="323">
        <f t="shared" si="52"/>
        <v>0</v>
      </c>
      <c r="FA111" s="323">
        <f t="shared" si="52"/>
        <v>0</v>
      </c>
      <c r="FB111" s="323">
        <f t="shared" si="52"/>
        <v>0</v>
      </c>
      <c r="FC111" s="323">
        <f t="shared" si="52"/>
        <v>0.03</v>
      </c>
      <c r="FD111" s="323">
        <f t="shared" si="52"/>
        <v>0.73</v>
      </c>
      <c r="FE111" s="323">
        <f t="shared" si="52"/>
        <v>0.05</v>
      </c>
      <c r="FF111" s="323">
        <f t="shared" si="52"/>
        <v>0</v>
      </c>
      <c r="FG111" s="323">
        <f t="shared" si="52"/>
        <v>0</v>
      </c>
      <c r="FH111" s="323">
        <f t="shared" si="52"/>
        <v>7.0000000000000007E-2</v>
      </c>
      <c r="FI111" s="323">
        <f t="shared" si="52"/>
        <v>0</v>
      </c>
      <c r="FJ111" s="323">
        <f t="shared" si="52"/>
        <v>0</v>
      </c>
      <c r="FK111" s="323">
        <f t="shared" si="52"/>
        <v>0</v>
      </c>
      <c r="FL111" s="323">
        <f t="shared" si="52"/>
        <v>0.25</v>
      </c>
      <c r="FM111" s="323">
        <f t="shared" si="52"/>
        <v>2.95</v>
      </c>
      <c r="FN111" s="323">
        <f t="shared" si="52"/>
        <v>0.04</v>
      </c>
      <c r="FO111" s="323">
        <f t="shared" si="52"/>
        <v>0</v>
      </c>
      <c r="FP111" s="323">
        <f t="shared" si="52"/>
        <v>0</v>
      </c>
      <c r="FQ111" s="323">
        <f t="shared" si="52"/>
        <v>0.01</v>
      </c>
      <c r="FR111" s="323">
        <f t="shared" si="52"/>
        <v>0</v>
      </c>
      <c r="FS111" s="323">
        <f t="shared" si="52"/>
        <v>0</v>
      </c>
      <c r="FT111" s="323">
        <f t="shared" si="52"/>
        <v>0</v>
      </c>
      <c r="FU111" s="323">
        <f t="shared" si="52"/>
        <v>0.01</v>
      </c>
      <c r="FV111" s="323">
        <f t="shared" si="52"/>
        <v>0.32</v>
      </c>
      <c r="FW111" s="323">
        <f t="shared" si="52"/>
        <v>0.02</v>
      </c>
      <c r="FX111" s="323">
        <f t="shared" si="52"/>
        <v>0</v>
      </c>
      <c r="FY111" s="323">
        <f t="shared" si="52"/>
        <v>0.17</v>
      </c>
      <c r="FZ111" s="323">
        <f t="shared" si="52"/>
        <v>0</v>
      </c>
      <c r="GA111" s="323">
        <f t="shared" si="52"/>
        <v>0</v>
      </c>
      <c r="GB111" s="323">
        <f t="shared" si="52"/>
        <v>0</v>
      </c>
      <c r="GC111" s="323">
        <f t="shared" si="52"/>
        <v>0</v>
      </c>
      <c r="GD111" s="323">
        <f t="shared" si="52"/>
        <v>0.09</v>
      </c>
      <c r="GE111" s="323">
        <f t="shared" si="52"/>
        <v>0</v>
      </c>
      <c r="GF111" s="323">
        <f t="shared" si="52"/>
        <v>0</v>
      </c>
      <c r="GG111" s="323">
        <f t="shared" si="52"/>
        <v>0</v>
      </c>
      <c r="GH111" s="323">
        <f t="shared" si="52"/>
        <v>0</v>
      </c>
      <c r="GI111" s="323">
        <f t="shared" si="52"/>
        <v>0</v>
      </c>
      <c r="GJ111" s="323">
        <f t="shared" si="52"/>
        <v>0</v>
      </c>
      <c r="GK111" s="323">
        <f t="shared" si="52"/>
        <v>0</v>
      </c>
      <c r="GL111" s="323">
        <f t="shared" si="52"/>
        <v>0</v>
      </c>
      <c r="GM111" s="323">
        <f t="shared" si="52"/>
        <v>0</v>
      </c>
      <c r="GN111" s="323">
        <f t="shared" si="52"/>
        <v>0.28000000000000003</v>
      </c>
      <c r="GO111" s="323">
        <f t="shared" si="52"/>
        <v>0</v>
      </c>
      <c r="GP111" s="323">
        <f t="shared" si="52"/>
        <v>0</v>
      </c>
      <c r="GQ111" s="323">
        <f t="shared" si="52"/>
        <v>0</v>
      </c>
      <c r="GR111" s="323">
        <f t="shared" si="52"/>
        <v>0.01</v>
      </c>
      <c r="GS111" s="323">
        <f t="shared" si="52"/>
        <v>0</v>
      </c>
      <c r="GT111" s="323">
        <f t="shared" si="52"/>
        <v>0</v>
      </c>
      <c r="GU111" s="323">
        <f t="shared" si="52"/>
        <v>0</v>
      </c>
      <c r="GV111" s="323">
        <f t="shared" si="52"/>
        <v>0.09</v>
      </c>
      <c r="GW111" s="323">
        <f t="shared" si="52"/>
        <v>0.01</v>
      </c>
      <c r="GX111" s="323">
        <f t="shared" si="52"/>
        <v>0</v>
      </c>
      <c r="GY111" s="323">
        <f t="shared" si="52"/>
        <v>0</v>
      </c>
      <c r="GZ111" s="323">
        <f t="shared" si="52"/>
        <v>0</v>
      </c>
      <c r="HA111" s="323">
        <f t="shared" ref="HA111:HN111" si="53">AVERAGE(HA7:HA106)</f>
        <v>0</v>
      </c>
      <c r="HB111" s="323">
        <f t="shared" si="53"/>
        <v>0</v>
      </c>
      <c r="HC111" s="323">
        <f t="shared" si="53"/>
        <v>0</v>
      </c>
      <c r="HD111" s="323">
        <f t="shared" si="53"/>
        <v>0</v>
      </c>
      <c r="HE111" s="323">
        <f t="shared" si="53"/>
        <v>0</v>
      </c>
      <c r="HF111" s="323">
        <f t="shared" si="53"/>
        <v>0.15</v>
      </c>
      <c r="HG111" s="323">
        <f t="shared" si="53"/>
        <v>0.08</v>
      </c>
      <c r="HH111" s="323">
        <f t="shared" si="53"/>
        <v>0</v>
      </c>
      <c r="HI111" s="323">
        <f t="shared" si="53"/>
        <v>0</v>
      </c>
      <c r="HJ111" s="323">
        <f t="shared" si="53"/>
        <v>0</v>
      </c>
      <c r="HK111" s="323">
        <f t="shared" si="53"/>
        <v>0</v>
      </c>
      <c r="HL111" s="323">
        <f t="shared" si="53"/>
        <v>0</v>
      </c>
      <c r="HM111" s="323">
        <f t="shared" si="53"/>
        <v>0</v>
      </c>
      <c r="HN111" s="323">
        <f t="shared" si="53"/>
        <v>0</v>
      </c>
      <c r="HO111" s="323">
        <f t="shared" ref="HO111:ID111" si="54">AVERAGE(HO7:HO106)</f>
        <v>6.52</v>
      </c>
      <c r="HP111" s="323">
        <f t="shared" si="54"/>
        <v>0.49</v>
      </c>
      <c r="HQ111" s="323">
        <f t="shared" si="54"/>
        <v>0.52</v>
      </c>
      <c r="HR111" s="323">
        <f t="shared" si="54"/>
        <v>1.1499999999999999</v>
      </c>
      <c r="HS111" s="323">
        <f t="shared" si="54"/>
        <v>0.16</v>
      </c>
      <c r="HT111" s="323">
        <f t="shared" si="54"/>
        <v>0.02</v>
      </c>
      <c r="HU111" s="323">
        <f t="shared" si="54"/>
        <v>0</v>
      </c>
      <c r="HV111" s="323">
        <f t="shared" si="54"/>
        <v>0</v>
      </c>
      <c r="HW111" s="323">
        <f t="shared" si="54"/>
        <v>2.896766564298069E-2</v>
      </c>
      <c r="HX111" s="323">
        <f t="shared" si="54"/>
        <v>4.1666666666666664E-2</v>
      </c>
      <c r="HY111" s="323">
        <f t="shared" si="54"/>
        <v>0</v>
      </c>
      <c r="HZ111" s="323">
        <f t="shared" si="54"/>
        <v>0</v>
      </c>
      <c r="IA111" s="323">
        <f t="shared" si="54"/>
        <v>8.68</v>
      </c>
      <c r="IB111" s="323">
        <f t="shared" si="54"/>
        <v>0.18</v>
      </c>
      <c r="IC111" s="323">
        <f>AVERAGE(IC7:IC106)</f>
        <v>2.9755224199668646E-2</v>
      </c>
      <c r="ID111" s="323">
        <f t="shared" si="54"/>
        <v>0.26</v>
      </c>
    </row>
    <row r="112" spans="1:238" x14ac:dyDescent="0.25">
      <c r="A112" s="75"/>
      <c r="B112" s="71"/>
      <c r="C112" s="71"/>
      <c r="D112" s="71"/>
      <c r="E112" s="71"/>
      <c r="F112" s="71"/>
      <c r="G112" s="71"/>
      <c r="H112" s="68"/>
      <c r="I112" s="68"/>
      <c r="J112" s="68"/>
      <c r="K112" s="68"/>
      <c r="L112" s="68"/>
      <c r="M112" s="68"/>
      <c r="N112" s="68"/>
      <c r="O112" s="322" t="s">
        <v>113</v>
      </c>
      <c r="P112" s="323">
        <f>STDEV(P7:P106)</f>
        <v>0.41875235563938662</v>
      </c>
      <c r="Q112" s="323">
        <f t="shared" ref="Q112:CB112" si="55">STDEV(Q7:Q106)</f>
        <v>0</v>
      </c>
      <c r="R112" s="323">
        <f t="shared" si="55"/>
        <v>0</v>
      </c>
      <c r="S112" s="323">
        <f t="shared" si="55"/>
        <v>0</v>
      </c>
      <c r="T112" s="323">
        <f t="shared" si="55"/>
        <v>0</v>
      </c>
      <c r="U112" s="323">
        <f t="shared" si="55"/>
        <v>0</v>
      </c>
      <c r="V112" s="323">
        <f t="shared" si="55"/>
        <v>0</v>
      </c>
      <c r="W112" s="323">
        <f t="shared" si="55"/>
        <v>0</v>
      </c>
      <c r="X112" s="323">
        <f t="shared" si="55"/>
        <v>0.37118429085533478</v>
      </c>
      <c r="Y112" s="323">
        <f t="shared" si="55"/>
        <v>0</v>
      </c>
      <c r="Z112" s="323">
        <f t="shared" si="55"/>
        <v>0</v>
      </c>
      <c r="AA112" s="323">
        <f t="shared" si="55"/>
        <v>0</v>
      </c>
      <c r="AB112" s="323">
        <f t="shared" si="55"/>
        <v>0</v>
      </c>
      <c r="AC112" s="323">
        <f t="shared" si="55"/>
        <v>0</v>
      </c>
      <c r="AD112" s="323">
        <f t="shared" si="55"/>
        <v>0</v>
      </c>
      <c r="AE112" s="323">
        <f t="shared" si="55"/>
        <v>0</v>
      </c>
      <c r="AF112" s="323">
        <f t="shared" si="55"/>
        <v>0</v>
      </c>
      <c r="AG112" s="323">
        <f t="shared" si="55"/>
        <v>0</v>
      </c>
      <c r="AH112" s="323">
        <f t="shared" si="55"/>
        <v>0</v>
      </c>
      <c r="AI112" s="323">
        <f t="shared" si="55"/>
        <v>0</v>
      </c>
      <c r="AJ112" s="323">
        <f t="shared" si="55"/>
        <v>0</v>
      </c>
      <c r="AK112" s="323">
        <f t="shared" si="55"/>
        <v>0</v>
      </c>
      <c r="AL112" s="323">
        <f t="shared" si="55"/>
        <v>0</v>
      </c>
      <c r="AM112" s="323">
        <f t="shared" si="55"/>
        <v>0</v>
      </c>
      <c r="AN112" s="323">
        <f t="shared" si="55"/>
        <v>0</v>
      </c>
      <c r="AO112" s="323">
        <f t="shared" si="55"/>
        <v>0</v>
      </c>
      <c r="AP112" s="323">
        <f t="shared" si="55"/>
        <v>0</v>
      </c>
      <c r="AQ112" s="323">
        <f t="shared" si="55"/>
        <v>0.31526804372460493</v>
      </c>
      <c r="AR112" s="323">
        <f t="shared" si="55"/>
        <v>0</v>
      </c>
      <c r="AS112" s="323">
        <f t="shared" si="55"/>
        <v>0</v>
      </c>
      <c r="AT112" s="323">
        <f t="shared" si="55"/>
        <v>0</v>
      </c>
      <c r="AU112" s="323">
        <f t="shared" si="55"/>
        <v>0.2</v>
      </c>
      <c r="AV112" s="323">
        <f t="shared" si="55"/>
        <v>0</v>
      </c>
      <c r="AW112" s="323">
        <f t="shared" si="55"/>
        <v>0</v>
      </c>
      <c r="AX112" s="323">
        <f t="shared" si="55"/>
        <v>0</v>
      </c>
      <c r="AY112" s="323">
        <f t="shared" si="55"/>
        <v>0</v>
      </c>
      <c r="AZ112" s="323">
        <f t="shared" si="55"/>
        <v>0</v>
      </c>
      <c r="BA112" s="323">
        <f t="shared" si="55"/>
        <v>0</v>
      </c>
      <c r="BB112" s="323">
        <f t="shared" si="55"/>
        <v>0</v>
      </c>
      <c r="BC112" s="323">
        <f t="shared" si="55"/>
        <v>0</v>
      </c>
      <c r="BD112" s="323">
        <f t="shared" si="55"/>
        <v>0</v>
      </c>
      <c r="BE112" s="323">
        <f t="shared" si="55"/>
        <v>0</v>
      </c>
      <c r="BF112" s="323">
        <f t="shared" si="55"/>
        <v>0</v>
      </c>
      <c r="BG112" s="323">
        <f t="shared" si="55"/>
        <v>0</v>
      </c>
      <c r="BH112" s="323">
        <f t="shared" si="55"/>
        <v>0</v>
      </c>
      <c r="BI112" s="323">
        <f t="shared" si="55"/>
        <v>0</v>
      </c>
      <c r="BJ112" s="323">
        <f t="shared" si="55"/>
        <v>0</v>
      </c>
      <c r="BK112" s="323">
        <f t="shared" si="55"/>
        <v>0</v>
      </c>
      <c r="BL112" s="323">
        <f t="shared" si="55"/>
        <v>0</v>
      </c>
      <c r="BM112" s="323">
        <f t="shared" si="55"/>
        <v>0</v>
      </c>
      <c r="BN112" s="323">
        <f t="shared" si="55"/>
        <v>0</v>
      </c>
      <c r="BO112" s="323">
        <f t="shared" si="55"/>
        <v>0</v>
      </c>
      <c r="BP112" s="323">
        <f t="shared" si="55"/>
        <v>0</v>
      </c>
      <c r="BQ112" s="323">
        <f t="shared" si="55"/>
        <v>0</v>
      </c>
      <c r="BR112" s="323">
        <f t="shared" si="55"/>
        <v>0</v>
      </c>
      <c r="BS112" s="323">
        <f t="shared" si="55"/>
        <v>0</v>
      </c>
      <c r="BT112" s="323">
        <f t="shared" si="55"/>
        <v>0</v>
      </c>
      <c r="BU112" s="323">
        <f t="shared" si="55"/>
        <v>0</v>
      </c>
      <c r="BV112" s="323">
        <f t="shared" si="55"/>
        <v>0</v>
      </c>
      <c r="BW112" s="323">
        <f t="shared" si="55"/>
        <v>0</v>
      </c>
      <c r="BX112" s="323">
        <f t="shared" si="55"/>
        <v>0</v>
      </c>
      <c r="BY112" s="323">
        <f t="shared" si="55"/>
        <v>0</v>
      </c>
      <c r="BZ112" s="323">
        <f t="shared" si="55"/>
        <v>0</v>
      </c>
      <c r="CA112" s="323">
        <f t="shared" si="55"/>
        <v>0</v>
      </c>
      <c r="CB112" s="323">
        <f t="shared" si="55"/>
        <v>0</v>
      </c>
      <c r="CC112" s="323">
        <f t="shared" ref="CC112:EN112" si="56">STDEV(CC7:CC106)</f>
        <v>0</v>
      </c>
      <c r="CD112" s="323">
        <f t="shared" si="56"/>
        <v>0</v>
      </c>
      <c r="CE112" s="323">
        <f t="shared" si="56"/>
        <v>0</v>
      </c>
      <c r="CF112" s="323">
        <f t="shared" si="56"/>
        <v>0</v>
      </c>
      <c r="CG112" s="323">
        <f t="shared" si="56"/>
        <v>0</v>
      </c>
      <c r="CH112" s="323">
        <f t="shared" si="56"/>
        <v>0</v>
      </c>
      <c r="CI112" s="323">
        <f t="shared" si="56"/>
        <v>0</v>
      </c>
      <c r="CJ112" s="323">
        <f t="shared" si="56"/>
        <v>0</v>
      </c>
      <c r="CK112" s="323">
        <f t="shared" si="56"/>
        <v>0</v>
      </c>
      <c r="CL112" s="323">
        <f t="shared" si="56"/>
        <v>0</v>
      </c>
      <c r="CM112" s="323">
        <f t="shared" si="56"/>
        <v>0</v>
      </c>
      <c r="CN112" s="323">
        <f t="shared" si="56"/>
        <v>0</v>
      </c>
      <c r="CO112" s="323">
        <f t="shared" si="56"/>
        <v>0</v>
      </c>
      <c r="CP112" s="323">
        <f t="shared" si="56"/>
        <v>0</v>
      </c>
      <c r="CQ112" s="323">
        <f t="shared" si="56"/>
        <v>0</v>
      </c>
      <c r="CR112" s="323">
        <f t="shared" si="56"/>
        <v>0</v>
      </c>
      <c r="CS112" s="323">
        <f t="shared" si="56"/>
        <v>1.8090680674665818</v>
      </c>
      <c r="CT112" s="323">
        <f t="shared" si="56"/>
        <v>0.4</v>
      </c>
      <c r="CU112" s="323">
        <f t="shared" si="56"/>
        <v>0.1</v>
      </c>
      <c r="CV112" s="323">
        <f t="shared" si="56"/>
        <v>0</v>
      </c>
      <c r="CW112" s="323">
        <f t="shared" si="56"/>
        <v>0</v>
      </c>
      <c r="CX112" s="323">
        <f t="shared" si="56"/>
        <v>0</v>
      </c>
      <c r="CY112" s="323">
        <f t="shared" si="56"/>
        <v>0</v>
      </c>
      <c r="CZ112" s="323">
        <f t="shared" si="56"/>
        <v>0</v>
      </c>
      <c r="DA112" s="323">
        <f t="shared" si="56"/>
        <v>0.60727907817401283</v>
      </c>
      <c r="DB112" s="323">
        <f t="shared" si="56"/>
        <v>0</v>
      </c>
      <c r="DC112" s="323">
        <f t="shared" si="56"/>
        <v>0</v>
      </c>
      <c r="DD112" s="323">
        <f t="shared" si="56"/>
        <v>0</v>
      </c>
      <c r="DE112" s="323">
        <f t="shared" si="56"/>
        <v>0</v>
      </c>
      <c r="DF112" s="323">
        <f t="shared" si="56"/>
        <v>0</v>
      </c>
      <c r="DG112" s="323">
        <f t="shared" si="56"/>
        <v>0</v>
      </c>
      <c r="DH112" s="323">
        <f t="shared" si="56"/>
        <v>0</v>
      </c>
      <c r="DI112" s="323">
        <f t="shared" si="56"/>
        <v>0</v>
      </c>
      <c r="DJ112" s="323">
        <f t="shared" si="56"/>
        <v>0</v>
      </c>
      <c r="DK112" s="323">
        <f t="shared" si="56"/>
        <v>0</v>
      </c>
      <c r="DL112" s="323">
        <f t="shared" si="56"/>
        <v>0</v>
      </c>
      <c r="DM112" s="323">
        <f t="shared" si="56"/>
        <v>0</v>
      </c>
      <c r="DN112" s="323">
        <f t="shared" si="56"/>
        <v>0</v>
      </c>
      <c r="DO112" s="323">
        <f t="shared" si="56"/>
        <v>0</v>
      </c>
      <c r="DP112" s="323">
        <f t="shared" si="56"/>
        <v>0</v>
      </c>
      <c r="DQ112" s="323">
        <f t="shared" si="56"/>
        <v>0</v>
      </c>
      <c r="DR112" s="323">
        <f t="shared" si="56"/>
        <v>0</v>
      </c>
      <c r="DS112" s="323">
        <f t="shared" si="56"/>
        <v>0</v>
      </c>
      <c r="DT112" s="323">
        <f t="shared" si="56"/>
        <v>2.6953757632379394</v>
      </c>
      <c r="DU112" s="323">
        <f t="shared" si="56"/>
        <v>0</v>
      </c>
      <c r="DV112" s="323">
        <f t="shared" si="56"/>
        <v>0</v>
      </c>
      <c r="DW112" s="323">
        <f t="shared" si="56"/>
        <v>0</v>
      </c>
      <c r="DX112" s="323">
        <f t="shared" si="56"/>
        <v>0.14070529413628968</v>
      </c>
      <c r="DY112" s="323">
        <f t="shared" si="56"/>
        <v>0</v>
      </c>
      <c r="DZ112" s="323">
        <f t="shared" si="56"/>
        <v>0</v>
      </c>
      <c r="EA112" s="323">
        <f t="shared" si="56"/>
        <v>0</v>
      </c>
      <c r="EB112" s="323">
        <f t="shared" si="56"/>
        <v>1.4668044012461754</v>
      </c>
      <c r="EC112" s="323">
        <f t="shared" si="56"/>
        <v>3.1514627035262803</v>
      </c>
      <c r="ED112" s="323">
        <f t="shared" si="56"/>
        <v>1.1247446399296619</v>
      </c>
      <c r="EE112" s="323">
        <f t="shared" si="56"/>
        <v>2.3804549263881594</v>
      </c>
      <c r="EF112" s="323">
        <f t="shared" si="56"/>
        <v>3.6458915579766291</v>
      </c>
      <c r="EG112" s="323">
        <f t="shared" si="56"/>
        <v>0.22270150335361366</v>
      </c>
      <c r="EH112" s="323">
        <f t="shared" si="56"/>
        <v>0.2</v>
      </c>
      <c r="EI112" s="323">
        <f t="shared" si="56"/>
        <v>0</v>
      </c>
      <c r="EJ112" s="323">
        <f t="shared" si="56"/>
        <v>0</v>
      </c>
      <c r="EK112" s="323">
        <f t="shared" si="56"/>
        <v>4.306197084822446</v>
      </c>
      <c r="EL112" s="323">
        <f t="shared" si="56"/>
        <v>1.6320960062868157</v>
      </c>
      <c r="EM112" s="323">
        <f t="shared" si="56"/>
        <v>0</v>
      </c>
      <c r="EN112" s="323">
        <f t="shared" si="56"/>
        <v>0</v>
      </c>
      <c r="EO112" s="323">
        <f t="shared" ref="EO112:GZ112" si="57">STDEV(EO7:EO106)</f>
        <v>0</v>
      </c>
      <c r="EP112" s="323">
        <f t="shared" si="57"/>
        <v>0</v>
      </c>
      <c r="EQ112" s="323">
        <f t="shared" si="57"/>
        <v>0</v>
      </c>
      <c r="ER112" s="323">
        <f t="shared" si="57"/>
        <v>0</v>
      </c>
      <c r="ES112" s="323">
        <f t="shared" si="57"/>
        <v>0</v>
      </c>
      <c r="ET112" s="323">
        <f t="shared" si="57"/>
        <v>1.1000000000000001</v>
      </c>
      <c r="EU112" s="323">
        <f t="shared" si="57"/>
        <v>0.5</v>
      </c>
      <c r="EV112" s="323">
        <f t="shared" si="57"/>
        <v>0</v>
      </c>
      <c r="EW112" s="323">
        <f t="shared" si="57"/>
        <v>0</v>
      </c>
      <c r="EX112" s="323">
        <f t="shared" si="57"/>
        <v>0</v>
      </c>
      <c r="EY112" s="323">
        <f t="shared" si="57"/>
        <v>0</v>
      </c>
      <c r="EZ112" s="323">
        <f t="shared" si="57"/>
        <v>0</v>
      </c>
      <c r="FA112" s="323">
        <f t="shared" si="57"/>
        <v>0</v>
      </c>
      <c r="FB112" s="323">
        <f t="shared" si="57"/>
        <v>0</v>
      </c>
      <c r="FC112" s="323">
        <f t="shared" si="57"/>
        <v>0.3</v>
      </c>
      <c r="FD112" s="323">
        <f t="shared" si="57"/>
        <v>2.7408433414228952</v>
      </c>
      <c r="FE112" s="323">
        <f t="shared" si="57"/>
        <v>0.35887028128263671</v>
      </c>
      <c r="FF112" s="323">
        <f t="shared" si="57"/>
        <v>0</v>
      </c>
      <c r="FG112" s="323">
        <f t="shared" si="57"/>
        <v>0</v>
      </c>
      <c r="FH112" s="323">
        <f t="shared" si="57"/>
        <v>0.49756985195624304</v>
      </c>
      <c r="FI112" s="323">
        <f t="shared" si="57"/>
        <v>0</v>
      </c>
      <c r="FJ112" s="323">
        <f t="shared" si="57"/>
        <v>0</v>
      </c>
      <c r="FK112" s="323">
        <f t="shared" si="57"/>
        <v>0</v>
      </c>
      <c r="FL112" s="323">
        <f t="shared" si="57"/>
        <v>1.8497884126886437</v>
      </c>
      <c r="FM112" s="323">
        <f t="shared" si="57"/>
        <v>6.331538820727852</v>
      </c>
      <c r="FN112" s="323">
        <f t="shared" si="57"/>
        <v>0.28141058827257937</v>
      </c>
      <c r="FO112" s="323">
        <f t="shared" si="57"/>
        <v>0</v>
      </c>
      <c r="FP112" s="323">
        <f t="shared" si="57"/>
        <v>0</v>
      </c>
      <c r="FQ112" s="323">
        <f t="shared" si="57"/>
        <v>0.1</v>
      </c>
      <c r="FR112" s="323">
        <f t="shared" si="57"/>
        <v>0</v>
      </c>
      <c r="FS112" s="323">
        <f t="shared" si="57"/>
        <v>0</v>
      </c>
      <c r="FT112" s="323">
        <f t="shared" si="57"/>
        <v>0</v>
      </c>
      <c r="FU112" s="323">
        <f t="shared" si="57"/>
        <v>0.1</v>
      </c>
      <c r="FV112" s="323">
        <f t="shared" si="57"/>
        <v>1.5234198635990279</v>
      </c>
      <c r="FW112" s="323">
        <f t="shared" si="57"/>
        <v>0.2</v>
      </c>
      <c r="FX112" s="323">
        <f t="shared" si="57"/>
        <v>0</v>
      </c>
      <c r="FY112" s="323">
        <f t="shared" si="57"/>
        <v>1.3562798197624817</v>
      </c>
      <c r="FZ112" s="323">
        <f t="shared" si="57"/>
        <v>0</v>
      </c>
      <c r="GA112" s="323">
        <f t="shared" si="57"/>
        <v>0</v>
      </c>
      <c r="GB112" s="323">
        <f t="shared" si="57"/>
        <v>0</v>
      </c>
      <c r="GC112" s="323">
        <f t="shared" si="57"/>
        <v>0</v>
      </c>
      <c r="GD112" s="323">
        <f t="shared" si="57"/>
        <v>0.51433982399329592</v>
      </c>
      <c r="GE112" s="323">
        <f t="shared" si="57"/>
        <v>0</v>
      </c>
      <c r="GF112" s="323">
        <f t="shared" si="57"/>
        <v>0</v>
      </c>
      <c r="GG112" s="323">
        <f t="shared" si="57"/>
        <v>0</v>
      </c>
      <c r="GH112" s="323">
        <f t="shared" si="57"/>
        <v>0</v>
      </c>
      <c r="GI112" s="323">
        <f t="shared" si="57"/>
        <v>0</v>
      </c>
      <c r="GJ112" s="323">
        <f t="shared" si="57"/>
        <v>0</v>
      </c>
      <c r="GK112" s="323">
        <f t="shared" si="57"/>
        <v>0</v>
      </c>
      <c r="GL112" s="323">
        <f t="shared" si="57"/>
        <v>0</v>
      </c>
      <c r="GM112" s="323">
        <f t="shared" si="57"/>
        <v>0</v>
      </c>
      <c r="GN112" s="323">
        <f t="shared" si="57"/>
        <v>1.1016974964741337</v>
      </c>
      <c r="GO112" s="323">
        <f t="shared" si="57"/>
        <v>0</v>
      </c>
      <c r="GP112" s="323">
        <f t="shared" si="57"/>
        <v>0</v>
      </c>
      <c r="GQ112" s="323">
        <f t="shared" si="57"/>
        <v>0</v>
      </c>
      <c r="GR112" s="323">
        <f t="shared" si="57"/>
        <v>0.1</v>
      </c>
      <c r="GS112" s="323">
        <f t="shared" si="57"/>
        <v>0</v>
      </c>
      <c r="GT112" s="323">
        <f t="shared" si="57"/>
        <v>0</v>
      </c>
      <c r="GU112" s="323">
        <f t="shared" si="57"/>
        <v>0</v>
      </c>
      <c r="GV112" s="323">
        <f t="shared" si="57"/>
        <v>0.45159649460485624</v>
      </c>
      <c r="GW112" s="323">
        <f t="shared" si="57"/>
        <v>0.1</v>
      </c>
      <c r="GX112" s="323">
        <f t="shared" si="57"/>
        <v>0</v>
      </c>
      <c r="GY112" s="323">
        <f t="shared" si="57"/>
        <v>0</v>
      </c>
      <c r="GZ112" s="323">
        <f t="shared" si="57"/>
        <v>0</v>
      </c>
      <c r="HA112" s="323">
        <f t="shared" ref="HA112:HN112" si="58">STDEV(HA7:HA106)</f>
        <v>0</v>
      </c>
      <c r="HB112" s="323">
        <f t="shared" si="58"/>
        <v>0</v>
      </c>
      <c r="HC112" s="323">
        <f t="shared" si="58"/>
        <v>0</v>
      </c>
      <c r="HD112" s="323">
        <f t="shared" si="58"/>
        <v>0</v>
      </c>
      <c r="HE112" s="323">
        <f t="shared" si="58"/>
        <v>0</v>
      </c>
      <c r="HF112" s="323">
        <f t="shared" si="58"/>
        <v>1.5</v>
      </c>
      <c r="HG112" s="323">
        <f t="shared" si="58"/>
        <v>0.8</v>
      </c>
      <c r="HH112" s="323">
        <f t="shared" si="58"/>
        <v>0</v>
      </c>
      <c r="HI112" s="323">
        <f t="shared" si="58"/>
        <v>0</v>
      </c>
      <c r="HJ112" s="323">
        <f t="shared" si="58"/>
        <v>0</v>
      </c>
      <c r="HK112" s="323">
        <f t="shared" si="58"/>
        <v>0</v>
      </c>
      <c r="HL112" s="323">
        <f t="shared" si="58"/>
        <v>0</v>
      </c>
      <c r="HM112" s="323">
        <f t="shared" si="58"/>
        <v>0</v>
      </c>
      <c r="HN112" s="323">
        <f t="shared" si="58"/>
        <v>0</v>
      </c>
      <c r="HO112" s="323">
        <f t="shared" ref="HO112:ID112" si="59">STDEV(HO7:HO106)</f>
        <v>7.0502955020812195</v>
      </c>
      <c r="HP112" s="323">
        <f t="shared" si="59"/>
        <v>1.5208649851417788</v>
      </c>
      <c r="HQ112" s="323">
        <f t="shared" si="59"/>
        <v>2.3803912758751715</v>
      </c>
      <c r="HR112" s="323">
        <f t="shared" si="59"/>
        <v>3.8464859996436416</v>
      </c>
      <c r="HS112" s="323">
        <f t="shared" si="59"/>
        <v>0.64698211612521295</v>
      </c>
      <c r="HT112" s="323">
        <f t="shared" si="59"/>
        <v>0.2</v>
      </c>
      <c r="HU112" s="323">
        <f t="shared" si="59"/>
        <v>0</v>
      </c>
      <c r="HV112" s="323">
        <f t="shared" si="59"/>
        <v>0</v>
      </c>
      <c r="HW112" s="323">
        <f t="shared" si="59"/>
        <v>0.10207972162252736</v>
      </c>
      <c r="HX112" s="323">
        <f t="shared" si="59"/>
        <v>0.14433756729740643</v>
      </c>
      <c r="HY112" s="323">
        <f t="shared" si="59"/>
        <v>0</v>
      </c>
      <c r="HZ112" s="323">
        <f t="shared" si="59"/>
        <v>0</v>
      </c>
      <c r="IA112" s="323">
        <f t="shared" si="59"/>
        <v>9.0519042028166474</v>
      </c>
      <c r="IB112" s="323">
        <f t="shared" si="59"/>
        <v>0.67239959259447213</v>
      </c>
      <c r="IC112" s="323">
        <f t="shared" si="59"/>
        <v>0.10317284294239194</v>
      </c>
      <c r="ID112" s="323">
        <f t="shared" si="59"/>
        <v>0.59662349598351894</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08" t="s">
        <v>129</v>
      </c>
      <c r="HP113" s="509"/>
      <c r="HQ113" s="509"/>
      <c r="HR113" s="509"/>
      <c r="HS113" s="509"/>
      <c r="HT113" s="509"/>
      <c r="HU113" s="509"/>
      <c r="HV113" s="509"/>
      <c r="HW113" s="509"/>
      <c r="HX113" s="509"/>
      <c r="HY113" s="509"/>
      <c r="HZ113" s="509"/>
      <c r="IA113" s="509"/>
      <c r="IB113" s="509"/>
      <c r="IC113" s="510"/>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29</v>
      </c>
      <c r="HP114" s="180">
        <f t="shared" ref="HP114:IB114" si="60">COUNTIF(HP7:HP106,0)</f>
        <v>88</v>
      </c>
      <c r="HQ114" s="180">
        <f t="shared" si="60"/>
        <v>91</v>
      </c>
      <c r="HR114" s="180">
        <f t="shared" si="60"/>
        <v>83</v>
      </c>
      <c r="HS114" s="180">
        <f t="shared" si="60"/>
        <v>93</v>
      </c>
      <c r="HT114" s="180">
        <f t="shared" si="60"/>
        <v>99</v>
      </c>
      <c r="HU114" s="180">
        <f t="shared" si="60"/>
        <v>100</v>
      </c>
      <c r="HV114" s="180">
        <f t="shared" si="60"/>
        <v>100</v>
      </c>
      <c r="HW114" s="180">
        <f t="shared" si="60"/>
        <v>64</v>
      </c>
      <c r="HX114" s="180">
        <f t="shared" si="60"/>
        <v>11</v>
      </c>
      <c r="HY114" s="180">
        <f t="shared" si="60"/>
        <v>9</v>
      </c>
      <c r="HZ114" s="180">
        <f t="shared" si="60"/>
        <v>17</v>
      </c>
      <c r="IA114" s="180">
        <f t="shared" si="60"/>
        <v>19</v>
      </c>
      <c r="IB114" s="180">
        <f t="shared" si="60"/>
        <v>92</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1" t="s">
        <v>130</v>
      </c>
      <c r="HP115" s="512"/>
      <c r="HQ115" s="512"/>
      <c r="HR115" s="513"/>
      <c r="HS115" s="511" t="s">
        <v>131</v>
      </c>
      <c r="HT115" s="512"/>
      <c r="HU115" s="512"/>
      <c r="HV115" s="513"/>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61">$A$2-HO114</f>
        <v>71</v>
      </c>
      <c r="HP116" s="180">
        <f t="shared" si="61"/>
        <v>12</v>
      </c>
      <c r="HQ116" s="180">
        <f t="shared" si="61"/>
        <v>9</v>
      </c>
      <c r="HR116" s="180">
        <f t="shared" si="61"/>
        <v>17</v>
      </c>
      <c r="HS116" s="180">
        <f t="shared" si="61"/>
        <v>7</v>
      </c>
      <c r="HT116" s="180">
        <f t="shared" si="61"/>
        <v>1</v>
      </c>
      <c r="HU116" s="180">
        <f t="shared" si="61"/>
        <v>0</v>
      </c>
      <c r="HV116" s="180">
        <f t="shared" si="61"/>
        <v>0</v>
      </c>
      <c r="HW116" s="180">
        <f t="shared" si="61"/>
        <v>36</v>
      </c>
      <c r="HX116" s="180">
        <f t="shared" si="61"/>
        <v>89</v>
      </c>
      <c r="HY116" s="180">
        <f t="shared" si="61"/>
        <v>91</v>
      </c>
      <c r="HZ116" s="180">
        <f t="shared" si="61"/>
        <v>83</v>
      </c>
      <c r="IA116" s="180">
        <f t="shared" si="61"/>
        <v>81</v>
      </c>
      <c r="IB116" s="180">
        <f t="shared" si="61"/>
        <v>8</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17" t="s">
        <v>134</v>
      </c>
      <c r="HP119" s="518"/>
      <c r="HQ119" s="518"/>
      <c r="HR119" s="519"/>
      <c r="HS119" s="520" t="s">
        <v>135</v>
      </c>
      <c r="HT119" s="521"/>
      <c r="HU119" s="521"/>
      <c r="HV119" s="522"/>
      <c r="HW119" s="517" t="s">
        <v>136</v>
      </c>
      <c r="HX119" s="518"/>
      <c r="HY119" s="518"/>
      <c r="HZ119" s="519"/>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f>HO111</f>
        <v>6.52</v>
      </c>
      <c r="HP121" s="181">
        <f t="shared" ref="HP121:ID121" si="62">HP111</f>
        <v>0.49</v>
      </c>
      <c r="HQ121" s="181">
        <f t="shared" si="62"/>
        <v>0.52</v>
      </c>
      <c r="HR121" s="181">
        <f t="shared" si="62"/>
        <v>1.1499999999999999</v>
      </c>
      <c r="HS121" s="181">
        <f t="shared" si="62"/>
        <v>0.16</v>
      </c>
      <c r="HT121" s="181">
        <f t="shared" si="62"/>
        <v>0.02</v>
      </c>
      <c r="HU121" s="181">
        <f t="shared" si="62"/>
        <v>0</v>
      </c>
      <c r="HV121" s="181">
        <f t="shared" si="62"/>
        <v>0</v>
      </c>
      <c r="HW121" s="181">
        <f t="shared" si="62"/>
        <v>2.896766564298069E-2</v>
      </c>
      <c r="HX121" s="181">
        <f t="shared" si="62"/>
        <v>4.1666666666666664E-2</v>
      </c>
      <c r="HY121" s="181">
        <f t="shared" si="62"/>
        <v>0</v>
      </c>
      <c r="HZ121" s="181">
        <f t="shared" si="62"/>
        <v>0</v>
      </c>
      <c r="IA121" s="181">
        <f t="shared" si="62"/>
        <v>8.68</v>
      </c>
      <c r="IB121" s="181">
        <f t="shared" si="62"/>
        <v>0.18</v>
      </c>
      <c r="IC121" s="181">
        <f t="shared" si="62"/>
        <v>2.9755224199668646E-2</v>
      </c>
      <c r="ID121" s="181">
        <f t="shared" si="62"/>
        <v>0.26</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 ref="IA5:ID5"/>
    <mergeCell ref="HO113:IC113"/>
    <mergeCell ref="HO115:HR115"/>
    <mergeCell ref="HS115:HV115"/>
    <mergeCell ref="HO5:HR5"/>
    <mergeCell ref="HS5:HV5"/>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FX2:GC2"/>
    <mergeCell ref="GP2:GU2"/>
    <mergeCell ref="HH2:HM2"/>
    <mergeCell ref="G2:L2"/>
    <mergeCell ref="CU2:CZ2"/>
    <mergeCell ref="DM2:DR2"/>
    <mergeCell ref="DV2:EA2"/>
    <mergeCell ref="EN2:ES2"/>
    <mergeCell ref="FF2:FK2"/>
    <mergeCell ref="BK2:BP2"/>
    <mergeCell ref="CC2:CH2"/>
  </mergeCells>
  <phoneticPr fontId="6" type="noConversion"/>
  <pageMargins left="0.75" right="0.75" top="1" bottom="1" header="0.5" footer="0.5"/>
  <pageSetup paperSize="9" scale="10" fitToWidth="0" fitToHeight="0"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13"/>
  <sheetViews>
    <sheetView zoomScale="70" zoomScaleNormal="70" workbookViewId="0">
      <pane xSplit="2" ySplit="7" topLeftCell="C8" activePane="bottomRight" state="frozen"/>
      <selection pane="topRight" activeCell="C1" sqref="C1"/>
      <selection pane="bottomLeft" activeCell="A8" sqref="A8"/>
      <selection pane="bottomRight" activeCell="E103" sqref="E103"/>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Gyöngyöspata</v>
      </c>
      <c r="E1" s="368"/>
      <c r="F1" s="368"/>
      <c r="G1" s="295"/>
      <c r="H1" s="297" t="s">
        <v>143</v>
      </c>
      <c r="I1" s="514">
        <f>'terepi-hajtásszám&amp;hullaték'!R1</f>
        <v>41809</v>
      </c>
      <c r="J1" s="527"/>
      <c r="K1" s="527"/>
      <c r="L1" s="295"/>
      <c r="M1" s="295" t="s">
        <v>214</v>
      </c>
      <c r="N1" s="295"/>
      <c r="O1" s="368" t="str">
        <f>'terepi-hajtásszám&amp;hullaték'!Y1</f>
        <v>Brevák E. Hepp K. Csintalan Zs. Herbály M.</v>
      </c>
      <c r="P1" s="368"/>
      <c r="Q1" s="369"/>
      <c r="R1" s="146"/>
      <c r="S1" s="293" t="s">
        <v>305</v>
      </c>
      <c r="T1" s="295"/>
      <c r="U1" s="368" t="str">
        <f>'terepi-hajtásszám&amp;hullaték'!AH1</f>
        <v>Hoffer K.</v>
      </c>
      <c r="V1" s="368"/>
      <c r="W1" s="368"/>
      <c r="X1" s="368"/>
      <c r="Y1" s="295" t="s">
        <v>306</v>
      </c>
      <c r="Z1" s="295" t="s">
        <v>307</v>
      </c>
      <c r="AA1" s="514">
        <f>'terepi-hajtásszám&amp;hullaték'!AN1</f>
        <v>41853</v>
      </c>
      <c r="AB1" s="528"/>
    </row>
    <row r="2" spans="1:28" ht="15.75" x14ac:dyDescent="0.25">
      <c r="A2" s="266">
        <f>'terepi-hajtásszám&amp;hullaték'!A2</f>
        <v>100</v>
      </c>
      <c r="B2" s="328"/>
    </row>
    <row r="3" spans="1:28" ht="18" x14ac:dyDescent="0.25">
      <c r="A3" s="328"/>
      <c r="B3" s="328"/>
      <c r="I3" s="499" t="s">
        <v>346</v>
      </c>
      <c r="J3" s="500"/>
      <c r="K3" s="500"/>
      <c r="L3" s="500"/>
      <c r="M3" s="500"/>
      <c r="N3" s="500"/>
    </row>
    <row r="4" spans="1:28" ht="18" x14ac:dyDescent="0.25">
      <c r="A4" s="328"/>
      <c r="B4" s="328"/>
      <c r="I4" s="371"/>
      <c r="J4" s="349"/>
      <c r="K4" s="349"/>
      <c r="L4" s="349"/>
      <c r="M4" s="349"/>
      <c r="N4" s="349"/>
    </row>
    <row r="5" spans="1:28" ht="18" x14ac:dyDescent="0.25">
      <c r="C5" s="525" t="s">
        <v>230</v>
      </c>
      <c r="D5" s="526"/>
      <c r="E5" s="526"/>
      <c r="F5" s="526"/>
      <c r="G5" s="526"/>
      <c r="H5" s="526"/>
      <c r="I5" s="526"/>
      <c r="J5" s="526"/>
      <c r="K5" s="526"/>
      <c r="L5" s="526"/>
      <c r="M5" s="526"/>
      <c r="N5" s="526"/>
      <c r="O5" s="526"/>
      <c r="P5" s="526"/>
      <c r="Q5" s="526"/>
      <c r="R5" s="526"/>
      <c r="S5" s="526"/>
      <c r="T5" s="526"/>
    </row>
    <row r="6" spans="1:28" ht="15.75" x14ac:dyDescent="0.2">
      <c r="A6" s="523" t="s">
        <v>229</v>
      </c>
      <c r="B6" s="523" t="s">
        <v>361</v>
      </c>
      <c r="C6" s="529" t="s">
        <v>228</v>
      </c>
      <c r="D6" s="530"/>
      <c r="E6" s="530"/>
      <c r="F6" s="530"/>
      <c r="G6" s="530"/>
      <c r="H6" s="531"/>
      <c r="I6" s="532" t="s">
        <v>227</v>
      </c>
      <c r="J6" s="533"/>
      <c r="K6" s="533"/>
      <c r="L6" s="533"/>
      <c r="M6" s="533"/>
      <c r="N6" s="534"/>
      <c r="O6" s="532" t="s">
        <v>226</v>
      </c>
      <c r="P6" s="530"/>
      <c r="Q6" s="530"/>
      <c r="R6" s="530"/>
      <c r="S6" s="530"/>
      <c r="T6" s="530"/>
      <c r="U6" s="189"/>
    </row>
    <row r="7" spans="1:28" ht="63" x14ac:dyDescent="0.2">
      <c r="A7" s="524"/>
      <c r="B7" s="535"/>
      <c r="C7" s="46" t="s">
        <v>233</v>
      </c>
      <c r="D7" s="46" t="s">
        <v>234</v>
      </c>
      <c r="E7" s="46" t="s">
        <v>293</v>
      </c>
      <c r="F7" s="46" t="s">
        <v>235</v>
      </c>
      <c r="G7" s="46" t="s">
        <v>236</v>
      </c>
      <c r="H7" s="45" t="s">
        <v>237</v>
      </c>
      <c r="I7" s="141" t="s">
        <v>233</v>
      </c>
      <c r="J7" s="46" t="s">
        <v>234</v>
      </c>
      <c r="K7" s="269" t="s">
        <v>293</v>
      </c>
      <c r="L7" s="46" t="s">
        <v>235</v>
      </c>
      <c r="M7" s="46" t="s">
        <v>236</v>
      </c>
      <c r="N7" s="142" t="s">
        <v>237</v>
      </c>
      <c r="O7" s="46" t="s">
        <v>233</v>
      </c>
      <c r="P7" s="46" t="s">
        <v>234</v>
      </c>
      <c r="Q7" s="269" t="s">
        <v>293</v>
      </c>
      <c r="R7" s="46" t="s">
        <v>235</v>
      </c>
      <c r="S7" s="46" t="s">
        <v>236</v>
      </c>
      <c r="T7" s="47" t="s">
        <v>237</v>
      </c>
      <c r="U7" s="190" t="s">
        <v>247</v>
      </c>
      <c r="V7" s="198" t="s">
        <v>248</v>
      </c>
      <c r="W7" s="199" t="s">
        <v>249</v>
      </c>
      <c r="X7" s="199" t="s">
        <v>250</v>
      </c>
      <c r="Y7" s="208" t="s">
        <v>251</v>
      </c>
    </row>
    <row r="8" spans="1:28" ht="15.75" x14ac:dyDescent="0.25">
      <c r="A8" s="44" t="s">
        <v>0</v>
      </c>
      <c r="B8" s="398" t="s">
        <v>433</v>
      </c>
      <c r="C8" s="48">
        <v>2</v>
      </c>
      <c r="D8" s="48">
        <v>0</v>
      </c>
      <c r="E8" s="48">
        <v>0</v>
      </c>
      <c r="F8" s="48">
        <v>0</v>
      </c>
      <c r="G8" s="48">
        <v>0</v>
      </c>
      <c r="H8" s="43">
        <f t="shared" ref="H8:H22" si="0">SUM(C8:G8)</f>
        <v>2</v>
      </c>
      <c r="I8" s="282">
        <v>0</v>
      </c>
      <c r="J8" s="48">
        <v>0</v>
      </c>
      <c r="K8" s="48">
        <v>0</v>
      </c>
      <c r="L8" s="48">
        <v>0</v>
      </c>
      <c r="M8" s="48">
        <v>0</v>
      </c>
      <c r="N8" s="143">
        <f>SUM(I8:M8)</f>
        <v>0</v>
      </c>
      <c r="O8" s="48">
        <v>0</v>
      </c>
      <c r="P8" s="48">
        <v>0</v>
      </c>
      <c r="Q8" s="48">
        <v>0</v>
      </c>
      <c r="R8" s="48">
        <v>0</v>
      </c>
      <c r="S8" s="48">
        <v>0</v>
      </c>
      <c r="T8" s="43">
        <f>SUM(O8:S8)</f>
        <v>0</v>
      </c>
      <c r="U8" s="195">
        <f>SUM(T8,N8,H8)</f>
        <v>2</v>
      </c>
      <c r="V8" s="192">
        <f>(D8+E8+F8+G8)/H8</f>
        <v>0</v>
      </c>
      <c r="W8" s="201" t="e">
        <f>(J8+K8+L8+M8)/N8</f>
        <v>#DIV/0!</v>
      </c>
      <c r="X8" s="201" t="e">
        <f>(P8+Q8+R8+S8)/T8</f>
        <v>#DIV/0!</v>
      </c>
      <c r="Y8" s="201">
        <f>((D8+E8+F8+G8)+(J8+K8+L8+M8)+(P8+Q8+R8+S8))/U8</f>
        <v>0</v>
      </c>
    </row>
    <row r="9" spans="1:28" ht="15.75" x14ac:dyDescent="0.25">
      <c r="A9" s="44" t="s">
        <v>1</v>
      </c>
      <c r="B9" s="398"/>
      <c r="C9" s="48">
        <v>0</v>
      </c>
      <c r="D9" s="48">
        <v>0</v>
      </c>
      <c r="E9" s="48">
        <v>0</v>
      </c>
      <c r="F9" s="48">
        <v>0</v>
      </c>
      <c r="G9" s="48">
        <v>0</v>
      </c>
      <c r="H9" s="43">
        <f t="shared" si="0"/>
        <v>0</v>
      </c>
      <c r="I9" s="282">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0</v>
      </c>
      <c r="V9" s="192" t="e">
        <f t="shared" ref="V9:V72" si="4">(D9+E9+F9+G9)/H9</f>
        <v>#DIV/0!</v>
      </c>
      <c r="W9" s="201" t="e">
        <f t="shared" ref="W9:W72" si="5">(J9+K9+L9+M9)/N9</f>
        <v>#DIV/0!</v>
      </c>
      <c r="X9" s="201" t="e">
        <f t="shared" ref="X9:X72" si="6">(P9+Q9+R9+S9)/T9</f>
        <v>#DIV/0!</v>
      </c>
      <c r="Y9" s="201" t="e">
        <f t="shared" ref="Y9:Y72" si="7">((D9+E9+F9+G9)+(J9+K9+L9+M9)+(P9+Q9+R9+S9))/U9</f>
        <v>#DIV/0!</v>
      </c>
    </row>
    <row r="10" spans="1:28" ht="15.75" x14ac:dyDescent="0.25">
      <c r="A10" s="44" t="s">
        <v>2</v>
      </c>
      <c r="B10" s="398" t="s">
        <v>433</v>
      </c>
      <c r="C10" s="48">
        <v>2</v>
      </c>
      <c r="D10" s="48">
        <v>0</v>
      </c>
      <c r="E10" s="48">
        <v>0</v>
      </c>
      <c r="F10" s="48">
        <v>0</v>
      </c>
      <c r="G10" s="48">
        <v>1</v>
      </c>
      <c r="H10" s="43">
        <f t="shared" si="0"/>
        <v>3</v>
      </c>
      <c r="I10" s="282">
        <v>0</v>
      </c>
      <c r="J10" s="48">
        <v>0</v>
      </c>
      <c r="K10" s="48">
        <v>0</v>
      </c>
      <c r="L10" s="48">
        <v>0</v>
      </c>
      <c r="M10" s="48">
        <v>0</v>
      </c>
      <c r="N10" s="143">
        <f t="shared" si="1"/>
        <v>0</v>
      </c>
      <c r="O10" s="48">
        <v>0</v>
      </c>
      <c r="P10" s="48">
        <v>0</v>
      </c>
      <c r="Q10" s="48">
        <v>0</v>
      </c>
      <c r="R10" s="48">
        <v>0</v>
      </c>
      <c r="S10" s="48">
        <v>0</v>
      </c>
      <c r="T10" s="43">
        <f t="shared" si="2"/>
        <v>0</v>
      </c>
      <c r="U10" s="195">
        <f t="shared" si="3"/>
        <v>3</v>
      </c>
      <c r="V10" s="192">
        <f t="shared" si="4"/>
        <v>0.33333333333333331</v>
      </c>
      <c r="W10" s="201" t="e">
        <f t="shared" si="5"/>
        <v>#DIV/0!</v>
      </c>
      <c r="X10" s="201" t="e">
        <f t="shared" si="6"/>
        <v>#DIV/0!</v>
      </c>
      <c r="Y10" s="201">
        <f t="shared" si="7"/>
        <v>0.33333333333333331</v>
      </c>
    </row>
    <row r="11" spans="1:28" ht="15.75" x14ac:dyDescent="0.25">
      <c r="A11" s="44" t="s">
        <v>3</v>
      </c>
      <c r="B11" s="398" t="s">
        <v>433</v>
      </c>
      <c r="C11" s="48">
        <v>1</v>
      </c>
      <c r="D11" s="48">
        <v>0</v>
      </c>
      <c r="E11" s="48">
        <v>0</v>
      </c>
      <c r="F11" s="48">
        <v>0</v>
      </c>
      <c r="G11" s="48">
        <v>1</v>
      </c>
      <c r="H11" s="43">
        <f t="shared" si="0"/>
        <v>2</v>
      </c>
      <c r="I11" s="282">
        <v>0</v>
      </c>
      <c r="J11" s="48">
        <v>0</v>
      </c>
      <c r="K11" s="48">
        <v>0</v>
      </c>
      <c r="L11" s="48">
        <v>0</v>
      </c>
      <c r="M11" s="48">
        <v>0</v>
      </c>
      <c r="N11" s="143">
        <f t="shared" si="1"/>
        <v>0</v>
      </c>
      <c r="O11" s="48">
        <v>0</v>
      </c>
      <c r="P11" s="48">
        <v>0</v>
      </c>
      <c r="Q11" s="48">
        <v>0</v>
      </c>
      <c r="R11" s="48">
        <v>0</v>
      </c>
      <c r="S11" s="48">
        <v>0</v>
      </c>
      <c r="T11" s="43">
        <f t="shared" si="2"/>
        <v>0</v>
      </c>
      <c r="U11" s="195">
        <f t="shared" si="3"/>
        <v>2</v>
      </c>
      <c r="V11" s="192">
        <f t="shared" si="4"/>
        <v>0.5</v>
      </c>
      <c r="W11" s="201" t="e">
        <f t="shared" si="5"/>
        <v>#DIV/0!</v>
      </c>
      <c r="X11" s="201" t="e">
        <f t="shared" si="6"/>
        <v>#DIV/0!</v>
      </c>
      <c r="Y11" s="201">
        <f t="shared" si="7"/>
        <v>0.5</v>
      </c>
    </row>
    <row r="12" spans="1:28" ht="15.75" x14ac:dyDescent="0.25">
      <c r="A12" s="44" t="s">
        <v>4</v>
      </c>
      <c r="B12" s="398" t="s">
        <v>433</v>
      </c>
      <c r="C12" s="48">
        <v>1</v>
      </c>
      <c r="D12" s="48">
        <v>1</v>
      </c>
      <c r="E12" s="48">
        <v>0</v>
      </c>
      <c r="F12" s="48">
        <v>0</v>
      </c>
      <c r="G12" s="48">
        <v>0</v>
      </c>
      <c r="H12" s="43">
        <f t="shared" si="0"/>
        <v>2</v>
      </c>
      <c r="I12" s="282">
        <v>0</v>
      </c>
      <c r="J12" s="48">
        <v>0</v>
      </c>
      <c r="K12" s="48">
        <v>0</v>
      </c>
      <c r="L12" s="48">
        <v>0</v>
      </c>
      <c r="M12" s="48">
        <v>0</v>
      </c>
      <c r="N12" s="143">
        <f t="shared" si="1"/>
        <v>0</v>
      </c>
      <c r="O12" s="48">
        <v>0</v>
      </c>
      <c r="P12" s="48">
        <v>0</v>
      </c>
      <c r="Q12" s="48">
        <v>0</v>
      </c>
      <c r="R12" s="48">
        <v>0</v>
      </c>
      <c r="S12" s="48">
        <v>0</v>
      </c>
      <c r="T12" s="43">
        <f t="shared" si="2"/>
        <v>0</v>
      </c>
      <c r="U12" s="195">
        <f t="shared" si="3"/>
        <v>2</v>
      </c>
      <c r="V12" s="192">
        <f t="shared" si="4"/>
        <v>0.5</v>
      </c>
      <c r="W12" s="201" t="e">
        <f t="shared" si="5"/>
        <v>#DIV/0!</v>
      </c>
      <c r="X12" s="201" t="e">
        <f t="shared" si="6"/>
        <v>#DIV/0!</v>
      </c>
      <c r="Y12" s="201">
        <f t="shared" si="7"/>
        <v>0.5</v>
      </c>
    </row>
    <row r="13" spans="1:28" ht="15.75" x14ac:dyDescent="0.25">
      <c r="A13" s="44" t="s">
        <v>5</v>
      </c>
      <c r="B13" s="398"/>
      <c r="C13" s="48">
        <v>0</v>
      </c>
      <c r="D13" s="48">
        <v>0</v>
      </c>
      <c r="E13" s="48">
        <v>0</v>
      </c>
      <c r="F13" s="48">
        <v>0</v>
      </c>
      <c r="G13" s="48">
        <v>0</v>
      </c>
      <c r="H13" s="43">
        <f t="shared" si="0"/>
        <v>0</v>
      </c>
      <c r="I13" s="282">
        <v>0</v>
      </c>
      <c r="J13" s="48">
        <v>0</v>
      </c>
      <c r="K13" s="48">
        <v>0</v>
      </c>
      <c r="L13" s="48">
        <v>0</v>
      </c>
      <c r="M13" s="48">
        <v>0</v>
      </c>
      <c r="N13" s="143">
        <f t="shared" si="1"/>
        <v>0</v>
      </c>
      <c r="O13" s="48">
        <v>0</v>
      </c>
      <c r="P13" s="48">
        <v>0</v>
      </c>
      <c r="Q13" s="48">
        <v>0</v>
      </c>
      <c r="R13" s="48">
        <v>0</v>
      </c>
      <c r="S13" s="48">
        <v>0</v>
      </c>
      <c r="T13" s="43">
        <f t="shared" si="2"/>
        <v>0</v>
      </c>
      <c r="U13" s="195">
        <f t="shared" si="3"/>
        <v>0</v>
      </c>
      <c r="V13" s="192" t="e">
        <f t="shared" si="4"/>
        <v>#DIV/0!</v>
      </c>
      <c r="W13" s="201" t="e">
        <f t="shared" si="5"/>
        <v>#DIV/0!</v>
      </c>
      <c r="X13" s="201" t="e">
        <f t="shared" si="6"/>
        <v>#DIV/0!</v>
      </c>
      <c r="Y13" s="201" t="e">
        <f t="shared" si="7"/>
        <v>#DIV/0!</v>
      </c>
    </row>
    <row r="14" spans="1:28" ht="15.75" x14ac:dyDescent="0.25">
      <c r="A14" s="44" t="s">
        <v>6</v>
      </c>
      <c r="B14" s="398"/>
      <c r="C14" s="48">
        <v>0</v>
      </c>
      <c r="D14" s="48">
        <v>0</v>
      </c>
      <c r="E14" s="48">
        <v>0</v>
      </c>
      <c r="F14" s="48">
        <v>0</v>
      </c>
      <c r="G14" s="48">
        <v>0</v>
      </c>
      <c r="H14" s="43">
        <f t="shared" si="0"/>
        <v>0</v>
      </c>
      <c r="I14" s="282">
        <v>0</v>
      </c>
      <c r="J14" s="48">
        <v>0</v>
      </c>
      <c r="K14" s="48">
        <v>0</v>
      </c>
      <c r="L14" s="48">
        <v>0</v>
      </c>
      <c r="M14" s="48">
        <v>0</v>
      </c>
      <c r="N14" s="143">
        <f t="shared" si="1"/>
        <v>0</v>
      </c>
      <c r="O14" s="48">
        <v>0</v>
      </c>
      <c r="P14" s="48">
        <v>0</v>
      </c>
      <c r="Q14" s="48">
        <v>0</v>
      </c>
      <c r="R14" s="48">
        <v>0</v>
      </c>
      <c r="S14" s="48">
        <v>0</v>
      </c>
      <c r="T14" s="43">
        <f t="shared" si="2"/>
        <v>0</v>
      </c>
      <c r="U14" s="195">
        <f t="shared" si="3"/>
        <v>0</v>
      </c>
      <c r="V14" s="192" t="e">
        <f t="shared" si="4"/>
        <v>#DIV/0!</v>
      </c>
      <c r="W14" s="201" t="e">
        <f t="shared" si="5"/>
        <v>#DIV/0!</v>
      </c>
      <c r="X14" s="201" t="e">
        <f t="shared" si="6"/>
        <v>#DIV/0!</v>
      </c>
      <c r="Y14" s="201" t="e">
        <f t="shared" si="7"/>
        <v>#DIV/0!</v>
      </c>
    </row>
    <row r="15" spans="1:28" ht="15.75" x14ac:dyDescent="0.25">
      <c r="A15" s="44" t="s">
        <v>7</v>
      </c>
      <c r="B15" s="398" t="s">
        <v>434</v>
      </c>
      <c r="C15" s="48">
        <v>3</v>
      </c>
      <c r="D15" s="48">
        <v>0</v>
      </c>
      <c r="E15" s="48">
        <v>0</v>
      </c>
      <c r="F15" s="48">
        <v>0</v>
      </c>
      <c r="G15" s="48">
        <v>0</v>
      </c>
      <c r="H15" s="43">
        <f t="shared" si="0"/>
        <v>3</v>
      </c>
      <c r="I15" s="282">
        <v>0</v>
      </c>
      <c r="J15" s="48">
        <v>0</v>
      </c>
      <c r="K15" s="48">
        <v>0</v>
      </c>
      <c r="L15" s="48">
        <v>0</v>
      </c>
      <c r="M15" s="48">
        <v>0</v>
      </c>
      <c r="N15" s="143">
        <f t="shared" si="1"/>
        <v>0</v>
      </c>
      <c r="O15" s="48">
        <v>0</v>
      </c>
      <c r="P15" s="48">
        <v>0</v>
      </c>
      <c r="Q15" s="48">
        <v>0</v>
      </c>
      <c r="R15" s="48">
        <v>0</v>
      </c>
      <c r="S15" s="48">
        <v>0</v>
      </c>
      <c r="T15" s="43">
        <f t="shared" si="2"/>
        <v>0</v>
      </c>
      <c r="U15" s="195">
        <f t="shared" si="3"/>
        <v>3</v>
      </c>
      <c r="V15" s="192">
        <f t="shared" si="4"/>
        <v>0</v>
      </c>
      <c r="W15" s="201" t="e">
        <f t="shared" si="5"/>
        <v>#DIV/0!</v>
      </c>
      <c r="X15" s="201" t="e">
        <f t="shared" si="6"/>
        <v>#DIV/0!</v>
      </c>
      <c r="Y15" s="201">
        <f t="shared" si="7"/>
        <v>0</v>
      </c>
    </row>
    <row r="16" spans="1:28" ht="15.75" x14ac:dyDescent="0.25">
      <c r="A16" s="44" t="s">
        <v>8</v>
      </c>
      <c r="B16" s="398"/>
      <c r="C16" s="48">
        <v>0</v>
      </c>
      <c r="D16" s="48">
        <v>0</v>
      </c>
      <c r="E16" s="48">
        <v>0</v>
      </c>
      <c r="F16" s="48">
        <v>0</v>
      </c>
      <c r="G16" s="48">
        <v>0</v>
      </c>
      <c r="H16" s="43">
        <f t="shared" si="0"/>
        <v>0</v>
      </c>
      <c r="I16" s="282">
        <v>0</v>
      </c>
      <c r="J16" s="48">
        <v>0</v>
      </c>
      <c r="K16" s="48">
        <v>0</v>
      </c>
      <c r="L16" s="48">
        <v>0</v>
      </c>
      <c r="M16" s="48">
        <v>0</v>
      </c>
      <c r="N16" s="143">
        <f t="shared" si="1"/>
        <v>0</v>
      </c>
      <c r="O16" s="48">
        <v>0</v>
      </c>
      <c r="P16" s="48">
        <v>0</v>
      </c>
      <c r="Q16" s="48">
        <v>0</v>
      </c>
      <c r="R16" s="48">
        <v>0</v>
      </c>
      <c r="S16" s="48">
        <v>0</v>
      </c>
      <c r="T16" s="43">
        <f t="shared" si="2"/>
        <v>0</v>
      </c>
      <c r="U16" s="195">
        <f t="shared" si="3"/>
        <v>0</v>
      </c>
      <c r="V16" s="192" t="e">
        <f t="shared" si="4"/>
        <v>#DIV/0!</v>
      </c>
      <c r="W16" s="201" t="e">
        <f t="shared" si="5"/>
        <v>#DIV/0!</v>
      </c>
      <c r="X16" s="201" t="e">
        <f t="shared" si="6"/>
        <v>#DIV/0!</v>
      </c>
      <c r="Y16" s="201" t="e">
        <f t="shared" si="7"/>
        <v>#DIV/0!</v>
      </c>
    </row>
    <row r="17" spans="1:25" ht="15.75" x14ac:dyDescent="0.25">
      <c r="A17" s="44" t="s">
        <v>9</v>
      </c>
      <c r="B17" s="398"/>
      <c r="C17" s="48">
        <v>0</v>
      </c>
      <c r="D17" s="48">
        <v>0</v>
      </c>
      <c r="E17" s="48">
        <v>0</v>
      </c>
      <c r="F17" s="48">
        <v>0</v>
      </c>
      <c r="G17" s="48">
        <v>0</v>
      </c>
      <c r="H17" s="43">
        <f t="shared" si="0"/>
        <v>0</v>
      </c>
      <c r="I17" s="282">
        <v>0</v>
      </c>
      <c r="J17" s="48">
        <v>0</v>
      </c>
      <c r="K17" s="48">
        <v>0</v>
      </c>
      <c r="L17" s="48">
        <v>0</v>
      </c>
      <c r="M17" s="48">
        <v>0</v>
      </c>
      <c r="N17" s="143">
        <f t="shared" si="1"/>
        <v>0</v>
      </c>
      <c r="O17" s="48">
        <v>0</v>
      </c>
      <c r="P17" s="48">
        <v>0</v>
      </c>
      <c r="Q17" s="48">
        <v>0</v>
      </c>
      <c r="R17" s="48">
        <v>0</v>
      </c>
      <c r="S17" s="48">
        <v>0</v>
      </c>
      <c r="T17" s="43">
        <f t="shared" si="2"/>
        <v>0</v>
      </c>
      <c r="U17" s="195">
        <f t="shared" si="3"/>
        <v>0</v>
      </c>
      <c r="V17" s="192" t="e">
        <f t="shared" si="4"/>
        <v>#DIV/0!</v>
      </c>
      <c r="W17" s="201" t="e">
        <f t="shared" si="5"/>
        <v>#DIV/0!</v>
      </c>
      <c r="X17" s="201" t="e">
        <f t="shared" si="6"/>
        <v>#DIV/0!</v>
      </c>
      <c r="Y17" s="201" t="e">
        <f t="shared" si="7"/>
        <v>#DIV/0!</v>
      </c>
    </row>
    <row r="18" spans="1:25" ht="15.75" x14ac:dyDescent="0.25">
      <c r="A18" s="44" t="s">
        <v>10</v>
      </c>
      <c r="B18" s="398"/>
      <c r="C18" s="48">
        <v>0</v>
      </c>
      <c r="D18" s="48">
        <v>0</v>
      </c>
      <c r="E18" s="48">
        <v>0</v>
      </c>
      <c r="F18" s="48">
        <v>0</v>
      </c>
      <c r="G18" s="48">
        <v>0</v>
      </c>
      <c r="H18" s="43">
        <f t="shared" si="0"/>
        <v>0</v>
      </c>
      <c r="I18" s="282">
        <v>0</v>
      </c>
      <c r="J18" s="48">
        <v>0</v>
      </c>
      <c r="K18" s="48">
        <v>0</v>
      </c>
      <c r="L18" s="48">
        <v>0</v>
      </c>
      <c r="M18" s="48">
        <v>0</v>
      </c>
      <c r="N18" s="143">
        <f t="shared" si="1"/>
        <v>0</v>
      </c>
      <c r="O18" s="48">
        <v>0</v>
      </c>
      <c r="P18" s="48">
        <v>0</v>
      </c>
      <c r="Q18" s="48">
        <v>0</v>
      </c>
      <c r="R18" s="48">
        <v>0</v>
      </c>
      <c r="S18" s="48">
        <v>0</v>
      </c>
      <c r="T18" s="43">
        <f t="shared" si="2"/>
        <v>0</v>
      </c>
      <c r="U18" s="195">
        <f t="shared" si="3"/>
        <v>0</v>
      </c>
      <c r="V18" s="192" t="e">
        <f t="shared" si="4"/>
        <v>#DIV/0!</v>
      </c>
      <c r="W18" s="201" t="e">
        <f t="shared" si="5"/>
        <v>#DIV/0!</v>
      </c>
      <c r="X18" s="201" t="e">
        <f t="shared" si="6"/>
        <v>#DIV/0!</v>
      </c>
      <c r="Y18" s="201" t="e">
        <f t="shared" si="7"/>
        <v>#DIV/0!</v>
      </c>
    </row>
    <row r="19" spans="1:25" ht="15.75" x14ac:dyDescent="0.25">
      <c r="A19" s="44" t="s">
        <v>11</v>
      </c>
      <c r="B19" s="398"/>
      <c r="C19" s="48">
        <v>0</v>
      </c>
      <c r="D19" s="48">
        <v>0</v>
      </c>
      <c r="E19" s="48">
        <v>0</v>
      </c>
      <c r="F19" s="48">
        <v>0</v>
      </c>
      <c r="G19" s="48">
        <v>0</v>
      </c>
      <c r="H19" s="43">
        <f t="shared" si="0"/>
        <v>0</v>
      </c>
      <c r="I19" s="282">
        <v>0</v>
      </c>
      <c r="J19" s="48">
        <v>0</v>
      </c>
      <c r="K19" s="48">
        <v>0</v>
      </c>
      <c r="L19" s="48">
        <v>0</v>
      </c>
      <c r="M19" s="48">
        <v>0</v>
      </c>
      <c r="N19" s="143">
        <f t="shared" si="1"/>
        <v>0</v>
      </c>
      <c r="O19" s="48">
        <v>0</v>
      </c>
      <c r="P19" s="48">
        <v>0</v>
      </c>
      <c r="Q19" s="48">
        <v>0</v>
      </c>
      <c r="R19" s="48">
        <v>0</v>
      </c>
      <c r="S19" s="48">
        <v>0</v>
      </c>
      <c r="T19" s="43">
        <f t="shared" si="2"/>
        <v>0</v>
      </c>
      <c r="U19" s="195">
        <f t="shared" si="3"/>
        <v>0</v>
      </c>
      <c r="V19" s="192" t="e">
        <f t="shared" si="4"/>
        <v>#DIV/0!</v>
      </c>
      <c r="W19" s="201" t="e">
        <f t="shared" si="5"/>
        <v>#DIV/0!</v>
      </c>
      <c r="X19" s="201" t="e">
        <f t="shared" si="6"/>
        <v>#DIV/0!</v>
      </c>
      <c r="Y19" s="201" t="e">
        <f t="shared" si="7"/>
        <v>#DIV/0!</v>
      </c>
    </row>
    <row r="20" spans="1:25" ht="15.75" x14ac:dyDescent="0.25">
      <c r="A20" s="44" t="s">
        <v>12</v>
      </c>
      <c r="B20" s="398"/>
      <c r="C20" s="48">
        <v>0</v>
      </c>
      <c r="D20" s="48">
        <v>0</v>
      </c>
      <c r="E20" s="48">
        <v>0</v>
      </c>
      <c r="F20" s="48">
        <v>0</v>
      </c>
      <c r="G20" s="48">
        <v>0</v>
      </c>
      <c r="H20" s="43">
        <f t="shared" si="0"/>
        <v>0</v>
      </c>
      <c r="I20" s="282">
        <v>0</v>
      </c>
      <c r="J20" s="48">
        <v>0</v>
      </c>
      <c r="K20" s="48">
        <v>0</v>
      </c>
      <c r="L20" s="48">
        <v>0</v>
      </c>
      <c r="M20" s="48">
        <v>0</v>
      </c>
      <c r="N20" s="143">
        <f t="shared" si="1"/>
        <v>0</v>
      </c>
      <c r="O20" s="48">
        <v>0</v>
      </c>
      <c r="P20" s="48">
        <v>0</v>
      </c>
      <c r="Q20" s="48">
        <v>0</v>
      </c>
      <c r="R20" s="48">
        <v>0</v>
      </c>
      <c r="S20" s="48">
        <v>0</v>
      </c>
      <c r="T20" s="43">
        <f t="shared" si="2"/>
        <v>0</v>
      </c>
      <c r="U20" s="195">
        <f t="shared" si="3"/>
        <v>0</v>
      </c>
      <c r="V20" s="192" t="e">
        <f t="shared" si="4"/>
        <v>#DIV/0!</v>
      </c>
      <c r="W20" s="201" t="e">
        <f t="shared" si="5"/>
        <v>#DIV/0!</v>
      </c>
      <c r="X20" s="201" t="e">
        <f t="shared" si="6"/>
        <v>#DIV/0!</v>
      </c>
      <c r="Y20" s="201" t="e">
        <f t="shared" si="7"/>
        <v>#DIV/0!</v>
      </c>
    </row>
    <row r="21" spans="1:25" ht="15.75" x14ac:dyDescent="0.25">
      <c r="A21" s="44" t="s">
        <v>13</v>
      </c>
      <c r="B21" s="398"/>
      <c r="C21" s="48">
        <v>0</v>
      </c>
      <c r="D21" s="48">
        <v>0</v>
      </c>
      <c r="E21" s="48">
        <v>0</v>
      </c>
      <c r="F21" s="48">
        <v>0</v>
      </c>
      <c r="G21" s="48">
        <v>0</v>
      </c>
      <c r="H21" s="43">
        <f t="shared" si="0"/>
        <v>0</v>
      </c>
      <c r="I21" s="282">
        <v>0</v>
      </c>
      <c r="J21" s="48">
        <v>0</v>
      </c>
      <c r="K21" s="48">
        <v>0</v>
      </c>
      <c r="L21" s="48">
        <v>0</v>
      </c>
      <c r="M21" s="48">
        <v>0</v>
      </c>
      <c r="N21" s="143">
        <f t="shared" si="1"/>
        <v>0</v>
      </c>
      <c r="O21" s="48">
        <v>0</v>
      </c>
      <c r="P21" s="48">
        <v>0</v>
      </c>
      <c r="Q21" s="48">
        <v>0</v>
      </c>
      <c r="R21" s="48">
        <v>0</v>
      </c>
      <c r="S21" s="48">
        <v>0</v>
      </c>
      <c r="T21" s="43">
        <f t="shared" si="2"/>
        <v>0</v>
      </c>
      <c r="U21" s="195">
        <f t="shared" si="3"/>
        <v>0</v>
      </c>
      <c r="V21" s="192" t="e">
        <f t="shared" si="4"/>
        <v>#DIV/0!</v>
      </c>
      <c r="W21" s="201" t="e">
        <f t="shared" si="5"/>
        <v>#DIV/0!</v>
      </c>
      <c r="X21" s="201" t="e">
        <f t="shared" si="6"/>
        <v>#DIV/0!</v>
      </c>
      <c r="Y21" s="201" t="e">
        <f t="shared" si="7"/>
        <v>#DIV/0!</v>
      </c>
    </row>
    <row r="22" spans="1:25" ht="15.75" x14ac:dyDescent="0.25">
      <c r="A22" s="44" t="s">
        <v>14</v>
      </c>
      <c r="B22" s="398"/>
      <c r="C22" s="48">
        <v>0</v>
      </c>
      <c r="D22" s="48">
        <v>0</v>
      </c>
      <c r="E22" s="48">
        <v>0</v>
      </c>
      <c r="F22" s="48">
        <v>0</v>
      </c>
      <c r="G22" s="48">
        <v>0</v>
      </c>
      <c r="H22" s="43">
        <f t="shared" si="0"/>
        <v>0</v>
      </c>
      <c r="I22" s="282">
        <v>0</v>
      </c>
      <c r="J22" s="48">
        <v>0</v>
      </c>
      <c r="K22" s="48">
        <v>0</v>
      </c>
      <c r="L22" s="48">
        <v>0</v>
      </c>
      <c r="M22" s="48">
        <v>0</v>
      </c>
      <c r="N22" s="143">
        <f t="shared" si="1"/>
        <v>0</v>
      </c>
      <c r="O22" s="48">
        <v>0</v>
      </c>
      <c r="P22" s="48">
        <v>0</v>
      </c>
      <c r="Q22" s="48">
        <v>0</v>
      </c>
      <c r="R22" s="48">
        <v>0</v>
      </c>
      <c r="S22" s="48">
        <v>0</v>
      </c>
      <c r="T22" s="43">
        <f t="shared" si="2"/>
        <v>0</v>
      </c>
      <c r="U22" s="195">
        <f t="shared" si="3"/>
        <v>0</v>
      </c>
      <c r="V22" s="192" t="e">
        <f t="shared" si="4"/>
        <v>#DIV/0!</v>
      </c>
      <c r="W22" s="201" t="e">
        <f t="shared" si="5"/>
        <v>#DIV/0!</v>
      </c>
      <c r="X22" s="201" t="e">
        <f t="shared" si="6"/>
        <v>#DIV/0!</v>
      </c>
      <c r="Y22" s="201" t="e">
        <f t="shared" si="7"/>
        <v>#DIV/0!</v>
      </c>
    </row>
    <row r="23" spans="1:25" ht="15.75" x14ac:dyDescent="0.25">
      <c r="A23" s="44" t="s">
        <v>15</v>
      </c>
      <c r="B23" s="398"/>
      <c r="C23" s="48">
        <v>0</v>
      </c>
      <c r="D23" s="48">
        <v>0</v>
      </c>
      <c r="E23" s="48">
        <v>0</v>
      </c>
      <c r="F23" s="48">
        <v>0</v>
      </c>
      <c r="G23" s="48">
        <v>0</v>
      </c>
      <c r="H23" s="43">
        <f t="shared" ref="H23:H86" si="8">SUM(C23:G23)</f>
        <v>0</v>
      </c>
      <c r="I23" s="282">
        <v>0</v>
      </c>
      <c r="J23" s="48">
        <v>0</v>
      </c>
      <c r="K23" s="48">
        <v>0</v>
      </c>
      <c r="L23" s="48">
        <v>0</v>
      </c>
      <c r="M23" s="48">
        <v>0</v>
      </c>
      <c r="N23" s="143">
        <f t="shared" ref="N23:N86" si="9">SUM(I23:M23)</f>
        <v>0</v>
      </c>
      <c r="O23" s="48">
        <v>0</v>
      </c>
      <c r="P23" s="48">
        <v>0</v>
      </c>
      <c r="Q23" s="48">
        <v>0</v>
      </c>
      <c r="R23" s="48">
        <v>0</v>
      </c>
      <c r="S23" s="48">
        <v>0</v>
      </c>
      <c r="T23" s="43">
        <f t="shared" si="2"/>
        <v>0</v>
      </c>
      <c r="U23" s="195">
        <f t="shared" si="3"/>
        <v>0</v>
      </c>
      <c r="V23" s="192" t="e">
        <f t="shared" si="4"/>
        <v>#DIV/0!</v>
      </c>
      <c r="W23" s="201" t="e">
        <f t="shared" si="5"/>
        <v>#DIV/0!</v>
      </c>
      <c r="X23" s="201" t="e">
        <f t="shared" si="6"/>
        <v>#DIV/0!</v>
      </c>
      <c r="Y23" s="201" t="e">
        <f t="shared" si="7"/>
        <v>#DIV/0!</v>
      </c>
    </row>
    <row r="24" spans="1:25" ht="15.75" x14ac:dyDescent="0.25">
      <c r="A24" s="44" t="s">
        <v>16</v>
      </c>
      <c r="B24" s="398" t="s">
        <v>434</v>
      </c>
      <c r="C24" s="48">
        <v>1</v>
      </c>
      <c r="D24" s="48">
        <v>0</v>
      </c>
      <c r="E24" s="48">
        <v>0</v>
      </c>
      <c r="F24" s="48">
        <v>0</v>
      </c>
      <c r="G24" s="48">
        <v>3</v>
      </c>
      <c r="H24" s="43">
        <f t="shared" si="8"/>
        <v>4</v>
      </c>
      <c r="I24" s="282">
        <v>0</v>
      </c>
      <c r="J24" s="48">
        <v>0</v>
      </c>
      <c r="K24" s="48">
        <v>0</v>
      </c>
      <c r="L24" s="48">
        <v>0</v>
      </c>
      <c r="M24" s="48">
        <v>0</v>
      </c>
      <c r="N24" s="143">
        <f t="shared" si="9"/>
        <v>0</v>
      </c>
      <c r="O24" s="48">
        <v>0</v>
      </c>
      <c r="P24" s="48">
        <v>0</v>
      </c>
      <c r="Q24" s="48">
        <v>0</v>
      </c>
      <c r="R24" s="48">
        <v>0</v>
      </c>
      <c r="S24" s="48">
        <v>0</v>
      </c>
      <c r="T24" s="43">
        <f t="shared" si="2"/>
        <v>0</v>
      </c>
      <c r="U24" s="195">
        <f t="shared" si="3"/>
        <v>4</v>
      </c>
      <c r="V24" s="192">
        <f t="shared" si="4"/>
        <v>0.75</v>
      </c>
      <c r="W24" s="201" t="e">
        <f t="shared" si="5"/>
        <v>#DIV/0!</v>
      </c>
      <c r="X24" s="201" t="e">
        <f t="shared" si="6"/>
        <v>#DIV/0!</v>
      </c>
      <c r="Y24" s="201">
        <f t="shared" si="7"/>
        <v>0.75</v>
      </c>
    </row>
    <row r="25" spans="1:25" ht="15.75" x14ac:dyDescent="0.25">
      <c r="A25" s="44" t="s">
        <v>17</v>
      </c>
      <c r="B25" s="398" t="s">
        <v>433</v>
      </c>
      <c r="C25" s="48">
        <v>0</v>
      </c>
      <c r="D25" s="48">
        <v>0</v>
      </c>
      <c r="E25" s="48">
        <v>0</v>
      </c>
      <c r="F25" s="48">
        <v>0</v>
      </c>
      <c r="G25" s="48">
        <v>1</v>
      </c>
      <c r="H25" s="43">
        <f t="shared" si="8"/>
        <v>1</v>
      </c>
      <c r="I25" s="282">
        <v>0</v>
      </c>
      <c r="J25" s="48">
        <v>0</v>
      </c>
      <c r="K25" s="48">
        <v>0</v>
      </c>
      <c r="L25" s="48">
        <v>0</v>
      </c>
      <c r="M25" s="48">
        <v>0</v>
      </c>
      <c r="N25" s="143">
        <f t="shared" si="9"/>
        <v>0</v>
      </c>
      <c r="O25" s="48">
        <v>0</v>
      </c>
      <c r="P25" s="48">
        <v>0</v>
      </c>
      <c r="Q25" s="48">
        <v>0</v>
      </c>
      <c r="R25" s="48">
        <v>0</v>
      </c>
      <c r="S25" s="48">
        <v>0</v>
      </c>
      <c r="T25" s="43">
        <f t="shared" si="2"/>
        <v>0</v>
      </c>
      <c r="U25" s="195">
        <f t="shared" si="3"/>
        <v>1</v>
      </c>
      <c r="V25" s="192">
        <f t="shared" si="4"/>
        <v>1</v>
      </c>
      <c r="W25" s="201" t="e">
        <f t="shared" si="5"/>
        <v>#DIV/0!</v>
      </c>
      <c r="X25" s="201" t="e">
        <f t="shared" si="6"/>
        <v>#DIV/0!</v>
      </c>
      <c r="Y25" s="201">
        <f t="shared" si="7"/>
        <v>1</v>
      </c>
    </row>
    <row r="26" spans="1:25" ht="15.75" x14ac:dyDescent="0.25">
      <c r="A26" s="44" t="s">
        <v>18</v>
      </c>
      <c r="B26" s="398"/>
      <c r="C26" s="48">
        <v>0</v>
      </c>
      <c r="D26" s="48">
        <v>0</v>
      </c>
      <c r="E26" s="48">
        <v>0</v>
      </c>
      <c r="F26" s="48">
        <v>0</v>
      </c>
      <c r="G26" s="48">
        <v>0</v>
      </c>
      <c r="H26" s="43">
        <f t="shared" si="8"/>
        <v>0</v>
      </c>
      <c r="I26" s="282">
        <v>0</v>
      </c>
      <c r="J26" s="48">
        <v>0</v>
      </c>
      <c r="K26" s="48">
        <v>0</v>
      </c>
      <c r="L26" s="48">
        <v>0</v>
      </c>
      <c r="M26" s="48">
        <v>0</v>
      </c>
      <c r="N26" s="143">
        <f t="shared" si="9"/>
        <v>0</v>
      </c>
      <c r="O26" s="48">
        <v>0</v>
      </c>
      <c r="P26" s="48">
        <v>0</v>
      </c>
      <c r="Q26" s="48">
        <v>0</v>
      </c>
      <c r="R26" s="48">
        <v>0</v>
      </c>
      <c r="S26" s="48">
        <v>0</v>
      </c>
      <c r="T26" s="43">
        <f t="shared" si="2"/>
        <v>0</v>
      </c>
      <c r="U26" s="195">
        <f t="shared" si="3"/>
        <v>0</v>
      </c>
      <c r="V26" s="192" t="e">
        <f t="shared" si="4"/>
        <v>#DIV/0!</v>
      </c>
      <c r="W26" s="201" t="e">
        <f t="shared" si="5"/>
        <v>#DIV/0!</v>
      </c>
      <c r="X26" s="201" t="e">
        <f t="shared" si="6"/>
        <v>#DIV/0!</v>
      </c>
      <c r="Y26" s="201" t="e">
        <f t="shared" si="7"/>
        <v>#DIV/0!</v>
      </c>
    </row>
    <row r="27" spans="1:25" ht="15.75" x14ac:dyDescent="0.25">
      <c r="A27" s="44" t="s">
        <v>19</v>
      </c>
      <c r="B27" s="398"/>
      <c r="C27" s="48">
        <v>0</v>
      </c>
      <c r="D27" s="48">
        <v>0</v>
      </c>
      <c r="E27" s="48">
        <v>0</v>
      </c>
      <c r="F27" s="48">
        <v>0</v>
      </c>
      <c r="G27" s="48">
        <v>0</v>
      </c>
      <c r="H27" s="43">
        <f t="shared" si="8"/>
        <v>0</v>
      </c>
      <c r="I27" s="282">
        <v>0</v>
      </c>
      <c r="J27" s="48">
        <v>0</v>
      </c>
      <c r="K27" s="48">
        <v>0</v>
      </c>
      <c r="L27" s="48">
        <v>0</v>
      </c>
      <c r="M27" s="48">
        <v>0</v>
      </c>
      <c r="N27" s="143">
        <f t="shared" si="9"/>
        <v>0</v>
      </c>
      <c r="O27" s="48">
        <v>0</v>
      </c>
      <c r="P27" s="48">
        <v>0</v>
      </c>
      <c r="Q27" s="48">
        <v>0</v>
      </c>
      <c r="R27" s="48">
        <v>0</v>
      </c>
      <c r="S27" s="48">
        <v>0</v>
      </c>
      <c r="T27" s="43">
        <f t="shared" si="2"/>
        <v>0</v>
      </c>
      <c r="U27" s="195">
        <f t="shared" si="3"/>
        <v>0</v>
      </c>
      <c r="V27" s="192" t="e">
        <f t="shared" si="4"/>
        <v>#DIV/0!</v>
      </c>
      <c r="W27" s="201" t="e">
        <f t="shared" si="5"/>
        <v>#DIV/0!</v>
      </c>
      <c r="X27" s="201" t="e">
        <f t="shared" si="6"/>
        <v>#DIV/0!</v>
      </c>
      <c r="Y27" s="201" t="e">
        <f t="shared" si="7"/>
        <v>#DIV/0!</v>
      </c>
    </row>
    <row r="28" spans="1:25" ht="15.75" x14ac:dyDescent="0.25">
      <c r="A28" s="44" t="s">
        <v>20</v>
      </c>
      <c r="B28" s="398" t="s">
        <v>434</v>
      </c>
      <c r="C28" s="48">
        <v>0</v>
      </c>
      <c r="D28" s="48">
        <v>0</v>
      </c>
      <c r="E28" s="48">
        <v>0</v>
      </c>
      <c r="F28" s="48">
        <v>0</v>
      </c>
      <c r="G28" s="48">
        <v>1</v>
      </c>
      <c r="H28" s="43">
        <f t="shared" si="8"/>
        <v>1</v>
      </c>
      <c r="I28" s="282">
        <v>0</v>
      </c>
      <c r="J28" s="48">
        <v>0</v>
      </c>
      <c r="K28" s="48">
        <v>0</v>
      </c>
      <c r="L28" s="48">
        <v>0</v>
      </c>
      <c r="M28" s="48">
        <v>0</v>
      </c>
      <c r="N28" s="143">
        <f t="shared" si="9"/>
        <v>0</v>
      </c>
      <c r="O28" s="48">
        <v>0</v>
      </c>
      <c r="P28" s="48">
        <v>0</v>
      </c>
      <c r="Q28" s="48">
        <v>0</v>
      </c>
      <c r="R28" s="48">
        <v>0</v>
      </c>
      <c r="S28" s="48">
        <v>0</v>
      </c>
      <c r="T28" s="43">
        <f t="shared" si="2"/>
        <v>0</v>
      </c>
      <c r="U28" s="195">
        <f t="shared" si="3"/>
        <v>1</v>
      </c>
      <c r="V28" s="192">
        <f t="shared" si="4"/>
        <v>1</v>
      </c>
      <c r="W28" s="201" t="e">
        <f t="shared" si="5"/>
        <v>#DIV/0!</v>
      </c>
      <c r="X28" s="201" t="e">
        <f t="shared" si="6"/>
        <v>#DIV/0!</v>
      </c>
      <c r="Y28" s="201">
        <f t="shared" si="7"/>
        <v>1</v>
      </c>
    </row>
    <row r="29" spans="1:25" ht="15.75" x14ac:dyDescent="0.25">
      <c r="A29" s="44" t="s">
        <v>21</v>
      </c>
      <c r="B29" s="398" t="s">
        <v>435</v>
      </c>
      <c r="C29" s="48">
        <v>0</v>
      </c>
      <c r="D29" s="48">
        <v>0</v>
      </c>
      <c r="E29" s="48">
        <v>0</v>
      </c>
      <c r="F29" s="48">
        <v>0</v>
      </c>
      <c r="G29" s="48">
        <v>1</v>
      </c>
      <c r="H29" s="43">
        <f t="shared" si="8"/>
        <v>1</v>
      </c>
      <c r="I29" s="282">
        <v>0</v>
      </c>
      <c r="J29" s="48">
        <v>0</v>
      </c>
      <c r="K29" s="48">
        <v>0</v>
      </c>
      <c r="L29" s="48">
        <v>0</v>
      </c>
      <c r="M29" s="48">
        <v>0</v>
      </c>
      <c r="N29" s="143">
        <f t="shared" si="9"/>
        <v>0</v>
      </c>
      <c r="O29" s="48">
        <v>0</v>
      </c>
      <c r="P29" s="48">
        <v>0</v>
      </c>
      <c r="Q29" s="48">
        <v>0</v>
      </c>
      <c r="R29" s="48">
        <v>0</v>
      </c>
      <c r="S29" s="48">
        <v>0</v>
      </c>
      <c r="T29" s="43">
        <f t="shared" si="2"/>
        <v>0</v>
      </c>
      <c r="U29" s="195">
        <f t="shared" si="3"/>
        <v>1</v>
      </c>
      <c r="V29" s="192">
        <f t="shared" si="4"/>
        <v>1</v>
      </c>
      <c r="W29" s="201" t="e">
        <f t="shared" si="5"/>
        <v>#DIV/0!</v>
      </c>
      <c r="X29" s="201" t="e">
        <f t="shared" si="6"/>
        <v>#DIV/0!</v>
      </c>
      <c r="Y29" s="201">
        <f t="shared" si="7"/>
        <v>1</v>
      </c>
    </row>
    <row r="30" spans="1:25" ht="15.75" x14ac:dyDescent="0.25">
      <c r="A30" s="44" t="s">
        <v>22</v>
      </c>
      <c r="B30" s="398" t="s">
        <v>434</v>
      </c>
      <c r="C30" s="48">
        <v>0</v>
      </c>
      <c r="D30" s="48">
        <v>0</v>
      </c>
      <c r="E30" s="48">
        <v>0</v>
      </c>
      <c r="F30" s="48">
        <v>0</v>
      </c>
      <c r="G30" s="48">
        <v>2</v>
      </c>
      <c r="H30" s="43">
        <f t="shared" si="8"/>
        <v>2</v>
      </c>
      <c r="I30" s="282">
        <v>0</v>
      </c>
      <c r="J30" s="48">
        <v>0</v>
      </c>
      <c r="K30" s="48">
        <v>0</v>
      </c>
      <c r="L30" s="48">
        <v>0</v>
      </c>
      <c r="M30" s="48">
        <v>0</v>
      </c>
      <c r="N30" s="143">
        <f t="shared" si="9"/>
        <v>0</v>
      </c>
      <c r="O30" s="48">
        <v>0</v>
      </c>
      <c r="P30" s="48">
        <v>0</v>
      </c>
      <c r="Q30" s="48">
        <v>0</v>
      </c>
      <c r="R30" s="48">
        <v>0</v>
      </c>
      <c r="S30" s="48">
        <v>0</v>
      </c>
      <c r="T30" s="43">
        <f t="shared" si="2"/>
        <v>0</v>
      </c>
      <c r="U30" s="195">
        <f t="shared" si="3"/>
        <v>2</v>
      </c>
      <c r="V30" s="192">
        <f t="shared" si="4"/>
        <v>1</v>
      </c>
      <c r="W30" s="201" t="e">
        <f t="shared" si="5"/>
        <v>#DIV/0!</v>
      </c>
      <c r="X30" s="201" t="e">
        <f t="shared" si="6"/>
        <v>#DIV/0!</v>
      </c>
      <c r="Y30" s="201">
        <f t="shared" si="7"/>
        <v>1</v>
      </c>
    </row>
    <row r="31" spans="1:25" ht="15.75" x14ac:dyDescent="0.25">
      <c r="A31" s="44" t="s">
        <v>23</v>
      </c>
      <c r="B31" s="398"/>
      <c r="C31" s="48">
        <v>0</v>
      </c>
      <c r="D31" s="48">
        <v>0</v>
      </c>
      <c r="E31" s="48">
        <v>0</v>
      </c>
      <c r="F31" s="48">
        <v>0</v>
      </c>
      <c r="G31" s="48">
        <v>0</v>
      </c>
      <c r="H31" s="43">
        <f t="shared" si="8"/>
        <v>0</v>
      </c>
      <c r="I31" s="282">
        <v>0</v>
      </c>
      <c r="J31" s="48">
        <v>0</v>
      </c>
      <c r="K31" s="48">
        <v>0</v>
      </c>
      <c r="L31" s="48">
        <v>0</v>
      </c>
      <c r="M31" s="48">
        <v>0</v>
      </c>
      <c r="N31" s="143">
        <f t="shared" si="9"/>
        <v>0</v>
      </c>
      <c r="O31" s="48">
        <v>0</v>
      </c>
      <c r="P31" s="48">
        <v>0</v>
      </c>
      <c r="Q31" s="48">
        <v>0</v>
      </c>
      <c r="R31" s="48">
        <v>0</v>
      </c>
      <c r="S31" s="48">
        <v>0</v>
      </c>
      <c r="T31" s="43">
        <f t="shared" si="2"/>
        <v>0</v>
      </c>
      <c r="U31" s="195">
        <f t="shared" si="3"/>
        <v>0</v>
      </c>
      <c r="V31" s="192" t="e">
        <f t="shared" si="4"/>
        <v>#DIV/0!</v>
      </c>
      <c r="W31" s="201" t="e">
        <f t="shared" si="5"/>
        <v>#DIV/0!</v>
      </c>
      <c r="X31" s="201" t="e">
        <f t="shared" si="6"/>
        <v>#DIV/0!</v>
      </c>
      <c r="Y31" s="201" t="e">
        <f t="shared" si="7"/>
        <v>#DIV/0!</v>
      </c>
    </row>
    <row r="32" spans="1:25" ht="15.75" x14ac:dyDescent="0.25">
      <c r="A32" s="44" t="s">
        <v>24</v>
      </c>
      <c r="B32" s="398"/>
      <c r="C32" s="48">
        <v>0</v>
      </c>
      <c r="D32" s="48">
        <v>0</v>
      </c>
      <c r="E32" s="48">
        <v>0</v>
      </c>
      <c r="F32" s="48">
        <v>0</v>
      </c>
      <c r="G32" s="48">
        <v>0</v>
      </c>
      <c r="H32" s="43">
        <f t="shared" si="8"/>
        <v>0</v>
      </c>
      <c r="I32" s="282">
        <v>0</v>
      </c>
      <c r="J32" s="48">
        <v>0</v>
      </c>
      <c r="K32" s="48">
        <v>0</v>
      </c>
      <c r="L32" s="48">
        <v>0</v>
      </c>
      <c r="M32" s="48">
        <v>0</v>
      </c>
      <c r="N32" s="143">
        <f t="shared" si="9"/>
        <v>0</v>
      </c>
      <c r="O32" s="48">
        <v>0</v>
      </c>
      <c r="P32" s="48">
        <v>0</v>
      </c>
      <c r="Q32" s="48">
        <v>0</v>
      </c>
      <c r="R32" s="48">
        <v>0</v>
      </c>
      <c r="S32" s="48">
        <v>0</v>
      </c>
      <c r="T32" s="43">
        <f t="shared" si="2"/>
        <v>0</v>
      </c>
      <c r="U32" s="195">
        <f t="shared" si="3"/>
        <v>0</v>
      </c>
      <c r="V32" s="192" t="e">
        <f t="shared" si="4"/>
        <v>#DIV/0!</v>
      </c>
      <c r="W32" s="201" t="e">
        <f t="shared" si="5"/>
        <v>#DIV/0!</v>
      </c>
      <c r="X32" s="201" t="e">
        <f t="shared" si="6"/>
        <v>#DIV/0!</v>
      </c>
      <c r="Y32" s="201" t="e">
        <f t="shared" si="7"/>
        <v>#DIV/0!</v>
      </c>
    </row>
    <row r="33" spans="1:25" ht="15.75" x14ac:dyDescent="0.25">
      <c r="A33" s="44" t="s">
        <v>25</v>
      </c>
      <c r="B33" s="398"/>
      <c r="C33" s="48">
        <v>0</v>
      </c>
      <c r="D33" s="48">
        <v>0</v>
      </c>
      <c r="E33" s="48">
        <v>0</v>
      </c>
      <c r="F33" s="48">
        <v>0</v>
      </c>
      <c r="G33" s="48">
        <v>0</v>
      </c>
      <c r="H33" s="43">
        <f t="shared" si="8"/>
        <v>0</v>
      </c>
      <c r="I33" s="282">
        <v>0</v>
      </c>
      <c r="J33" s="48">
        <v>0</v>
      </c>
      <c r="K33" s="48">
        <v>0</v>
      </c>
      <c r="L33" s="48">
        <v>0</v>
      </c>
      <c r="M33" s="48">
        <v>0</v>
      </c>
      <c r="N33" s="143">
        <f t="shared" si="9"/>
        <v>0</v>
      </c>
      <c r="O33" s="48">
        <v>0</v>
      </c>
      <c r="P33" s="48">
        <v>0</v>
      </c>
      <c r="Q33" s="48">
        <v>0</v>
      </c>
      <c r="R33" s="48">
        <v>0</v>
      </c>
      <c r="S33" s="48">
        <v>0</v>
      </c>
      <c r="T33" s="43">
        <f t="shared" si="2"/>
        <v>0</v>
      </c>
      <c r="U33" s="195">
        <f t="shared" si="3"/>
        <v>0</v>
      </c>
      <c r="V33" s="192" t="e">
        <f t="shared" si="4"/>
        <v>#DIV/0!</v>
      </c>
      <c r="W33" s="201" t="e">
        <f t="shared" si="5"/>
        <v>#DIV/0!</v>
      </c>
      <c r="X33" s="201" t="e">
        <f t="shared" si="6"/>
        <v>#DIV/0!</v>
      </c>
      <c r="Y33" s="201" t="e">
        <f t="shared" si="7"/>
        <v>#DIV/0!</v>
      </c>
    </row>
    <row r="34" spans="1:25" ht="15.75" x14ac:dyDescent="0.25">
      <c r="A34" s="44" t="s">
        <v>26</v>
      </c>
      <c r="B34" s="398"/>
      <c r="C34" s="48">
        <v>0</v>
      </c>
      <c r="D34" s="48">
        <v>0</v>
      </c>
      <c r="E34" s="48">
        <v>0</v>
      </c>
      <c r="F34" s="48">
        <v>0</v>
      </c>
      <c r="G34" s="48">
        <v>0</v>
      </c>
      <c r="H34" s="43">
        <f t="shared" si="8"/>
        <v>0</v>
      </c>
      <c r="I34" s="282">
        <v>0</v>
      </c>
      <c r="J34" s="48">
        <v>0</v>
      </c>
      <c r="K34" s="48">
        <v>0</v>
      </c>
      <c r="L34" s="48">
        <v>0</v>
      </c>
      <c r="M34" s="48">
        <v>0</v>
      </c>
      <c r="N34" s="143">
        <f t="shared" si="9"/>
        <v>0</v>
      </c>
      <c r="O34" s="48">
        <v>0</v>
      </c>
      <c r="P34" s="48">
        <v>0</v>
      </c>
      <c r="Q34" s="48">
        <v>0</v>
      </c>
      <c r="R34" s="48">
        <v>0</v>
      </c>
      <c r="S34" s="48">
        <v>0</v>
      </c>
      <c r="T34" s="43">
        <f t="shared" si="2"/>
        <v>0</v>
      </c>
      <c r="U34" s="195">
        <f t="shared" si="3"/>
        <v>0</v>
      </c>
      <c r="V34" s="192" t="e">
        <f t="shared" si="4"/>
        <v>#DIV/0!</v>
      </c>
      <c r="W34" s="201" t="e">
        <f t="shared" si="5"/>
        <v>#DIV/0!</v>
      </c>
      <c r="X34" s="201" t="e">
        <f t="shared" si="6"/>
        <v>#DIV/0!</v>
      </c>
      <c r="Y34" s="201" t="e">
        <f t="shared" si="7"/>
        <v>#DIV/0!</v>
      </c>
    </row>
    <row r="35" spans="1:25" ht="15.75" x14ac:dyDescent="0.25">
      <c r="A35" s="44" t="s">
        <v>27</v>
      </c>
      <c r="B35" s="398" t="s">
        <v>433</v>
      </c>
      <c r="C35" s="48">
        <v>0</v>
      </c>
      <c r="D35" s="48">
        <v>0</v>
      </c>
      <c r="E35" s="48">
        <v>0</v>
      </c>
      <c r="F35" s="48">
        <v>0</v>
      </c>
      <c r="G35" s="48">
        <v>2</v>
      </c>
      <c r="H35" s="43">
        <f t="shared" si="8"/>
        <v>2</v>
      </c>
      <c r="I35" s="282">
        <v>0</v>
      </c>
      <c r="J35" s="48">
        <v>0</v>
      </c>
      <c r="K35" s="48">
        <v>0</v>
      </c>
      <c r="L35" s="48">
        <v>0</v>
      </c>
      <c r="M35" s="48">
        <v>0</v>
      </c>
      <c r="N35" s="143">
        <f t="shared" si="9"/>
        <v>0</v>
      </c>
      <c r="O35" s="48">
        <v>0</v>
      </c>
      <c r="P35" s="48">
        <v>0</v>
      </c>
      <c r="Q35" s="48">
        <v>0</v>
      </c>
      <c r="R35" s="48">
        <v>0</v>
      </c>
      <c r="S35" s="48">
        <v>0</v>
      </c>
      <c r="T35" s="43">
        <f t="shared" si="2"/>
        <v>0</v>
      </c>
      <c r="U35" s="195">
        <f t="shared" si="3"/>
        <v>2</v>
      </c>
      <c r="V35" s="192">
        <f t="shared" si="4"/>
        <v>1</v>
      </c>
      <c r="W35" s="201" t="e">
        <f t="shared" si="5"/>
        <v>#DIV/0!</v>
      </c>
      <c r="X35" s="201" t="e">
        <f t="shared" si="6"/>
        <v>#DIV/0!</v>
      </c>
      <c r="Y35" s="201">
        <f t="shared" si="7"/>
        <v>1</v>
      </c>
    </row>
    <row r="36" spans="1:25" ht="15.75" x14ac:dyDescent="0.25">
      <c r="A36" s="44" t="s">
        <v>28</v>
      </c>
      <c r="B36" s="398" t="s">
        <v>436</v>
      </c>
      <c r="C36" s="48">
        <v>2</v>
      </c>
      <c r="D36" s="48">
        <v>0</v>
      </c>
      <c r="E36" s="48">
        <v>0</v>
      </c>
      <c r="F36" s="48">
        <v>0</v>
      </c>
      <c r="G36" s="48">
        <v>1</v>
      </c>
      <c r="H36" s="43">
        <f t="shared" si="8"/>
        <v>3</v>
      </c>
      <c r="I36" s="282">
        <v>0</v>
      </c>
      <c r="J36" s="48">
        <v>0</v>
      </c>
      <c r="K36" s="48">
        <v>0</v>
      </c>
      <c r="L36" s="48">
        <v>0</v>
      </c>
      <c r="M36" s="48">
        <v>0</v>
      </c>
      <c r="N36" s="143">
        <f t="shared" si="9"/>
        <v>0</v>
      </c>
      <c r="O36" s="48">
        <v>0</v>
      </c>
      <c r="P36" s="48">
        <v>0</v>
      </c>
      <c r="Q36" s="48">
        <v>0</v>
      </c>
      <c r="R36" s="48">
        <v>0</v>
      </c>
      <c r="S36" s="48">
        <v>0</v>
      </c>
      <c r="T36" s="43">
        <f t="shared" si="2"/>
        <v>0</v>
      </c>
      <c r="U36" s="195">
        <f t="shared" si="3"/>
        <v>3</v>
      </c>
      <c r="V36" s="192">
        <f t="shared" si="4"/>
        <v>0.33333333333333331</v>
      </c>
      <c r="W36" s="201" t="e">
        <f t="shared" si="5"/>
        <v>#DIV/0!</v>
      </c>
      <c r="X36" s="201" t="e">
        <f t="shared" si="6"/>
        <v>#DIV/0!</v>
      </c>
      <c r="Y36" s="201">
        <f t="shared" si="7"/>
        <v>0.33333333333333331</v>
      </c>
    </row>
    <row r="37" spans="1:25" ht="15.75" x14ac:dyDescent="0.25">
      <c r="A37" s="44" t="s">
        <v>29</v>
      </c>
      <c r="B37" s="398" t="s">
        <v>433</v>
      </c>
      <c r="C37" s="48">
        <v>0</v>
      </c>
      <c r="D37" s="48">
        <v>0</v>
      </c>
      <c r="E37" s="48">
        <v>0</v>
      </c>
      <c r="F37" s="48">
        <v>0</v>
      </c>
      <c r="G37" s="48">
        <v>2</v>
      </c>
      <c r="H37" s="43">
        <f t="shared" si="8"/>
        <v>2</v>
      </c>
      <c r="I37" s="282">
        <v>0</v>
      </c>
      <c r="J37" s="48">
        <v>0</v>
      </c>
      <c r="K37" s="48">
        <v>0</v>
      </c>
      <c r="L37" s="48">
        <v>0</v>
      </c>
      <c r="M37" s="48">
        <v>0</v>
      </c>
      <c r="N37" s="143">
        <f t="shared" si="9"/>
        <v>0</v>
      </c>
      <c r="O37" s="48">
        <v>0</v>
      </c>
      <c r="P37" s="48">
        <v>0</v>
      </c>
      <c r="Q37" s="48">
        <v>0</v>
      </c>
      <c r="R37" s="48">
        <v>0</v>
      </c>
      <c r="S37" s="48">
        <v>0</v>
      </c>
      <c r="T37" s="43">
        <f t="shared" si="2"/>
        <v>0</v>
      </c>
      <c r="U37" s="195">
        <f t="shared" si="3"/>
        <v>2</v>
      </c>
      <c r="V37" s="192">
        <f t="shared" si="4"/>
        <v>1</v>
      </c>
      <c r="W37" s="201" t="e">
        <f t="shared" si="5"/>
        <v>#DIV/0!</v>
      </c>
      <c r="X37" s="201" t="e">
        <f t="shared" si="6"/>
        <v>#DIV/0!</v>
      </c>
      <c r="Y37" s="201">
        <f t="shared" si="7"/>
        <v>1</v>
      </c>
    </row>
    <row r="38" spans="1:25" ht="15.75" x14ac:dyDescent="0.25">
      <c r="A38" s="44" t="s">
        <v>40</v>
      </c>
      <c r="B38" s="398"/>
      <c r="C38" s="48">
        <v>0</v>
      </c>
      <c r="D38" s="48">
        <v>0</v>
      </c>
      <c r="E38" s="48">
        <v>0</v>
      </c>
      <c r="F38" s="48">
        <v>0</v>
      </c>
      <c r="G38" s="48">
        <v>0</v>
      </c>
      <c r="H38" s="43">
        <f t="shared" si="8"/>
        <v>0</v>
      </c>
      <c r="I38" s="282">
        <v>0</v>
      </c>
      <c r="J38" s="48">
        <v>0</v>
      </c>
      <c r="K38" s="48">
        <v>0</v>
      </c>
      <c r="L38" s="48">
        <v>0</v>
      </c>
      <c r="M38" s="48">
        <v>0</v>
      </c>
      <c r="N38" s="143">
        <f t="shared" si="9"/>
        <v>0</v>
      </c>
      <c r="O38" s="48">
        <v>0</v>
      </c>
      <c r="P38" s="48">
        <v>0</v>
      </c>
      <c r="Q38" s="48">
        <v>0</v>
      </c>
      <c r="R38" s="48">
        <v>0</v>
      </c>
      <c r="S38" s="48">
        <v>0</v>
      </c>
      <c r="T38" s="43">
        <f t="shared" si="2"/>
        <v>0</v>
      </c>
      <c r="U38" s="195">
        <f t="shared" si="3"/>
        <v>0</v>
      </c>
      <c r="V38" s="192" t="e">
        <f t="shared" si="4"/>
        <v>#DIV/0!</v>
      </c>
      <c r="W38" s="201" t="e">
        <f t="shared" si="5"/>
        <v>#DIV/0!</v>
      </c>
      <c r="X38" s="201" t="e">
        <f t="shared" si="6"/>
        <v>#DIV/0!</v>
      </c>
      <c r="Y38" s="201" t="e">
        <f t="shared" si="7"/>
        <v>#DIV/0!</v>
      </c>
    </row>
    <row r="39" spans="1:25" ht="15.75" x14ac:dyDescent="0.25">
      <c r="A39" s="44" t="s">
        <v>41</v>
      </c>
      <c r="B39" s="398"/>
      <c r="C39" s="48">
        <v>0</v>
      </c>
      <c r="D39" s="48">
        <v>0</v>
      </c>
      <c r="E39" s="48">
        <v>0</v>
      </c>
      <c r="F39" s="48">
        <v>0</v>
      </c>
      <c r="G39" s="48">
        <v>0</v>
      </c>
      <c r="H39" s="43">
        <f t="shared" si="8"/>
        <v>0</v>
      </c>
      <c r="I39" s="282">
        <v>0</v>
      </c>
      <c r="J39" s="48">
        <v>0</v>
      </c>
      <c r="K39" s="48">
        <v>0</v>
      </c>
      <c r="L39" s="48">
        <v>0</v>
      </c>
      <c r="M39" s="48">
        <v>0</v>
      </c>
      <c r="N39" s="143">
        <f t="shared" si="9"/>
        <v>0</v>
      </c>
      <c r="O39" s="48">
        <v>0</v>
      </c>
      <c r="P39" s="48">
        <v>0</v>
      </c>
      <c r="Q39" s="48">
        <v>0</v>
      </c>
      <c r="R39" s="48">
        <v>0</v>
      </c>
      <c r="S39" s="48">
        <v>0</v>
      </c>
      <c r="T39" s="43">
        <f t="shared" si="2"/>
        <v>0</v>
      </c>
      <c r="U39" s="195">
        <f t="shared" si="3"/>
        <v>0</v>
      </c>
      <c r="V39" s="192" t="e">
        <f t="shared" si="4"/>
        <v>#DIV/0!</v>
      </c>
      <c r="W39" s="201" t="e">
        <f t="shared" si="5"/>
        <v>#DIV/0!</v>
      </c>
      <c r="X39" s="201" t="e">
        <f t="shared" si="6"/>
        <v>#DIV/0!</v>
      </c>
      <c r="Y39" s="201" t="e">
        <f t="shared" si="7"/>
        <v>#DIV/0!</v>
      </c>
    </row>
    <row r="40" spans="1:25" ht="15.75" x14ac:dyDescent="0.25">
      <c r="A40" s="44" t="s">
        <v>42</v>
      </c>
      <c r="B40" s="398"/>
      <c r="C40" s="48">
        <v>0</v>
      </c>
      <c r="D40" s="48">
        <v>0</v>
      </c>
      <c r="E40" s="48">
        <v>0</v>
      </c>
      <c r="F40" s="48">
        <v>0</v>
      </c>
      <c r="G40" s="48">
        <v>0</v>
      </c>
      <c r="H40" s="43">
        <f t="shared" si="8"/>
        <v>0</v>
      </c>
      <c r="I40" s="282">
        <v>0</v>
      </c>
      <c r="J40" s="48">
        <v>0</v>
      </c>
      <c r="K40" s="48">
        <v>0</v>
      </c>
      <c r="L40" s="48">
        <v>0</v>
      </c>
      <c r="M40" s="48">
        <v>0</v>
      </c>
      <c r="N40" s="143">
        <f t="shared" si="9"/>
        <v>0</v>
      </c>
      <c r="O40" s="48">
        <v>0</v>
      </c>
      <c r="P40" s="48">
        <v>0</v>
      </c>
      <c r="Q40" s="48">
        <v>0</v>
      </c>
      <c r="R40" s="48">
        <v>0</v>
      </c>
      <c r="S40" s="48">
        <v>0</v>
      </c>
      <c r="T40" s="43">
        <f t="shared" si="2"/>
        <v>0</v>
      </c>
      <c r="U40" s="195">
        <f t="shared" si="3"/>
        <v>0</v>
      </c>
      <c r="V40" s="192" t="e">
        <f t="shared" si="4"/>
        <v>#DIV/0!</v>
      </c>
      <c r="W40" s="201" t="e">
        <f t="shared" si="5"/>
        <v>#DIV/0!</v>
      </c>
      <c r="X40" s="201" t="e">
        <f t="shared" si="6"/>
        <v>#DIV/0!</v>
      </c>
      <c r="Y40" s="201" t="e">
        <f t="shared" si="7"/>
        <v>#DIV/0!</v>
      </c>
    </row>
    <row r="41" spans="1:25" ht="15.75" x14ac:dyDescent="0.25">
      <c r="A41" s="44" t="s">
        <v>43</v>
      </c>
      <c r="B41" s="398"/>
      <c r="C41" s="48">
        <v>0</v>
      </c>
      <c r="D41" s="48">
        <v>0</v>
      </c>
      <c r="E41" s="48">
        <v>0</v>
      </c>
      <c r="F41" s="48">
        <v>0</v>
      </c>
      <c r="G41" s="48">
        <v>0</v>
      </c>
      <c r="H41" s="43">
        <f t="shared" si="8"/>
        <v>0</v>
      </c>
      <c r="I41" s="282">
        <v>0</v>
      </c>
      <c r="J41" s="48">
        <v>0</v>
      </c>
      <c r="K41" s="48">
        <v>0</v>
      </c>
      <c r="L41" s="48">
        <v>0</v>
      </c>
      <c r="M41" s="48">
        <v>0</v>
      </c>
      <c r="N41" s="143">
        <f t="shared" si="9"/>
        <v>0</v>
      </c>
      <c r="O41" s="48">
        <v>0</v>
      </c>
      <c r="P41" s="48">
        <v>0</v>
      </c>
      <c r="Q41" s="48">
        <v>0</v>
      </c>
      <c r="R41" s="48">
        <v>0</v>
      </c>
      <c r="S41" s="48">
        <v>0</v>
      </c>
      <c r="T41" s="43">
        <f t="shared" si="2"/>
        <v>0</v>
      </c>
      <c r="U41" s="195">
        <f t="shared" si="3"/>
        <v>0</v>
      </c>
      <c r="V41" s="192" t="e">
        <f t="shared" si="4"/>
        <v>#DIV/0!</v>
      </c>
      <c r="W41" s="201" t="e">
        <f t="shared" si="5"/>
        <v>#DIV/0!</v>
      </c>
      <c r="X41" s="201" t="e">
        <f t="shared" si="6"/>
        <v>#DIV/0!</v>
      </c>
      <c r="Y41" s="201" t="e">
        <f t="shared" si="7"/>
        <v>#DIV/0!</v>
      </c>
    </row>
    <row r="42" spans="1:25" ht="15.75" x14ac:dyDescent="0.25">
      <c r="A42" s="44" t="s">
        <v>44</v>
      </c>
      <c r="B42" s="398" t="s">
        <v>434</v>
      </c>
      <c r="C42" s="48">
        <v>0</v>
      </c>
      <c r="D42" s="48">
        <v>1</v>
      </c>
      <c r="E42" s="48">
        <v>0</v>
      </c>
      <c r="F42" s="48">
        <v>0</v>
      </c>
      <c r="G42" s="48">
        <v>0</v>
      </c>
      <c r="H42" s="43">
        <f t="shared" si="8"/>
        <v>1</v>
      </c>
      <c r="I42" s="282">
        <v>0</v>
      </c>
      <c r="J42" s="48">
        <v>0</v>
      </c>
      <c r="K42" s="48">
        <v>0</v>
      </c>
      <c r="L42" s="48">
        <v>0</v>
      </c>
      <c r="M42" s="48">
        <v>0</v>
      </c>
      <c r="N42" s="143">
        <f t="shared" si="9"/>
        <v>0</v>
      </c>
      <c r="O42" s="48">
        <v>0</v>
      </c>
      <c r="P42" s="48">
        <v>0</v>
      </c>
      <c r="Q42" s="48">
        <v>0</v>
      </c>
      <c r="R42" s="48">
        <v>0</v>
      </c>
      <c r="S42" s="48">
        <v>0</v>
      </c>
      <c r="T42" s="43">
        <f t="shared" si="2"/>
        <v>0</v>
      </c>
      <c r="U42" s="195">
        <f t="shared" si="3"/>
        <v>1</v>
      </c>
      <c r="V42" s="192">
        <f t="shared" si="4"/>
        <v>1</v>
      </c>
      <c r="W42" s="201" t="e">
        <f t="shared" si="5"/>
        <v>#DIV/0!</v>
      </c>
      <c r="X42" s="201" t="e">
        <f t="shared" si="6"/>
        <v>#DIV/0!</v>
      </c>
      <c r="Y42" s="201">
        <f t="shared" si="7"/>
        <v>1</v>
      </c>
    </row>
    <row r="43" spans="1:25" ht="15.75" x14ac:dyDescent="0.25">
      <c r="A43" s="44" t="s">
        <v>45</v>
      </c>
      <c r="B43" s="398"/>
      <c r="C43" s="48">
        <v>0</v>
      </c>
      <c r="D43" s="48">
        <v>0</v>
      </c>
      <c r="E43" s="48">
        <v>0</v>
      </c>
      <c r="F43" s="48">
        <v>0</v>
      </c>
      <c r="G43" s="48">
        <v>0</v>
      </c>
      <c r="H43" s="43">
        <f t="shared" si="8"/>
        <v>0</v>
      </c>
      <c r="I43" s="282">
        <v>0</v>
      </c>
      <c r="J43" s="48">
        <v>0</v>
      </c>
      <c r="K43" s="48">
        <v>0</v>
      </c>
      <c r="L43" s="48">
        <v>0</v>
      </c>
      <c r="M43" s="48">
        <v>0</v>
      </c>
      <c r="N43" s="143">
        <f t="shared" si="9"/>
        <v>0</v>
      </c>
      <c r="O43" s="48">
        <v>0</v>
      </c>
      <c r="P43" s="48">
        <v>0</v>
      </c>
      <c r="Q43" s="48">
        <v>0</v>
      </c>
      <c r="R43" s="48">
        <v>0</v>
      </c>
      <c r="S43" s="48">
        <v>0</v>
      </c>
      <c r="T43" s="43">
        <f t="shared" si="2"/>
        <v>0</v>
      </c>
      <c r="U43" s="195">
        <f t="shared" si="3"/>
        <v>0</v>
      </c>
      <c r="V43" s="192" t="e">
        <f t="shared" si="4"/>
        <v>#DIV/0!</v>
      </c>
      <c r="W43" s="201" t="e">
        <f t="shared" si="5"/>
        <v>#DIV/0!</v>
      </c>
      <c r="X43" s="201" t="e">
        <f t="shared" si="6"/>
        <v>#DIV/0!</v>
      </c>
      <c r="Y43" s="201" t="e">
        <f t="shared" si="7"/>
        <v>#DIV/0!</v>
      </c>
    </row>
    <row r="44" spans="1:25" ht="15.75" x14ac:dyDescent="0.25">
      <c r="A44" s="44" t="s">
        <v>46</v>
      </c>
      <c r="B44" s="398" t="s">
        <v>437</v>
      </c>
      <c r="C44" s="48">
        <v>2</v>
      </c>
      <c r="D44" s="48">
        <v>0</v>
      </c>
      <c r="E44" s="48">
        <v>0</v>
      </c>
      <c r="F44" s="48">
        <v>0</v>
      </c>
      <c r="G44" s="48">
        <v>1</v>
      </c>
      <c r="H44" s="43">
        <f t="shared" si="8"/>
        <v>3</v>
      </c>
      <c r="I44" s="282">
        <v>0</v>
      </c>
      <c r="J44" s="48">
        <v>0</v>
      </c>
      <c r="K44" s="48">
        <v>0</v>
      </c>
      <c r="L44" s="48">
        <v>0</v>
      </c>
      <c r="M44" s="48">
        <v>0</v>
      </c>
      <c r="N44" s="143">
        <f t="shared" si="9"/>
        <v>0</v>
      </c>
      <c r="O44" s="48">
        <v>0</v>
      </c>
      <c r="P44" s="48">
        <v>0</v>
      </c>
      <c r="Q44" s="48">
        <v>0</v>
      </c>
      <c r="R44" s="48">
        <v>0</v>
      </c>
      <c r="S44" s="48">
        <v>0</v>
      </c>
      <c r="T44" s="43">
        <f t="shared" si="2"/>
        <v>0</v>
      </c>
      <c r="U44" s="195">
        <f t="shared" si="3"/>
        <v>3</v>
      </c>
      <c r="V44" s="192">
        <f t="shared" si="4"/>
        <v>0.33333333333333331</v>
      </c>
      <c r="W44" s="201" t="e">
        <f t="shared" si="5"/>
        <v>#DIV/0!</v>
      </c>
      <c r="X44" s="201" t="e">
        <f t="shared" si="6"/>
        <v>#DIV/0!</v>
      </c>
      <c r="Y44" s="201">
        <f t="shared" si="7"/>
        <v>0.33333333333333331</v>
      </c>
    </row>
    <row r="45" spans="1:25" ht="15.75" x14ac:dyDescent="0.25">
      <c r="A45" s="44" t="s">
        <v>47</v>
      </c>
      <c r="B45" s="398"/>
      <c r="C45" s="48">
        <v>0</v>
      </c>
      <c r="D45" s="48">
        <v>0</v>
      </c>
      <c r="E45" s="48">
        <v>0</v>
      </c>
      <c r="F45" s="48">
        <v>0</v>
      </c>
      <c r="G45" s="48">
        <v>0</v>
      </c>
      <c r="H45" s="43">
        <f t="shared" si="8"/>
        <v>0</v>
      </c>
      <c r="I45" s="282">
        <v>0</v>
      </c>
      <c r="J45" s="48">
        <v>0</v>
      </c>
      <c r="K45" s="48">
        <v>0</v>
      </c>
      <c r="L45" s="48">
        <v>0</v>
      </c>
      <c r="M45" s="48">
        <v>0</v>
      </c>
      <c r="N45" s="143">
        <f t="shared" si="9"/>
        <v>0</v>
      </c>
      <c r="O45" s="48">
        <v>0</v>
      </c>
      <c r="P45" s="48">
        <v>0</v>
      </c>
      <c r="Q45" s="48">
        <v>0</v>
      </c>
      <c r="R45" s="48">
        <v>0</v>
      </c>
      <c r="S45" s="48">
        <v>0</v>
      </c>
      <c r="T45" s="43">
        <f t="shared" si="2"/>
        <v>0</v>
      </c>
      <c r="U45" s="195">
        <f t="shared" si="3"/>
        <v>0</v>
      </c>
      <c r="V45" s="192" t="e">
        <f t="shared" si="4"/>
        <v>#DIV/0!</v>
      </c>
      <c r="W45" s="201" t="e">
        <f t="shared" si="5"/>
        <v>#DIV/0!</v>
      </c>
      <c r="X45" s="201" t="e">
        <f t="shared" si="6"/>
        <v>#DIV/0!</v>
      </c>
      <c r="Y45" s="201" t="e">
        <f t="shared" si="7"/>
        <v>#DIV/0!</v>
      </c>
    </row>
    <row r="46" spans="1:25" ht="15.75" x14ac:dyDescent="0.25">
      <c r="A46" s="44" t="s">
        <v>48</v>
      </c>
      <c r="B46" s="398"/>
      <c r="C46" s="48">
        <v>0</v>
      </c>
      <c r="D46" s="48">
        <v>0</v>
      </c>
      <c r="E46" s="48">
        <v>0</v>
      </c>
      <c r="F46" s="48">
        <v>0</v>
      </c>
      <c r="G46" s="48">
        <v>0</v>
      </c>
      <c r="H46" s="43">
        <f t="shared" si="8"/>
        <v>0</v>
      </c>
      <c r="I46" s="282">
        <v>0</v>
      </c>
      <c r="J46" s="48">
        <v>0</v>
      </c>
      <c r="K46" s="48">
        <v>0</v>
      </c>
      <c r="L46" s="48">
        <v>0</v>
      </c>
      <c r="M46" s="48">
        <v>0</v>
      </c>
      <c r="N46" s="143">
        <f t="shared" si="9"/>
        <v>0</v>
      </c>
      <c r="O46" s="48">
        <v>0</v>
      </c>
      <c r="P46" s="48">
        <v>0</v>
      </c>
      <c r="Q46" s="48">
        <v>0</v>
      </c>
      <c r="R46" s="48">
        <v>0</v>
      </c>
      <c r="S46" s="48">
        <v>0</v>
      </c>
      <c r="T46" s="43">
        <f t="shared" si="2"/>
        <v>0</v>
      </c>
      <c r="U46" s="195">
        <f t="shared" si="3"/>
        <v>0</v>
      </c>
      <c r="V46" s="192" t="e">
        <f t="shared" si="4"/>
        <v>#DIV/0!</v>
      </c>
      <c r="W46" s="201" t="e">
        <f t="shared" si="5"/>
        <v>#DIV/0!</v>
      </c>
      <c r="X46" s="201" t="e">
        <f t="shared" si="6"/>
        <v>#DIV/0!</v>
      </c>
      <c r="Y46" s="201" t="e">
        <f t="shared" si="7"/>
        <v>#DIV/0!</v>
      </c>
    </row>
    <row r="47" spans="1:25" ht="15.75" x14ac:dyDescent="0.25">
      <c r="A47" s="44" t="s">
        <v>49</v>
      </c>
      <c r="B47" s="398" t="s">
        <v>433</v>
      </c>
      <c r="C47" s="48">
        <v>1</v>
      </c>
      <c r="D47" s="48">
        <v>0</v>
      </c>
      <c r="E47" s="48">
        <v>0</v>
      </c>
      <c r="F47" s="48">
        <v>0</v>
      </c>
      <c r="G47" s="48">
        <v>0</v>
      </c>
      <c r="H47" s="43">
        <f t="shared" si="8"/>
        <v>1</v>
      </c>
      <c r="I47" s="282">
        <v>0</v>
      </c>
      <c r="J47" s="48">
        <v>0</v>
      </c>
      <c r="K47" s="48">
        <v>0</v>
      </c>
      <c r="L47" s="48">
        <v>0</v>
      </c>
      <c r="M47" s="48">
        <v>0</v>
      </c>
      <c r="N47" s="143">
        <f t="shared" si="9"/>
        <v>0</v>
      </c>
      <c r="O47" s="48">
        <v>0</v>
      </c>
      <c r="P47" s="48">
        <v>0</v>
      </c>
      <c r="Q47" s="48">
        <v>0</v>
      </c>
      <c r="R47" s="48">
        <v>0</v>
      </c>
      <c r="S47" s="48">
        <v>0</v>
      </c>
      <c r="T47" s="43">
        <f t="shared" si="2"/>
        <v>0</v>
      </c>
      <c r="U47" s="195">
        <f t="shared" si="3"/>
        <v>1</v>
      </c>
      <c r="V47" s="192">
        <f t="shared" si="4"/>
        <v>0</v>
      </c>
      <c r="W47" s="201" t="e">
        <f t="shared" si="5"/>
        <v>#DIV/0!</v>
      </c>
      <c r="X47" s="201" t="e">
        <f t="shared" si="6"/>
        <v>#DIV/0!</v>
      </c>
      <c r="Y47" s="201">
        <f t="shared" si="7"/>
        <v>0</v>
      </c>
    </row>
    <row r="48" spans="1:25" ht="15.75" x14ac:dyDescent="0.25">
      <c r="A48" s="44" t="s">
        <v>50</v>
      </c>
      <c r="B48" s="398" t="s">
        <v>433</v>
      </c>
      <c r="C48" s="48">
        <v>1</v>
      </c>
      <c r="D48" s="48">
        <v>0</v>
      </c>
      <c r="E48" s="48">
        <v>0</v>
      </c>
      <c r="F48" s="48">
        <v>0</v>
      </c>
      <c r="G48" s="48">
        <v>0</v>
      </c>
      <c r="H48" s="43">
        <f t="shared" si="8"/>
        <v>1</v>
      </c>
      <c r="I48" s="282">
        <v>0</v>
      </c>
      <c r="J48" s="48">
        <v>0</v>
      </c>
      <c r="K48" s="48">
        <v>0</v>
      </c>
      <c r="L48" s="48">
        <v>0</v>
      </c>
      <c r="M48" s="48">
        <v>0</v>
      </c>
      <c r="N48" s="143">
        <f t="shared" si="9"/>
        <v>0</v>
      </c>
      <c r="O48" s="48">
        <v>0</v>
      </c>
      <c r="P48" s="48">
        <v>0</v>
      </c>
      <c r="Q48" s="48">
        <v>0</v>
      </c>
      <c r="R48" s="48">
        <v>0</v>
      </c>
      <c r="S48" s="48">
        <v>0</v>
      </c>
      <c r="T48" s="43">
        <f t="shared" si="2"/>
        <v>0</v>
      </c>
      <c r="U48" s="195">
        <f t="shared" si="3"/>
        <v>1</v>
      </c>
      <c r="V48" s="192">
        <f t="shared" si="4"/>
        <v>0</v>
      </c>
      <c r="W48" s="201" t="e">
        <f t="shared" si="5"/>
        <v>#DIV/0!</v>
      </c>
      <c r="X48" s="201" t="e">
        <f t="shared" si="6"/>
        <v>#DIV/0!</v>
      </c>
      <c r="Y48" s="201">
        <f t="shared" si="7"/>
        <v>0</v>
      </c>
    </row>
    <row r="49" spans="1:25" ht="15.75" x14ac:dyDescent="0.25">
      <c r="A49" s="44" t="s">
        <v>51</v>
      </c>
      <c r="B49" s="398" t="s">
        <v>433</v>
      </c>
      <c r="C49" s="48">
        <v>0</v>
      </c>
      <c r="D49" s="48">
        <v>1</v>
      </c>
      <c r="E49" s="48">
        <v>0</v>
      </c>
      <c r="F49" s="48">
        <v>0</v>
      </c>
      <c r="G49" s="48">
        <v>0</v>
      </c>
      <c r="H49" s="43">
        <f t="shared" si="8"/>
        <v>1</v>
      </c>
      <c r="I49" s="282">
        <v>0</v>
      </c>
      <c r="J49" s="48">
        <v>0</v>
      </c>
      <c r="K49" s="48">
        <v>0</v>
      </c>
      <c r="L49" s="48">
        <v>0</v>
      </c>
      <c r="M49" s="48">
        <v>0</v>
      </c>
      <c r="N49" s="143">
        <f t="shared" si="9"/>
        <v>0</v>
      </c>
      <c r="O49" s="48">
        <v>0</v>
      </c>
      <c r="P49" s="48">
        <v>0</v>
      </c>
      <c r="Q49" s="48">
        <v>0</v>
      </c>
      <c r="R49" s="48">
        <v>0</v>
      </c>
      <c r="S49" s="48">
        <v>0</v>
      </c>
      <c r="T49" s="43">
        <f t="shared" si="2"/>
        <v>0</v>
      </c>
      <c r="U49" s="195">
        <f t="shared" si="3"/>
        <v>1</v>
      </c>
      <c r="V49" s="192">
        <f t="shared" si="4"/>
        <v>1</v>
      </c>
      <c r="W49" s="201" t="e">
        <f t="shared" si="5"/>
        <v>#DIV/0!</v>
      </c>
      <c r="X49" s="201" t="e">
        <f t="shared" si="6"/>
        <v>#DIV/0!</v>
      </c>
      <c r="Y49" s="201">
        <f t="shared" si="7"/>
        <v>1</v>
      </c>
    </row>
    <row r="50" spans="1:25" ht="15.75" x14ac:dyDescent="0.25">
      <c r="A50" s="44" t="s">
        <v>52</v>
      </c>
      <c r="B50" s="398" t="s">
        <v>433</v>
      </c>
      <c r="C50" s="48">
        <v>8</v>
      </c>
      <c r="D50" s="48">
        <v>0</v>
      </c>
      <c r="E50" s="48">
        <v>0</v>
      </c>
      <c r="F50" s="48">
        <v>0</v>
      </c>
      <c r="G50" s="48">
        <v>0</v>
      </c>
      <c r="H50" s="43">
        <f t="shared" si="8"/>
        <v>8</v>
      </c>
      <c r="I50" s="282">
        <v>0</v>
      </c>
      <c r="J50" s="48">
        <v>0</v>
      </c>
      <c r="K50" s="48">
        <v>0</v>
      </c>
      <c r="L50" s="48">
        <v>1</v>
      </c>
      <c r="M50" s="48">
        <v>0</v>
      </c>
      <c r="N50" s="143">
        <f t="shared" si="9"/>
        <v>1</v>
      </c>
      <c r="O50" s="48">
        <v>0</v>
      </c>
      <c r="P50" s="48">
        <v>0</v>
      </c>
      <c r="Q50" s="48">
        <v>0</v>
      </c>
      <c r="R50" s="48">
        <v>0</v>
      </c>
      <c r="S50" s="48">
        <v>0</v>
      </c>
      <c r="T50" s="43">
        <f t="shared" si="2"/>
        <v>0</v>
      </c>
      <c r="U50" s="195">
        <f t="shared" si="3"/>
        <v>9</v>
      </c>
      <c r="V50" s="192">
        <f t="shared" si="4"/>
        <v>0</v>
      </c>
      <c r="W50" s="201">
        <f t="shared" si="5"/>
        <v>1</v>
      </c>
      <c r="X50" s="201" t="e">
        <f t="shared" si="6"/>
        <v>#DIV/0!</v>
      </c>
      <c r="Y50" s="201">
        <f t="shared" si="7"/>
        <v>0.1111111111111111</v>
      </c>
    </row>
    <row r="51" spans="1:25" ht="15.75" x14ac:dyDescent="0.25">
      <c r="A51" s="44" t="s">
        <v>53</v>
      </c>
      <c r="B51" s="398" t="s">
        <v>433</v>
      </c>
      <c r="C51" s="48">
        <v>2</v>
      </c>
      <c r="D51" s="48">
        <v>0</v>
      </c>
      <c r="E51" s="48">
        <v>0</v>
      </c>
      <c r="F51" s="48">
        <v>0</v>
      </c>
      <c r="G51" s="48">
        <v>0</v>
      </c>
      <c r="H51" s="43">
        <f t="shared" si="8"/>
        <v>2</v>
      </c>
      <c r="I51" s="282">
        <v>0</v>
      </c>
      <c r="J51" s="48">
        <v>0</v>
      </c>
      <c r="K51" s="48">
        <v>0</v>
      </c>
      <c r="L51" s="48">
        <v>0</v>
      </c>
      <c r="M51" s="48">
        <v>0</v>
      </c>
      <c r="N51" s="143">
        <f t="shared" si="9"/>
        <v>0</v>
      </c>
      <c r="O51" s="48">
        <v>0</v>
      </c>
      <c r="P51" s="48">
        <v>0</v>
      </c>
      <c r="Q51" s="48">
        <v>0</v>
      </c>
      <c r="R51" s="48">
        <v>0</v>
      </c>
      <c r="S51" s="48">
        <v>0</v>
      </c>
      <c r="T51" s="43">
        <f t="shared" si="2"/>
        <v>0</v>
      </c>
      <c r="U51" s="195">
        <f t="shared" si="3"/>
        <v>2</v>
      </c>
      <c r="V51" s="192">
        <f t="shared" si="4"/>
        <v>0</v>
      </c>
      <c r="W51" s="201" t="e">
        <f t="shared" si="5"/>
        <v>#DIV/0!</v>
      </c>
      <c r="X51" s="201" t="e">
        <f t="shared" si="6"/>
        <v>#DIV/0!</v>
      </c>
      <c r="Y51" s="201">
        <f t="shared" si="7"/>
        <v>0</v>
      </c>
    </row>
    <row r="52" spans="1:25" ht="15.75" x14ac:dyDescent="0.25">
      <c r="A52" s="44" t="s">
        <v>54</v>
      </c>
      <c r="B52" s="398" t="s">
        <v>433</v>
      </c>
      <c r="C52" s="48">
        <v>3</v>
      </c>
      <c r="D52" s="48">
        <v>1</v>
      </c>
      <c r="E52" s="48">
        <v>0</v>
      </c>
      <c r="F52" s="48">
        <v>0</v>
      </c>
      <c r="G52" s="48">
        <v>0</v>
      </c>
      <c r="H52" s="43">
        <f t="shared" si="8"/>
        <v>4</v>
      </c>
      <c r="I52" s="282">
        <v>0</v>
      </c>
      <c r="J52" s="48">
        <v>0</v>
      </c>
      <c r="K52" s="48">
        <v>0</v>
      </c>
      <c r="L52" s="48">
        <v>0</v>
      </c>
      <c r="M52" s="48">
        <v>0</v>
      </c>
      <c r="N52" s="143">
        <f t="shared" si="9"/>
        <v>0</v>
      </c>
      <c r="O52" s="48">
        <v>0</v>
      </c>
      <c r="P52" s="48">
        <v>0</v>
      </c>
      <c r="Q52" s="48">
        <v>0</v>
      </c>
      <c r="R52" s="48">
        <v>0</v>
      </c>
      <c r="S52" s="48">
        <v>0</v>
      </c>
      <c r="T52" s="43">
        <f t="shared" si="2"/>
        <v>0</v>
      </c>
      <c r="U52" s="195">
        <f t="shared" si="3"/>
        <v>4</v>
      </c>
      <c r="V52" s="192">
        <f t="shared" si="4"/>
        <v>0.25</v>
      </c>
      <c r="W52" s="201" t="e">
        <f t="shared" si="5"/>
        <v>#DIV/0!</v>
      </c>
      <c r="X52" s="201" t="e">
        <f t="shared" si="6"/>
        <v>#DIV/0!</v>
      </c>
      <c r="Y52" s="201">
        <f t="shared" si="7"/>
        <v>0.25</v>
      </c>
    </row>
    <row r="53" spans="1:25" ht="15.75" x14ac:dyDescent="0.25">
      <c r="A53" s="44" t="s">
        <v>55</v>
      </c>
      <c r="B53" s="398" t="s">
        <v>433</v>
      </c>
      <c r="C53" s="48">
        <v>7</v>
      </c>
      <c r="D53" s="48">
        <v>0</v>
      </c>
      <c r="E53" s="48">
        <v>0</v>
      </c>
      <c r="F53" s="48">
        <v>0</v>
      </c>
      <c r="G53" s="48">
        <v>0</v>
      </c>
      <c r="H53" s="43">
        <f t="shared" si="8"/>
        <v>7</v>
      </c>
      <c r="I53" s="282">
        <v>0</v>
      </c>
      <c r="J53" s="48">
        <v>0</v>
      </c>
      <c r="K53" s="48">
        <v>0</v>
      </c>
      <c r="L53" s="48">
        <v>0</v>
      </c>
      <c r="M53" s="48">
        <v>0</v>
      </c>
      <c r="N53" s="143">
        <f t="shared" si="9"/>
        <v>0</v>
      </c>
      <c r="O53" s="48">
        <v>0</v>
      </c>
      <c r="P53" s="48">
        <v>0</v>
      </c>
      <c r="Q53" s="48">
        <v>0</v>
      </c>
      <c r="R53" s="48">
        <v>0</v>
      </c>
      <c r="S53" s="48">
        <v>0</v>
      </c>
      <c r="T53" s="43">
        <f t="shared" si="2"/>
        <v>0</v>
      </c>
      <c r="U53" s="195">
        <f t="shared" si="3"/>
        <v>7</v>
      </c>
      <c r="V53" s="192">
        <f t="shared" si="4"/>
        <v>0</v>
      </c>
      <c r="W53" s="201" t="e">
        <f t="shared" si="5"/>
        <v>#DIV/0!</v>
      </c>
      <c r="X53" s="201" t="e">
        <f t="shared" si="6"/>
        <v>#DIV/0!</v>
      </c>
      <c r="Y53" s="201">
        <f t="shared" si="7"/>
        <v>0</v>
      </c>
    </row>
    <row r="54" spans="1:25" ht="15.75" x14ac:dyDescent="0.25">
      <c r="A54" s="44" t="s">
        <v>56</v>
      </c>
      <c r="B54" s="398" t="s">
        <v>433</v>
      </c>
      <c r="C54" s="48">
        <v>2</v>
      </c>
      <c r="D54" s="48">
        <v>0</v>
      </c>
      <c r="E54" s="48">
        <v>0</v>
      </c>
      <c r="F54" s="48">
        <v>0</v>
      </c>
      <c r="G54" s="48">
        <v>0</v>
      </c>
      <c r="H54" s="43">
        <f t="shared" si="8"/>
        <v>2</v>
      </c>
      <c r="I54" s="282">
        <v>0</v>
      </c>
      <c r="J54" s="48">
        <v>0</v>
      </c>
      <c r="K54" s="48">
        <v>0</v>
      </c>
      <c r="L54" s="48">
        <v>0</v>
      </c>
      <c r="M54" s="48">
        <v>0</v>
      </c>
      <c r="N54" s="143">
        <f t="shared" si="9"/>
        <v>0</v>
      </c>
      <c r="O54" s="48">
        <v>0</v>
      </c>
      <c r="P54" s="48">
        <v>0</v>
      </c>
      <c r="Q54" s="48">
        <v>0</v>
      </c>
      <c r="R54" s="48">
        <v>0</v>
      </c>
      <c r="S54" s="48">
        <v>0</v>
      </c>
      <c r="T54" s="43">
        <f t="shared" si="2"/>
        <v>0</v>
      </c>
      <c r="U54" s="195">
        <f t="shared" si="3"/>
        <v>2</v>
      </c>
      <c r="V54" s="192">
        <f t="shared" si="4"/>
        <v>0</v>
      </c>
      <c r="W54" s="201" t="e">
        <f t="shared" si="5"/>
        <v>#DIV/0!</v>
      </c>
      <c r="X54" s="201" t="e">
        <f t="shared" si="6"/>
        <v>#DIV/0!</v>
      </c>
      <c r="Y54" s="201">
        <f t="shared" si="7"/>
        <v>0</v>
      </c>
    </row>
    <row r="55" spans="1:25" ht="15.75" x14ac:dyDescent="0.25">
      <c r="A55" s="44" t="s">
        <v>57</v>
      </c>
      <c r="B55" s="398"/>
      <c r="C55" s="48">
        <v>0</v>
      </c>
      <c r="D55" s="48">
        <v>0</v>
      </c>
      <c r="E55" s="48">
        <v>0</v>
      </c>
      <c r="F55" s="48">
        <v>0</v>
      </c>
      <c r="G55" s="48">
        <v>0</v>
      </c>
      <c r="H55" s="43">
        <f t="shared" si="8"/>
        <v>0</v>
      </c>
      <c r="I55" s="282">
        <v>0</v>
      </c>
      <c r="J55" s="48">
        <v>0</v>
      </c>
      <c r="K55" s="48">
        <v>0</v>
      </c>
      <c r="L55" s="48">
        <v>0</v>
      </c>
      <c r="M55" s="48">
        <v>0</v>
      </c>
      <c r="N55" s="143">
        <f t="shared" si="9"/>
        <v>0</v>
      </c>
      <c r="O55" s="48">
        <v>0</v>
      </c>
      <c r="P55" s="48">
        <v>0</v>
      </c>
      <c r="Q55" s="48">
        <v>0</v>
      </c>
      <c r="R55" s="48">
        <v>0</v>
      </c>
      <c r="S55" s="48">
        <v>0</v>
      </c>
      <c r="T55" s="43">
        <f t="shared" si="2"/>
        <v>0</v>
      </c>
      <c r="U55" s="195">
        <f>SUM(T55,N55,H55)</f>
        <v>0</v>
      </c>
      <c r="V55" s="192" t="e">
        <f t="shared" si="4"/>
        <v>#DIV/0!</v>
      </c>
      <c r="W55" s="201" t="e">
        <f t="shared" si="5"/>
        <v>#DIV/0!</v>
      </c>
      <c r="X55" s="201" t="e">
        <f t="shared" si="6"/>
        <v>#DIV/0!</v>
      </c>
      <c r="Y55" s="201" t="e">
        <f t="shared" si="7"/>
        <v>#DIV/0!</v>
      </c>
    </row>
    <row r="56" spans="1:25" ht="15.75" x14ac:dyDescent="0.25">
      <c r="A56" s="44" t="s">
        <v>58</v>
      </c>
      <c r="B56" s="398" t="s">
        <v>433</v>
      </c>
      <c r="C56" s="48">
        <v>0</v>
      </c>
      <c r="D56" s="48">
        <v>0</v>
      </c>
      <c r="E56" s="48">
        <v>0</v>
      </c>
      <c r="F56" s="48">
        <v>1</v>
      </c>
      <c r="G56" s="48">
        <v>0</v>
      </c>
      <c r="H56" s="43">
        <f t="shared" si="8"/>
        <v>1</v>
      </c>
      <c r="I56" s="282">
        <v>0</v>
      </c>
      <c r="J56" s="48">
        <v>0</v>
      </c>
      <c r="K56" s="48">
        <v>0</v>
      </c>
      <c r="L56" s="48">
        <v>0</v>
      </c>
      <c r="M56" s="48">
        <v>0</v>
      </c>
      <c r="N56" s="143">
        <f t="shared" si="9"/>
        <v>0</v>
      </c>
      <c r="O56" s="48">
        <v>0</v>
      </c>
      <c r="P56" s="48">
        <v>0</v>
      </c>
      <c r="Q56" s="48">
        <v>0</v>
      </c>
      <c r="R56" s="48">
        <v>0</v>
      </c>
      <c r="S56" s="48">
        <v>0</v>
      </c>
      <c r="T56" s="43">
        <f t="shared" si="2"/>
        <v>0</v>
      </c>
      <c r="U56" s="195">
        <f t="shared" si="3"/>
        <v>1</v>
      </c>
      <c r="V56" s="192">
        <f t="shared" si="4"/>
        <v>1</v>
      </c>
      <c r="W56" s="201" t="e">
        <f t="shared" si="5"/>
        <v>#DIV/0!</v>
      </c>
      <c r="X56" s="201" t="e">
        <f t="shared" si="6"/>
        <v>#DIV/0!</v>
      </c>
      <c r="Y56" s="201">
        <f t="shared" si="7"/>
        <v>1</v>
      </c>
    </row>
    <row r="57" spans="1:25" ht="15.75" x14ac:dyDescent="0.25">
      <c r="A57" s="44" t="s">
        <v>59</v>
      </c>
      <c r="B57" s="398"/>
      <c r="C57" s="48">
        <v>0</v>
      </c>
      <c r="D57" s="48">
        <v>0</v>
      </c>
      <c r="E57" s="48">
        <v>0</v>
      </c>
      <c r="F57" s="48">
        <v>0</v>
      </c>
      <c r="G57" s="48">
        <v>0</v>
      </c>
      <c r="H57" s="43">
        <f t="shared" si="8"/>
        <v>0</v>
      </c>
      <c r="I57" s="282">
        <v>0</v>
      </c>
      <c r="J57" s="48">
        <v>0</v>
      </c>
      <c r="K57" s="48">
        <v>0</v>
      </c>
      <c r="L57" s="48">
        <v>0</v>
      </c>
      <c r="M57" s="48">
        <v>0</v>
      </c>
      <c r="N57" s="143">
        <f t="shared" si="9"/>
        <v>0</v>
      </c>
      <c r="O57" s="48">
        <v>0</v>
      </c>
      <c r="P57" s="48">
        <v>0</v>
      </c>
      <c r="Q57" s="48">
        <v>0</v>
      </c>
      <c r="R57" s="48">
        <v>0</v>
      </c>
      <c r="S57" s="48">
        <v>0</v>
      </c>
      <c r="T57" s="43">
        <f t="shared" si="2"/>
        <v>0</v>
      </c>
      <c r="U57" s="195">
        <f t="shared" si="3"/>
        <v>0</v>
      </c>
      <c r="V57" s="192" t="e">
        <f t="shared" si="4"/>
        <v>#DIV/0!</v>
      </c>
      <c r="W57" s="201" t="e">
        <f t="shared" si="5"/>
        <v>#DIV/0!</v>
      </c>
      <c r="X57" s="201" t="e">
        <f t="shared" si="6"/>
        <v>#DIV/0!</v>
      </c>
      <c r="Y57" s="201" t="e">
        <f t="shared" si="7"/>
        <v>#DIV/0!</v>
      </c>
    </row>
    <row r="58" spans="1:25" ht="15.75" x14ac:dyDescent="0.25">
      <c r="A58" s="44" t="s">
        <v>60</v>
      </c>
      <c r="B58" s="398"/>
      <c r="C58" s="48">
        <v>0</v>
      </c>
      <c r="D58" s="48">
        <v>0</v>
      </c>
      <c r="E58" s="48">
        <v>0</v>
      </c>
      <c r="F58" s="48">
        <v>0</v>
      </c>
      <c r="G58" s="48">
        <v>0</v>
      </c>
      <c r="H58" s="43">
        <f t="shared" si="8"/>
        <v>0</v>
      </c>
      <c r="I58" s="282">
        <v>0</v>
      </c>
      <c r="J58" s="48">
        <v>0</v>
      </c>
      <c r="K58" s="48">
        <v>0</v>
      </c>
      <c r="L58" s="48">
        <v>0</v>
      </c>
      <c r="M58" s="48">
        <v>0</v>
      </c>
      <c r="N58" s="143">
        <f t="shared" si="9"/>
        <v>0</v>
      </c>
      <c r="O58" s="48">
        <v>0</v>
      </c>
      <c r="P58" s="48">
        <v>0</v>
      </c>
      <c r="Q58" s="48">
        <v>0</v>
      </c>
      <c r="R58" s="48">
        <v>0</v>
      </c>
      <c r="S58" s="48">
        <v>0</v>
      </c>
      <c r="T58" s="43">
        <f t="shared" si="2"/>
        <v>0</v>
      </c>
      <c r="U58" s="195">
        <f t="shared" si="3"/>
        <v>0</v>
      </c>
      <c r="V58" s="192" t="e">
        <f t="shared" si="4"/>
        <v>#DIV/0!</v>
      </c>
      <c r="W58" s="201" t="e">
        <f t="shared" si="5"/>
        <v>#DIV/0!</v>
      </c>
      <c r="X58" s="201" t="e">
        <f t="shared" si="6"/>
        <v>#DIV/0!</v>
      </c>
      <c r="Y58" s="201" t="e">
        <f t="shared" si="7"/>
        <v>#DIV/0!</v>
      </c>
    </row>
    <row r="59" spans="1:25" ht="15.75" x14ac:dyDescent="0.25">
      <c r="A59" s="44" t="s">
        <v>61</v>
      </c>
      <c r="B59" s="398" t="s">
        <v>436</v>
      </c>
      <c r="C59" s="48">
        <v>5</v>
      </c>
      <c r="D59" s="48">
        <v>4</v>
      </c>
      <c r="E59" s="48">
        <v>1</v>
      </c>
      <c r="F59" s="48">
        <v>1</v>
      </c>
      <c r="G59" s="48">
        <v>0</v>
      </c>
      <c r="H59" s="43">
        <f t="shared" si="8"/>
        <v>11</v>
      </c>
      <c r="I59" s="282">
        <v>0</v>
      </c>
      <c r="J59" s="48">
        <v>0</v>
      </c>
      <c r="K59" s="48">
        <v>0</v>
      </c>
      <c r="L59" s="48">
        <v>0</v>
      </c>
      <c r="M59" s="48">
        <v>0</v>
      </c>
      <c r="N59" s="143">
        <f t="shared" si="9"/>
        <v>0</v>
      </c>
      <c r="O59" s="48">
        <v>0</v>
      </c>
      <c r="P59" s="48">
        <v>0</v>
      </c>
      <c r="Q59" s="48">
        <v>0</v>
      </c>
      <c r="R59" s="48">
        <v>0</v>
      </c>
      <c r="S59" s="48">
        <v>0</v>
      </c>
      <c r="T59" s="43">
        <f t="shared" si="2"/>
        <v>0</v>
      </c>
      <c r="U59" s="195">
        <f t="shared" si="3"/>
        <v>11</v>
      </c>
      <c r="V59" s="192">
        <f t="shared" si="4"/>
        <v>0.54545454545454541</v>
      </c>
      <c r="W59" s="201" t="e">
        <f t="shared" si="5"/>
        <v>#DIV/0!</v>
      </c>
      <c r="X59" s="201" t="e">
        <f t="shared" si="6"/>
        <v>#DIV/0!</v>
      </c>
      <c r="Y59" s="201">
        <f t="shared" si="7"/>
        <v>0.54545454545454541</v>
      </c>
    </row>
    <row r="60" spans="1:25" ht="15.75" x14ac:dyDescent="0.25">
      <c r="A60" s="44" t="s">
        <v>62</v>
      </c>
      <c r="B60" s="398" t="s">
        <v>433</v>
      </c>
      <c r="C60" s="48">
        <v>4</v>
      </c>
      <c r="D60" s="48">
        <v>2</v>
      </c>
      <c r="E60" s="48">
        <v>0</v>
      </c>
      <c r="F60" s="48">
        <v>1</v>
      </c>
      <c r="G60" s="48">
        <v>0</v>
      </c>
      <c r="H60" s="43">
        <f t="shared" si="8"/>
        <v>7</v>
      </c>
      <c r="I60" s="282">
        <v>0</v>
      </c>
      <c r="J60" s="48">
        <v>0</v>
      </c>
      <c r="K60" s="48">
        <v>0</v>
      </c>
      <c r="L60" s="48">
        <v>0</v>
      </c>
      <c r="M60" s="48">
        <v>0</v>
      </c>
      <c r="N60" s="143">
        <f t="shared" si="9"/>
        <v>0</v>
      </c>
      <c r="O60" s="48">
        <v>0</v>
      </c>
      <c r="P60" s="48">
        <v>0</v>
      </c>
      <c r="Q60" s="48">
        <v>0</v>
      </c>
      <c r="R60" s="48">
        <v>0</v>
      </c>
      <c r="S60" s="48">
        <v>0</v>
      </c>
      <c r="T60" s="43">
        <f t="shared" si="2"/>
        <v>0</v>
      </c>
      <c r="U60" s="195">
        <f t="shared" si="3"/>
        <v>7</v>
      </c>
      <c r="V60" s="192">
        <f t="shared" si="4"/>
        <v>0.42857142857142855</v>
      </c>
      <c r="W60" s="201" t="e">
        <f t="shared" si="5"/>
        <v>#DIV/0!</v>
      </c>
      <c r="X60" s="201" t="e">
        <f t="shared" si="6"/>
        <v>#DIV/0!</v>
      </c>
      <c r="Y60" s="201">
        <f t="shared" si="7"/>
        <v>0.42857142857142855</v>
      </c>
    </row>
    <row r="61" spans="1:25" ht="15.75" x14ac:dyDescent="0.25">
      <c r="A61" s="44" t="s">
        <v>63</v>
      </c>
      <c r="B61" s="398" t="s">
        <v>433</v>
      </c>
      <c r="C61" s="48">
        <v>1</v>
      </c>
      <c r="D61" s="48">
        <v>0</v>
      </c>
      <c r="E61" s="48">
        <v>0</v>
      </c>
      <c r="F61" s="48">
        <v>0</v>
      </c>
      <c r="G61" s="48">
        <v>0</v>
      </c>
      <c r="H61" s="43">
        <f t="shared" si="8"/>
        <v>1</v>
      </c>
      <c r="I61" s="282">
        <v>0</v>
      </c>
      <c r="J61" s="48">
        <v>0</v>
      </c>
      <c r="K61" s="48">
        <v>0</v>
      </c>
      <c r="L61" s="48">
        <v>0</v>
      </c>
      <c r="M61" s="48">
        <v>0</v>
      </c>
      <c r="N61" s="143">
        <f t="shared" si="9"/>
        <v>0</v>
      </c>
      <c r="O61" s="48">
        <v>0</v>
      </c>
      <c r="P61" s="48">
        <v>0</v>
      </c>
      <c r="Q61" s="48">
        <v>0</v>
      </c>
      <c r="R61" s="48">
        <v>0</v>
      </c>
      <c r="S61" s="48">
        <v>0</v>
      </c>
      <c r="T61" s="43">
        <f t="shared" si="2"/>
        <v>0</v>
      </c>
      <c r="U61" s="195">
        <f t="shared" si="3"/>
        <v>1</v>
      </c>
      <c r="V61" s="192">
        <f t="shared" si="4"/>
        <v>0</v>
      </c>
      <c r="W61" s="201" t="e">
        <f t="shared" si="5"/>
        <v>#DIV/0!</v>
      </c>
      <c r="X61" s="201" t="e">
        <f t="shared" si="6"/>
        <v>#DIV/0!</v>
      </c>
      <c r="Y61" s="201">
        <f t="shared" si="7"/>
        <v>0</v>
      </c>
    </row>
    <row r="62" spans="1:25" ht="15.75" x14ac:dyDescent="0.25">
      <c r="A62" s="44" t="s">
        <v>64</v>
      </c>
      <c r="B62" s="398"/>
      <c r="C62" s="48">
        <v>0</v>
      </c>
      <c r="D62" s="48">
        <v>0</v>
      </c>
      <c r="E62" s="48">
        <v>0</v>
      </c>
      <c r="F62" s="48">
        <v>0</v>
      </c>
      <c r="G62" s="48">
        <v>0</v>
      </c>
      <c r="H62" s="43">
        <f t="shared" si="8"/>
        <v>0</v>
      </c>
      <c r="I62" s="282">
        <v>0</v>
      </c>
      <c r="J62" s="48">
        <v>0</v>
      </c>
      <c r="K62" s="48">
        <v>0</v>
      </c>
      <c r="L62" s="48">
        <v>0</v>
      </c>
      <c r="M62" s="48">
        <v>0</v>
      </c>
      <c r="N62" s="143">
        <f t="shared" si="9"/>
        <v>0</v>
      </c>
      <c r="O62" s="48">
        <v>0</v>
      </c>
      <c r="P62" s="48">
        <v>0</v>
      </c>
      <c r="Q62" s="48">
        <v>0</v>
      </c>
      <c r="R62" s="48">
        <v>0</v>
      </c>
      <c r="S62" s="48">
        <v>0</v>
      </c>
      <c r="T62" s="43">
        <f t="shared" si="2"/>
        <v>0</v>
      </c>
      <c r="U62" s="195">
        <f t="shared" si="3"/>
        <v>0</v>
      </c>
      <c r="V62" s="192" t="e">
        <f t="shared" si="4"/>
        <v>#DIV/0!</v>
      </c>
      <c r="W62" s="201" t="e">
        <f t="shared" si="5"/>
        <v>#DIV/0!</v>
      </c>
      <c r="X62" s="201" t="e">
        <f t="shared" si="6"/>
        <v>#DIV/0!</v>
      </c>
      <c r="Y62" s="201" t="e">
        <f t="shared" si="7"/>
        <v>#DIV/0!</v>
      </c>
    </row>
    <row r="63" spans="1:25" ht="15.75" x14ac:dyDescent="0.25">
      <c r="A63" s="44" t="s">
        <v>65</v>
      </c>
      <c r="B63" s="398"/>
      <c r="C63" s="48">
        <v>0</v>
      </c>
      <c r="D63" s="48">
        <v>0</v>
      </c>
      <c r="E63" s="48">
        <v>0</v>
      </c>
      <c r="F63" s="48">
        <v>0</v>
      </c>
      <c r="G63" s="48">
        <v>0</v>
      </c>
      <c r="H63" s="43">
        <f t="shared" si="8"/>
        <v>0</v>
      </c>
      <c r="I63" s="282">
        <v>0</v>
      </c>
      <c r="J63" s="48">
        <v>0</v>
      </c>
      <c r="K63" s="48">
        <v>0</v>
      </c>
      <c r="L63" s="48">
        <v>0</v>
      </c>
      <c r="M63" s="48">
        <v>0</v>
      </c>
      <c r="N63" s="143">
        <f t="shared" si="9"/>
        <v>0</v>
      </c>
      <c r="O63" s="48">
        <v>0</v>
      </c>
      <c r="P63" s="48">
        <v>0</v>
      </c>
      <c r="Q63" s="48">
        <v>0</v>
      </c>
      <c r="R63" s="48">
        <v>0</v>
      </c>
      <c r="S63" s="48">
        <v>0</v>
      </c>
      <c r="T63" s="43">
        <f t="shared" si="2"/>
        <v>0</v>
      </c>
      <c r="U63" s="195">
        <f t="shared" si="3"/>
        <v>0</v>
      </c>
      <c r="V63" s="192" t="e">
        <f t="shared" si="4"/>
        <v>#DIV/0!</v>
      </c>
      <c r="W63" s="201" t="e">
        <f t="shared" si="5"/>
        <v>#DIV/0!</v>
      </c>
      <c r="X63" s="201" t="e">
        <f t="shared" si="6"/>
        <v>#DIV/0!</v>
      </c>
      <c r="Y63" s="201" t="e">
        <f t="shared" si="7"/>
        <v>#DIV/0!</v>
      </c>
    </row>
    <row r="64" spans="1:25" ht="15.75" x14ac:dyDescent="0.25">
      <c r="A64" s="44" t="s">
        <v>66</v>
      </c>
      <c r="B64" s="398" t="s">
        <v>433</v>
      </c>
      <c r="C64" s="48">
        <v>1</v>
      </c>
      <c r="D64" s="48">
        <v>0</v>
      </c>
      <c r="E64" s="48">
        <v>0</v>
      </c>
      <c r="F64" s="48">
        <v>0</v>
      </c>
      <c r="G64" s="48">
        <v>0</v>
      </c>
      <c r="H64" s="43">
        <f t="shared" si="8"/>
        <v>1</v>
      </c>
      <c r="I64" s="282">
        <v>0</v>
      </c>
      <c r="J64" s="48">
        <v>0</v>
      </c>
      <c r="K64" s="48">
        <v>0</v>
      </c>
      <c r="L64" s="48">
        <v>0</v>
      </c>
      <c r="M64" s="48">
        <v>0</v>
      </c>
      <c r="N64" s="143">
        <f t="shared" si="9"/>
        <v>0</v>
      </c>
      <c r="O64" s="48">
        <v>0</v>
      </c>
      <c r="P64" s="48">
        <v>0</v>
      </c>
      <c r="Q64" s="48">
        <v>0</v>
      </c>
      <c r="R64" s="48">
        <v>0</v>
      </c>
      <c r="S64" s="48">
        <v>0</v>
      </c>
      <c r="T64" s="43">
        <f t="shared" si="2"/>
        <v>0</v>
      </c>
      <c r="U64" s="195">
        <f t="shared" si="3"/>
        <v>1</v>
      </c>
      <c r="V64" s="192">
        <f t="shared" si="4"/>
        <v>0</v>
      </c>
      <c r="W64" s="201" t="e">
        <f t="shared" si="5"/>
        <v>#DIV/0!</v>
      </c>
      <c r="X64" s="201" t="e">
        <f t="shared" si="6"/>
        <v>#DIV/0!</v>
      </c>
      <c r="Y64" s="201">
        <f t="shared" si="7"/>
        <v>0</v>
      </c>
    </row>
    <row r="65" spans="1:25" ht="15.75" x14ac:dyDescent="0.25">
      <c r="A65" s="44" t="s">
        <v>67</v>
      </c>
      <c r="B65" s="398"/>
      <c r="C65" s="48">
        <v>0</v>
      </c>
      <c r="D65" s="48">
        <v>0</v>
      </c>
      <c r="E65" s="48">
        <v>0</v>
      </c>
      <c r="F65" s="48">
        <v>0</v>
      </c>
      <c r="G65" s="48">
        <v>0</v>
      </c>
      <c r="H65" s="43">
        <f t="shared" si="8"/>
        <v>0</v>
      </c>
      <c r="I65" s="282">
        <v>0</v>
      </c>
      <c r="J65" s="48">
        <v>0</v>
      </c>
      <c r="K65" s="48">
        <v>0</v>
      </c>
      <c r="L65" s="48">
        <v>0</v>
      </c>
      <c r="M65" s="48">
        <v>0</v>
      </c>
      <c r="N65" s="143">
        <f t="shared" si="9"/>
        <v>0</v>
      </c>
      <c r="O65" s="48">
        <v>0</v>
      </c>
      <c r="P65" s="48">
        <v>0</v>
      </c>
      <c r="Q65" s="48">
        <v>0</v>
      </c>
      <c r="R65" s="48">
        <v>0</v>
      </c>
      <c r="S65" s="48">
        <v>0</v>
      </c>
      <c r="T65" s="43">
        <f t="shared" si="2"/>
        <v>0</v>
      </c>
      <c r="U65" s="195">
        <f t="shared" si="3"/>
        <v>0</v>
      </c>
      <c r="V65" s="192" t="e">
        <f t="shared" si="4"/>
        <v>#DIV/0!</v>
      </c>
      <c r="W65" s="201" t="e">
        <f t="shared" si="5"/>
        <v>#DIV/0!</v>
      </c>
      <c r="X65" s="201" t="e">
        <f t="shared" si="6"/>
        <v>#DIV/0!</v>
      </c>
      <c r="Y65" s="201" t="e">
        <f t="shared" si="7"/>
        <v>#DIV/0!</v>
      </c>
    </row>
    <row r="66" spans="1:25" ht="15.75" x14ac:dyDescent="0.25">
      <c r="A66" s="44" t="s">
        <v>68</v>
      </c>
      <c r="B66" s="398"/>
      <c r="C66" s="48">
        <v>0</v>
      </c>
      <c r="D66" s="48">
        <v>0</v>
      </c>
      <c r="E66" s="48">
        <v>0</v>
      </c>
      <c r="F66" s="48">
        <v>0</v>
      </c>
      <c r="G66" s="48">
        <v>0</v>
      </c>
      <c r="H66" s="43">
        <f t="shared" si="8"/>
        <v>0</v>
      </c>
      <c r="I66" s="282">
        <v>0</v>
      </c>
      <c r="J66" s="48">
        <v>0</v>
      </c>
      <c r="K66" s="48">
        <v>0</v>
      </c>
      <c r="L66" s="48">
        <v>0</v>
      </c>
      <c r="M66" s="48">
        <v>0</v>
      </c>
      <c r="N66" s="143">
        <f t="shared" si="9"/>
        <v>0</v>
      </c>
      <c r="O66" s="48">
        <v>0</v>
      </c>
      <c r="P66" s="48">
        <v>0</v>
      </c>
      <c r="Q66" s="48">
        <v>0</v>
      </c>
      <c r="R66" s="48">
        <v>0</v>
      </c>
      <c r="S66" s="48">
        <v>0</v>
      </c>
      <c r="T66" s="43">
        <f t="shared" si="2"/>
        <v>0</v>
      </c>
      <c r="U66" s="195">
        <f t="shared" si="3"/>
        <v>0</v>
      </c>
      <c r="V66" s="192" t="e">
        <f t="shared" si="4"/>
        <v>#DIV/0!</v>
      </c>
      <c r="W66" s="201" t="e">
        <f t="shared" si="5"/>
        <v>#DIV/0!</v>
      </c>
      <c r="X66" s="201" t="e">
        <f t="shared" si="6"/>
        <v>#DIV/0!</v>
      </c>
      <c r="Y66" s="201" t="e">
        <f t="shared" si="7"/>
        <v>#DIV/0!</v>
      </c>
    </row>
    <row r="67" spans="1:25" ht="15.75" x14ac:dyDescent="0.25">
      <c r="A67" s="44" t="s">
        <v>69</v>
      </c>
      <c r="B67" s="398"/>
      <c r="C67" s="48">
        <v>0</v>
      </c>
      <c r="D67" s="48">
        <v>0</v>
      </c>
      <c r="E67" s="48">
        <v>0</v>
      </c>
      <c r="F67" s="48">
        <v>0</v>
      </c>
      <c r="G67" s="48">
        <v>0</v>
      </c>
      <c r="H67" s="43">
        <f t="shared" si="8"/>
        <v>0</v>
      </c>
      <c r="I67" s="282">
        <v>0</v>
      </c>
      <c r="J67" s="48">
        <v>0</v>
      </c>
      <c r="K67" s="48">
        <v>0</v>
      </c>
      <c r="L67" s="48">
        <v>0</v>
      </c>
      <c r="M67" s="48">
        <v>0</v>
      </c>
      <c r="N67" s="143">
        <f t="shared" si="9"/>
        <v>0</v>
      </c>
      <c r="O67" s="48">
        <v>0</v>
      </c>
      <c r="P67" s="48">
        <v>0</v>
      </c>
      <c r="Q67" s="48">
        <v>0</v>
      </c>
      <c r="R67" s="48">
        <v>0</v>
      </c>
      <c r="S67" s="48">
        <v>0</v>
      </c>
      <c r="T67" s="43">
        <f t="shared" si="2"/>
        <v>0</v>
      </c>
      <c r="U67" s="195">
        <f t="shared" si="3"/>
        <v>0</v>
      </c>
      <c r="V67" s="192" t="e">
        <f t="shared" si="4"/>
        <v>#DIV/0!</v>
      </c>
      <c r="W67" s="201" t="e">
        <f t="shared" si="5"/>
        <v>#DIV/0!</v>
      </c>
      <c r="X67" s="201" t="e">
        <f t="shared" si="6"/>
        <v>#DIV/0!</v>
      </c>
      <c r="Y67" s="201" t="e">
        <f t="shared" si="7"/>
        <v>#DIV/0!</v>
      </c>
    </row>
    <row r="68" spans="1:25" ht="15.75" x14ac:dyDescent="0.25">
      <c r="A68" s="44" t="s">
        <v>70</v>
      </c>
      <c r="B68" s="398"/>
      <c r="C68" s="48">
        <v>0</v>
      </c>
      <c r="D68" s="48">
        <v>0</v>
      </c>
      <c r="E68" s="48">
        <v>0</v>
      </c>
      <c r="F68" s="48">
        <v>0</v>
      </c>
      <c r="G68" s="48">
        <v>0</v>
      </c>
      <c r="H68" s="43">
        <f t="shared" si="8"/>
        <v>0</v>
      </c>
      <c r="I68" s="282">
        <v>0</v>
      </c>
      <c r="J68" s="48">
        <v>0</v>
      </c>
      <c r="K68" s="48">
        <v>0</v>
      </c>
      <c r="L68" s="48">
        <v>0</v>
      </c>
      <c r="M68" s="48">
        <v>0</v>
      </c>
      <c r="N68" s="143">
        <f t="shared" si="9"/>
        <v>0</v>
      </c>
      <c r="O68" s="48">
        <v>0</v>
      </c>
      <c r="P68" s="48">
        <v>0</v>
      </c>
      <c r="Q68" s="48">
        <v>0</v>
      </c>
      <c r="R68" s="48">
        <v>0</v>
      </c>
      <c r="S68" s="48">
        <v>0</v>
      </c>
      <c r="T68" s="43">
        <f t="shared" si="2"/>
        <v>0</v>
      </c>
      <c r="U68" s="195">
        <f t="shared" si="3"/>
        <v>0</v>
      </c>
      <c r="V68" s="192" t="e">
        <f t="shared" si="4"/>
        <v>#DIV/0!</v>
      </c>
      <c r="W68" s="201" t="e">
        <f t="shared" si="5"/>
        <v>#DIV/0!</v>
      </c>
      <c r="X68" s="201" t="e">
        <f t="shared" si="6"/>
        <v>#DIV/0!</v>
      </c>
      <c r="Y68" s="201" t="e">
        <f t="shared" si="7"/>
        <v>#DIV/0!</v>
      </c>
    </row>
    <row r="69" spans="1:25" ht="15.75" x14ac:dyDescent="0.25">
      <c r="A69" s="44" t="s">
        <v>71</v>
      </c>
      <c r="B69" s="398"/>
      <c r="C69" s="48">
        <v>0</v>
      </c>
      <c r="D69" s="48">
        <v>0</v>
      </c>
      <c r="E69" s="48">
        <v>0</v>
      </c>
      <c r="F69" s="48">
        <v>0</v>
      </c>
      <c r="G69" s="48">
        <v>0</v>
      </c>
      <c r="H69" s="43">
        <f t="shared" si="8"/>
        <v>0</v>
      </c>
      <c r="I69" s="282">
        <v>0</v>
      </c>
      <c r="J69" s="48">
        <v>0</v>
      </c>
      <c r="K69" s="48">
        <v>0</v>
      </c>
      <c r="L69" s="48">
        <v>0</v>
      </c>
      <c r="M69" s="48">
        <v>0</v>
      </c>
      <c r="N69" s="143">
        <f t="shared" si="9"/>
        <v>0</v>
      </c>
      <c r="O69" s="48">
        <v>0</v>
      </c>
      <c r="P69" s="48">
        <v>0</v>
      </c>
      <c r="Q69" s="48">
        <v>0</v>
      </c>
      <c r="R69" s="48">
        <v>0</v>
      </c>
      <c r="S69" s="48">
        <v>0</v>
      </c>
      <c r="T69" s="43">
        <f t="shared" si="2"/>
        <v>0</v>
      </c>
      <c r="U69" s="195">
        <f t="shared" si="3"/>
        <v>0</v>
      </c>
      <c r="V69" s="192" t="e">
        <f t="shared" si="4"/>
        <v>#DIV/0!</v>
      </c>
      <c r="W69" s="201" t="e">
        <f t="shared" si="5"/>
        <v>#DIV/0!</v>
      </c>
      <c r="X69" s="201" t="e">
        <f t="shared" si="6"/>
        <v>#DIV/0!</v>
      </c>
      <c r="Y69" s="201" t="e">
        <f t="shared" si="7"/>
        <v>#DIV/0!</v>
      </c>
    </row>
    <row r="70" spans="1:25" ht="15.75" x14ac:dyDescent="0.25">
      <c r="A70" s="44" t="s">
        <v>72</v>
      </c>
      <c r="B70" s="398"/>
      <c r="C70" s="48">
        <v>0</v>
      </c>
      <c r="D70" s="48">
        <v>0</v>
      </c>
      <c r="E70" s="48">
        <v>0</v>
      </c>
      <c r="F70" s="48">
        <v>0</v>
      </c>
      <c r="G70" s="48">
        <v>0</v>
      </c>
      <c r="H70" s="43">
        <f t="shared" si="8"/>
        <v>0</v>
      </c>
      <c r="I70" s="282">
        <v>0</v>
      </c>
      <c r="J70" s="48">
        <v>0</v>
      </c>
      <c r="K70" s="48">
        <v>0</v>
      </c>
      <c r="L70" s="48">
        <v>0</v>
      </c>
      <c r="M70" s="48">
        <v>0</v>
      </c>
      <c r="N70" s="143">
        <f t="shared" si="9"/>
        <v>0</v>
      </c>
      <c r="O70" s="48">
        <v>0</v>
      </c>
      <c r="P70" s="48">
        <v>0</v>
      </c>
      <c r="Q70" s="48">
        <v>0</v>
      </c>
      <c r="R70" s="48">
        <v>0</v>
      </c>
      <c r="S70" s="48">
        <v>0</v>
      </c>
      <c r="T70" s="43">
        <f t="shared" si="2"/>
        <v>0</v>
      </c>
      <c r="U70" s="195">
        <f t="shared" si="3"/>
        <v>0</v>
      </c>
      <c r="V70" s="192" t="e">
        <f t="shared" si="4"/>
        <v>#DIV/0!</v>
      </c>
      <c r="W70" s="201" t="e">
        <f t="shared" si="5"/>
        <v>#DIV/0!</v>
      </c>
      <c r="X70" s="201" t="e">
        <f t="shared" si="6"/>
        <v>#DIV/0!</v>
      </c>
      <c r="Y70" s="201" t="e">
        <f t="shared" si="7"/>
        <v>#DIV/0!</v>
      </c>
    </row>
    <row r="71" spans="1:25" ht="15.75" x14ac:dyDescent="0.25">
      <c r="A71" s="44" t="s">
        <v>73</v>
      </c>
      <c r="B71" s="398"/>
      <c r="C71" s="48">
        <v>0</v>
      </c>
      <c r="D71" s="48">
        <v>0</v>
      </c>
      <c r="E71" s="48">
        <v>0</v>
      </c>
      <c r="F71" s="48">
        <v>0</v>
      </c>
      <c r="G71" s="48">
        <v>0</v>
      </c>
      <c r="H71" s="43">
        <f t="shared" si="8"/>
        <v>0</v>
      </c>
      <c r="I71" s="282">
        <v>0</v>
      </c>
      <c r="J71" s="48">
        <v>0</v>
      </c>
      <c r="K71" s="48">
        <v>0</v>
      </c>
      <c r="L71" s="48">
        <v>0</v>
      </c>
      <c r="M71" s="48">
        <v>0</v>
      </c>
      <c r="N71" s="143">
        <f t="shared" si="9"/>
        <v>0</v>
      </c>
      <c r="O71" s="48">
        <v>0</v>
      </c>
      <c r="P71" s="48">
        <v>0</v>
      </c>
      <c r="Q71" s="48">
        <v>0</v>
      </c>
      <c r="R71" s="48">
        <v>0</v>
      </c>
      <c r="S71" s="48">
        <v>0</v>
      </c>
      <c r="T71" s="43">
        <f t="shared" si="2"/>
        <v>0</v>
      </c>
      <c r="U71" s="195">
        <f t="shared" si="3"/>
        <v>0</v>
      </c>
      <c r="V71" s="192" t="e">
        <f t="shared" si="4"/>
        <v>#DIV/0!</v>
      </c>
      <c r="W71" s="201" t="e">
        <f t="shared" si="5"/>
        <v>#DIV/0!</v>
      </c>
      <c r="X71" s="201" t="e">
        <f t="shared" si="6"/>
        <v>#DIV/0!</v>
      </c>
      <c r="Y71" s="201" t="e">
        <f t="shared" si="7"/>
        <v>#DIV/0!</v>
      </c>
    </row>
    <row r="72" spans="1:25" ht="15.75" x14ac:dyDescent="0.25">
      <c r="A72" s="44" t="s">
        <v>74</v>
      </c>
      <c r="B72" s="398"/>
      <c r="C72" s="48">
        <v>0</v>
      </c>
      <c r="D72" s="48">
        <v>0</v>
      </c>
      <c r="E72" s="48">
        <v>0</v>
      </c>
      <c r="F72" s="48">
        <v>0</v>
      </c>
      <c r="G72" s="48">
        <v>0</v>
      </c>
      <c r="H72" s="43">
        <f t="shared" si="8"/>
        <v>0</v>
      </c>
      <c r="I72" s="282">
        <v>0</v>
      </c>
      <c r="J72" s="48">
        <v>0</v>
      </c>
      <c r="K72" s="48">
        <v>0</v>
      </c>
      <c r="L72" s="48">
        <v>0</v>
      </c>
      <c r="M72" s="48">
        <v>0</v>
      </c>
      <c r="N72" s="143">
        <f t="shared" si="9"/>
        <v>0</v>
      </c>
      <c r="O72" s="48">
        <v>0</v>
      </c>
      <c r="P72" s="48">
        <v>0</v>
      </c>
      <c r="Q72" s="48">
        <v>0</v>
      </c>
      <c r="R72" s="48">
        <v>0</v>
      </c>
      <c r="S72" s="48">
        <v>0</v>
      </c>
      <c r="T72" s="43">
        <f t="shared" si="2"/>
        <v>0</v>
      </c>
      <c r="U72" s="195">
        <f t="shared" si="3"/>
        <v>0</v>
      </c>
      <c r="V72" s="192" t="e">
        <f t="shared" si="4"/>
        <v>#DIV/0!</v>
      </c>
      <c r="W72" s="201" t="e">
        <f t="shared" si="5"/>
        <v>#DIV/0!</v>
      </c>
      <c r="X72" s="201" t="e">
        <f t="shared" si="6"/>
        <v>#DIV/0!</v>
      </c>
      <c r="Y72" s="201" t="e">
        <f t="shared" si="7"/>
        <v>#DIV/0!</v>
      </c>
    </row>
    <row r="73" spans="1:25" ht="15.75" x14ac:dyDescent="0.25">
      <c r="A73" s="44" t="s">
        <v>75</v>
      </c>
      <c r="B73" s="398" t="s">
        <v>433</v>
      </c>
      <c r="C73" s="48">
        <v>2</v>
      </c>
      <c r="D73" s="48">
        <v>0</v>
      </c>
      <c r="E73" s="48">
        <v>0</v>
      </c>
      <c r="F73" s="48">
        <v>0</v>
      </c>
      <c r="G73" s="48">
        <v>0</v>
      </c>
      <c r="H73" s="43">
        <f t="shared" si="8"/>
        <v>2</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2</v>
      </c>
      <c r="V73" s="192">
        <f t="shared" ref="V73:V108" si="12">(D73+E73+F73+G73)/H73</f>
        <v>0</v>
      </c>
      <c r="W73" s="201" t="e">
        <f t="shared" ref="W73:W108" si="13">(J73+K73+L73+M73)/N73</f>
        <v>#DIV/0!</v>
      </c>
      <c r="X73" s="201" t="e">
        <f t="shared" ref="X73:X107" si="14">(P73+Q73+R73+S73)/T73</f>
        <v>#DIV/0!</v>
      </c>
      <c r="Y73" s="201">
        <f t="shared" ref="Y73:Y107" si="15">((D73+E73+F73+G73)+(J73+K73+L73+M73)+(P73+Q73+R73+S73))/U73</f>
        <v>0</v>
      </c>
    </row>
    <row r="74" spans="1:25" ht="15.75" x14ac:dyDescent="0.25">
      <c r="A74" s="44" t="s">
        <v>76</v>
      </c>
      <c r="B74" s="398"/>
      <c r="C74" s="48">
        <v>0</v>
      </c>
      <c r="D74" s="48">
        <v>0</v>
      </c>
      <c r="E74" s="48">
        <v>0</v>
      </c>
      <c r="F74" s="48">
        <v>0</v>
      </c>
      <c r="G74" s="48">
        <v>0</v>
      </c>
      <c r="H74" s="43">
        <f t="shared" si="8"/>
        <v>0</v>
      </c>
      <c r="I74" s="282">
        <v>0</v>
      </c>
      <c r="J74" s="48">
        <v>0</v>
      </c>
      <c r="K74" s="48">
        <v>0</v>
      </c>
      <c r="L74" s="48">
        <v>0</v>
      </c>
      <c r="M74" s="48">
        <v>0</v>
      </c>
      <c r="N74" s="143">
        <f t="shared" si="9"/>
        <v>0</v>
      </c>
      <c r="O74" s="48">
        <v>0</v>
      </c>
      <c r="P74" s="48">
        <v>0</v>
      </c>
      <c r="Q74" s="48">
        <v>0</v>
      </c>
      <c r="R74" s="48">
        <v>0</v>
      </c>
      <c r="S74" s="48">
        <v>0</v>
      </c>
      <c r="T74" s="43">
        <f t="shared" si="10"/>
        <v>0</v>
      </c>
      <c r="U74" s="195">
        <f t="shared" si="11"/>
        <v>0</v>
      </c>
      <c r="V74" s="192" t="e">
        <f t="shared" si="12"/>
        <v>#DIV/0!</v>
      </c>
      <c r="W74" s="201" t="e">
        <f t="shared" si="13"/>
        <v>#DIV/0!</v>
      </c>
      <c r="X74" s="201" t="e">
        <f t="shared" si="14"/>
        <v>#DIV/0!</v>
      </c>
      <c r="Y74" s="201" t="e">
        <f t="shared" si="15"/>
        <v>#DIV/0!</v>
      </c>
    </row>
    <row r="75" spans="1:25" ht="15.75" x14ac:dyDescent="0.25">
      <c r="A75" s="44" t="s">
        <v>77</v>
      </c>
      <c r="B75" s="398" t="s">
        <v>433</v>
      </c>
      <c r="C75" s="48">
        <v>1</v>
      </c>
      <c r="D75" s="48">
        <v>0</v>
      </c>
      <c r="E75" s="48">
        <v>0</v>
      </c>
      <c r="F75" s="48">
        <v>0</v>
      </c>
      <c r="G75" s="48">
        <v>0</v>
      </c>
      <c r="H75" s="43">
        <f t="shared" si="8"/>
        <v>1</v>
      </c>
      <c r="I75" s="282">
        <v>0</v>
      </c>
      <c r="J75" s="48">
        <v>0</v>
      </c>
      <c r="K75" s="48">
        <v>0</v>
      </c>
      <c r="L75" s="48">
        <v>0</v>
      </c>
      <c r="M75" s="48">
        <v>0</v>
      </c>
      <c r="N75" s="143">
        <f t="shared" si="9"/>
        <v>0</v>
      </c>
      <c r="O75" s="48">
        <v>0</v>
      </c>
      <c r="P75" s="48">
        <v>0</v>
      </c>
      <c r="Q75" s="48">
        <v>0</v>
      </c>
      <c r="R75" s="48">
        <v>0</v>
      </c>
      <c r="S75" s="48">
        <v>0</v>
      </c>
      <c r="T75" s="43">
        <f t="shared" si="10"/>
        <v>0</v>
      </c>
      <c r="U75" s="195">
        <f t="shared" si="11"/>
        <v>1</v>
      </c>
      <c r="V75" s="192">
        <f t="shared" si="12"/>
        <v>0</v>
      </c>
      <c r="W75" s="201" t="e">
        <f t="shared" si="13"/>
        <v>#DIV/0!</v>
      </c>
      <c r="X75" s="201" t="e">
        <f t="shared" si="14"/>
        <v>#DIV/0!</v>
      </c>
      <c r="Y75" s="201">
        <f t="shared" si="15"/>
        <v>0</v>
      </c>
    </row>
    <row r="76" spans="1:25" ht="15.75" x14ac:dyDescent="0.25">
      <c r="A76" s="44" t="s">
        <v>78</v>
      </c>
      <c r="B76" s="398" t="s">
        <v>433</v>
      </c>
      <c r="C76" s="48">
        <v>2</v>
      </c>
      <c r="D76" s="48">
        <v>0</v>
      </c>
      <c r="E76" s="48">
        <v>0</v>
      </c>
      <c r="F76" s="48">
        <v>0</v>
      </c>
      <c r="G76" s="48">
        <v>0</v>
      </c>
      <c r="H76" s="43">
        <f t="shared" si="8"/>
        <v>2</v>
      </c>
      <c r="I76" s="282">
        <v>0</v>
      </c>
      <c r="J76" s="48">
        <v>0</v>
      </c>
      <c r="K76" s="48">
        <v>0</v>
      </c>
      <c r="L76" s="48">
        <v>0</v>
      </c>
      <c r="M76" s="48">
        <v>0</v>
      </c>
      <c r="N76" s="143">
        <f t="shared" si="9"/>
        <v>0</v>
      </c>
      <c r="O76" s="48">
        <v>0</v>
      </c>
      <c r="P76" s="48">
        <v>0</v>
      </c>
      <c r="Q76" s="48">
        <v>0</v>
      </c>
      <c r="R76" s="48">
        <v>0</v>
      </c>
      <c r="S76" s="48">
        <v>0</v>
      </c>
      <c r="T76" s="43">
        <f t="shared" si="10"/>
        <v>0</v>
      </c>
      <c r="U76" s="195">
        <f t="shared" si="11"/>
        <v>2</v>
      </c>
      <c r="V76" s="192">
        <f t="shared" si="12"/>
        <v>0</v>
      </c>
      <c r="W76" s="201" t="e">
        <f t="shared" si="13"/>
        <v>#DIV/0!</v>
      </c>
      <c r="X76" s="201" t="e">
        <f t="shared" si="14"/>
        <v>#DIV/0!</v>
      </c>
      <c r="Y76" s="201">
        <f t="shared" si="15"/>
        <v>0</v>
      </c>
    </row>
    <row r="77" spans="1:25" ht="15.75" x14ac:dyDescent="0.25">
      <c r="A77" s="44" t="s">
        <v>79</v>
      </c>
      <c r="B77" s="398"/>
      <c r="C77" s="48">
        <v>0</v>
      </c>
      <c r="D77" s="48">
        <v>0</v>
      </c>
      <c r="E77" s="48">
        <v>0</v>
      </c>
      <c r="F77" s="48">
        <v>0</v>
      </c>
      <c r="G77" s="48">
        <v>0</v>
      </c>
      <c r="H77" s="43">
        <f t="shared" si="8"/>
        <v>0</v>
      </c>
      <c r="I77" s="282">
        <v>0</v>
      </c>
      <c r="J77" s="48">
        <v>0</v>
      </c>
      <c r="K77" s="48">
        <v>0</v>
      </c>
      <c r="L77" s="48">
        <v>0</v>
      </c>
      <c r="M77" s="48">
        <v>0</v>
      </c>
      <c r="N77" s="143">
        <f t="shared" si="9"/>
        <v>0</v>
      </c>
      <c r="O77" s="48">
        <v>0</v>
      </c>
      <c r="P77" s="48">
        <v>0</v>
      </c>
      <c r="Q77" s="48">
        <v>0</v>
      </c>
      <c r="R77" s="48">
        <v>0</v>
      </c>
      <c r="S77" s="48">
        <v>0</v>
      </c>
      <c r="T77" s="43">
        <f t="shared" si="10"/>
        <v>0</v>
      </c>
      <c r="U77" s="195">
        <f t="shared" si="11"/>
        <v>0</v>
      </c>
      <c r="V77" s="192" t="e">
        <f t="shared" si="12"/>
        <v>#DIV/0!</v>
      </c>
      <c r="W77" s="201" t="e">
        <f t="shared" si="13"/>
        <v>#DIV/0!</v>
      </c>
      <c r="X77" s="201" t="e">
        <f t="shared" si="14"/>
        <v>#DIV/0!</v>
      </c>
      <c r="Y77" s="201" t="e">
        <f t="shared" si="15"/>
        <v>#DIV/0!</v>
      </c>
    </row>
    <row r="78" spans="1:25" ht="15.75" x14ac:dyDescent="0.25">
      <c r="A78" s="44" t="s">
        <v>80</v>
      </c>
      <c r="B78" s="398"/>
      <c r="C78" s="48">
        <v>0</v>
      </c>
      <c r="D78" s="48">
        <v>0</v>
      </c>
      <c r="E78" s="48">
        <v>0</v>
      </c>
      <c r="F78" s="48">
        <v>0</v>
      </c>
      <c r="G78" s="48">
        <v>0</v>
      </c>
      <c r="H78" s="43">
        <f t="shared" si="8"/>
        <v>0</v>
      </c>
      <c r="I78" s="282">
        <v>0</v>
      </c>
      <c r="J78" s="48">
        <v>0</v>
      </c>
      <c r="K78" s="48">
        <v>0</v>
      </c>
      <c r="L78" s="48">
        <v>0</v>
      </c>
      <c r="M78" s="48">
        <v>0</v>
      </c>
      <c r="N78" s="143">
        <f t="shared" si="9"/>
        <v>0</v>
      </c>
      <c r="O78" s="48">
        <v>0</v>
      </c>
      <c r="P78" s="48">
        <v>0</v>
      </c>
      <c r="Q78" s="48">
        <v>0</v>
      </c>
      <c r="R78" s="48">
        <v>0</v>
      </c>
      <c r="S78" s="48">
        <v>0</v>
      </c>
      <c r="T78" s="43">
        <f t="shared" si="10"/>
        <v>0</v>
      </c>
      <c r="U78" s="195">
        <f t="shared" si="11"/>
        <v>0</v>
      </c>
      <c r="V78" s="192" t="e">
        <f t="shared" si="12"/>
        <v>#DIV/0!</v>
      </c>
      <c r="W78" s="201" t="e">
        <f t="shared" si="13"/>
        <v>#DIV/0!</v>
      </c>
      <c r="X78" s="201" t="e">
        <f t="shared" si="14"/>
        <v>#DIV/0!</v>
      </c>
      <c r="Y78" s="201" t="e">
        <f t="shared" si="15"/>
        <v>#DIV/0!</v>
      </c>
    </row>
    <row r="79" spans="1:25" ht="15.75" x14ac:dyDescent="0.25">
      <c r="A79" s="44" t="s">
        <v>81</v>
      </c>
      <c r="B79" s="398"/>
      <c r="C79" s="48">
        <v>0</v>
      </c>
      <c r="D79" s="48">
        <v>0</v>
      </c>
      <c r="E79" s="48">
        <v>0</v>
      </c>
      <c r="F79" s="48">
        <v>0</v>
      </c>
      <c r="G79" s="48">
        <v>0</v>
      </c>
      <c r="H79" s="43">
        <f t="shared" si="8"/>
        <v>0</v>
      </c>
      <c r="I79" s="282">
        <v>0</v>
      </c>
      <c r="J79" s="48">
        <v>0</v>
      </c>
      <c r="K79" s="48">
        <v>0</v>
      </c>
      <c r="L79" s="48">
        <v>0</v>
      </c>
      <c r="M79" s="48">
        <v>0</v>
      </c>
      <c r="N79" s="143">
        <f t="shared" si="9"/>
        <v>0</v>
      </c>
      <c r="O79" s="48">
        <v>0</v>
      </c>
      <c r="P79" s="48">
        <v>0</v>
      </c>
      <c r="Q79" s="48">
        <v>0</v>
      </c>
      <c r="R79" s="48">
        <v>0</v>
      </c>
      <c r="S79" s="48">
        <v>0</v>
      </c>
      <c r="T79" s="43">
        <f t="shared" si="10"/>
        <v>0</v>
      </c>
      <c r="U79" s="195">
        <f t="shared" si="11"/>
        <v>0</v>
      </c>
      <c r="V79" s="192" t="e">
        <f t="shared" si="12"/>
        <v>#DIV/0!</v>
      </c>
      <c r="W79" s="201" t="e">
        <f t="shared" si="13"/>
        <v>#DIV/0!</v>
      </c>
      <c r="X79" s="201" t="e">
        <f t="shared" si="14"/>
        <v>#DIV/0!</v>
      </c>
      <c r="Y79" s="201" t="e">
        <f t="shared" si="15"/>
        <v>#DIV/0!</v>
      </c>
    </row>
    <row r="80" spans="1:25" ht="15.75" x14ac:dyDescent="0.25">
      <c r="A80" s="44" t="s">
        <v>82</v>
      </c>
      <c r="B80" s="398" t="s">
        <v>433</v>
      </c>
      <c r="C80" s="48">
        <v>1</v>
      </c>
      <c r="D80" s="48">
        <v>0</v>
      </c>
      <c r="E80" s="48">
        <v>0</v>
      </c>
      <c r="F80" s="48">
        <v>0</v>
      </c>
      <c r="G80" s="48">
        <v>0</v>
      </c>
      <c r="H80" s="43">
        <f t="shared" si="8"/>
        <v>1</v>
      </c>
      <c r="I80" s="282">
        <v>0</v>
      </c>
      <c r="J80" s="48">
        <v>0</v>
      </c>
      <c r="K80" s="48">
        <v>0</v>
      </c>
      <c r="L80" s="48">
        <v>0</v>
      </c>
      <c r="M80" s="48">
        <v>0</v>
      </c>
      <c r="N80" s="143">
        <f t="shared" si="9"/>
        <v>0</v>
      </c>
      <c r="O80" s="48">
        <v>0</v>
      </c>
      <c r="P80" s="48">
        <v>0</v>
      </c>
      <c r="Q80" s="48">
        <v>0</v>
      </c>
      <c r="R80" s="48">
        <v>0</v>
      </c>
      <c r="S80" s="48">
        <v>0</v>
      </c>
      <c r="T80" s="43">
        <f t="shared" si="10"/>
        <v>0</v>
      </c>
      <c r="U80" s="195">
        <f t="shared" si="11"/>
        <v>1</v>
      </c>
      <c r="V80" s="192">
        <f t="shared" si="12"/>
        <v>0</v>
      </c>
      <c r="W80" s="201" t="e">
        <f t="shared" si="13"/>
        <v>#DIV/0!</v>
      </c>
      <c r="X80" s="201" t="e">
        <f t="shared" si="14"/>
        <v>#DIV/0!</v>
      </c>
      <c r="Y80" s="201">
        <f t="shared" si="15"/>
        <v>0</v>
      </c>
    </row>
    <row r="81" spans="1:25" ht="15.75" x14ac:dyDescent="0.25">
      <c r="A81" s="44" t="s">
        <v>83</v>
      </c>
      <c r="B81" s="398"/>
      <c r="C81" s="48">
        <v>0</v>
      </c>
      <c r="D81" s="48">
        <v>0</v>
      </c>
      <c r="E81" s="48">
        <v>0</v>
      </c>
      <c r="F81" s="48">
        <v>0</v>
      </c>
      <c r="G81" s="48">
        <v>0</v>
      </c>
      <c r="H81" s="43">
        <f t="shared" si="8"/>
        <v>0</v>
      </c>
      <c r="I81" s="282">
        <v>0</v>
      </c>
      <c r="J81" s="48">
        <v>0</v>
      </c>
      <c r="K81" s="48">
        <v>0</v>
      </c>
      <c r="L81" s="48">
        <v>0</v>
      </c>
      <c r="M81" s="48">
        <v>0</v>
      </c>
      <c r="N81" s="143">
        <f t="shared" si="9"/>
        <v>0</v>
      </c>
      <c r="O81" s="48">
        <v>0</v>
      </c>
      <c r="P81" s="48">
        <v>0</v>
      </c>
      <c r="Q81" s="48">
        <v>0</v>
      </c>
      <c r="R81" s="48">
        <v>0</v>
      </c>
      <c r="S81" s="48">
        <v>0</v>
      </c>
      <c r="T81" s="43">
        <f t="shared" si="10"/>
        <v>0</v>
      </c>
      <c r="U81" s="195">
        <f t="shared" si="11"/>
        <v>0</v>
      </c>
      <c r="V81" s="192" t="e">
        <f t="shared" si="12"/>
        <v>#DIV/0!</v>
      </c>
      <c r="W81" s="201" t="e">
        <f t="shared" si="13"/>
        <v>#DIV/0!</v>
      </c>
      <c r="X81" s="201" t="e">
        <f t="shared" si="14"/>
        <v>#DIV/0!</v>
      </c>
      <c r="Y81" s="201" t="e">
        <f t="shared" si="15"/>
        <v>#DIV/0!</v>
      </c>
    </row>
    <row r="82" spans="1:25" ht="15.75" x14ac:dyDescent="0.25">
      <c r="A82" s="44" t="s">
        <v>84</v>
      </c>
      <c r="B82" s="398"/>
      <c r="C82" s="48">
        <v>0</v>
      </c>
      <c r="D82" s="48">
        <v>0</v>
      </c>
      <c r="E82" s="48">
        <v>0</v>
      </c>
      <c r="F82" s="48">
        <v>0</v>
      </c>
      <c r="G82" s="48">
        <v>0</v>
      </c>
      <c r="H82" s="43">
        <f t="shared" si="8"/>
        <v>0</v>
      </c>
      <c r="I82" s="282">
        <v>0</v>
      </c>
      <c r="J82" s="48">
        <v>0</v>
      </c>
      <c r="K82" s="48">
        <v>0</v>
      </c>
      <c r="L82" s="48">
        <v>0</v>
      </c>
      <c r="M82" s="48">
        <v>0</v>
      </c>
      <c r="N82" s="143">
        <f t="shared" si="9"/>
        <v>0</v>
      </c>
      <c r="O82" s="48">
        <v>0</v>
      </c>
      <c r="P82" s="48">
        <v>0</v>
      </c>
      <c r="Q82" s="48">
        <v>0</v>
      </c>
      <c r="R82" s="48">
        <v>0</v>
      </c>
      <c r="S82" s="48">
        <v>0</v>
      </c>
      <c r="T82" s="43">
        <f t="shared" si="10"/>
        <v>0</v>
      </c>
      <c r="U82" s="195">
        <f t="shared" si="11"/>
        <v>0</v>
      </c>
      <c r="V82" s="192" t="e">
        <f t="shared" si="12"/>
        <v>#DIV/0!</v>
      </c>
      <c r="W82" s="201" t="e">
        <f t="shared" si="13"/>
        <v>#DIV/0!</v>
      </c>
      <c r="X82" s="201" t="e">
        <f t="shared" si="14"/>
        <v>#DIV/0!</v>
      </c>
      <c r="Y82" s="201" t="e">
        <f t="shared" si="15"/>
        <v>#DIV/0!</v>
      </c>
    </row>
    <row r="83" spans="1:25" ht="15.75" x14ac:dyDescent="0.25">
      <c r="A83" s="44" t="s">
        <v>85</v>
      </c>
      <c r="B83" s="398"/>
      <c r="C83" s="48">
        <v>0</v>
      </c>
      <c r="D83" s="48">
        <v>0</v>
      </c>
      <c r="E83" s="48">
        <v>0</v>
      </c>
      <c r="F83" s="48">
        <v>0</v>
      </c>
      <c r="G83" s="48">
        <v>0</v>
      </c>
      <c r="H83" s="43">
        <f t="shared" si="8"/>
        <v>0</v>
      </c>
      <c r="I83" s="282">
        <v>0</v>
      </c>
      <c r="J83" s="48">
        <v>0</v>
      </c>
      <c r="K83" s="48">
        <v>0</v>
      </c>
      <c r="L83" s="48">
        <v>0</v>
      </c>
      <c r="M83" s="48">
        <v>0</v>
      </c>
      <c r="N83" s="143">
        <f t="shared" si="9"/>
        <v>0</v>
      </c>
      <c r="O83" s="48">
        <v>0</v>
      </c>
      <c r="P83" s="48">
        <v>0</v>
      </c>
      <c r="Q83" s="48">
        <v>0</v>
      </c>
      <c r="R83" s="48">
        <v>0</v>
      </c>
      <c r="S83" s="48">
        <v>0</v>
      </c>
      <c r="T83" s="43">
        <f t="shared" si="10"/>
        <v>0</v>
      </c>
      <c r="U83" s="195">
        <f t="shared" si="11"/>
        <v>0</v>
      </c>
      <c r="V83" s="192" t="e">
        <f t="shared" si="12"/>
        <v>#DIV/0!</v>
      </c>
      <c r="W83" s="201" t="e">
        <f t="shared" si="13"/>
        <v>#DIV/0!</v>
      </c>
      <c r="X83" s="201" t="e">
        <f t="shared" si="14"/>
        <v>#DIV/0!</v>
      </c>
      <c r="Y83" s="201" t="e">
        <f t="shared" si="15"/>
        <v>#DIV/0!</v>
      </c>
    </row>
    <row r="84" spans="1:25" ht="15.75" x14ac:dyDescent="0.25">
      <c r="A84" s="44" t="s">
        <v>86</v>
      </c>
      <c r="B84" s="398"/>
      <c r="C84" s="48">
        <v>0</v>
      </c>
      <c r="D84" s="48">
        <v>0</v>
      </c>
      <c r="E84" s="48">
        <v>0</v>
      </c>
      <c r="F84" s="48">
        <v>0</v>
      </c>
      <c r="G84" s="48">
        <v>0</v>
      </c>
      <c r="H84" s="43">
        <f t="shared" si="8"/>
        <v>0</v>
      </c>
      <c r="I84" s="282">
        <v>0</v>
      </c>
      <c r="J84" s="48">
        <v>0</v>
      </c>
      <c r="K84" s="48">
        <v>0</v>
      </c>
      <c r="L84" s="48">
        <v>0</v>
      </c>
      <c r="M84" s="48">
        <v>0</v>
      </c>
      <c r="N84" s="143">
        <f t="shared" si="9"/>
        <v>0</v>
      </c>
      <c r="O84" s="48">
        <v>0</v>
      </c>
      <c r="P84" s="48">
        <v>0</v>
      </c>
      <c r="Q84" s="48">
        <v>0</v>
      </c>
      <c r="R84" s="48">
        <v>0</v>
      </c>
      <c r="S84" s="48">
        <v>0</v>
      </c>
      <c r="T84" s="43">
        <f t="shared" si="10"/>
        <v>0</v>
      </c>
      <c r="U84" s="195">
        <f t="shared" si="11"/>
        <v>0</v>
      </c>
      <c r="V84" s="192" t="e">
        <f t="shared" si="12"/>
        <v>#DIV/0!</v>
      </c>
      <c r="W84" s="201" t="e">
        <f t="shared" si="13"/>
        <v>#DIV/0!</v>
      </c>
      <c r="X84" s="201" t="e">
        <f t="shared" si="14"/>
        <v>#DIV/0!</v>
      </c>
      <c r="Y84" s="201" t="e">
        <f t="shared" si="15"/>
        <v>#DIV/0!</v>
      </c>
    </row>
    <row r="85" spans="1:25" ht="15.75" x14ac:dyDescent="0.25">
      <c r="A85" s="44" t="s">
        <v>87</v>
      </c>
      <c r="B85" s="398"/>
      <c r="C85" s="48">
        <v>0</v>
      </c>
      <c r="D85" s="48">
        <v>0</v>
      </c>
      <c r="E85" s="48">
        <v>0</v>
      </c>
      <c r="F85" s="48">
        <v>0</v>
      </c>
      <c r="G85" s="48">
        <v>0</v>
      </c>
      <c r="H85" s="43">
        <f t="shared" si="8"/>
        <v>0</v>
      </c>
      <c r="I85" s="282">
        <v>0</v>
      </c>
      <c r="J85" s="48">
        <v>0</v>
      </c>
      <c r="K85" s="48">
        <v>0</v>
      </c>
      <c r="L85" s="48">
        <v>0</v>
      </c>
      <c r="M85" s="48">
        <v>0</v>
      </c>
      <c r="N85" s="143">
        <f t="shared" si="9"/>
        <v>0</v>
      </c>
      <c r="O85" s="48">
        <v>0</v>
      </c>
      <c r="P85" s="48">
        <v>0</v>
      </c>
      <c r="Q85" s="48">
        <v>0</v>
      </c>
      <c r="R85" s="48">
        <v>0</v>
      </c>
      <c r="S85" s="48">
        <v>0</v>
      </c>
      <c r="T85" s="43">
        <f t="shared" si="10"/>
        <v>0</v>
      </c>
      <c r="U85" s="195">
        <f t="shared" si="11"/>
        <v>0</v>
      </c>
      <c r="V85" s="192" t="e">
        <f t="shared" si="12"/>
        <v>#DIV/0!</v>
      </c>
      <c r="W85" s="201" t="e">
        <f t="shared" si="13"/>
        <v>#DIV/0!</v>
      </c>
      <c r="X85" s="201" t="e">
        <f t="shared" si="14"/>
        <v>#DIV/0!</v>
      </c>
      <c r="Y85" s="201" t="e">
        <f t="shared" si="15"/>
        <v>#DIV/0!</v>
      </c>
    </row>
    <row r="86" spans="1:25" ht="15.75" x14ac:dyDescent="0.25">
      <c r="A86" s="44" t="s">
        <v>88</v>
      </c>
      <c r="B86" s="398"/>
      <c r="C86" s="48">
        <v>0</v>
      </c>
      <c r="D86" s="48">
        <v>0</v>
      </c>
      <c r="E86" s="48">
        <v>0</v>
      </c>
      <c r="F86" s="48">
        <v>0</v>
      </c>
      <c r="G86" s="48">
        <v>0</v>
      </c>
      <c r="H86" s="43">
        <f t="shared" si="8"/>
        <v>0</v>
      </c>
      <c r="I86" s="282">
        <v>0</v>
      </c>
      <c r="J86" s="48">
        <v>0</v>
      </c>
      <c r="K86" s="48">
        <v>0</v>
      </c>
      <c r="L86" s="48">
        <v>0</v>
      </c>
      <c r="M86" s="48">
        <v>0</v>
      </c>
      <c r="N86" s="143">
        <f t="shared" si="9"/>
        <v>0</v>
      </c>
      <c r="O86" s="48">
        <v>0</v>
      </c>
      <c r="P86" s="48">
        <v>0</v>
      </c>
      <c r="Q86" s="48">
        <v>0</v>
      </c>
      <c r="R86" s="48">
        <v>0</v>
      </c>
      <c r="S86" s="48">
        <v>0</v>
      </c>
      <c r="T86" s="43">
        <f t="shared" si="10"/>
        <v>0</v>
      </c>
      <c r="U86" s="195">
        <f t="shared" si="11"/>
        <v>0</v>
      </c>
      <c r="V86" s="192" t="e">
        <f t="shared" si="12"/>
        <v>#DIV/0!</v>
      </c>
      <c r="W86" s="201" t="e">
        <f t="shared" si="13"/>
        <v>#DIV/0!</v>
      </c>
      <c r="X86" s="201" t="e">
        <f t="shared" si="14"/>
        <v>#DIV/0!</v>
      </c>
      <c r="Y86" s="201" t="e">
        <f t="shared" si="15"/>
        <v>#DIV/0!</v>
      </c>
    </row>
    <row r="87" spans="1:25" ht="15.75" x14ac:dyDescent="0.25">
      <c r="A87" s="44" t="s">
        <v>89</v>
      </c>
      <c r="B87" s="398"/>
      <c r="C87" s="48">
        <v>0</v>
      </c>
      <c r="D87" s="48">
        <v>0</v>
      </c>
      <c r="E87" s="48">
        <v>0</v>
      </c>
      <c r="F87" s="48">
        <v>0</v>
      </c>
      <c r="G87" s="48">
        <v>0</v>
      </c>
      <c r="H87" s="43">
        <f t="shared" ref="H87:H107" si="16">SUM(C87:G87)</f>
        <v>0</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0</v>
      </c>
      <c r="V87" s="192" t="e">
        <f t="shared" si="12"/>
        <v>#DIV/0!</v>
      </c>
      <c r="W87" s="201" t="e">
        <f t="shared" si="13"/>
        <v>#DIV/0!</v>
      </c>
      <c r="X87" s="201" t="e">
        <f t="shared" si="14"/>
        <v>#DIV/0!</v>
      </c>
      <c r="Y87" s="201" t="e">
        <f t="shared" si="15"/>
        <v>#DIV/0!</v>
      </c>
    </row>
    <row r="88" spans="1:25" ht="15.75" x14ac:dyDescent="0.25">
      <c r="A88" s="44" t="s">
        <v>90</v>
      </c>
      <c r="B88" s="398"/>
      <c r="C88" s="48">
        <v>0</v>
      </c>
      <c r="D88" s="48">
        <v>0</v>
      </c>
      <c r="E88" s="48">
        <v>0</v>
      </c>
      <c r="F88" s="48">
        <v>0</v>
      </c>
      <c r="G88" s="48">
        <v>0</v>
      </c>
      <c r="H88" s="43">
        <f t="shared" si="16"/>
        <v>0</v>
      </c>
      <c r="I88" s="282">
        <v>0</v>
      </c>
      <c r="J88" s="48">
        <v>0</v>
      </c>
      <c r="K88" s="48">
        <v>0</v>
      </c>
      <c r="L88" s="48">
        <v>0</v>
      </c>
      <c r="M88" s="48">
        <v>0</v>
      </c>
      <c r="N88" s="143">
        <f t="shared" si="17"/>
        <v>0</v>
      </c>
      <c r="O88" s="48">
        <v>0</v>
      </c>
      <c r="P88" s="48">
        <v>0</v>
      </c>
      <c r="Q88" s="48">
        <v>0</v>
      </c>
      <c r="R88" s="48">
        <v>0</v>
      </c>
      <c r="S88" s="48">
        <v>0</v>
      </c>
      <c r="T88" s="43">
        <f t="shared" si="10"/>
        <v>0</v>
      </c>
      <c r="U88" s="195">
        <f t="shared" si="11"/>
        <v>0</v>
      </c>
      <c r="V88" s="192" t="e">
        <f t="shared" si="12"/>
        <v>#DIV/0!</v>
      </c>
      <c r="W88" s="201" t="e">
        <f t="shared" si="13"/>
        <v>#DIV/0!</v>
      </c>
      <c r="X88" s="201" t="e">
        <f t="shared" si="14"/>
        <v>#DIV/0!</v>
      </c>
      <c r="Y88" s="201" t="e">
        <f t="shared" si="15"/>
        <v>#DIV/0!</v>
      </c>
    </row>
    <row r="89" spans="1:25" ht="15.75" x14ac:dyDescent="0.25">
      <c r="A89" s="44" t="s">
        <v>91</v>
      </c>
      <c r="B89" s="398"/>
      <c r="C89" s="48">
        <v>0</v>
      </c>
      <c r="D89" s="48">
        <v>0</v>
      </c>
      <c r="E89" s="48">
        <v>0</v>
      </c>
      <c r="F89" s="48">
        <v>0</v>
      </c>
      <c r="G89" s="48">
        <v>0</v>
      </c>
      <c r="H89" s="43">
        <f t="shared" si="16"/>
        <v>0</v>
      </c>
      <c r="I89" s="282">
        <v>0</v>
      </c>
      <c r="J89" s="48">
        <v>0</v>
      </c>
      <c r="K89" s="48">
        <v>0</v>
      </c>
      <c r="L89" s="48">
        <v>0</v>
      </c>
      <c r="M89" s="48">
        <v>0</v>
      </c>
      <c r="N89" s="143">
        <f t="shared" si="17"/>
        <v>0</v>
      </c>
      <c r="O89" s="48">
        <v>0</v>
      </c>
      <c r="P89" s="48">
        <v>0</v>
      </c>
      <c r="Q89" s="48">
        <v>0</v>
      </c>
      <c r="R89" s="48">
        <v>0</v>
      </c>
      <c r="S89" s="48">
        <v>0</v>
      </c>
      <c r="T89" s="43">
        <f t="shared" si="10"/>
        <v>0</v>
      </c>
      <c r="U89" s="195">
        <f t="shared" si="11"/>
        <v>0</v>
      </c>
      <c r="V89" s="192" t="e">
        <f t="shared" si="12"/>
        <v>#DIV/0!</v>
      </c>
      <c r="W89" s="201" t="e">
        <f t="shared" si="13"/>
        <v>#DIV/0!</v>
      </c>
      <c r="X89" s="201" t="e">
        <f t="shared" si="14"/>
        <v>#DIV/0!</v>
      </c>
      <c r="Y89" s="201" t="e">
        <f t="shared" si="15"/>
        <v>#DIV/0!</v>
      </c>
    </row>
    <row r="90" spans="1:25" ht="15.75" x14ac:dyDescent="0.25">
      <c r="A90" s="44" t="s">
        <v>92</v>
      </c>
      <c r="B90" s="398" t="s">
        <v>433</v>
      </c>
      <c r="C90" s="48">
        <v>1</v>
      </c>
      <c r="D90" s="48">
        <v>0</v>
      </c>
      <c r="E90" s="48">
        <v>1</v>
      </c>
      <c r="F90" s="48">
        <v>0</v>
      </c>
      <c r="G90" s="48">
        <v>0</v>
      </c>
      <c r="H90" s="43">
        <f t="shared" si="16"/>
        <v>2</v>
      </c>
      <c r="I90" s="282">
        <v>0</v>
      </c>
      <c r="J90" s="48">
        <v>0</v>
      </c>
      <c r="K90" s="48">
        <v>0</v>
      </c>
      <c r="L90" s="48">
        <v>0</v>
      </c>
      <c r="M90" s="48">
        <v>0</v>
      </c>
      <c r="N90" s="143">
        <f t="shared" si="17"/>
        <v>0</v>
      </c>
      <c r="O90" s="48">
        <v>0</v>
      </c>
      <c r="P90" s="48">
        <v>0</v>
      </c>
      <c r="Q90" s="48">
        <v>0</v>
      </c>
      <c r="R90" s="48">
        <v>0</v>
      </c>
      <c r="S90" s="48">
        <v>0</v>
      </c>
      <c r="T90" s="43">
        <f t="shared" si="10"/>
        <v>0</v>
      </c>
      <c r="U90" s="195">
        <f t="shared" si="11"/>
        <v>2</v>
      </c>
      <c r="V90" s="192">
        <f t="shared" si="12"/>
        <v>0.5</v>
      </c>
      <c r="W90" s="201" t="e">
        <f t="shared" si="13"/>
        <v>#DIV/0!</v>
      </c>
      <c r="X90" s="201" t="e">
        <f t="shared" si="14"/>
        <v>#DIV/0!</v>
      </c>
      <c r="Y90" s="201">
        <f t="shared" si="15"/>
        <v>0.5</v>
      </c>
    </row>
    <row r="91" spans="1:25" ht="15.75" x14ac:dyDescent="0.25">
      <c r="A91" s="44" t="s">
        <v>93</v>
      </c>
      <c r="B91" s="398"/>
      <c r="C91" s="48">
        <v>0</v>
      </c>
      <c r="D91" s="48">
        <v>0</v>
      </c>
      <c r="E91" s="48">
        <v>0</v>
      </c>
      <c r="F91" s="48">
        <v>0</v>
      </c>
      <c r="G91" s="48">
        <v>0</v>
      </c>
      <c r="H91" s="43">
        <f t="shared" si="16"/>
        <v>0</v>
      </c>
      <c r="I91" s="282">
        <v>0</v>
      </c>
      <c r="J91" s="48">
        <v>0</v>
      </c>
      <c r="K91" s="48">
        <v>0</v>
      </c>
      <c r="L91" s="48">
        <v>0</v>
      </c>
      <c r="M91" s="48">
        <v>0</v>
      </c>
      <c r="N91" s="143">
        <f t="shared" si="17"/>
        <v>0</v>
      </c>
      <c r="O91" s="48">
        <v>0</v>
      </c>
      <c r="P91" s="48">
        <v>0</v>
      </c>
      <c r="Q91" s="48">
        <v>0</v>
      </c>
      <c r="R91" s="48">
        <v>0</v>
      </c>
      <c r="S91" s="48">
        <v>0</v>
      </c>
      <c r="T91" s="43">
        <f t="shared" si="10"/>
        <v>0</v>
      </c>
      <c r="U91" s="195">
        <f t="shared" si="11"/>
        <v>0</v>
      </c>
      <c r="V91" s="192" t="e">
        <f t="shared" si="12"/>
        <v>#DIV/0!</v>
      </c>
      <c r="W91" s="201" t="e">
        <f t="shared" si="13"/>
        <v>#DIV/0!</v>
      </c>
      <c r="X91" s="201" t="e">
        <f t="shared" si="14"/>
        <v>#DIV/0!</v>
      </c>
      <c r="Y91" s="201" t="e">
        <f t="shared" si="15"/>
        <v>#DIV/0!</v>
      </c>
    </row>
    <row r="92" spans="1:25" ht="15.75" x14ac:dyDescent="0.25">
      <c r="A92" s="44" t="s">
        <v>94</v>
      </c>
      <c r="B92" s="398"/>
      <c r="C92" s="48">
        <v>0</v>
      </c>
      <c r="D92" s="48">
        <v>0</v>
      </c>
      <c r="E92" s="48">
        <v>0</v>
      </c>
      <c r="F92" s="48">
        <v>0</v>
      </c>
      <c r="G92" s="48">
        <v>0</v>
      </c>
      <c r="H92" s="43">
        <f t="shared" si="16"/>
        <v>0</v>
      </c>
      <c r="I92" s="282">
        <v>0</v>
      </c>
      <c r="J92" s="48">
        <v>0</v>
      </c>
      <c r="K92" s="48">
        <v>0</v>
      </c>
      <c r="L92" s="48">
        <v>0</v>
      </c>
      <c r="M92" s="48">
        <v>0</v>
      </c>
      <c r="N92" s="143">
        <f t="shared" si="17"/>
        <v>0</v>
      </c>
      <c r="O92" s="48">
        <v>0</v>
      </c>
      <c r="P92" s="48">
        <v>0</v>
      </c>
      <c r="Q92" s="48">
        <v>0</v>
      </c>
      <c r="R92" s="48">
        <v>0</v>
      </c>
      <c r="S92" s="48">
        <v>0</v>
      </c>
      <c r="T92" s="43">
        <f t="shared" si="10"/>
        <v>0</v>
      </c>
      <c r="U92" s="195">
        <f t="shared" si="11"/>
        <v>0</v>
      </c>
      <c r="V92" s="192" t="e">
        <f t="shared" si="12"/>
        <v>#DIV/0!</v>
      </c>
      <c r="W92" s="201" t="e">
        <f t="shared" si="13"/>
        <v>#DIV/0!</v>
      </c>
      <c r="X92" s="201" t="e">
        <f t="shared" si="14"/>
        <v>#DIV/0!</v>
      </c>
      <c r="Y92" s="201" t="e">
        <f t="shared" si="15"/>
        <v>#DIV/0!</v>
      </c>
    </row>
    <row r="93" spans="1:25" ht="15.75" x14ac:dyDescent="0.25">
      <c r="A93" s="44" t="s">
        <v>95</v>
      </c>
      <c r="B93" s="398"/>
      <c r="C93" s="48">
        <v>0</v>
      </c>
      <c r="D93" s="48">
        <v>0</v>
      </c>
      <c r="E93" s="48">
        <v>0</v>
      </c>
      <c r="F93" s="48">
        <v>0</v>
      </c>
      <c r="G93" s="48">
        <v>0</v>
      </c>
      <c r="H93" s="43">
        <f t="shared" si="16"/>
        <v>0</v>
      </c>
      <c r="I93" s="282">
        <v>0</v>
      </c>
      <c r="J93" s="48">
        <v>0</v>
      </c>
      <c r="K93" s="48">
        <v>0</v>
      </c>
      <c r="L93" s="48">
        <v>0</v>
      </c>
      <c r="M93" s="48">
        <v>0</v>
      </c>
      <c r="N93" s="143">
        <f t="shared" si="17"/>
        <v>0</v>
      </c>
      <c r="O93" s="48">
        <v>0</v>
      </c>
      <c r="P93" s="48">
        <v>0</v>
      </c>
      <c r="Q93" s="48">
        <v>0</v>
      </c>
      <c r="R93" s="48">
        <v>0</v>
      </c>
      <c r="S93" s="48">
        <v>0</v>
      </c>
      <c r="T93" s="43">
        <f t="shared" si="10"/>
        <v>0</v>
      </c>
      <c r="U93" s="195">
        <f t="shared" si="11"/>
        <v>0</v>
      </c>
      <c r="V93" s="192" t="e">
        <f t="shared" si="12"/>
        <v>#DIV/0!</v>
      </c>
      <c r="W93" s="201" t="e">
        <f t="shared" si="13"/>
        <v>#DIV/0!</v>
      </c>
      <c r="X93" s="201" t="e">
        <f t="shared" si="14"/>
        <v>#DIV/0!</v>
      </c>
      <c r="Y93" s="201" t="e">
        <f t="shared" si="15"/>
        <v>#DIV/0!</v>
      </c>
    </row>
    <row r="94" spans="1:25" ht="15.75" x14ac:dyDescent="0.25">
      <c r="A94" s="44" t="s">
        <v>96</v>
      </c>
      <c r="B94" s="398"/>
      <c r="C94" s="48">
        <v>0</v>
      </c>
      <c r="D94" s="48">
        <v>0</v>
      </c>
      <c r="E94" s="48">
        <v>0</v>
      </c>
      <c r="F94" s="48">
        <v>0</v>
      </c>
      <c r="G94" s="48">
        <v>0</v>
      </c>
      <c r="H94" s="43">
        <f t="shared" si="16"/>
        <v>0</v>
      </c>
      <c r="I94" s="282">
        <v>0</v>
      </c>
      <c r="J94" s="48">
        <v>0</v>
      </c>
      <c r="K94" s="48">
        <v>0</v>
      </c>
      <c r="L94" s="48">
        <v>0</v>
      </c>
      <c r="M94" s="48">
        <v>0</v>
      </c>
      <c r="N94" s="143">
        <f t="shared" si="17"/>
        <v>0</v>
      </c>
      <c r="O94" s="48">
        <v>0</v>
      </c>
      <c r="P94" s="48">
        <v>0</v>
      </c>
      <c r="Q94" s="48">
        <v>0</v>
      </c>
      <c r="R94" s="48">
        <v>0</v>
      </c>
      <c r="S94" s="48">
        <v>0</v>
      </c>
      <c r="T94" s="43">
        <f t="shared" si="10"/>
        <v>0</v>
      </c>
      <c r="U94" s="195">
        <f t="shared" si="11"/>
        <v>0</v>
      </c>
      <c r="V94" s="192" t="e">
        <f t="shared" si="12"/>
        <v>#DIV/0!</v>
      </c>
      <c r="W94" s="201" t="e">
        <f t="shared" si="13"/>
        <v>#DIV/0!</v>
      </c>
      <c r="X94" s="201" t="e">
        <f t="shared" si="14"/>
        <v>#DIV/0!</v>
      </c>
      <c r="Y94" s="201" t="e">
        <f t="shared" si="15"/>
        <v>#DIV/0!</v>
      </c>
    </row>
    <row r="95" spans="1:25" ht="15.75" x14ac:dyDescent="0.25">
      <c r="A95" s="44" t="s">
        <v>97</v>
      </c>
      <c r="B95" s="398"/>
      <c r="C95" s="48">
        <v>0</v>
      </c>
      <c r="D95" s="48">
        <v>0</v>
      </c>
      <c r="E95" s="48">
        <v>0</v>
      </c>
      <c r="F95" s="48">
        <v>0</v>
      </c>
      <c r="G95" s="48">
        <v>0</v>
      </c>
      <c r="H95" s="43">
        <f t="shared" si="16"/>
        <v>0</v>
      </c>
      <c r="I95" s="282">
        <v>0</v>
      </c>
      <c r="J95" s="48">
        <v>0</v>
      </c>
      <c r="K95" s="48">
        <v>0</v>
      </c>
      <c r="L95" s="48">
        <v>0</v>
      </c>
      <c r="M95" s="48">
        <v>0</v>
      </c>
      <c r="N95" s="143">
        <f t="shared" si="17"/>
        <v>0</v>
      </c>
      <c r="O95" s="48">
        <v>0</v>
      </c>
      <c r="P95" s="48">
        <v>0</v>
      </c>
      <c r="Q95" s="48">
        <v>0</v>
      </c>
      <c r="R95" s="48">
        <v>0</v>
      </c>
      <c r="S95" s="48">
        <v>0</v>
      </c>
      <c r="T95" s="43">
        <f t="shared" si="10"/>
        <v>0</v>
      </c>
      <c r="U95" s="195">
        <f t="shared" si="11"/>
        <v>0</v>
      </c>
      <c r="V95" s="192" t="e">
        <f t="shared" si="12"/>
        <v>#DIV/0!</v>
      </c>
      <c r="W95" s="201" t="e">
        <f t="shared" si="13"/>
        <v>#DIV/0!</v>
      </c>
      <c r="X95" s="201" t="e">
        <f t="shared" si="14"/>
        <v>#DIV/0!</v>
      </c>
      <c r="Y95" s="201" t="e">
        <f t="shared" si="15"/>
        <v>#DIV/0!</v>
      </c>
    </row>
    <row r="96" spans="1:25" ht="15.75" x14ac:dyDescent="0.25">
      <c r="A96" s="44" t="s">
        <v>98</v>
      </c>
      <c r="B96" s="398" t="s">
        <v>433</v>
      </c>
      <c r="C96" s="48">
        <v>1</v>
      </c>
      <c r="D96" s="48">
        <v>0</v>
      </c>
      <c r="E96" s="48">
        <v>0</v>
      </c>
      <c r="F96" s="48">
        <v>0</v>
      </c>
      <c r="G96" s="48">
        <v>0</v>
      </c>
      <c r="H96" s="43">
        <f t="shared" si="16"/>
        <v>1</v>
      </c>
      <c r="I96" s="282">
        <v>0</v>
      </c>
      <c r="J96" s="48">
        <v>0</v>
      </c>
      <c r="K96" s="48">
        <v>0</v>
      </c>
      <c r="L96" s="48">
        <v>0</v>
      </c>
      <c r="M96" s="48">
        <v>0</v>
      </c>
      <c r="N96" s="143">
        <f t="shared" si="17"/>
        <v>0</v>
      </c>
      <c r="O96" s="48">
        <v>0</v>
      </c>
      <c r="P96" s="48">
        <v>0</v>
      </c>
      <c r="Q96" s="48">
        <v>0</v>
      </c>
      <c r="R96" s="48">
        <v>0</v>
      </c>
      <c r="S96" s="48">
        <v>0</v>
      </c>
      <c r="T96" s="43">
        <f t="shared" si="10"/>
        <v>0</v>
      </c>
      <c r="U96" s="195">
        <f t="shared" si="11"/>
        <v>1</v>
      </c>
      <c r="V96" s="192">
        <f t="shared" si="12"/>
        <v>0</v>
      </c>
      <c r="W96" s="201" t="e">
        <f t="shared" si="13"/>
        <v>#DIV/0!</v>
      </c>
      <c r="X96" s="201" t="e">
        <f t="shared" si="14"/>
        <v>#DIV/0!</v>
      </c>
      <c r="Y96" s="201">
        <f t="shared" si="15"/>
        <v>0</v>
      </c>
    </row>
    <row r="97" spans="1:25" ht="15.75" x14ac:dyDescent="0.25">
      <c r="A97" s="44" t="s">
        <v>99</v>
      </c>
      <c r="B97" s="398"/>
      <c r="C97" s="48">
        <v>0</v>
      </c>
      <c r="D97" s="48">
        <v>0</v>
      </c>
      <c r="E97" s="48">
        <v>0</v>
      </c>
      <c r="F97" s="48">
        <v>0</v>
      </c>
      <c r="G97" s="48">
        <v>0</v>
      </c>
      <c r="H97" s="43">
        <f t="shared" si="16"/>
        <v>0</v>
      </c>
      <c r="I97" s="282">
        <v>0</v>
      </c>
      <c r="J97" s="48">
        <v>0</v>
      </c>
      <c r="K97" s="48">
        <v>0</v>
      </c>
      <c r="L97" s="48">
        <v>0</v>
      </c>
      <c r="M97" s="48">
        <v>0</v>
      </c>
      <c r="N97" s="143">
        <f t="shared" si="17"/>
        <v>0</v>
      </c>
      <c r="O97" s="48">
        <v>0</v>
      </c>
      <c r="P97" s="48">
        <v>0</v>
      </c>
      <c r="Q97" s="48">
        <v>0</v>
      </c>
      <c r="R97" s="48">
        <v>0</v>
      </c>
      <c r="S97" s="48">
        <v>0</v>
      </c>
      <c r="T97" s="43">
        <f t="shared" si="10"/>
        <v>0</v>
      </c>
      <c r="U97" s="195">
        <f t="shared" si="11"/>
        <v>0</v>
      </c>
      <c r="V97" s="192" t="e">
        <f t="shared" si="12"/>
        <v>#DIV/0!</v>
      </c>
      <c r="W97" s="201" t="e">
        <f t="shared" si="13"/>
        <v>#DIV/0!</v>
      </c>
      <c r="X97" s="201" t="e">
        <f t="shared" si="14"/>
        <v>#DIV/0!</v>
      </c>
      <c r="Y97" s="201" t="e">
        <f t="shared" si="15"/>
        <v>#DIV/0!</v>
      </c>
    </row>
    <row r="98" spans="1:25" ht="15.75" x14ac:dyDescent="0.25">
      <c r="A98" s="44" t="s">
        <v>100</v>
      </c>
      <c r="B98" s="398"/>
      <c r="C98" s="48">
        <v>0</v>
      </c>
      <c r="D98" s="48">
        <v>0</v>
      </c>
      <c r="E98" s="48">
        <v>0</v>
      </c>
      <c r="F98" s="48">
        <v>0</v>
      </c>
      <c r="G98" s="48">
        <v>0</v>
      </c>
      <c r="H98" s="43">
        <f t="shared" si="16"/>
        <v>0</v>
      </c>
      <c r="I98" s="282">
        <v>0</v>
      </c>
      <c r="J98" s="48">
        <v>0</v>
      </c>
      <c r="K98" s="48">
        <v>0</v>
      </c>
      <c r="L98" s="48">
        <v>0</v>
      </c>
      <c r="M98" s="48">
        <v>0</v>
      </c>
      <c r="N98" s="143">
        <f t="shared" si="17"/>
        <v>0</v>
      </c>
      <c r="O98" s="48">
        <v>0</v>
      </c>
      <c r="P98" s="48">
        <v>0</v>
      </c>
      <c r="Q98" s="48">
        <v>0</v>
      </c>
      <c r="R98" s="48">
        <v>0</v>
      </c>
      <c r="S98" s="48">
        <v>0</v>
      </c>
      <c r="T98" s="43">
        <f t="shared" si="10"/>
        <v>0</v>
      </c>
      <c r="U98" s="195">
        <f t="shared" si="11"/>
        <v>0</v>
      </c>
      <c r="V98" s="192" t="e">
        <f t="shared" si="12"/>
        <v>#DIV/0!</v>
      </c>
      <c r="W98" s="201" t="e">
        <f t="shared" si="13"/>
        <v>#DIV/0!</v>
      </c>
      <c r="X98" s="201" t="e">
        <f t="shared" si="14"/>
        <v>#DIV/0!</v>
      </c>
      <c r="Y98" s="201" t="e">
        <f t="shared" si="15"/>
        <v>#DIV/0!</v>
      </c>
    </row>
    <row r="99" spans="1:25" ht="15.75" x14ac:dyDescent="0.25">
      <c r="A99" s="44" t="s">
        <v>101</v>
      </c>
      <c r="B99" s="398"/>
      <c r="C99" s="48">
        <v>0</v>
      </c>
      <c r="D99" s="48">
        <v>0</v>
      </c>
      <c r="E99" s="48">
        <v>0</v>
      </c>
      <c r="F99" s="48">
        <v>0</v>
      </c>
      <c r="G99" s="48">
        <v>0</v>
      </c>
      <c r="H99" s="43">
        <f t="shared" si="16"/>
        <v>0</v>
      </c>
      <c r="I99" s="282">
        <v>0</v>
      </c>
      <c r="J99" s="48">
        <v>0</v>
      </c>
      <c r="K99" s="48">
        <v>0</v>
      </c>
      <c r="L99" s="48">
        <v>0</v>
      </c>
      <c r="M99" s="48">
        <v>0</v>
      </c>
      <c r="N99" s="143">
        <f t="shared" si="17"/>
        <v>0</v>
      </c>
      <c r="O99" s="48">
        <v>0</v>
      </c>
      <c r="P99" s="48">
        <v>0</v>
      </c>
      <c r="Q99" s="48">
        <v>0</v>
      </c>
      <c r="R99" s="48">
        <v>0</v>
      </c>
      <c r="S99" s="48">
        <v>0</v>
      </c>
      <c r="T99" s="43">
        <f t="shared" si="10"/>
        <v>0</v>
      </c>
      <c r="U99" s="195">
        <f t="shared" si="11"/>
        <v>0</v>
      </c>
      <c r="V99" s="192" t="e">
        <f t="shared" si="12"/>
        <v>#DIV/0!</v>
      </c>
      <c r="W99" s="201" t="e">
        <f t="shared" si="13"/>
        <v>#DIV/0!</v>
      </c>
      <c r="X99" s="201" t="e">
        <f t="shared" si="14"/>
        <v>#DIV/0!</v>
      </c>
      <c r="Y99" s="201" t="e">
        <f t="shared" si="15"/>
        <v>#DIV/0!</v>
      </c>
    </row>
    <row r="100" spans="1:25" ht="15.75" x14ac:dyDescent="0.25">
      <c r="A100" s="44" t="s">
        <v>102</v>
      </c>
      <c r="B100" s="398"/>
      <c r="C100" s="48">
        <v>0</v>
      </c>
      <c r="D100" s="48">
        <v>0</v>
      </c>
      <c r="E100" s="48">
        <v>0</v>
      </c>
      <c r="F100" s="48">
        <v>0</v>
      </c>
      <c r="G100" s="48">
        <v>0</v>
      </c>
      <c r="H100" s="43">
        <f t="shared" si="16"/>
        <v>0</v>
      </c>
      <c r="I100" s="282">
        <v>0</v>
      </c>
      <c r="J100" s="48">
        <v>0</v>
      </c>
      <c r="K100" s="48">
        <v>0</v>
      </c>
      <c r="L100" s="48">
        <v>0</v>
      </c>
      <c r="M100" s="48">
        <v>0</v>
      </c>
      <c r="N100" s="143">
        <f t="shared" si="17"/>
        <v>0</v>
      </c>
      <c r="O100" s="48">
        <v>0</v>
      </c>
      <c r="P100" s="48">
        <v>0</v>
      </c>
      <c r="Q100" s="48">
        <v>0</v>
      </c>
      <c r="R100" s="48">
        <v>0</v>
      </c>
      <c r="S100" s="48">
        <v>0</v>
      </c>
      <c r="T100" s="43">
        <f t="shared" si="10"/>
        <v>0</v>
      </c>
      <c r="U100" s="195">
        <f t="shared" si="11"/>
        <v>0</v>
      </c>
      <c r="V100" s="192" t="e">
        <f t="shared" si="12"/>
        <v>#DIV/0!</v>
      </c>
      <c r="W100" s="201" t="e">
        <f t="shared" si="13"/>
        <v>#DIV/0!</v>
      </c>
      <c r="X100" s="201" t="e">
        <f t="shared" si="14"/>
        <v>#DIV/0!</v>
      </c>
      <c r="Y100" s="201" t="e">
        <f t="shared" si="15"/>
        <v>#DIV/0!</v>
      </c>
    </row>
    <row r="101" spans="1:25" ht="15.75" x14ac:dyDescent="0.25">
      <c r="A101" s="44" t="s">
        <v>103</v>
      </c>
      <c r="B101" s="398"/>
      <c r="C101" s="48">
        <v>0</v>
      </c>
      <c r="D101" s="48">
        <v>0</v>
      </c>
      <c r="E101" s="48">
        <v>0</v>
      </c>
      <c r="F101" s="48">
        <v>0</v>
      </c>
      <c r="G101" s="48">
        <v>0</v>
      </c>
      <c r="H101" s="43">
        <f t="shared" si="16"/>
        <v>0</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0</v>
      </c>
      <c r="V101" s="192" t="e">
        <f t="shared" si="12"/>
        <v>#DIV/0!</v>
      </c>
      <c r="W101" s="201" t="e">
        <f t="shared" si="13"/>
        <v>#DIV/0!</v>
      </c>
      <c r="X101" s="201" t="e">
        <f t="shared" si="14"/>
        <v>#DIV/0!</v>
      </c>
      <c r="Y101" s="201" t="e">
        <f t="shared" si="15"/>
        <v>#DIV/0!</v>
      </c>
    </row>
    <row r="102" spans="1:25" ht="15.75" x14ac:dyDescent="0.25">
      <c r="A102" s="44" t="s">
        <v>104</v>
      </c>
      <c r="B102" s="398"/>
      <c r="C102" s="48">
        <v>0</v>
      </c>
      <c r="D102" s="48">
        <v>0</v>
      </c>
      <c r="E102" s="48">
        <v>0</v>
      </c>
      <c r="F102" s="48">
        <v>0</v>
      </c>
      <c r="G102" s="48">
        <v>0</v>
      </c>
      <c r="H102" s="43">
        <f t="shared" si="16"/>
        <v>0</v>
      </c>
      <c r="I102" s="282">
        <v>0</v>
      </c>
      <c r="J102" s="48">
        <v>0</v>
      </c>
      <c r="K102" s="48">
        <v>0</v>
      </c>
      <c r="L102" s="48">
        <v>0</v>
      </c>
      <c r="M102" s="48">
        <v>0</v>
      </c>
      <c r="N102" s="143">
        <f t="shared" si="17"/>
        <v>0</v>
      </c>
      <c r="O102" s="48">
        <v>0</v>
      </c>
      <c r="P102" s="48">
        <v>0</v>
      </c>
      <c r="Q102" s="48">
        <v>0</v>
      </c>
      <c r="R102" s="48">
        <v>0</v>
      </c>
      <c r="S102" s="48">
        <v>0</v>
      </c>
      <c r="T102" s="43">
        <f t="shared" si="10"/>
        <v>0</v>
      </c>
      <c r="U102" s="195">
        <f t="shared" si="11"/>
        <v>0</v>
      </c>
      <c r="V102" s="192" t="e">
        <f t="shared" si="12"/>
        <v>#DIV/0!</v>
      </c>
      <c r="W102" s="201" t="e">
        <f t="shared" si="13"/>
        <v>#DIV/0!</v>
      </c>
      <c r="X102" s="201" t="e">
        <f t="shared" si="14"/>
        <v>#DIV/0!</v>
      </c>
      <c r="Y102" s="201" t="e">
        <f t="shared" si="15"/>
        <v>#DIV/0!</v>
      </c>
    </row>
    <row r="103" spans="1:25" ht="15.75" x14ac:dyDescent="0.25">
      <c r="A103" s="44" t="s">
        <v>105</v>
      </c>
      <c r="B103" s="398" t="s">
        <v>433</v>
      </c>
      <c r="C103" s="48">
        <v>2</v>
      </c>
      <c r="D103" s="48">
        <v>1</v>
      </c>
      <c r="E103" s="48">
        <v>0</v>
      </c>
      <c r="F103" s="48">
        <v>0</v>
      </c>
      <c r="G103" s="48">
        <v>0</v>
      </c>
      <c r="H103" s="43">
        <f t="shared" si="16"/>
        <v>3</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3</v>
      </c>
      <c r="V103" s="192">
        <f>(D103+E103+F103+G103)/H103</f>
        <v>0.33333333333333331</v>
      </c>
      <c r="W103" s="201" t="e">
        <f>(J103+K103+L103+M103)/N103</f>
        <v>#DIV/0!</v>
      </c>
      <c r="X103" s="201" t="e">
        <f>(P103+Q103+R103+S103)/T103</f>
        <v>#DIV/0!</v>
      </c>
      <c r="Y103" s="201">
        <f t="shared" si="15"/>
        <v>0.33333333333333331</v>
      </c>
    </row>
    <row r="104" spans="1:25" ht="15.75" x14ac:dyDescent="0.25">
      <c r="A104" s="44" t="s">
        <v>106</v>
      </c>
      <c r="B104" s="398" t="s">
        <v>433</v>
      </c>
      <c r="C104" s="48">
        <v>4</v>
      </c>
      <c r="D104" s="48">
        <v>2</v>
      </c>
      <c r="E104" s="48">
        <v>0</v>
      </c>
      <c r="F104" s="48">
        <v>0</v>
      </c>
      <c r="G104" s="48">
        <v>0</v>
      </c>
      <c r="H104" s="43">
        <f t="shared" si="16"/>
        <v>6</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6</v>
      </c>
      <c r="V104" s="192">
        <f t="shared" si="12"/>
        <v>0.33333333333333331</v>
      </c>
      <c r="W104" s="201" t="e">
        <f t="shared" si="13"/>
        <v>#DIV/0!</v>
      </c>
      <c r="X104" s="201" t="e">
        <f t="shared" si="14"/>
        <v>#DIV/0!</v>
      </c>
      <c r="Y104" s="201">
        <f t="shared" si="15"/>
        <v>0.33333333333333331</v>
      </c>
    </row>
    <row r="105" spans="1:25" ht="15.75" x14ac:dyDescent="0.25">
      <c r="A105" s="44" t="s">
        <v>107</v>
      </c>
      <c r="B105" s="398" t="s">
        <v>433</v>
      </c>
      <c r="C105" s="48">
        <v>5</v>
      </c>
      <c r="D105" s="48">
        <v>1</v>
      </c>
      <c r="E105" s="48">
        <v>1</v>
      </c>
      <c r="F105" s="48">
        <v>0</v>
      </c>
      <c r="G105" s="48">
        <v>0</v>
      </c>
      <c r="H105" s="43">
        <f t="shared" si="16"/>
        <v>7</v>
      </c>
      <c r="I105" s="282">
        <v>0</v>
      </c>
      <c r="J105" s="48">
        <v>0</v>
      </c>
      <c r="K105" s="48">
        <v>0</v>
      </c>
      <c r="L105" s="48">
        <v>0</v>
      </c>
      <c r="M105" s="48">
        <v>0</v>
      </c>
      <c r="N105" s="143">
        <f t="shared" si="17"/>
        <v>0</v>
      </c>
      <c r="O105" s="48">
        <v>0</v>
      </c>
      <c r="P105" s="48">
        <v>0</v>
      </c>
      <c r="Q105" s="48">
        <v>0</v>
      </c>
      <c r="R105" s="48">
        <v>0</v>
      </c>
      <c r="S105" s="48">
        <v>0</v>
      </c>
      <c r="T105" s="43">
        <f t="shared" si="10"/>
        <v>0</v>
      </c>
      <c r="U105" s="195">
        <f t="shared" si="11"/>
        <v>7</v>
      </c>
      <c r="V105" s="192">
        <f t="shared" si="12"/>
        <v>0.2857142857142857</v>
      </c>
      <c r="W105" s="201" t="e">
        <f t="shared" si="13"/>
        <v>#DIV/0!</v>
      </c>
      <c r="X105" s="201" t="e">
        <f t="shared" si="14"/>
        <v>#DIV/0!</v>
      </c>
      <c r="Y105" s="201">
        <f>((D105+E105+F105+G105)+(J105+K105+L105+M105)+(P105+Q105+R105+S105))/U105</f>
        <v>0.2857142857142857</v>
      </c>
    </row>
    <row r="106" spans="1:25" ht="15.75" x14ac:dyDescent="0.25">
      <c r="A106" s="44" t="s">
        <v>108</v>
      </c>
      <c r="B106" s="398" t="s">
        <v>433</v>
      </c>
      <c r="C106" s="48">
        <v>2</v>
      </c>
      <c r="D106" s="48">
        <v>0</v>
      </c>
      <c r="E106" s="48">
        <v>0</v>
      </c>
      <c r="F106" s="48">
        <v>0</v>
      </c>
      <c r="G106" s="48">
        <v>0</v>
      </c>
      <c r="H106" s="43">
        <f t="shared" si="16"/>
        <v>2</v>
      </c>
      <c r="I106" s="282">
        <v>0</v>
      </c>
      <c r="J106" s="48">
        <v>0</v>
      </c>
      <c r="K106" s="48">
        <v>0</v>
      </c>
      <c r="L106" s="48">
        <v>0</v>
      </c>
      <c r="M106" s="48">
        <v>0</v>
      </c>
      <c r="N106" s="143">
        <f t="shared" si="17"/>
        <v>0</v>
      </c>
      <c r="O106" s="48">
        <v>0</v>
      </c>
      <c r="P106" s="48">
        <v>0</v>
      </c>
      <c r="Q106" s="48">
        <v>0</v>
      </c>
      <c r="R106" s="48">
        <v>0</v>
      </c>
      <c r="S106" s="48">
        <v>0</v>
      </c>
      <c r="T106" s="43">
        <f t="shared" si="10"/>
        <v>0</v>
      </c>
      <c r="U106" s="195">
        <f>SUM(T106,N106,H106)</f>
        <v>2</v>
      </c>
      <c r="V106" s="192">
        <f>(D106+E106+F106+G106)/H106</f>
        <v>0</v>
      </c>
      <c r="W106" s="201" t="e">
        <f t="shared" si="13"/>
        <v>#DIV/0!</v>
      </c>
      <c r="X106" s="201" t="e">
        <f t="shared" si="14"/>
        <v>#DIV/0!</v>
      </c>
      <c r="Y106" s="201">
        <f t="shared" si="15"/>
        <v>0</v>
      </c>
    </row>
    <row r="107" spans="1:25" ht="15.75" x14ac:dyDescent="0.25">
      <c r="A107" s="44" t="s">
        <v>109</v>
      </c>
      <c r="B107" s="398"/>
      <c r="C107" s="48">
        <v>0</v>
      </c>
      <c r="D107" s="48">
        <v>0</v>
      </c>
      <c r="E107" s="48">
        <v>0</v>
      </c>
      <c r="F107" s="48">
        <v>0</v>
      </c>
      <c r="G107" s="48">
        <v>0</v>
      </c>
      <c r="H107" s="43">
        <f t="shared" si="16"/>
        <v>0</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0</v>
      </c>
      <c r="V107" s="192" t="e">
        <f t="shared" si="12"/>
        <v>#DIV/0!</v>
      </c>
      <c r="W107" s="201" t="e">
        <f t="shared" si="13"/>
        <v>#DIV/0!</v>
      </c>
      <c r="X107" s="201" t="e">
        <f t="shared" si="14"/>
        <v>#DIV/0!</v>
      </c>
      <c r="Y107" s="201" t="e">
        <f t="shared" si="15"/>
        <v>#DIV/0!</v>
      </c>
    </row>
    <row r="108" spans="1:25" ht="15" x14ac:dyDescent="0.2">
      <c r="A108" s="42" t="s">
        <v>222</v>
      </c>
      <c r="B108" s="42"/>
      <c r="C108" s="202">
        <f t="shared" ref="C108:N108" si="18">SUM(C8:C107)</f>
        <v>70</v>
      </c>
      <c r="D108" s="202">
        <f t="shared" si="18"/>
        <v>14</v>
      </c>
      <c r="E108" s="202">
        <f t="shared" si="18"/>
        <v>3</v>
      </c>
      <c r="F108" s="202">
        <f t="shared" si="18"/>
        <v>3</v>
      </c>
      <c r="G108" s="202">
        <f t="shared" si="18"/>
        <v>16</v>
      </c>
      <c r="H108" s="202">
        <f t="shared" si="18"/>
        <v>106</v>
      </c>
      <c r="I108" s="203">
        <f t="shared" si="18"/>
        <v>0</v>
      </c>
      <c r="J108" s="202">
        <f t="shared" si="18"/>
        <v>0</v>
      </c>
      <c r="K108" s="202">
        <f t="shared" si="18"/>
        <v>0</v>
      </c>
      <c r="L108" s="202">
        <f t="shared" si="18"/>
        <v>1</v>
      </c>
      <c r="M108" s="202">
        <f t="shared" si="18"/>
        <v>0</v>
      </c>
      <c r="N108" s="204">
        <f t="shared" si="18"/>
        <v>1</v>
      </c>
      <c r="O108" s="203">
        <f t="shared" ref="O108:T108" si="19">SUM(O8:O107)</f>
        <v>0</v>
      </c>
      <c r="P108" s="202">
        <f t="shared" si="19"/>
        <v>0</v>
      </c>
      <c r="Q108" s="202">
        <f t="shared" si="19"/>
        <v>0</v>
      </c>
      <c r="R108" s="202">
        <f t="shared" si="19"/>
        <v>0</v>
      </c>
      <c r="S108" s="202">
        <f t="shared" si="19"/>
        <v>0</v>
      </c>
      <c r="T108" s="204">
        <f t="shared" si="19"/>
        <v>0</v>
      </c>
      <c r="U108" s="205">
        <f>SUM(T108,N108,H108)</f>
        <v>107</v>
      </c>
      <c r="V108" s="206">
        <f t="shared" si="12"/>
        <v>0.33962264150943394</v>
      </c>
      <c r="W108" s="207">
        <f t="shared" si="13"/>
        <v>1</v>
      </c>
      <c r="X108" s="207" t="e">
        <f>(P30+Q30+R30+S30)/T108</f>
        <v>#DIV/0!</v>
      </c>
      <c r="Y108" s="207">
        <f>(D108+E108+F108+G108)+(J108+K108+L108+M108)+(P30+Q30+R30+S30)/U108</f>
        <v>37</v>
      </c>
    </row>
    <row r="109" spans="1:25" ht="15" x14ac:dyDescent="0.2">
      <c r="A109" s="42" t="s">
        <v>221</v>
      </c>
      <c r="B109" s="42"/>
      <c r="C109" s="43">
        <f>AVERAGE(C8:C107)</f>
        <v>0.7</v>
      </c>
      <c r="D109" s="43">
        <f t="shared" ref="D109:Y109" si="20">AVERAGE(D8:D107)</f>
        <v>0.14000000000000001</v>
      </c>
      <c r="E109" s="43">
        <f t="shared" si="20"/>
        <v>0.03</v>
      </c>
      <c r="F109" s="43">
        <f t="shared" si="20"/>
        <v>0.03</v>
      </c>
      <c r="G109" s="43">
        <f t="shared" si="20"/>
        <v>0.16</v>
      </c>
      <c r="H109" s="43">
        <f>AVERAGE(H8:H107)</f>
        <v>1.06</v>
      </c>
      <c r="I109" s="144">
        <f t="shared" si="20"/>
        <v>0</v>
      </c>
      <c r="J109" s="43">
        <f t="shared" si="20"/>
        <v>0</v>
      </c>
      <c r="K109" s="43">
        <f t="shared" si="20"/>
        <v>0</v>
      </c>
      <c r="L109" s="43">
        <f t="shared" si="20"/>
        <v>0.01</v>
      </c>
      <c r="M109" s="43">
        <f t="shared" si="20"/>
        <v>0</v>
      </c>
      <c r="N109" s="143">
        <f t="shared" si="20"/>
        <v>0.01</v>
      </c>
      <c r="O109" s="144">
        <f t="shared" ref="O109:T109" si="21">AVERAGE(O8:O107)</f>
        <v>0</v>
      </c>
      <c r="P109" s="43">
        <f t="shared" si="21"/>
        <v>0</v>
      </c>
      <c r="Q109" s="43">
        <f t="shared" si="21"/>
        <v>0</v>
      </c>
      <c r="R109" s="43">
        <f t="shared" si="21"/>
        <v>0</v>
      </c>
      <c r="S109" s="43">
        <f t="shared" si="21"/>
        <v>0</v>
      </c>
      <c r="T109" s="143">
        <f t="shared" si="21"/>
        <v>0</v>
      </c>
      <c r="U109" s="196">
        <f t="shared" si="20"/>
        <v>1.07</v>
      </c>
      <c r="V109" s="196" t="e">
        <f t="shared" si="20"/>
        <v>#DIV/0!</v>
      </c>
      <c r="W109" s="200" t="e">
        <f t="shared" si="20"/>
        <v>#DIV/0!</v>
      </c>
      <c r="X109" s="200" t="e">
        <f t="shared" si="20"/>
        <v>#DIV/0!</v>
      </c>
      <c r="Y109" s="200" t="e">
        <f t="shared" si="20"/>
        <v>#DIV/0!</v>
      </c>
    </row>
    <row r="110" spans="1:25" ht="15" x14ac:dyDescent="0.2">
      <c r="A110" s="42" t="s">
        <v>220</v>
      </c>
      <c r="B110" s="42"/>
      <c r="C110" s="43">
        <f>STDEV(C8:C107)</f>
        <v>1.4736747170651914</v>
      </c>
      <c r="D110" s="43">
        <f t="shared" ref="D110:Y110" si="22">STDEV(D8:D107)</f>
        <v>0.53219575649597506</v>
      </c>
      <c r="E110" s="43">
        <f t="shared" si="22"/>
        <v>0.17144660799776529</v>
      </c>
      <c r="F110" s="43">
        <f t="shared" si="22"/>
        <v>0.17144660799776529</v>
      </c>
      <c r="G110" s="43">
        <f t="shared" si="22"/>
        <v>0.50692178585033898</v>
      </c>
      <c r="H110" s="43">
        <f>STDEV(H8:H107)</f>
        <v>1.9940314982872303</v>
      </c>
      <c r="I110" s="144">
        <f t="shared" si="22"/>
        <v>0</v>
      </c>
      <c r="J110" s="43">
        <f t="shared" si="22"/>
        <v>0</v>
      </c>
      <c r="K110" s="43">
        <f t="shared" si="22"/>
        <v>0</v>
      </c>
      <c r="L110" s="43">
        <f t="shared" si="22"/>
        <v>0.1</v>
      </c>
      <c r="M110" s="43">
        <f t="shared" si="22"/>
        <v>0</v>
      </c>
      <c r="N110" s="143">
        <f t="shared" si="22"/>
        <v>0.1</v>
      </c>
      <c r="O110" s="144">
        <f t="shared" ref="O110:T110" si="23">STDEV(O8:O107)</f>
        <v>0</v>
      </c>
      <c r="P110" s="43">
        <f t="shared" si="23"/>
        <v>0</v>
      </c>
      <c r="Q110" s="43">
        <f t="shared" si="23"/>
        <v>0</v>
      </c>
      <c r="R110" s="43">
        <f t="shared" si="23"/>
        <v>0</v>
      </c>
      <c r="S110" s="43">
        <f t="shared" si="23"/>
        <v>0</v>
      </c>
      <c r="T110" s="143">
        <f t="shared" si="23"/>
        <v>0</v>
      </c>
      <c r="U110" s="196">
        <f t="shared" si="22"/>
        <v>2.0313452774857446</v>
      </c>
      <c r="V110" s="196" t="e">
        <f t="shared" si="22"/>
        <v>#DIV/0!</v>
      </c>
      <c r="W110" s="200" t="e">
        <f t="shared" si="22"/>
        <v>#DIV/0!</v>
      </c>
      <c r="X110" s="200" t="e">
        <f t="shared" si="22"/>
        <v>#DIV/0!</v>
      </c>
      <c r="Y110" s="200" t="e">
        <f t="shared" si="22"/>
        <v>#DIV/0!</v>
      </c>
    </row>
    <row r="111" spans="1:25" ht="15" x14ac:dyDescent="0.2">
      <c r="A111" s="324" t="s">
        <v>324</v>
      </c>
      <c r="B111" s="324"/>
      <c r="C111" s="325">
        <f>COUNTIF(C8:C107,0)</f>
        <v>71</v>
      </c>
      <c r="D111" s="325">
        <f t="shared" ref="D111:U111" si="24">COUNTIF(D8:D107,0)</f>
        <v>91</v>
      </c>
      <c r="E111" s="325">
        <f t="shared" si="24"/>
        <v>97</v>
      </c>
      <c r="F111" s="325">
        <f t="shared" si="24"/>
        <v>97</v>
      </c>
      <c r="G111" s="325">
        <f t="shared" si="24"/>
        <v>89</v>
      </c>
      <c r="H111" s="325">
        <f t="shared" si="24"/>
        <v>62</v>
      </c>
      <c r="I111" s="325">
        <f t="shared" si="24"/>
        <v>100</v>
      </c>
      <c r="J111" s="325">
        <f t="shared" si="24"/>
        <v>100</v>
      </c>
      <c r="K111" s="325">
        <f t="shared" si="24"/>
        <v>100</v>
      </c>
      <c r="L111" s="325">
        <f t="shared" si="24"/>
        <v>99</v>
      </c>
      <c r="M111" s="325">
        <f t="shared" si="24"/>
        <v>100</v>
      </c>
      <c r="N111" s="325">
        <f t="shared" si="24"/>
        <v>99</v>
      </c>
      <c r="O111" s="325">
        <f t="shared" si="24"/>
        <v>100</v>
      </c>
      <c r="P111" s="325">
        <f t="shared" si="24"/>
        <v>100</v>
      </c>
      <c r="Q111" s="325">
        <f t="shared" si="24"/>
        <v>100</v>
      </c>
      <c r="R111" s="325">
        <f t="shared" si="24"/>
        <v>100</v>
      </c>
      <c r="S111" s="325">
        <f t="shared" si="24"/>
        <v>100</v>
      </c>
      <c r="T111" s="325">
        <f t="shared" si="24"/>
        <v>100</v>
      </c>
      <c r="U111" s="325">
        <f t="shared" si="24"/>
        <v>62</v>
      </c>
      <c r="W111" s="3"/>
      <c r="X111" s="3"/>
    </row>
    <row r="112" spans="1:25" ht="15" x14ac:dyDescent="0.2">
      <c r="A112" s="324" t="s">
        <v>325</v>
      </c>
      <c r="B112" s="324"/>
      <c r="C112" s="325">
        <f>$A$2-C111</f>
        <v>29</v>
      </c>
      <c r="D112" s="325">
        <f t="shared" ref="D112:U112" si="25">$A$2-D111</f>
        <v>9</v>
      </c>
      <c r="E112" s="325">
        <f t="shared" si="25"/>
        <v>3</v>
      </c>
      <c r="F112" s="325">
        <f t="shared" si="25"/>
        <v>3</v>
      </c>
      <c r="G112" s="325">
        <f t="shared" si="25"/>
        <v>11</v>
      </c>
      <c r="H112" s="325">
        <f t="shared" si="25"/>
        <v>38</v>
      </c>
      <c r="I112" s="325">
        <f t="shared" si="25"/>
        <v>0</v>
      </c>
      <c r="J112" s="325">
        <f t="shared" si="25"/>
        <v>0</v>
      </c>
      <c r="K112" s="325">
        <f t="shared" si="25"/>
        <v>0</v>
      </c>
      <c r="L112" s="325">
        <f t="shared" si="25"/>
        <v>1</v>
      </c>
      <c r="M112" s="325">
        <f t="shared" si="25"/>
        <v>0</v>
      </c>
      <c r="N112" s="325">
        <f t="shared" si="25"/>
        <v>1</v>
      </c>
      <c r="O112" s="325">
        <f t="shared" si="25"/>
        <v>0</v>
      </c>
      <c r="P112" s="325">
        <f t="shared" si="25"/>
        <v>0</v>
      </c>
      <c r="Q112" s="325">
        <f t="shared" si="25"/>
        <v>0</v>
      </c>
      <c r="R112" s="325">
        <f t="shared" si="25"/>
        <v>0</v>
      </c>
      <c r="S112" s="325">
        <f t="shared" si="25"/>
        <v>0</v>
      </c>
      <c r="T112" s="325">
        <f t="shared" si="25"/>
        <v>0</v>
      </c>
      <c r="U112" s="325">
        <f t="shared" si="25"/>
        <v>38</v>
      </c>
    </row>
    <row r="113" spans="1:21" ht="15" x14ac:dyDescent="0.2">
      <c r="A113" s="324" t="s">
        <v>326</v>
      </c>
      <c r="B113" s="324"/>
      <c r="C113" s="326">
        <f>(C112/(C112+C111))*100</f>
        <v>28.999999999999996</v>
      </c>
      <c r="D113" s="326">
        <f t="shared" ref="D113:U113" si="26">(D112/(D112+D111))*100</f>
        <v>9</v>
      </c>
      <c r="E113" s="326">
        <f t="shared" si="26"/>
        <v>3</v>
      </c>
      <c r="F113" s="326">
        <f t="shared" si="26"/>
        <v>3</v>
      </c>
      <c r="G113" s="326">
        <f t="shared" si="26"/>
        <v>11</v>
      </c>
      <c r="H113" s="326">
        <f t="shared" si="26"/>
        <v>38</v>
      </c>
      <c r="I113" s="326">
        <f t="shared" si="26"/>
        <v>0</v>
      </c>
      <c r="J113" s="326">
        <f t="shared" si="26"/>
        <v>0</v>
      </c>
      <c r="K113" s="326">
        <f t="shared" si="26"/>
        <v>0</v>
      </c>
      <c r="L113" s="326">
        <f t="shared" si="26"/>
        <v>1</v>
      </c>
      <c r="M113" s="326">
        <f t="shared" si="26"/>
        <v>0</v>
      </c>
      <c r="N113" s="326">
        <f t="shared" si="26"/>
        <v>1</v>
      </c>
      <c r="O113" s="326">
        <f t="shared" si="26"/>
        <v>0</v>
      </c>
      <c r="P113" s="326">
        <f t="shared" si="26"/>
        <v>0</v>
      </c>
      <c r="Q113" s="326">
        <f t="shared" si="26"/>
        <v>0</v>
      </c>
      <c r="R113" s="326">
        <f t="shared" si="26"/>
        <v>0</v>
      </c>
      <c r="S113" s="326">
        <f t="shared" si="26"/>
        <v>0</v>
      </c>
      <c r="T113" s="326">
        <f t="shared" si="26"/>
        <v>0</v>
      </c>
      <c r="U113" s="326">
        <f t="shared" si="26"/>
        <v>38</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213"/>
  <sheetViews>
    <sheetView zoomScale="80" zoomScaleNormal="80" workbookViewId="0">
      <pane xSplit="4" ySplit="11" topLeftCell="E171" activePane="bottomRight" state="frozen"/>
      <selection pane="topRight" activeCell="E1" sqref="E1"/>
      <selection pane="bottomLeft" activeCell="A12" sqref="A12"/>
      <selection pane="bottomRight" activeCell="G200" sqref="G200"/>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Gyöngyöspata</v>
      </c>
      <c r="G1" s="368"/>
      <c r="H1" s="368"/>
      <c r="I1" s="146"/>
      <c r="J1" s="297" t="s">
        <v>143</v>
      </c>
      <c r="K1" s="514">
        <f>'terepi-hajtásszám&amp;hullaték'!R1</f>
        <v>41809</v>
      </c>
      <c r="L1" s="527"/>
      <c r="M1" s="295" t="s">
        <v>214</v>
      </c>
      <c r="N1" s="295"/>
      <c r="O1" s="368" t="str">
        <f>'terepi-hajtásszám&amp;hullaték'!Y1</f>
        <v>Brevák E. Hepp K. Csintalan Zs. Herbály M.</v>
      </c>
      <c r="P1" s="368"/>
      <c r="Q1" s="368"/>
      <c r="R1" s="369"/>
      <c r="S1" s="146"/>
      <c r="T1" s="293" t="s">
        <v>305</v>
      </c>
      <c r="U1" s="295"/>
      <c r="V1" s="368" t="str">
        <f>'terepi-hajtásszám&amp;hullaték'!AH1</f>
        <v>Hoffer K.</v>
      </c>
      <c r="W1" s="368"/>
      <c r="X1" s="368"/>
      <c r="Y1" s="368"/>
      <c r="Z1" s="295" t="s">
        <v>306</v>
      </c>
      <c r="AA1" s="295" t="s">
        <v>307</v>
      </c>
      <c r="AB1" s="514">
        <f>'terepi-hajtásszám&amp;hullaték'!AN1</f>
        <v>41853</v>
      </c>
      <c r="AC1" s="528"/>
    </row>
    <row r="2" spans="1:29" ht="15.75" x14ac:dyDescent="0.25">
      <c r="A2" s="266">
        <f>'terepi-hajtásszám&amp;hullaték'!A2</f>
        <v>100</v>
      </c>
      <c r="B2" s="328"/>
      <c r="E2" s="152" t="s">
        <v>348</v>
      </c>
      <c r="F2" s="153"/>
      <c r="G2" s="153"/>
      <c r="H2" s="153"/>
      <c r="I2" s="153"/>
      <c r="J2" s="140"/>
      <c r="K2" s="329"/>
      <c r="L2" s="140"/>
      <c r="M2" s="140"/>
      <c r="N2" s="140"/>
      <c r="O2" s="140"/>
      <c r="P2" s="140"/>
      <c r="Q2" s="140"/>
      <c r="R2" s="140"/>
      <c r="S2" s="140"/>
      <c r="T2" s="140"/>
    </row>
    <row r="3" spans="1:29" ht="15" x14ac:dyDescent="0.2">
      <c r="E3" s="152" t="s">
        <v>380</v>
      </c>
      <c r="F3" s="153"/>
      <c r="G3" s="153"/>
      <c r="H3" s="153"/>
      <c r="I3" s="153"/>
      <c r="J3" s="140"/>
      <c r="K3" s="140"/>
      <c r="L3" s="140"/>
      <c r="M3" s="140"/>
      <c r="N3" s="140"/>
      <c r="O3" s="140"/>
      <c r="P3" s="140"/>
      <c r="Q3" s="140"/>
      <c r="R3" s="140"/>
      <c r="S3" s="140"/>
      <c r="T3" s="140"/>
    </row>
    <row r="4" spans="1:29" ht="15" x14ac:dyDescent="0.2">
      <c r="E4" s="152" t="s">
        <v>379</v>
      </c>
      <c r="F4" s="153"/>
      <c r="G4" s="153"/>
      <c r="H4" s="153"/>
      <c r="I4" s="153"/>
      <c r="J4" s="140"/>
      <c r="K4" s="140"/>
      <c r="L4" s="140"/>
      <c r="M4" s="140"/>
      <c r="N4" s="140"/>
      <c r="O4" s="140"/>
      <c r="P4" s="140"/>
      <c r="Q4" s="140"/>
      <c r="R4" s="140"/>
      <c r="S4" s="140"/>
      <c r="T4" s="140"/>
    </row>
    <row r="5" spans="1:29" ht="15" customHeight="1" x14ac:dyDescent="0.2">
      <c r="E5" s="152" t="s">
        <v>329</v>
      </c>
      <c r="F5" s="153"/>
      <c r="G5" s="153"/>
      <c r="H5" s="153"/>
      <c r="I5" s="153"/>
      <c r="J5" s="140"/>
      <c r="K5" s="140"/>
      <c r="L5" s="140"/>
      <c r="M5" s="140"/>
      <c r="N5" s="140"/>
      <c r="O5" s="140"/>
      <c r="P5" s="140"/>
      <c r="Q5" s="140"/>
      <c r="R5" s="140"/>
      <c r="S5" s="140"/>
      <c r="T5" s="140"/>
    </row>
    <row r="6" spans="1:29" ht="15" customHeight="1" x14ac:dyDescent="0.2">
      <c r="E6" s="152" t="s">
        <v>330</v>
      </c>
      <c r="F6" s="153"/>
      <c r="G6" s="153"/>
      <c r="H6" s="153"/>
      <c r="I6" s="153"/>
      <c r="J6" s="140"/>
      <c r="K6" s="140"/>
      <c r="L6" s="140"/>
      <c r="M6" s="140"/>
      <c r="N6" s="140"/>
      <c r="O6" s="140"/>
      <c r="P6" s="140"/>
      <c r="Q6" s="140"/>
      <c r="R6" s="140"/>
      <c r="S6" s="140"/>
      <c r="T6" s="140"/>
      <c r="U6" s="140"/>
      <c r="V6" s="140"/>
      <c r="W6" s="140"/>
    </row>
    <row r="7" spans="1:29" ht="15" x14ac:dyDescent="0.2">
      <c r="E7" s="466" t="s">
        <v>428</v>
      </c>
      <c r="F7" s="465"/>
      <c r="G7" s="465"/>
      <c r="H7" s="465"/>
      <c r="I7" s="465"/>
      <c r="J7" s="465"/>
      <c r="K7" s="465"/>
      <c r="L7" s="465"/>
      <c r="M7" s="465"/>
      <c r="N7" s="465"/>
      <c r="O7" s="465"/>
      <c r="P7" s="465"/>
      <c r="Q7" s="465"/>
      <c r="R7" s="465"/>
      <c r="S7" s="465"/>
      <c r="T7" s="465"/>
      <c r="U7" s="465"/>
      <c r="V7" s="465"/>
      <c r="W7" s="465"/>
    </row>
    <row r="8" spans="1:29" ht="32.25" customHeight="1" thickBot="1" x14ac:dyDescent="0.3">
      <c r="E8" s="543" t="s">
        <v>225</v>
      </c>
      <c r="F8" s="544"/>
      <c r="G8" s="544"/>
      <c r="H8" s="544"/>
      <c r="I8" s="544"/>
      <c r="J8" s="544"/>
      <c r="K8" s="544"/>
      <c r="L8" s="544"/>
      <c r="M8" s="544"/>
      <c r="N8" s="544"/>
      <c r="O8" s="544"/>
      <c r="P8" s="544"/>
      <c r="Q8" s="544"/>
      <c r="R8" s="544"/>
      <c r="S8" s="544"/>
      <c r="T8" s="544"/>
      <c r="U8" s="544"/>
    </row>
    <row r="9" spans="1:29" ht="33" customHeight="1" x14ac:dyDescent="0.25">
      <c r="B9" s="418"/>
      <c r="C9" s="418"/>
      <c r="D9" s="418"/>
      <c r="E9" s="424"/>
      <c r="F9" s="545" t="s">
        <v>224</v>
      </c>
      <c r="G9" s="546"/>
      <c r="H9" s="546"/>
      <c r="I9" s="546"/>
      <c r="J9" s="546"/>
      <c r="K9" s="546"/>
      <c r="L9" s="546"/>
      <c r="M9" s="546"/>
      <c r="N9" s="546"/>
      <c r="O9" s="546"/>
      <c r="P9" s="546"/>
      <c r="Q9" s="546"/>
      <c r="R9" s="547"/>
      <c r="S9" s="550" t="s">
        <v>254</v>
      </c>
      <c r="T9" s="551"/>
      <c r="U9" s="229" t="s">
        <v>331</v>
      </c>
      <c r="W9" s="344"/>
    </row>
    <row r="10" spans="1:29" ht="15.75" customHeight="1" x14ac:dyDescent="0.25">
      <c r="B10" s="418"/>
      <c r="C10" s="418"/>
      <c r="D10" s="418"/>
      <c r="E10" s="425"/>
      <c r="F10" s="423"/>
      <c r="G10" s="540" t="s">
        <v>271</v>
      </c>
      <c r="H10" s="541"/>
      <c r="I10" s="541"/>
      <c r="J10" s="542"/>
      <c r="K10" s="548" t="s">
        <v>272</v>
      </c>
      <c r="L10" s="541"/>
      <c r="M10" s="541"/>
      <c r="N10" s="542"/>
      <c r="O10" s="548" t="s">
        <v>273</v>
      </c>
      <c r="P10" s="541"/>
      <c r="Q10" s="541"/>
      <c r="R10" s="549"/>
      <c r="S10" s="552" t="s">
        <v>252</v>
      </c>
      <c r="T10" s="538" t="s">
        <v>253</v>
      </c>
      <c r="U10" s="209"/>
      <c r="V10" s="435" t="s">
        <v>426</v>
      </c>
      <c r="W10" s="344"/>
    </row>
    <row r="11" spans="1:29" ht="47.25" customHeight="1" x14ac:dyDescent="0.25">
      <c r="A11" s="419" t="s">
        <v>394</v>
      </c>
      <c r="B11" s="418" t="s">
        <v>229</v>
      </c>
      <c r="C11" s="418" t="s">
        <v>394</v>
      </c>
      <c r="D11" s="418"/>
      <c r="E11" s="426" t="s">
        <v>345</v>
      </c>
      <c r="F11" s="427" t="s">
        <v>223</v>
      </c>
      <c r="G11" s="459" t="s">
        <v>398</v>
      </c>
      <c r="H11" s="459" t="s">
        <v>399</v>
      </c>
      <c r="I11" s="459" t="s">
        <v>400</v>
      </c>
      <c r="J11" s="460" t="s">
        <v>401</v>
      </c>
      <c r="K11" s="461" t="s">
        <v>405</v>
      </c>
      <c r="L11" s="459" t="s">
        <v>406</v>
      </c>
      <c r="M11" s="459" t="s">
        <v>407</v>
      </c>
      <c r="N11" s="462" t="s">
        <v>408</v>
      </c>
      <c r="O11" s="463" t="s">
        <v>409</v>
      </c>
      <c r="P11" s="459" t="s">
        <v>410</v>
      </c>
      <c r="Q11" s="459" t="s">
        <v>411</v>
      </c>
      <c r="R11" s="463" t="s">
        <v>412</v>
      </c>
      <c r="S11" s="534"/>
      <c r="T11" s="539"/>
      <c r="U11" s="464" t="s">
        <v>427</v>
      </c>
      <c r="V11" s="222" t="str">
        <f>C11</f>
        <v>fásszárú faj</v>
      </c>
      <c r="W11" s="344"/>
    </row>
    <row r="12" spans="1:29" ht="15.75" x14ac:dyDescent="0.25">
      <c r="A12" s="150" t="str">
        <f>'terepi-hajtásszám&amp;hullaték'!Q4</f>
        <v>Kocsánytalan tölgy</v>
      </c>
      <c r="B12" s="401">
        <v>2</v>
      </c>
      <c r="C12" s="338" t="s">
        <v>215</v>
      </c>
      <c r="D12" s="339"/>
      <c r="E12" s="149">
        <v>107</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Kocsánytalan tölgy</v>
      </c>
      <c r="W12" s="328"/>
    </row>
    <row r="13" spans="1:29" ht="15.75" x14ac:dyDescent="0.25">
      <c r="A13" s="150" t="str">
        <f>'terepi-hajtásszám&amp;hullaték'!Z4</f>
        <v>Kocsányos tölgy</v>
      </c>
      <c r="B13" s="401">
        <v>4</v>
      </c>
      <c r="C13" s="338" t="s">
        <v>215</v>
      </c>
      <c r="D13" s="339"/>
      <c r="E13" s="149">
        <v>95</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76" si="0">IF((T13-S13)&gt;0,T13-S13,"nulla")</f>
        <v>nulla</v>
      </c>
      <c r="V13" s="222" t="str">
        <f t="shared" ref="V13:V76" si="1">C13</f>
        <v>Kocsánytalan tölgy</v>
      </c>
      <c r="W13" s="328"/>
    </row>
    <row r="14" spans="1:29" ht="15.75" x14ac:dyDescent="0.25">
      <c r="A14" s="150" t="str">
        <f>'terepi-hajtásszám&amp;hullaték'!AI4</f>
        <v>Csertölgy</v>
      </c>
      <c r="B14" s="401">
        <v>5</v>
      </c>
      <c r="C14" s="338" t="s">
        <v>215</v>
      </c>
      <c r="D14" s="339"/>
      <c r="E14" s="149">
        <v>68</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Kocsánytalan tölgy</v>
      </c>
      <c r="W14" s="328"/>
    </row>
    <row r="15" spans="1:29" ht="15.75" x14ac:dyDescent="0.25">
      <c r="A15" s="150" t="str">
        <f>'terepi-hajtásszám&amp;hullaték'!AR4</f>
        <v>Magas kőris</v>
      </c>
      <c r="B15" s="401">
        <v>6</v>
      </c>
      <c r="C15" s="338" t="s">
        <v>242</v>
      </c>
      <c r="D15" s="339"/>
      <c r="E15" s="149">
        <v>13</v>
      </c>
      <c r="F15" s="211">
        <v>1</v>
      </c>
      <c r="G15" s="211">
        <v>0</v>
      </c>
      <c r="H15" s="211">
        <v>0</v>
      </c>
      <c r="I15" s="211">
        <v>0</v>
      </c>
      <c r="J15" s="211">
        <v>0</v>
      </c>
      <c r="K15" s="267">
        <v>0</v>
      </c>
      <c r="L15" s="211">
        <v>0</v>
      </c>
      <c r="M15" s="211">
        <v>0</v>
      </c>
      <c r="N15" s="268">
        <v>0</v>
      </c>
      <c r="O15" s="149">
        <v>0</v>
      </c>
      <c r="P15" s="211">
        <v>0</v>
      </c>
      <c r="Q15" s="211">
        <v>0</v>
      </c>
      <c r="R15" s="151">
        <v>0</v>
      </c>
      <c r="S15" s="213"/>
      <c r="T15" s="212"/>
      <c r="U15" s="469" t="str">
        <f t="shared" si="0"/>
        <v>nulla</v>
      </c>
      <c r="V15" s="222" t="str">
        <f t="shared" si="1"/>
        <v>Galagonya</v>
      </c>
      <c r="W15" s="328"/>
    </row>
    <row r="16" spans="1:29" ht="15.75" x14ac:dyDescent="0.25">
      <c r="A16" s="150" t="str">
        <f>'terepi-hajtásszám&amp;hullaték'!BA4</f>
        <v>Virágos kőris</v>
      </c>
      <c r="B16" s="401">
        <v>6</v>
      </c>
      <c r="C16" s="338" t="s">
        <v>242</v>
      </c>
      <c r="D16" s="339"/>
      <c r="E16" s="149">
        <v>11</v>
      </c>
      <c r="F16" s="211">
        <v>1</v>
      </c>
      <c r="G16" s="211">
        <v>0</v>
      </c>
      <c r="H16" s="211">
        <v>0</v>
      </c>
      <c r="I16" s="211">
        <v>0</v>
      </c>
      <c r="J16" s="211">
        <v>0</v>
      </c>
      <c r="K16" s="267">
        <v>0</v>
      </c>
      <c r="L16" s="211">
        <v>0</v>
      </c>
      <c r="M16" s="211">
        <v>0</v>
      </c>
      <c r="N16" s="268">
        <v>0</v>
      </c>
      <c r="O16" s="149">
        <v>0</v>
      </c>
      <c r="P16" s="211">
        <v>0</v>
      </c>
      <c r="Q16" s="211">
        <v>0</v>
      </c>
      <c r="R16" s="151">
        <v>0</v>
      </c>
      <c r="S16" s="213"/>
      <c r="T16" s="212"/>
      <c r="U16" s="469" t="str">
        <f t="shared" si="0"/>
        <v>nulla</v>
      </c>
      <c r="V16" s="222" t="str">
        <f t="shared" si="1"/>
        <v>Galagonya</v>
      </c>
      <c r="W16" s="328"/>
    </row>
    <row r="17" spans="1:23" ht="15.75" x14ac:dyDescent="0.25">
      <c r="A17" s="150" t="str">
        <f>'terepi-hajtásszám&amp;hullaték'!BJ4</f>
        <v>Gyertyán</v>
      </c>
      <c r="B17" s="401">
        <v>6</v>
      </c>
      <c r="C17" s="338" t="s">
        <v>242</v>
      </c>
      <c r="D17" s="339"/>
      <c r="E17" s="149">
        <v>7</v>
      </c>
      <c r="F17" s="211">
        <v>1</v>
      </c>
      <c r="G17" s="211">
        <v>0</v>
      </c>
      <c r="H17" s="211">
        <v>0</v>
      </c>
      <c r="I17" s="211">
        <v>0</v>
      </c>
      <c r="J17" s="211">
        <v>0</v>
      </c>
      <c r="K17" s="267">
        <v>0</v>
      </c>
      <c r="L17" s="211">
        <v>0</v>
      </c>
      <c r="M17" s="211">
        <v>0</v>
      </c>
      <c r="N17" s="268">
        <v>0</v>
      </c>
      <c r="O17" s="149">
        <v>0</v>
      </c>
      <c r="P17" s="211">
        <v>0</v>
      </c>
      <c r="Q17" s="211">
        <v>0</v>
      </c>
      <c r="R17" s="151">
        <v>0</v>
      </c>
      <c r="S17" s="213"/>
      <c r="T17" s="212"/>
      <c r="U17" s="469" t="str">
        <f t="shared" si="0"/>
        <v>nulla</v>
      </c>
      <c r="V17" s="222" t="str">
        <f t="shared" si="1"/>
        <v>Galagonya</v>
      </c>
      <c r="W17" s="328"/>
    </row>
    <row r="18" spans="1:23" ht="15.75" x14ac:dyDescent="0.25">
      <c r="A18" s="150" t="str">
        <f>'terepi-hajtásszám&amp;hullaték'!BS4</f>
        <v>Bükk</v>
      </c>
      <c r="B18" s="401">
        <v>6</v>
      </c>
      <c r="C18" s="338" t="s">
        <v>242</v>
      </c>
      <c r="D18" s="339"/>
      <c r="E18" s="149">
        <v>4</v>
      </c>
      <c r="F18" s="211">
        <v>1</v>
      </c>
      <c r="G18" s="211">
        <v>0</v>
      </c>
      <c r="H18" s="211">
        <v>0</v>
      </c>
      <c r="I18" s="211">
        <v>0</v>
      </c>
      <c r="J18" s="211">
        <v>0</v>
      </c>
      <c r="K18" s="267">
        <v>0</v>
      </c>
      <c r="L18" s="211">
        <v>0</v>
      </c>
      <c r="M18" s="211">
        <v>0</v>
      </c>
      <c r="N18" s="268">
        <v>0</v>
      </c>
      <c r="O18" s="149">
        <v>0</v>
      </c>
      <c r="P18" s="211">
        <v>0</v>
      </c>
      <c r="Q18" s="211">
        <v>0</v>
      </c>
      <c r="R18" s="151">
        <v>0</v>
      </c>
      <c r="S18" s="213"/>
      <c r="T18" s="212"/>
      <c r="U18" s="469" t="str">
        <f t="shared" si="0"/>
        <v>nulla</v>
      </c>
      <c r="V18" s="222" t="str">
        <f t="shared" si="1"/>
        <v>Galagonya</v>
      </c>
      <c r="W18" s="328"/>
    </row>
    <row r="19" spans="1:23" ht="15.75" x14ac:dyDescent="0.25">
      <c r="A19" s="150" t="str">
        <f>'terepi-hajtásszám&amp;hullaték'!CB4</f>
        <v>Hegyi juhar</v>
      </c>
      <c r="B19" s="401">
        <v>6</v>
      </c>
      <c r="C19" s="338" t="s">
        <v>242</v>
      </c>
      <c r="D19" s="339"/>
      <c r="E19" s="149">
        <v>6</v>
      </c>
      <c r="F19" s="211">
        <v>1</v>
      </c>
      <c r="G19" s="211">
        <v>0</v>
      </c>
      <c r="H19" s="211">
        <v>0</v>
      </c>
      <c r="I19" s="211">
        <v>0</v>
      </c>
      <c r="J19" s="211">
        <v>0</v>
      </c>
      <c r="K19" s="267">
        <v>0</v>
      </c>
      <c r="L19" s="211">
        <v>0</v>
      </c>
      <c r="M19" s="211">
        <v>0</v>
      </c>
      <c r="N19" s="268">
        <v>0</v>
      </c>
      <c r="O19" s="149">
        <v>0</v>
      </c>
      <c r="P19" s="211">
        <v>0</v>
      </c>
      <c r="Q19" s="211">
        <v>0</v>
      </c>
      <c r="R19" s="151">
        <v>0</v>
      </c>
      <c r="S19" s="213"/>
      <c r="T19" s="212"/>
      <c r="U19" s="469" t="str">
        <f t="shared" si="0"/>
        <v>nulla</v>
      </c>
      <c r="V19" s="222" t="str">
        <f t="shared" si="1"/>
        <v>Galagonya</v>
      </c>
      <c r="W19" s="328"/>
    </row>
    <row r="20" spans="1:23" ht="15.75" x14ac:dyDescent="0.25">
      <c r="A20" s="150" t="str">
        <f>'terepi-hajtásszám&amp;hullaték'!CK4</f>
        <v>Korai juhar</v>
      </c>
      <c r="B20" s="401">
        <v>6</v>
      </c>
      <c r="C20" s="338" t="s">
        <v>216</v>
      </c>
      <c r="D20" s="339"/>
      <c r="E20" s="149">
        <v>91</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Csertölgy</v>
      </c>
      <c r="W20" s="328"/>
    </row>
    <row r="21" spans="1:23" ht="15.75" x14ac:dyDescent="0.25">
      <c r="A21" s="150" t="str">
        <f>'terepi-hajtásszám&amp;hullaték'!CT4</f>
        <v>Mezei juhar</v>
      </c>
      <c r="B21" s="401">
        <v>7</v>
      </c>
      <c r="C21" s="338" t="s">
        <v>215</v>
      </c>
      <c r="D21" s="339"/>
      <c r="E21" s="149">
        <v>56</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Kocsánytalan tölgy</v>
      </c>
      <c r="W21" s="328"/>
    </row>
    <row r="22" spans="1:23" ht="15.75" x14ac:dyDescent="0.25">
      <c r="A22" s="150" t="str">
        <f>'terepi-hajtásszám&amp;hullaték'!DC4</f>
        <v>Erdei fenyő</v>
      </c>
      <c r="B22" s="401">
        <v>8</v>
      </c>
      <c r="C22" s="338" t="s">
        <v>215</v>
      </c>
      <c r="D22" s="339"/>
      <c r="E22" s="149">
        <v>100</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Kocsánytalan tölgy</v>
      </c>
      <c r="W22" s="328"/>
    </row>
    <row r="23" spans="1:23" ht="15.75" x14ac:dyDescent="0.25">
      <c r="A23" s="150" t="str">
        <f>'terepi-hajtásszám&amp;hullaték'!DL4</f>
        <v>Akác</v>
      </c>
      <c r="B23" s="401">
        <v>8</v>
      </c>
      <c r="C23" s="338" t="s">
        <v>242</v>
      </c>
      <c r="D23" s="339"/>
      <c r="E23" s="149">
        <v>7</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Galagonya</v>
      </c>
      <c r="W23" s="328"/>
    </row>
    <row r="24" spans="1:23" ht="15.75" x14ac:dyDescent="0.25">
      <c r="A24" s="150" t="str">
        <f>'terepi-hajtásszám&amp;hullaték'!DU4</f>
        <v>Fagyal</v>
      </c>
      <c r="B24" s="401">
        <v>9</v>
      </c>
      <c r="C24" s="338" t="s">
        <v>242</v>
      </c>
      <c r="D24" s="339"/>
      <c r="E24" s="149">
        <v>9</v>
      </c>
      <c r="F24" s="211">
        <v>1</v>
      </c>
      <c r="G24" s="211">
        <v>0</v>
      </c>
      <c r="H24" s="211">
        <v>0</v>
      </c>
      <c r="I24" s="211">
        <v>0</v>
      </c>
      <c r="J24" s="211">
        <v>0</v>
      </c>
      <c r="K24" s="267">
        <v>0</v>
      </c>
      <c r="L24" s="211">
        <v>0</v>
      </c>
      <c r="M24" s="211">
        <v>0</v>
      </c>
      <c r="N24" s="268">
        <v>0</v>
      </c>
      <c r="O24" s="149">
        <v>0</v>
      </c>
      <c r="P24" s="211">
        <v>0</v>
      </c>
      <c r="Q24" s="211">
        <v>0</v>
      </c>
      <c r="R24" s="151">
        <v>0</v>
      </c>
      <c r="S24" s="213"/>
      <c r="T24" s="212"/>
      <c r="U24" s="469" t="str">
        <f t="shared" si="0"/>
        <v>nulla</v>
      </c>
      <c r="V24" s="222" t="str">
        <f t="shared" si="1"/>
        <v>Galagonya</v>
      </c>
      <c r="W24" s="328"/>
    </row>
    <row r="25" spans="1:23" ht="15.75" x14ac:dyDescent="0.25">
      <c r="A25" s="150" t="str">
        <f>'terepi-hajtásszám&amp;hullaték'!ED4</f>
        <v>Galagonya</v>
      </c>
      <c r="B25" s="401">
        <v>11</v>
      </c>
      <c r="C25" s="338" t="s">
        <v>242</v>
      </c>
      <c r="D25" s="339"/>
      <c r="E25" s="149">
        <v>9</v>
      </c>
      <c r="F25" s="211">
        <v>1</v>
      </c>
      <c r="G25" s="211">
        <v>0</v>
      </c>
      <c r="H25" s="211">
        <v>0</v>
      </c>
      <c r="I25" s="211">
        <v>0</v>
      </c>
      <c r="J25" s="211">
        <v>0</v>
      </c>
      <c r="K25" s="267">
        <v>0</v>
      </c>
      <c r="L25" s="211">
        <v>0</v>
      </c>
      <c r="M25" s="211">
        <v>0</v>
      </c>
      <c r="N25" s="268">
        <v>0</v>
      </c>
      <c r="O25" s="149">
        <v>0</v>
      </c>
      <c r="P25" s="211">
        <v>0</v>
      </c>
      <c r="Q25" s="211">
        <v>0</v>
      </c>
      <c r="R25" s="151">
        <v>0</v>
      </c>
      <c r="S25" s="213"/>
      <c r="T25" s="212"/>
      <c r="U25" s="469" t="str">
        <f t="shared" si="0"/>
        <v>nulla</v>
      </c>
      <c r="V25" s="222" t="str">
        <f t="shared" si="1"/>
        <v>Galagonya</v>
      </c>
      <c r="W25" s="328"/>
    </row>
    <row r="26" spans="1:23" ht="15.75" x14ac:dyDescent="0.25">
      <c r="A26" s="150" t="str">
        <f>'terepi-hajtásszám&amp;hullaték'!EM4</f>
        <v>Húsos som</v>
      </c>
      <c r="B26" s="401">
        <v>11</v>
      </c>
      <c r="C26" s="338" t="s">
        <v>215</v>
      </c>
      <c r="D26" s="339"/>
      <c r="E26" s="149">
        <v>79</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Kocsánytalan tölgy</v>
      </c>
      <c r="W26" s="328"/>
    </row>
    <row r="27" spans="1:23" ht="15.75" x14ac:dyDescent="0.25">
      <c r="A27" s="150" t="str">
        <f>'terepi-hajtásszám&amp;hullaték'!EV4</f>
        <v>Veresgyűrűs som</v>
      </c>
      <c r="B27" s="401">
        <v>12</v>
      </c>
      <c r="C27" s="338" t="s">
        <v>240</v>
      </c>
      <c r="D27" s="339"/>
      <c r="E27" s="149">
        <v>73</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Kocsányos tölgy</v>
      </c>
      <c r="W27" s="328"/>
    </row>
    <row r="28" spans="1:23" ht="15.75" x14ac:dyDescent="0.25">
      <c r="A28" s="150" t="str">
        <f>'terepi-hajtásszám&amp;hullaték'!FE4</f>
        <v>Kökény</v>
      </c>
      <c r="B28" s="401">
        <v>12</v>
      </c>
      <c r="C28" s="338" t="s">
        <v>242</v>
      </c>
      <c r="D28" s="339"/>
      <c r="E28" s="149">
        <v>3</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Galagonya</v>
      </c>
      <c r="W28" s="328"/>
    </row>
    <row r="29" spans="1:23" ht="15.75" x14ac:dyDescent="0.25">
      <c r="A29" s="150" t="str">
        <f>'terepi-hajtásszám&amp;hullaték'!FN4</f>
        <v>Szeder</v>
      </c>
      <c r="B29" s="401">
        <v>12</v>
      </c>
      <c r="C29" s="338" t="s">
        <v>242</v>
      </c>
      <c r="D29" s="339"/>
      <c r="E29" s="149">
        <v>7</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Galagonya</v>
      </c>
      <c r="W29" s="328"/>
    </row>
    <row r="30" spans="1:23" ht="15.75" x14ac:dyDescent="0.25">
      <c r="A30" s="150" t="str">
        <f>'terepi-hajtásszám&amp;hullaték'!FW4</f>
        <v>Vadrózsa</v>
      </c>
      <c r="B30" s="401">
        <v>13</v>
      </c>
      <c r="C30" s="338" t="s">
        <v>216</v>
      </c>
      <c r="D30" s="339"/>
      <c r="E30" s="149">
        <v>91</v>
      </c>
      <c r="F30" s="211">
        <v>1</v>
      </c>
      <c r="G30" s="211">
        <v>0</v>
      </c>
      <c r="H30" s="211">
        <v>0</v>
      </c>
      <c r="I30" s="211">
        <v>0</v>
      </c>
      <c r="J30" s="211">
        <v>0</v>
      </c>
      <c r="K30" s="267">
        <v>0</v>
      </c>
      <c r="L30" s="211">
        <v>0</v>
      </c>
      <c r="M30" s="211">
        <v>0</v>
      </c>
      <c r="N30" s="268">
        <v>0</v>
      </c>
      <c r="O30" s="149">
        <v>0</v>
      </c>
      <c r="P30" s="211">
        <v>0</v>
      </c>
      <c r="Q30" s="211">
        <v>0</v>
      </c>
      <c r="R30" s="151">
        <v>0</v>
      </c>
      <c r="S30" s="213"/>
      <c r="T30" s="212"/>
      <c r="U30" s="469" t="str">
        <f t="shared" si="0"/>
        <v>nulla</v>
      </c>
      <c r="V30" s="222" t="str">
        <f t="shared" si="1"/>
        <v>Csertölgy</v>
      </c>
      <c r="W30" s="328"/>
    </row>
    <row r="31" spans="1:23" ht="15.75" x14ac:dyDescent="0.25">
      <c r="A31" s="150" t="str">
        <f>'terepi-hajtásszám&amp;hullaték'!GF4</f>
        <v>Bodza</v>
      </c>
      <c r="B31" s="401">
        <v>13</v>
      </c>
      <c r="C31" s="338" t="s">
        <v>242</v>
      </c>
      <c r="D31" s="339"/>
      <c r="E31" s="149">
        <v>5</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Galagonya</v>
      </c>
      <c r="W31" s="328"/>
    </row>
    <row r="32" spans="1:23" ht="15.75" x14ac:dyDescent="0.25">
      <c r="A32" s="150" t="s">
        <v>441</v>
      </c>
      <c r="B32" s="401">
        <v>13</v>
      </c>
      <c r="C32" s="338" t="s">
        <v>242</v>
      </c>
      <c r="D32" s="339"/>
      <c r="E32" s="149">
        <v>12</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Galagonya</v>
      </c>
      <c r="W32" s="328"/>
    </row>
    <row r="33" spans="1:23" ht="15.75" x14ac:dyDescent="0.25">
      <c r="A33" s="150" t="str">
        <f>'terepi-hajtásszám&amp;hullaték'!GX4</f>
        <v>Tatárjuhar</v>
      </c>
      <c r="B33" s="401">
        <v>15</v>
      </c>
      <c r="C33" s="338" t="s">
        <v>216</v>
      </c>
      <c r="D33" s="339"/>
      <c r="E33" s="149">
        <v>100</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Csertölgy</v>
      </c>
      <c r="W33" s="328"/>
    </row>
    <row r="34" spans="1:23" ht="15.75" x14ac:dyDescent="0.25">
      <c r="A34" s="150" t="str">
        <f>'terepi-hajtásszám&amp;hullaték'!HG4</f>
        <v>Vadkörte</v>
      </c>
      <c r="B34" s="401">
        <v>15</v>
      </c>
      <c r="C34" s="338" t="s">
        <v>242</v>
      </c>
      <c r="D34" s="339"/>
      <c r="E34" s="149">
        <v>4</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Galagonya</v>
      </c>
      <c r="W34" s="328"/>
    </row>
    <row r="35" spans="1:23" ht="15.75" x14ac:dyDescent="0.25">
      <c r="A35" s="417" t="s">
        <v>372</v>
      </c>
      <c r="B35" s="401">
        <v>16</v>
      </c>
      <c r="C35" s="338" t="s">
        <v>242</v>
      </c>
      <c r="D35" s="339"/>
      <c r="E35" s="149">
        <v>7</v>
      </c>
      <c r="F35" s="211">
        <v>1</v>
      </c>
      <c r="G35" s="211">
        <v>0</v>
      </c>
      <c r="H35" s="211">
        <v>0</v>
      </c>
      <c r="I35" s="211">
        <v>0</v>
      </c>
      <c r="J35" s="211">
        <v>0</v>
      </c>
      <c r="K35" s="267">
        <v>0</v>
      </c>
      <c r="L35" s="211">
        <v>0</v>
      </c>
      <c r="M35" s="211">
        <v>0</v>
      </c>
      <c r="N35" s="268">
        <v>0</v>
      </c>
      <c r="O35" s="149">
        <v>0</v>
      </c>
      <c r="P35" s="211">
        <v>0</v>
      </c>
      <c r="Q35" s="211">
        <v>0</v>
      </c>
      <c r="R35" s="151">
        <v>0</v>
      </c>
      <c r="S35" s="213"/>
      <c r="T35" s="212"/>
      <c r="U35" s="469" t="str">
        <f t="shared" si="0"/>
        <v>nulla</v>
      </c>
      <c r="V35" s="222" t="str">
        <f t="shared" si="1"/>
        <v>Galagonya</v>
      </c>
      <c r="W35" s="328"/>
    </row>
    <row r="36" spans="1:23" ht="15.75" x14ac:dyDescent="0.25">
      <c r="A36" s="417" t="s">
        <v>373</v>
      </c>
      <c r="B36" s="401">
        <v>18</v>
      </c>
      <c r="C36" s="338" t="s">
        <v>215</v>
      </c>
      <c r="D36" s="339"/>
      <c r="E36" s="149">
        <v>85</v>
      </c>
      <c r="F36" s="211">
        <v>1</v>
      </c>
      <c r="G36" s="211">
        <v>0</v>
      </c>
      <c r="H36" s="211">
        <v>0</v>
      </c>
      <c r="I36" s="211">
        <v>0</v>
      </c>
      <c r="J36" s="211">
        <v>0</v>
      </c>
      <c r="K36" s="267">
        <v>0</v>
      </c>
      <c r="L36" s="211">
        <v>0</v>
      </c>
      <c r="M36" s="211">
        <v>0</v>
      </c>
      <c r="N36" s="268">
        <v>0</v>
      </c>
      <c r="O36" s="149">
        <v>0</v>
      </c>
      <c r="P36" s="211">
        <v>0</v>
      </c>
      <c r="Q36" s="211">
        <v>0</v>
      </c>
      <c r="R36" s="151">
        <v>0</v>
      </c>
      <c r="S36" s="213"/>
      <c r="T36" s="212"/>
      <c r="U36" s="469" t="str">
        <f t="shared" si="0"/>
        <v>nulla</v>
      </c>
      <c r="V36" s="222" t="str">
        <f t="shared" si="1"/>
        <v>Kocsánytalan tölgy</v>
      </c>
      <c r="W36" s="328"/>
    </row>
    <row r="37" spans="1:23" ht="15.75" x14ac:dyDescent="0.25">
      <c r="A37" s="417" t="s">
        <v>374</v>
      </c>
      <c r="B37" s="401">
        <v>18</v>
      </c>
      <c r="C37" s="338" t="s">
        <v>215</v>
      </c>
      <c r="D37" s="339"/>
      <c r="E37" s="149">
        <v>87</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Kocsánytalan tölgy</v>
      </c>
      <c r="W37" s="328"/>
    </row>
    <row r="38" spans="1:23" ht="15.75" x14ac:dyDescent="0.25">
      <c r="A38" s="417" t="s">
        <v>375</v>
      </c>
      <c r="B38" s="401">
        <v>18</v>
      </c>
      <c r="C38" s="338" t="s">
        <v>215</v>
      </c>
      <c r="D38" s="339"/>
      <c r="E38" s="149">
        <v>105</v>
      </c>
      <c r="F38" s="211">
        <v>1</v>
      </c>
      <c r="G38" s="211">
        <v>0</v>
      </c>
      <c r="H38" s="211">
        <v>0</v>
      </c>
      <c r="I38" s="211">
        <v>0</v>
      </c>
      <c r="J38" s="211">
        <v>0</v>
      </c>
      <c r="K38" s="267">
        <v>0</v>
      </c>
      <c r="L38" s="211">
        <v>0</v>
      </c>
      <c r="M38" s="211">
        <v>0</v>
      </c>
      <c r="N38" s="268">
        <v>0</v>
      </c>
      <c r="O38" s="149">
        <v>0</v>
      </c>
      <c r="P38" s="211">
        <v>0</v>
      </c>
      <c r="Q38" s="211">
        <v>0</v>
      </c>
      <c r="R38" s="151">
        <v>0</v>
      </c>
      <c r="S38" s="213"/>
      <c r="T38" s="212"/>
      <c r="U38" s="469" t="str">
        <f t="shared" si="0"/>
        <v>nulla</v>
      </c>
      <c r="V38" s="222" t="str">
        <f t="shared" si="1"/>
        <v>Kocsánytalan tölgy</v>
      </c>
      <c r="W38" s="328"/>
    </row>
    <row r="39" spans="1:23" ht="15.75" x14ac:dyDescent="0.25">
      <c r="A39" s="417" t="s">
        <v>376</v>
      </c>
      <c r="B39" s="401">
        <v>18</v>
      </c>
      <c r="C39" s="338" t="s">
        <v>242</v>
      </c>
      <c r="D39" s="339"/>
      <c r="E39" s="149">
        <v>5</v>
      </c>
      <c r="F39" s="211">
        <v>1</v>
      </c>
      <c r="G39" s="211">
        <v>0</v>
      </c>
      <c r="H39" s="211">
        <v>0</v>
      </c>
      <c r="I39" s="211">
        <v>0</v>
      </c>
      <c r="J39" s="211">
        <v>0</v>
      </c>
      <c r="K39" s="267">
        <v>0</v>
      </c>
      <c r="L39" s="211">
        <v>0</v>
      </c>
      <c r="M39" s="211">
        <v>0</v>
      </c>
      <c r="N39" s="268">
        <v>0</v>
      </c>
      <c r="O39" s="149">
        <v>0</v>
      </c>
      <c r="P39" s="211">
        <v>0</v>
      </c>
      <c r="Q39" s="211">
        <v>0</v>
      </c>
      <c r="R39" s="151">
        <v>0</v>
      </c>
      <c r="S39" s="213"/>
      <c r="T39" s="212"/>
      <c r="U39" s="469" t="str">
        <f t="shared" si="0"/>
        <v>nulla</v>
      </c>
      <c r="V39" s="222" t="str">
        <f t="shared" si="1"/>
        <v>Galagonya</v>
      </c>
      <c r="W39" s="328"/>
    </row>
    <row r="40" spans="1:23" ht="15.75" x14ac:dyDescent="0.25">
      <c r="A40" s="417" t="s">
        <v>377</v>
      </c>
      <c r="B40" s="401">
        <v>18</v>
      </c>
      <c r="C40" s="338" t="s">
        <v>242</v>
      </c>
      <c r="D40" s="339"/>
      <c r="E40" s="149">
        <v>4</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Galagonya</v>
      </c>
      <c r="W40" s="328"/>
    </row>
    <row r="41" spans="1:23" ht="15.75" x14ac:dyDescent="0.25">
      <c r="A41" s="417" t="s">
        <v>378</v>
      </c>
      <c r="B41" s="401">
        <v>19</v>
      </c>
      <c r="C41" s="338" t="s">
        <v>242</v>
      </c>
      <c r="D41" s="339"/>
      <c r="E41" s="149">
        <v>10</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Galagonya</v>
      </c>
      <c r="W41" s="328"/>
    </row>
    <row r="42" spans="1:23" ht="15.75" x14ac:dyDescent="0.25">
      <c r="A42" s="417" t="s">
        <v>381</v>
      </c>
      <c r="B42" s="401">
        <v>19</v>
      </c>
      <c r="C42" s="338" t="s">
        <v>242</v>
      </c>
      <c r="D42" s="339"/>
      <c r="E42" s="149">
        <v>13</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Galagonya</v>
      </c>
      <c r="W42" s="328"/>
    </row>
    <row r="43" spans="1:23" ht="15.75" x14ac:dyDescent="0.25">
      <c r="A43" s="417" t="s">
        <v>382</v>
      </c>
      <c r="B43" s="401">
        <v>19</v>
      </c>
      <c r="C43" s="338" t="s">
        <v>242</v>
      </c>
      <c r="D43" s="339"/>
      <c r="E43" s="149">
        <v>18</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Galagonya</v>
      </c>
      <c r="W43" s="328"/>
    </row>
    <row r="44" spans="1:23" ht="15.75" x14ac:dyDescent="0.25">
      <c r="A44" s="417" t="s">
        <v>383</v>
      </c>
      <c r="B44" s="401">
        <v>19</v>
      </c>
      <c r="C44" s="338" t="s">
        <v>215</v>
      </c>
      <c r="D44" s="339"/>
      <c r="E44" s="149">
        <v>71</v>
      </c>
      <c r="F44" s="211">
        <v>1</v>
      </c>
      <c r="G44" s="211">
        <v>0</v>
      </c>
      <c r="H44" s="211">
        <v>0</v>
      </c>
      <c r="I44" s="211">
        <v>0</v>
      </c>
      <c r="J44" s="211">
        <v>0</v>
      </c>
      <c r="K44" s="267">
        <v>0</v>
      </c>
      <c r="L44" s="211">
        <v>0</v>
      </c>
      <c r="M44" s="211">
        <v>0</v>
      </c>
      <c r="N44" s="268">
        <v>0</v>
      </c>
      <c r="O44" s="149">
        <v>0</v>
      </c>
      <c r="P44" s="211">
        <v>0</v>
      </c>
      <c r="Q44" s="211">
        <v>0</v>
      </c>
      <c r="R44" s="151">
        <v>0</v>
      </c>
      <c r="S44" s="213"/>
      <c r="T44" s="212"/>
      <c r="U44" s="469" t="str">
        <f t="shared" si="0"/>
        <v>nulla</v>
      </c>
      <c r="V44" s="222" t="str">
        <f t="shared" si="1"/>
        <v>Kocsánytalan tölgy</v>
      </c>
      <c r="W44" s="328"/>
    </row>
    <row r="45" spans="1:23" ht="15.75" x14ac:dyDescent="0.25">
      <c r="A45" s="417" t="s">
        <v>384</v>
      </c>
      <c r="B45" s="401">
        <v>21</v>
      </c>
      <c r="C45" s="338" t="s">
        <v>242</v>
      </c>
      <c r="D45" s="339"/>
      <c r="E45" s="149">
        <v>8</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Galagonya</v>
      </c>
      <c r="W45" s="328"/>
    </row>
    <row r="46" spans="1:23" ht="15.75" x14ac:dyDescent="0.25">
      <c r="A46" s="417" t="s">
        <v>385</v>
      </c>
      <c r="B46" s="401">
        <v>21</v>
      </c>
      <c r="C46" s="338" t="s">
        <v>242</v>
      </c>
      <c r="D46" s="339"/>
      <c r="E46" s="149">
        <v>8</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Galagonya</v>
      </c>
      <c r="W46" s="328"/>
    </row>
    <row r="47" spans="1:23" ht="15.75" x14ac:dyDescent="0.25">
      <c r="A47" s="238"/>
      <c r="B47" s="401">
        <v>21</v>
      </c>
      <c r="C47" s="338" t="s">
        <v>246</v>
      </c>
      <c r="D47" s="339"/>
      <c r="E47" s="149">
        <v>4</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Vadrózsa</v>
      </c>
      <c r="W47" s="328"/>
    </row>
    <row r="48" spans="1:23" ht="15.75" x14ac:dyDescent="0.25">
      <c r="A48" s="238"/>
      <c r="B48" s="401">
        <v>21</v>
      </c>
      <c r="C48" s="338" t="s">
        <v>246</v>
      </c>
      <c r="D48" s="339"/>
      <c r="E48" s="149">
        <v>6</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Vadrózsa</v>
      </c>
      <c r="W48" s="328"/>
    </row>
    <row r="49" spans="1:23" ht="15.75" x14ac:dyDescent="0.25">
      <c r="A49" s="238"/>
      <c r="B49" s="401">
        <v>21</v>
      </c>
      <c r="C49" s="338" t="s">
        <v>246</v>
      </c>
      <c r="D49" s="339"/>
      <c r="E49" s="149">
        <v>5</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Vadrózsa</v>
      </c>
      <c r="W49" s="328"/>
    </row>
    <row r="50" spans="1:23" ht="15.75" x14ac:dyDescent="0.25">
      <c r="A50" s="238"/>
      <c r="B50" s="401">
        <v>21</v>
      </c>
      <c r="C50" s="338" t="s">
        <v>246</v>
      </c>
      <c r="D50" s="339"/>
      <c r="E50" s="149">
        <v>6</v>
      </c>
      <c r="F50" s="211">
        <v>1</v>
      </c>
      <c r="G50" s="211">
        <v>0</v>
      </c>
      <c r="H50" s="211">
        <v>0</v>
      </c>
      <c r="I50" s="211">
        <v>0</v>
      </c>
      <c r="J50" s="211">
        <v>0</v>
      </c>
      <c r="K50" s="267">
        <v>0</v>
      </c>
      <c r="L50" s="211">
        <v>0</v>
      </c>
      <c r="M50" s="211">
        <v>0</v>
      </c>
      <c r="N50" s="268">
        <v>0</v>
      </c>
      <c r="O50" s="149">
        <v>0</v>
      </c>
      <c r="P50" s="211">
        <v>0</v>
      </c>
      <c r="Q50" s="211">
        <v>0</v>
      </c>
      <c r="R50" s="151">
        <v>0</v>
      </c>
      <c r="S50" s="213"/>
      <c r="T50" s="212"/>
      <c r="U50" s="469" t="str">
        <f t="shared" si="0"/>
        <v>nulla</v>
      </c>
      <c r="V50" s="222" t="str">
        <f t="shared" si="1"/>
        <v>Vadrózsa</v>
      </c>
      <c r="W50" s="328"/>
    </row>
    <row r="51" spans="1:23" ht="15.75" x14ac:dyDescent="0.25">
      <c r="B51" s="401">
        <v>21</v>
      </c>
      <c r="C51" s="338" t="s">
        <v>242</v>
      </c>
      <c r="D51" s="339"/>
      <c r="E51" s="149">
        <v>8</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0"/>
        <v>nulla</v>
      </c>
      <c r="V51" s="222" t="str">
        <f t="shared" si="1"/>
        <v>Galagonya</v>
      </c>
      <c r="W51" s="328"/>
    </row>
    <row r="52" spans="1:23" ht="15.75" x14ac:dyDescent="0.25">
      <c r="B52" s="401">
        <v>23</v>
      </c>
      <c r="C52" s="338" t="s">
        <v>240</v>
      </c>
      <c r="D52" s="339"/>
      <c r="E52" s="149">
        <v>127</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0"/>
        <v>nulla</v>
      </c>
      <c r="V52" s="222" t="str">
        <f t="shared" si="1"/>
        <v>Kocsányos tölgy</v>
      </c>
      <c r="W52" s="328"/>
    </row>
    <row r="53" spans="1:23" ht="15.75" x14ac:dyDescent="0.25">
      <c r="B53" s="401">
        <v>23</v>
      </c>
      <c r="C53" s="338" t="s">
        <v>242</v>
      </c>
      <c r="D53" s="339"/>
      <c r="E53" s="149">
        <v>8</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0"/>
        <v>nulla</v>
      </c>
      <c r="V53" s="222" t="str">
        <f t="shared" si="1"/>
        <v>Galagonya</v>
      </c>
      <c r="W53" s="328"/>
    </row>
    <row r="54" spans="1:23" ht="15.75" x14ac:dyDescent="0.25">
      <c r="B54" s="401">
        <v>23</v>
      </c>
      <c r="C54" s="338" t="s">
        <v>242</v>
      </c>
      <c r="D54" s="339"/>
      <c r="E54" s="149">
        <v>9</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0"/>
        <v>nulla</v>
      </c>
      <c r="V54" s="222" t="str">
        <f t="shared" si="1"/>
        <v>Galagonya</v>
      </c>
      <c r="W54" s="328"/>
    </row>
    <row r="55" spans="1:23" ht="15.75" x14ac:dyDescent="0.25">
      <c r="B55" s="401">
        <v>23</v>
      </c>
      <c r="C55" s="338" t="s">
        <v>242</v>
      </c>
      <c r="D55" s="339"/>
      <c r="E55" s="149">
        <v>10</v>
      </c>
      <c r="F55" s="211">
        <v>1</v>
      </c>
      <c r="G55" s="211">
        <v>0</v>
      </c>
      <c r="H55" s="211">
        <v>0</v>
      </c>
      <c r="I55" s="211">
        <v>0</v>
      </c>
      <c r="J55" s="211">
        <v>0</v>
      </c>
      <c r="K55" s="267">
        <v>0</v>
      </c>
      <c r="L55" s="211">
        <v>0</v>
      </c>
      <c r="M55" s="211">
        <v>0</v>
      </c>
      <c r="N55" s="268">
        <v>0</v>
      </c>
      <c r="O55" s="149">
        <v>0</v>
      </c>
      <c r="P55" s="211">
        <v>0</v>
      </c>
      <c r="Q55" s="211">
        <v>0</v>
      </c>
      <c r="R55" s="151">
        <v>0</v>
      </c>
      <c r="S55" s="213"/>
      <c r="T55" s="212"/>
      <c r="U55" s="469" t="str">
        <f t="shared" si="0"/>
        <v>nulla</v>
      </c>
      <c r="V55" s="222" t="str">
        <f t="shared" si="1"/>
        <v>Galagonya</v>
      </c>
      <c r="W55" s="328"/>
    </row>
    <row r="56" spans="1:23" ht="15.75" x14ac:dyDescent="0.25">
      <c r="B56" s="401">
        <v>23</v>
      </c>
      <c r="C56" s="338" t="s">
        <v>246</v>
      </c>
      <c r="D56" s="339"/>
      <c r="E56" s="149">
        <v>2</v>
      </c>
      <c r="F56" s="211">
        <v>1</v>
      </c>
      <c r="G56" s="211">
        <v>0</v>
      </c>
      <c r="H56" s="211">
        <v>0</v>
      </c>
      <c r="I56" s="211">
        <v>0</v>
      </c>
      <c r="J56" s="211">
        <v>0</v>
      </c>
      <c r="K56" s="267">
        <v>0</v>
      </c>
      <c r="L56" s="211">
        <v>0</v>
      </c>
      <c r="M56" s="211">
        <v>0</v>
      </c>
      <c r="N56" s="268">
        <v>0</v>
      </c>
      <c r="O56" s="149">
        <v>0</v>
      </c>
      <c r="P56" s="211">
        <v>0</v>
      </c>
      <c r="Q56" s="211">
        <v>0</v>
      </c>
      <c r="R56" s="151">
        <v>0</v>
      </c>
      <c r="S56" s="213"/>
      <c r="T56" s="212"/>
      <c r="U56" s="469" t="str">
        <f t="shared" si="0"/>
        <v>nulla</v>
      </c>
      <c r="V56" s="222" t="str">
        <f t="shared" si="1"/>
        <v>Vadrózsa</v>
      </c>
      <c r="W56" s="328"/>
    </row>
    <row r="57" spans="1:23" ht="15.75" x14ac:dyDescent="0.25">
      <c r="B57" s="401">
        <v>24</v>
      </c>
      <c r="C57" s="338" t="s">
        <v>215</v>
      </c>
      <c r="D57" s="339"/>
      <c r="E57" s="149">
        <v>111</v>
      </c>
      <c r="F57" s="211">
        <v>1</v>
      </c>
      <c r="G57" s="211">
        <v>0</v>
      </c>
      <c r="H57" s="211">
        <v>0</v>
      </c>
      <c r="I57" s="211">
        <v>0</v>
      </c>
      <c r="J57" s="211">
        <v>0</v>
      </c>
      <c r="K57" s="267">
        <v>0</v>
      </c>
      <c r="L57" s="211">
        <v>0</v>
      </c>
      <c r="M57" s="211">
        <v>0</v>
      </c>
      <c r="N57" s="268">
        <v>0</v>
      </c>
      <c r="O57" s="149">
        <v>0</v>
      </c>
      <c r="P57" s="211">
        <v>0</v>
      </c>
      <c r="Q57" s="211">
        <v>0</v>
      </c>
      <c r="R57" s="151">
        <v>0</v>
      </c>
      <c r="S57" s="213"/>
      <c r="T57" s="212"/>
      <c r="U57" s="469" t="str">
        <f t="shared" si="0"/>
        <v>nulla</v>
      </c>
      <c r="V57" s="222" t="str">
        <f t="shared" si="1"/>
        <v>Kocsánytalan tölgy</v>
      </c>
      <c r="W57" s="328"/>
    </row>
    <row r="58" spans="1:23" ht="15.75" x14ac:dyDescent="0.25">
      <c r="B58" s="401">
        <v>24</v>
      </c>
      <c r="C58" s="338" t="s">
        <v>218</v>
      </c>
      <c r="D58" s="339"/>
      <c r="E58" s="149">
        <v>7</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0"/>
        <v>nulla</v>
      </c>
      <c r="V58" s="222" t="str">
        <f t="shared" si="1"/>
        <v>Mezei juhar</v>
      </c>
      <c r="W58" s="328"/>
    </row>
    <row r="59" spans="1:23" ht="15.75" x14ac:dyDescent="0.25">
      <c r="B59" s="401">
        <v>25</v>
      </c>
      <c r="C59" s="338" t="s">
        <v>240</v>
      </c>
      <c r="D59" s="339"/>
      <c r="E59" s="149">
        <v>106</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0"/>
        <v>nulla</v>
      </c>
      <c r="V59" s="222" t="str">
        <f t="shared" si="1"/>
        <v>Kocsányos tölgy</v>
      </c>
      <c r="W59" s="328"/>
    </row>
    <row r="60" spans="1:23" ht="15.75" x14ac:dyDescent="0.25">
      <c r="B60" s="401">
        <v>25</v>
      </c>
      <c r="C60" s="338" t="s">
        <v>242</v>
      </c>
      <c r="D60" s="339"/>
      <c r="E60" s="149">
        <v>7</v>
      </c>
      <c r="F60" s="211">
        <v>1</v>
      </c>
      <c r="G60" s="211">
        <v>0</v>
      </c>
      <c r="H60" s="211">
        <v>0</v>
      </c>
      <c r="I60" s="211">
        <v>0</v>
      </c>
      <c r="J60" s="211">
        <v>0</v>
      </c>
      <c r="K60" s="267">
        <v>0</v>
      </c>
      <c r="L60" s="211">
        <v>0</v>
      </c>
      <c r="M60" s="211">
        <v>0</v>
      </c>
      <c r="N60" s="268">
        <v>0</v>
      </c>
      <c r="O60" s="149">
        <v>0</v>
      </c>
      <c r="P60" s="211">
        <v>0</v>
      </c>
      <c r="Q60" s="211">
        <v>0</v>
      </c>
      <c r="R60" s="151">
        <v>0</v>
      </c>
      <c r="S60" s="213"/>
      <c r="T60" s="212"/>
      <c r="U60" s="469" t="str">
        <f t="shared" si="0"/>
        <v>nulla</v>
      </c>
      <c r="V60" s="222" t="str">
        <f t="shared" si="1"/>
        <v>Galagonya</v>
      </c>
      <c r="W60" s="328"/>
    </row>
    <row r="61" spans="1:23" ht="15.75" x14ac:dyDescent="0.25">
      <c r="B61" s="401">
        <v>26</v>
      </c>
      <c r="C61" s="338" t="s">
        <v>246</v>
      </c>
      <c r="D61" s="339"/>
      <c r="E61" s="149">
        <v>3</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0"/>
        <v>nulla</v>
      </c>
      <c r="V61" s="222" t="str">
        <f t="shared" si="1"/>
        <v>Vadrózsa</v>
      </c>
      <c r="W61" s="328"/>
    </row>
    <row r="62" spans="1:23" ht="15.75" x14ac:dyDescent="0.25">
      <c r="B62" s="401">
        <v>26</v>
      </c>
      <c r="C62" s="338" t="s">
        <v>246</v>
      </c>
      <c r="D62" s="339"/>
      <c r="E62" s="149">
        <v>3</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0"/>
        <v>nulla</v>
      </c>
      <c r="V62" s="222" t="str">
        <f t="shared" si="1"/>
        <v>Vadrózsa</v>
      </c>
      <c r="W62" s="328"/>
    </row>
    <row r="63" spans="1:23" ht="15.75" x14ac:dyDescent="0.25">
      <c r="B63" s="401">
        <v>26</v>
      </c>
      <c r="C63" s="338" t="s">
        <v>242</v>
      </c>
      <c r="D63" s="339"/>
      <c r="E63" s="149">
        <v>8</v>
      </c>
      <c r="F63" s="211">
        <v>1</v>
      </c>
      <c r="G63" s="211">
        <v>0</v>
      </c>
      <c r="H63" s="211">
        <v>0</v>
      </c>
      <c r="I63" s="211">
        <v>0</v>
      </c>
      <c r="J63" s="211">
        <v>0</v>
      </c>
      <c r="K63" s="267">
        <v>0</v>
      </c>
      <c r="L63" s="211">
        <v>0</v>
      </c>
      <c r="M63" s="211">
        <v>0</v>
      </c>
      <c r="N63" s="268">
        <v>0</v>
      </c>
      <c r="O63" s="149">
        <v>0</v>
      </c>
      <c r="P63" s="211">
        <v>0</v>
      </c>
      <c r="Q63" s="211">
        <v>0</v>
      </c>
      <c r="R63" s="151">
        <v>0</v>
      </c>
      <c r="S63" s="213"/>
      <c r="T63" s="212"/>
      <c r="U63" s="469" t="str">
        <f t="shared" si="0"/>
        <v>nulla</v>
      </c>
      <c r="V63" s="222" t="str">
        <f t="shared" si="1"/>
        <v>Galagonya</v>
      </c>
      <c r="W63" s="328"/>
    </row>
    <row r="64" spans="1:23" ht="15.75" x14ac:dyDescent="0.25">
      <c r="B64" s="401">
        <v>26</v>
      </c>
      <c r="C64" s="338" t="s">
        <v>242</v>
      </c>
      <c r="D64" s="339"/>
      <c r="E64" s="149">
        <v>5</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0"/>
        <v>nulla</v>
      </c>
      <c r="V64" s="222" t="str">
        <f t="shared" si="1"/>
        <v>Galagonya</v>
      </c>
      <c r="W64" s="328"/>
    </row>
    <row r="65" spans="2:23" ht="15.75" x14ac:dyDescent="0.25">
      <c r="B65" s="401">
        <v>26</v>
      </c>
      <c r="C65" s="338" t="s">
        <v>242</v>
      </c>
      <c r="D65" s="339"/>
      <c r="E65" s="149">
        <v>3</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si="0"/>
        <v>nulla</v>
      </c>
      <c r="V65" s="222" t="str">
        <f t="shared" si="1"/>
        <v>Galagonya</v>
      </c>
      <c r="W65" s="328"/>
    </row>
    <row r="66" spans="2:23" ht="15.75" x14ac:dyDescent="0.25">
      <c r="B66" s="401">
        <v>26</v>
      </c>
      <c r="C66" s="338" t="s">
        <v>242</v>
      </c>
      <c r="D66" s="339"/>
      <c r="E66" s="149">
        <v>5</v>
      </c>
      <c r="F66" s="211">
        <v>1</v>
      </c>
      <c r="G66" s="211">
        <v>0</v>
      </c>
      <c r="H66" s="211">
        <v>0</v>
      </c>
      <c r="I66" s="211">
        <v>0</v>
      </c>
      <c r="J66" s="211">
        <v>0</v>
      </c>
      <c r="K66" s="267">
        <v>0</v>
      </c>
      <c r="L66" s="211">
        <v>0</v>
      </c>
      <c r="M66" s="211">
        <v>0</v>
      </c>
      <c r="N66" s="268">
        <v>0</v>
      </c>
      <c r="O66" s="149">
        <v>0</v>
      </c>
      <c r="P66" s="211">
        <v>0</v>
      </c>
      <c r="Q66" s="211">
        <v>0</v>
      </c>
      <c r="R66" s="151">
        <v>0</v>
      </c>
      <c r="S66" s="213"/>
      <c r="T66" s="212"/>
      <c r="U66" s="469" t="str">
        <f t="shared" si="0"/>
        <v>nulla</v>
      </c>
      <c r="V66" s="222" t="str">
        <f t="shared" si="1"/>
        <v>Galagonya</v>
      </c>
      <c r="W66" s="328"/>
    </row>
    <row r="67" spans="2:23" ht="15.75" x14ac:dyDescent="0.25">
      <c r="B67" s="401">
        <v>27</v>
      </c>
      <c r="C67" s="338" t="s">
        <v>242</v>
      </c>
      <c r="D67" s="339"/>
      <c r="E67" s="149">
        <v>11</v>
      </c>
      <c r="F67" s="211">
        <v>1</v>
      </c>
      <c r="G67" s="211">
        <v>0</v>
      </c>
      <c r="H67" s="211">
        <v>0</v>
      </c>
      <c r="I67" s="211">
        <v>0</v>
      </c>
      <c r="J67" s="211">
        <v>0</v>
      </c>
      <c r="K67" s="267">
        <v>0</v>
      </c>
      <c r="L67" s="211">
        <v>0</v>
      </c>
      <c r="M67" s="211">
        <v>0</v>
      </c>
      <c r="N67" s="268">
        <v>0</v>
      </c>
      <c r="O67" s="149">
        <v>0</v>
      </c>
      <c r="P67" s="211">
        <v>0</v>
      </c>
      <c r="Q67" s="211">
        <v>0</v>
      </c>
      <c r="R67" s="151">
        <v>0</v>
      </c>
      <c r="S67" s="213"/>
      <c r="T67" s="212"/>
      <c r="U67" s="469" t="str">
        <f t="shared" si="0"/>
        <v>nulla</v>
      </c>
      <c r="V67" s="222" t="str">
        <f t="shared" si="1"/>
        <v>Galagonya</v>
      </c>
      <c r="W67" s="328"/>
    </row>
    <row r="68" spans="2:23" ht="15.75" x14ac:dyDescent="0.25">
      <c r="B68" s="401">
        <v>27</v>
      </c>
      <c r="C68" s="338" t="s">
        <v>242</v>
      </c>
      <c r="D68" s="339"/>
      <c r="E68" s="149">
        <v>9</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0"/>
        <v>nulla</v>
      </c>
      <c r="V68" s="222" t="str">
        <f t="shared" si="1"/>
        <v>Galagonya</v>
      </c>
      <c r="W68" s="328"/>
    </row>
    <row r="69" spans="2:23" ht="15.75" x14ac:dyDescent="0.25">
      <c r="B69" s="401">
        <v>27</v>
      </c>
      <c r="C69" s="338" t="s">
        <v>242</v>
      </c>
      <c r="D69" s="339"/>
      <c r="E69" s="149">
        <v>7</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0"/>
        <v>nulla</v>
      </c>
      <c r="V69" s="222" t="str">
        <f t="shared" si="1"/>
        <v>Galagonya</v>
      </c>
      <c r="W69" s="328"/>
    </row>
    <row r="70" spans="2:23" ht="15.75" x14ac:dyDescent="0.25">
      <c r="B70" s="401">
        <v>27</v>
      </c>
      <c r="C70" s="338" t="s">
        <v>441</v>
      </c>
      <c r="D70" s="339"/>
      <c r="E70" s="149">
        <v>48</v>
      </c>
      <c r="F70" s="211">
        <v>1</v>
      </c>
      <c r="G70" s="211">
        <v>0</v>
      </c>
      <c r="H70" s="211">
        <v>0</v>
      </c>
      <c r="I70" s="211">
        <v>0</v>
      </c>
      <c r="J70" s="211">
        <v>0</v>
      </c>
      <c r="K70" s="267">
        <v>0</v>
      </c>
      <c r="L70" s="211">
        <v>0</v>
      </c>
      <c r="M70" s="211">
        <v>0</v>
      </c>
      <c r="N70" s="268">
        <v>0</v>
      </c>
      <c r="O70" s="149">
        <v>0</v>
      </c>
      <c r="P70" s="211">
        <v>0</v>
      </c>
      <c r="Q70" s="211">
        <v>0</v>
      </c>
      <c r="R70" s="151">
        <v>0</v>
      </c>
      <c r="S70" s="213"/>
      <c r="T70" s="212"/>
      <c r="U70" s="469" t="str">
        <f t="shared" si="0"/>
        <v>nulla</v>
      </c>
      <c r="V70" s="222" t="str">
        <f t="shared" si="1"/>
        <v>Tatár juhar</v>
      </c>
      <c r="W70" s="328"/>
    </row>
    <row r="71" spans="2:23" ht="15.75" x14ac:dyDescent="0.25">
      <c r="B71" s="401">
        <v>27</v>
      </c>
      <c r="C71" s="338" t="s">
        <v>216</v>
      </c>
      <c r="D71" s="339"/>
      <c r="E71" s="149">
        <v>69</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0"/>
        <v>nulla</v>
      </c>
      <c r="V71" s="222" t="str">
        <f t="shared" si="1"/>
        <v>Csertölgy</v>
      </c>
      <c r="W71" s="328"/>
    </row>
    <row r="72" spans="2:23" ht="15.75" x14ac:dyDescent="0.25">
      <c r="B72" s="401">
        <v>28</v>
      </c>
      <c r="C72" s="338" t="s">
        <v>242</v>
      </c>
      <c r="D72" s="339"/>
      <c r="E72" s="149">
        <v>7</v>
      </c>
      <c r="F72" s="211">
        <v>1</v>
      </c>
      <c r="G72" s="211">
        <v>0</v>
      </c>
      <c r="H72" s="211">
        <v>0</v>
      </c>
      <c r="I72" s="211">
        <v>0</v>
      </c>
      <c r="J72" s="211">
        <v>0</v>
      </c>
      <c r="K72" s="267">
        <v>0</v>
      </c>
      <c r="L72" s="211">
        <v>0</v>
      </c>
      <c r="M72" s="211">
        <v>0</v>
      </c>
      <c r="N72" s="268">
        <v>0</v>
      </c>
      <c r="O72" s="149">
        <v>0</v>
      </c>
      <c r="P72" s="211">
        <v>0</v>
      </c>
      <c r="Q72" s="211">
        <v>0</v>
      </c>
      <c r="R72" s="151">
        <v>0</v>
      </c>
      <c r="S72" s="213"/>
      <c r="T72" s="212"/>
      <c r="U72" s="469" t="str">
        <f t="shared" si="0"/>
        <v>nulla</v>
      </c>
      <c r="V72" s="222" t="str">
        <f t="shared" si="1"/>
        <v>Galagonya</v>
      </c>
      <c r="W72" s="328"/>
    </row>
    <row r="73" spans="2:23" ht="15.75" x14ac:dyDescent="0.25">
      <c r="B73" s="401">
        <v>28</v>
      </c>
      <c r="C73" s="338" t="s">
        <v>242</v>
      </c>
      <c r="D73" s="339"/>
      <c r="E73" s="149">
        <v>13</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0"/>
        <v>nulla</v>
      </c>
      <c r="V73" s="222" t="str">
        <f t="shared" si="1"/>
        <v>Galagonya</v>
      </c>
      <c r="W73" s="328"/>
    </row>
    <row r="74" spans="2:23" ht="15.75" x14ac:dyDescent="0.25">
      <c r="B74" s="401">
        <v>28</v>
      </c>
      <c r="C74" s="338" t="s">
        <v>242</v>
      </c>
      <c r="D74" s="339"/>
      <c r="E74" s="149">
        <v>9</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0"/>
        <v>nulla</v>
      </c>
      <c r="V74" s="222" t="str">
        <f t="shared" si="1"/>
        <v>Galagonya</v>
      </c>
      <c r="W74" s="328"/>
    </row>
    <row r="75" spans="2:23" ht="15.75" x14ac:dyDescent="0.25">
      <c r="B75" s="401">
        <v>28</v>
      </c>
      <c r="C75" s="338" t="s">
        <v>215</v>
      </c>
      <c r="D75" s="339"/>
      <c r="E75" s="149">
        <v>92</v>
      </c>
      <c r="F75" s="211">
        <v>1</v>
      </c>
      <c r="G75" s="211">
        <v>0</v>
      </c>
      <c r="H75" s="211">
        <v>0</v>
      </c>
      <c r="I75" s="211">
        <v>0</v>
      </c>
      <c r="J75" s="211">
        <v>0</v>
      </c>
      <c r="K75" s="267">
        <v>0</v>
      </c>
      <c r="L75" s="211">
        <v>0</v>
      </c>
      <c r="M75" s="211">
        <v>0</v>
      </c>
      <c r="N75" s="268">
        <v>0</v>
      </c>
      <c r="O75" s="149">
        <v>0</v>
      </c>
      <c r="P75" s="211">
        <v>0</v>
      </c>
      <c r="Q75" s="211">
        <v>0</v>
      </c>
      <c r="R75" s="151">
        <v>0</v>
      </c>
      <c r="S75" s="213"/>
      <c r="T75" s="212"/>
      <c r="U75" s="469" t="str">
        <f t="shared" si="0"/>
        <v>nulla</v>
      </c>
      <c r="V75" s="222" t="str">
        <f t="shared" si="1"/>
        <v>Kocsánytalan tölgy</v>
      </c>
      <c r="W75" s="328"/>
    </row>
    <row r="76" spans="2:23" ht="15.75" x14ac:dyDescent="0.25">
      <c r="B76" s="401">
        <v>30</v>
      </c>
      <c r="C76" s="338" t="s">
        <v>242</v>
      </c>
      <c r="D76" s="339"/>
      <c r="E76" s="149">
        <v>9</v>
      </c>
      <c r="F76" s="211">
        <v>1</v>
      </c>
      <c r="G76" s="211">
        <v>0</v>
      </c>
      <c r="H76" s="211">
        <v>0</v>
      </c>
      <c r="I76" s="211">
        <v>0</v>
      </c>
      <c r="J76" s="211">
        <v>0</v>
      </c>
      <c r="K76" s="267">
        <v>0</v>
      </c>
      <c r="L76" s="211">
        <v>0</v>
      </c>
      <c r="M76" s="211">
        <v>0</v>
      </c>
      <c r="N76" s="268">
        <v>0</v>
      </c>
      <c r="O76" s="149">
        <v>0</v>
      </c>
      <c r="P76" s="211">
        <v>0</v>
      </c>
      <c r="Q76" s="211">
        <v>0</v>
      </c>
      <c r="R76" s="151">
        <v>0</v>
      </c>
      <c r="S76" s="213"/>
      <c r="T76" s="212"/>
      <c r="U76" s="469" t="str">
        <f t="shared" si="0"/>
        <v>nulla</v>
      </c>
      <c r="V76" s="222" t="str">
        <f t="shared" si="1"/>
        <v>Galagonya</v>
      </c>
      <c r="W76" s="328"/>
    </row>
    <row r="77" spans="2:23" ht="15.75" x14ac:dyDescent="0.25">
      <c r="B77" s="401">
        <v>31</v>
      </c>
      <c r="C77" s="338" t="s">
        <v>242</v>
      </c>
      <c r="D77" s="339"/>
      <c r="E77" s="149">
        <v>4</v>
      </c>
      <c r="F77" s="211">
        <v>1</v>
      </c>
      <c r="G77" s="211">
        <v>0</v>
      </c>
      <c r="H77" s="211">
        <v>0</v>
      </c>
      <c r="I77" s="211">
        <v>0</v>
      </c>
      <c r="J77" s="211">
        <v>0</v>
      </c>
      <c r="K77" s="267">
        <v>0</v>
      </c>
      <c r="L77" s="211">
        <v>0</v>
      </c>
      <c r="M77" s="211">
        <v>0</v>
      </c>
      <c r="N77" s="268">
        <v>0</v>
      </c>
      <c r="O77" s="149">
        <v>0</v>
      </c>
      <c r="P77" s="211">
        <v>0</v>
      </c>
      <c r="Q77" s="211">
        <v>0</v>
      </c>
      <c r="R77" s="151">
        <v>0</v>
      </c>
      <c r="S77" s="213"/>
      <c r="T77" s="212"/>
      <c r="U77" s="469" t="str">
        <f t="shared" ref="U77:U194" si="2">IF((T77-S77)&gt;0,T77-S77,"nulla")</f>
        <v>nulla</v>
      </c>
      <c r="V77" s="222" t="str">
        <f t="shared" ref="V77:V194" si="3">C77</f>
        <v>Galagonya</v>
      </c>
      <c r="W77" s="328"/>
    </row>
    <row r="78" spans="2:23" ht="15.75" x14ac:dyDescent="0.25">
      <c r="B78" s="401">
        <v>32</v>
      </c>
      <c r="C78" s="338" t="s">
        <v>242</v>
      </c>
      <c r="D78" s="339"/>
      <c r="E78" s="149">
        <v>17</v>
      </c>
      <c r="F78" s="211">
        <v>1</v>
      </c>
      <c r="G78" s="211">
        <v>0</v>
      </c>
      <c r="H78" s="211">
        <v>0</v>
      </c>
      <c r="I78" s="211">
        <v>0</v>
      </c>
      <c r="J78" s="211">
        <v>0</v>
      </c>
      <c r="K78" s="267">
        <v>0</v>
      </c>
      <c r="L78" s="211">
        <v>0</v>
      </c>
      <c r="M78" s="211">
        <v>0</v>
      </c>
      <c r="N78" s="268">
        <v>0</v>
      </c>
      <c r="O78" s="149">
        <v>0</v>
      </c>
      <c r="P78" s="211">
        <v>0</v>
      </c>
      <c r="Q78" s="211">
        <v>0</v>
      </c>
      <c r="R78" s="151">
        <v>0</v>
      </c>
      <c r="S78" s="213"/>
      <c r="T78" s="212"/>
      <c r="U78" s="469" t="str">
        <f t="shared" si="2"/>
        <v>nulla</v>
      </c>
      <c r="V78" s="222" t="str">
        <f t="shared" si="3"/>
        <v>Galagonya</v>
      </c>
      <c r="W78" s="328"/>
    </row>
    <row r="79" spans="2:23" ht="15.75" x14ac:dyDescent="0.25">
      <c r="B79" s="401">
        <v>32</v>
      </c>
      <c r="C79" s="338" t="s">
        <v>242</v>
      </c>
      <c r="D79" s="339"/>
      <c r="E79" s="149">
        <v>5</v>
      </c>
      <c r="F79" s="211">
        <v>1</v>
      </c>
      <c r="G79" s="211">
        <v>0</v>
      </c>
      <c r="H79" s="211">
        <v>0</v>
      </c>
      <c r="I79" s="211">
        <v>0</v>
      </c>
      <c r="J79" s="211">
        <v>0</v>
      </c>
      <c r="K79" s="267">
        <v>0</v>
      </c>
      <c r="L79" s="211">
        <v>0</v>
      </c>
      <c r="M79" s="211">
        <v>0</v>
      </c>
      <c r="N79" s="268">
        <v>0</v>
      </c>
      <c r="O79" s="149">
        <v>0</v>
      </c>
      <c r="P79" s="211">
        <v>0</v>
      </c>
      <c r="Q79" s="211">
        <v>0</v>
      </c>
      <c r="R79" s="151">
        <v>0</v>
      </c>
      <c r="S79" s="213"/>
      <c r="T79" s="212"/>
      <c r="U79" s="469" t="str">
        <f t="shared" si="2"/>
        <v>nulla</v>
      </c>
      <c r="V79" s="222" t="str">
        <f t="shared" si="3"/>
        <v>Galagonya</v>
      </c>
      <c r="W79" s="328"/>
    </row>
    <row r="80" spans="2:23" ht="15.75" x14ac:dyDescent="0.25">
      <c r="B80" s="401">
        <v>32</v>
      </c>
      <c r="C80" s="338" t="s">
        <v>242</v>
      </c>
      <c r="D80" s="339"/>
      <c r="E80" s="149">
        <v>6</v>
      </c>
      <c r="F80" s="211">
        <v>1</v>
      </c>
      <c r="G80" s="211">
        <v>0</v>
      </c>
      <c r="H80" s="211">
        <v>0</v>
      </c>
      <c r="I80" s="211">
        <v>0</v>
      </c>
      <c r="J80" s="211">
        <v>0</v>
      </c>
      <c r="K80" s="267">
        <v>0</v>
      </c>
      <c r="L80" s="211">
        <v>0</v>
      </c>
      <c r="M80" s="211">
        <v>0</v>
      </c>
      <c r="N80" s="268">
        <v>0</v>
      </c>
      <c r="O80" s="149">
        <v>0</v>
      </c>
      <c r="P80" s="211">
        <v>0</v>
      </c>
      <c r="Q80" s="211">
        <v>0</v>
      </c>
      <c r="R80" s="151">
        <v>0</v>
      </c>
      <c r="S80" s="213"/>
      <c r="T80" s="212"/>
      <c r="U80" s="469" t="str">
        <f t="shared" si="2"/>
        <v>nulla</v>
      </c>
      <c r="V80" s="222" t="str">
        <f t="shared" si="3"/>
        <v>Galagonya</v>
      </c>
      <c r="W80" s="328"/>
    </row>
    <row r="81" spans="2:23" ht="15.75" x14ac:dyDescent="0.25">
      <c r="B81" s="401">
        <v>32</v>
      </c>
      <c r="C81" s="338" t="s">
        <v>242</v>
      </c>
      <c r="D81" s="339"/>
      <c r="E81" s="149">
        <v>6</v>
      </c>
      <c r="F81" s="211">
        <v>1</v>
      </c>
      <c r="G81" s="211">
        <v>0</v>
      </c>
      <c r="H81" s="211">
        <v>0</v>
      </c>
      <c r="I81" s="211">
        <v>0</v>
      </c>
      <c r="J81" s="211">
        <v>0</v>
      </c>
      <c r="K81" s="267">
        <v>0</v>
      </c>
      <c r="L81" s="211">
        <v>0</v>
      </c>
      <c r="M81" s="211">
        <v>0</v>
      </c>
      <c r="N81" s="268">
        <v>0</v>
      </c>
      <c r="O81" s="149">
        <v>0</v>
      </c>
      <c r="P81" s="211">
        <v>0</v>
      </c>
      <c r="Q81" s="211">
        <v>0</v>
      </c>
      <c r="R81" s="151">
        <v>0</v>
      </c>
      <c r="S81" s="213"/>
      <c r="T81" s="212"/>
      <c r="U81" s="469" t="str">
        <f t="shared" si="2"/>
        <v>nulla</v>
      </c>
      <c r="V81" s="222" t="str">
        <f t="shared" si="3"/>
        <v>Galagonya</v>
      </c>
      <c r="W81" s="328"/>
    </row>
    <row r="82" spans="2:23" ht="15.75" x14ac:dyDescent="0.25">
      <c r="B82" s="401">
        <v>32</v>
      </c>
      <c r="C82" s="338" t="s">
        <v>242</v>
      </c>
      <c r="D82" s="339"/>
      <c r="E82" s="149">
        <v>11</v>
      </c>
      <c r="F82" s="211">
        <v>1</v>
      </c>
      <c r="G82" s="211">
        <v>0</v>
      </c>
      <c r="H82" s="211">
        <v>0</v>
      </c>
      <c r="I82" s="211">
        <v>0</v>
      </c>
      <c r="J82" s="211">
        <v>0</v>
      </c>
      <c r="K82" s="267">
        <v>0</v>
      </c>
      <c r="L82" s="211">
        <v>0</v>
      </c>
      <c r="M82" s="211">
        <v>0</v>
      </c>
      <c r="N82" s="268">
        <v>0</v>
      </c>
      <c r="O82" s="149">
        <v>0</v>
      </c>
      <c r="P82" s="211">
        <v>0</v>
      </c>
      <c r="Q82" s="211">
        <v>0</v>
      </c>
      <c r="R82" s="151">
        <v>0</v>
      </c>
      <c r="S82" s="213"/>
      <c r="T82" s="212"/>
      <c r="U82" s="469" t="str">
        <f t="shared" si="2"/>
        <v>nulla</v>
      </c>
      <c r="V82" s="222" t="str">
        <f t="shared" si="3"/>
        <v>Galagonya</v>
      </c>
      <c r="W82" s="328"/>
    </row>
    <row r="83" spans="2:23" ht="15.75" x14ac:dyDescent="0.25">
      <c r="B83" s="401">
        <v>32</v>
      </c>
      <c r="C83" s="338" t="s">
        <v>242</v>
      </c>
      <c r="D83" s="339"/>
      <c r="E83" s="149">
        <v>9</v>
      </c>
      <c r="F83" s="211">
        <v>1</v>
      </c>
      <c r="G83" s="211">
        <v>0</v>
      </c>
      <c r="H83" s="211">
        <v>0</v>
      </c>
      <c r="I83" s="211">
        <v>0</v>
      </c>
      <c r="J83" s="211">
        <v>0</v>
      </c>
      <c r="K83" s="267">
        <v>0</v>
      </c>
      <c r="L83" s="211">
        <v>0</v>
      </c>
      <c r="M83" s="211">
        <v>0</v>
      </c>
      <c r="N83" s="268">
        <v>0</v>
      </c>
      <c r="O83" s="149">
        <v>0</v>
      </c>
      <c r="P83" s="211">
        <v>0</v>
      </c>
      <c r="Q83" s="211">
        <v>0</v>
      </c>
      <c r="R83" s="151">
        <v>0</v>
      </c>
      <c r="S83" s="213"/>
      <c r="T83" s="212"/>
      <c r="U83" s="469" t="str">
        <f t="shared" si="2"/>
        <v>nulla</v>
      </c>
      <c r="V83" s="222" t="str">
        <f t="shared" si="3"/>
        <v>Galagonya</v>
      </c>
      <c r="W83" s="328"/>
    </row>
    <row r="84" spans="2:23" ht="15.75" x14ac:dyDescent="0.25">
      <c r="B84" s="401">
        <v>32</v>
      </c>
      <c r="C84" s="338" t="s">
        <v>242</v>
      </c>
      <c r="D84" s="339"/>
      <c r="E84" s="149">
        <v>14</v>
      </c>
      <c r="F84" s="211">
        <v>1</v>
      </c>
      <c r="G84" s="211">
        <v>0</v>
      </c>
      <c r="H84" s="211">
        <v>0</v>
      </c>
      <c r="I84" s="211">
        <v>0</v>
      </c>
      <c r="J84" s="211">
        <v>0</v>
      </c>
      <c r="K84" s="267">
        <v>0</v>
      </c>
      <c r="L84" s="211">
        <v>0</v>
      </c>
      <c r="M84" s="211">
        <v>0</v>
      </c>
      <c r="N84" s="268">
        <v>0</v>
      </c>
      <c r="O84" s="149">
        <v>0</v>
      </c>
      <c r="P84" s="211">
        <v>0</v>
      </c>
      <c r="Q84" s="211">
        <v>0</v>
      </c>
      <c r="R84" s="151">
        <v>0</v>
      </c>
      <c r="S84" s="213"/>
      <c r="T84" s="212"/>
      <c r="U84" s="469" t="str">
        <f t="shared" si="2"/>
        <v>nulla</v>
      </c>
      <c r="V84" s="222" t="str">
        <f t="shared" si="3"/>
        <v>Galagonya</v>
      </c>
      <c r="W84" s="328"/>
    </row>
    <row r="85" spans="2:23" ht="15.75" x14ac:dyDescent="0.25">
      <c r="B85" s="401">
        <v>33</v>
      </c>
      <c r="C85" s="338" t="s">
        <v>215</v>
      </c>
      <c r="D85" s="339"/>
      <c r="E85" s="149">
        <v>111</v>
      </c>
      <c r="F85" s="211">
        <v>1</v>
      </c>
      <c r="G85" s="211">
        <v>0</v>
      </c>
      <c r="H85" s="211">
        <v>0</v>
      </c>
      <c r="I85" s="211">
        <v>0</v>
      </c>
      <c r="J85" s="211">
        <v>0</v>
      </c>
      <c r="K85" s="267">
        <v>0</v>
      </c>
      <c r="L85" s="211">
        <v>0</v>
      </c>
      <c r="M85" s="211">
        <v>0</v>
      </c>
      <c r="N85" s="268">
        <v>0</v>
      </c>
      <c r="O85" s="149">
        <v>0</v>
      </c>
      <c r="P85" s="211">
        <v>0</v>
      </c>
      <c r="Q85" s="211">
        <v>0</v>
      </c>
      <c r="R85" s="151">
        <v>0</v>
      </c>
      <c r="S85" s="213"/>
      <c r="T85" s="212"/>
      <c r="U85" s="469" t="str">
        <f t="shared" si="2"/>
        <v>nulla</v>
      </c>
      <c r="V85" s="222" t="str">
        <f t="shared" si="3"/>
        <v>Kocsánytalan tölgy</v>
      </c>
      <c r="W85" s="328"/>
    </row>
    <row r="86" spans="2:23" ht="15.75" x14ac:dyDescent="0.25">
      <c r="B86" s="401">
        <v>33</v>
      </c>
      <c r="C86" s="338" t="s">
        <v>242</v>
      </c>
      <c r="D86" s="339"/>
      <c r="E86" s="149">
        <v>16</v>
      </c>
      <c r="F86" s="211">
        <v>1</v>
      </c>
      <c r="G86" s="211">
        <v>0</v>
      </c>
      <c r="H86" s="211">
        <v>0</v>
      </c>
      <c r="I86" s="211">
        <v>0</v>
      </c>
      <c r="J86" s="211">
        <v>0</v>
      </c>
      <c r="K86" s="267">
        <v>0</v>
      </c>
      <c r="L86" s="211">
        <v>0</v>
      </c>
      <c r="M86" s="211">
        <v>0</v>
      </c>
      <c r="N86" s="268">
        <v>0</v>
      </c>
      <c r="O86" s="149">
        <v>0</v>
      </c>
      <c r="P86" s="211">
        <v>0</v>
      </c>
      <c r="Q86" s="211">
        <v>0</v>
      </c>
      <c r="R86" s="151">
        <v>0</v>
      </c>
      <c r="S86" s="213"/>
      <c r="T86" s="212"/>
      <c r="U86" s="469" t="str">
        <f t="shared" si="2"/>
        <v>nulla</v>
      </c>
      <c r="V86" s="222" t="str">
        <f t="shared" si="3"/>
        <v>Galagonya</v>
      </c>
      <c r="W86" s="328"/>
    </row>
    <row r="87" spans="2:23" ht="15.75" x14ac:dyDescent="0.25">
      <c r="B87" s="401">
        <v>34</v>
      </c>
      <c r="C87" s="338" t="s">
        <v>240</v>
      </c>
      <c r="D87" s="339"/>
      <c r="E87" s="149">
        <v>128</v>
      </c>
      <c r="F87" s="211">
        <v>1</v>
      </c>
      <c r="G87" s="211">
        <v>0</v>
      </c>
      <c r="H87" s="211">
        <v>0</v>
      </c>
      <c r="I87" s="211">
        <v>0</v>
      </c>
      <c r="J87" s="211">
        <v>0</v>
      </c>
      <c r="K87" s="267">
        <v>0</v>
      </c>
      <c r="L87" s="211">
        <v>0</v>
      </c>
      <c r="M87" s="211">
        <v>0</v>
      </c>
      <c r="N87" s="268">
        <v>0</v>
      </c>
      <c r="O87" s="149">
        <v>0</v>
      </c>
      <c r="P87" s="211">
        <v>0</v>
      </c>
      <c r="Q87" s="211">
        <v>0</v>
      </c>
      <c r="R87" s="151">
        <v>0</v>
      </c>
      <c r="S87" s="213"/>
      <c r="T87" s="212"/>
      <c r="U87" s="469" t="str">
        <f t="shared" si="2"/>
        <v>nulla</v>
      </c>
      <c r="V87" s="222" t="str">
        <f t="shared" si="3"/>
        <v>Kocsányos tölgy</v>
      </c>
      <c r="W87" s="328"/>
    </row>
    <row r="88" spans="2:23" ht="15.75" x14ac:dyDescent="0.25">
      <c r="B88" s="401">
        <v>34</v>
      </c>
      <c r="C88" s="338" t="s">
        <v>242</v>
      </c>
      <c r="D88" s="339"/>
      <c r="E88" s="149">
        <v>6</v>
      </c>
      <c r="F88" s="211">
        <v>1</v>
      </c>
      <c r="G88" s="211">
        <v>0</v>
      </c>
      <c r="H88" s="211">
        <v>0</v>
      </c>
      <c r="I88" s="211">
        <v>0</v>
      </c>
      <c r="J88" s="211">
        <v>0</v>
      </c>
      <c r="K88" s="267">
        <v>0</v>
      </c>
      <c r="L88" s="211">
        <v>0</v>
      </c>
      <c r="M88" s="211">
        <v>0</v>
      </c>
      <c r="N88" s="268">
        <v>0</v>
      </c>
      <c r="O88" s="149">
        <v>0</v>
      </c>
      <c r="P88" s="211">
        <v>0</v>
      </c>
      <c r="Q88" s="211">
        <v>0</v>
      </c>
      <c r="R88" s="151">
        <v>0</v>
      </c>
      <c r="S88" s="213"/>
      <c r="T88" s="212"/>
      <c r="U88" s="469" t="str">
        <f t="shared" si="2"/>
        <v>nulla</v>
      </c>
      <c r="V88" s="222" t="str">
        <f t="shared" si="3"/>
        <v>Galagonya</v>
      </c>
      <c r="W88" s="328"/>
    </row>
    <row r="89" spans="2:23" ht="15.75" x14ac:dyDescent="0.25">
      <c r="B89" s="401">
        <v>36</v>
      </c>
      <c r="C89" s="338" t="s">
        <v>246</v>
      </c>
      <c r="D89" s="339"/>
      <c r="E89" s="149">
        <v>7</v>
      </c>
      <c r="F89" s="211">
        <v>0</v>
      </c>
      <c r="G89" s="211">
        <v>1</v>
      </c>
      <c r="H89" s="211">
        <v>0</v>
      </c>
      <c r="I89" s="211">
        <v>0</v>
      </c>
      <c r="J89" s="211">
        <v>0</v>
      </c>
      <c r="K89" s="267">
        <v>0</v>
      </c>
      <c r="L89" s="211">
        <v>0</v>
      </c>
      <c r="M89" s="211">
        <v>0</v>
      </c>
      <c r="N89" s="268">
        <v>0</v>
      </c>
      <c r="O89" s="149">
        <v>0</v>
      </c>
      <c r="P89" s="211">
        <v>0</v>
      </c>
      <c r="Q89" s="211">
        <v>0</v>
      </c>
      <c r="R89" s="151">
        <v>0</v>
      </c>
      <c r="S89" s="213"/>
      <c r="T89" s="212"/>
      <c r="U89" s="469" t="str">
        <f t="shared" si="2"/>
        <v>nulla</v>
      </c>
      <c r="V89" s="222" t="str">
        <f t="shared" si="3"/>
        <v>Vadrózsa</v>
      </c>
      <c r="W89" s="328"/>
    </row>
    <row r="90" spans="2:23" ht="15.75" x14ac:dyDescent="0.25">
      <c r="B90" s="401">
        <v>36</v>
      </c>
      <c r="C90" s="338" t="s">
        <v>246</v>
      </c>
      <c r="D90" s="339"/>
      <c r="E90" s="149">
        <v>7</v>
      </c>
      <c r="F90" s="211">
        <v>0</v>
      </c>
      <c r="G90" s="211">
        <v>1</v>
      </c>
      <c r="H90" s="211">
        <v>0</v>
      </c>
      <c r="I90" s="211">
        <v>0</v>
      </c>
      <c r="J90" s="211">
        <v>0</v>
      </c>
      <c r="K90" s="267">
        <v>0</v>
      </c>
      <c r="L90" s="211">
        <v>0</v>
      </c>
      <c r="M90" s="211">
        <v>0</v>
      </c>
      <c r="N90" s="268">
        <v>0</v>
      </c>
      <c r="O90" s="149">
        <v>0</v>
      </c>
      <c r="P90" s="211">
        <v>0</v>
      </c>
      <c r="Q90" s="211">
        <v>0</v>
      </c>
      <c r="R90" s="151">
        <v>0</v>
      </c>
      <c r="S90" s="213"/>
      <c r="T90" s="212"/>
      <c r="U90" s="469" t="str">
        <f t="shared" si="2"/>
        <v>nulla</v>
      </c>
      <c r="V90" s="222" t="str">
        <f t="shared" si="3"/>
        <v>Vadrózsa</v>
      </c>
      <c r="W90" s="328"/>
    </row>
    <row r="91" spans="2:23" ht="15.75" x14ac:dyDescent="0.25">
      <c r="B91" s="401">
        <v>36</v>
      </c>
      <c r="C91" s="338" t="s">
        <v>242</v>
      </c>
      <c r="D91" s="339"/>
      <c r="E91" s="149">
        <v>12</v>
      </c>
      <c r="F91" s="211">
        <v>1</v>
      </c>
      <c r="G91" s="211">
        <v>0</v>
      </c>
      <c r="H91" s="211">
        <v>0</v>
      </c>
      <c r="I91" s="211">
        <v>0</v>
      </c>
      <c r="J91" s="211">
        <v>0</v>
      </c>
      <c r="K91" s="267">
        <v>0</v>
      </c>
      <c r="L91" s="211">
        <v>0</v>
      </c>
      <c r="M91" s="211">
        <v>0</v>
      </c>
      <c r="N91" s="268">
        <v>0</v>
      </c>
      <c r="O91" s="149">
        <v>0</v>
      </c>
      <c r="P91" s="211">
        <v>0</v>
      </c>
      <c r="Q91" s="211">
        <v>0</v>
      </c>
      <c r="R91" s="151">
        <v>0</v>
      </c>
      <c r="S91" s="213"/>
      <c r="T91" s="212"/>
      <c r="U91" s="469" t="str">
        <f t="shared" si="2"/>
        <v>nulla</v>
      </c>
      <c r="V91" s="222" t="str">
        <f t="shared" si="3"/>
        <v>Galagonya</v>
      </c>
      <c r="W91" s="328"/>
    </row>
    <row r="92" spans="2:23" ht="15.75" x14ac:dyDescent="0.25">
      <c r="B92" s="401">
        <v>36</v>
      </c>
      <c r="C92" s="338" t="s">
        <v>242</v>
      </c>
      <c r="D92" s="339"/>
      <c r="E92" s="149">
        <v>8</v>
      </c>
      <c r="F92" s="211">
        <v>1</v>
      </c>
      <c r="G92" s="211">
        <v>0</v>
      </c>
      <c r="H92" s="211">
        <v>0</v>
      </c>
      <c r="I92" s="211">
        <v>0</v>
      </c>
      <c r="J92" s="211">
        <v>0</v>
      </c>
      <c r="K92" s="267">
        <v>0</v>
      </c>
      <c r="L92" s="211">
        <v>0</v>
      </c>
      <c r="M92" s="211">
        <v>0</v>
      </c>
      <c r="N92" s="268">
        <v>0</v>
      </c>
      <c r="O92" s="149">
        <v>0</v>
      </c>
      <c r="P92" s="211">
        <v>0</v>
      </c>
      <c r="Q92" s="211">
        <v>0</v>
      </c>
      <c r="R92" s="151">
        <v>0</v>
      </c>
      <c r="S92" s="213"/>
      <c r="T92" s="212"/>
      <c r="U92" s="469" t="str">
        <f t="shared" si="2"/>
        <v>nulla</v>
      </c>
      <c r="V92" s="222" t="str">
        <f t="shared" si="3"/>
        <v>Galagonya</v>
      </c>
      <c r="W92" s="328"/>
    </row>
    <row r="93" spans="2:23" ht="15.75" x14ac:dyDescent="0.25">
      <c r="B93" s="401">
        <v>36</v>
      </c>
      <c r="C93" s="338" t="s">
        <v>242</v>
      </c>
      <c r="D93" s="339"/>
      <c r="E93" s="149">
        <v>10</v>
      </c>
      <c r="F93" s="211">
        <v>1</v>
      </c>
      <c r="G93" s="211">
        <v>0</v>
      </c>
      <c r="H93" s="211">
        <v>0</v>
      </c>
      <c r="I93" s="211">
        <v>0</v>
      </c>
      <c r="J93" s="211">
        <v>0</v>
      </c>
      <c r="K93" s="267">
        <v>0</v>
      </c>
      <c r="L93" s="211">
        <v>0</v>
      </c>
      <c r="M93" s="211">
        <v>0</v>
      </c>
      <c r="N93" s="268">
        <v>0</v>
      </c>
      <c r="O93" s="149">
        <v>0</v>
      </c>
      <c r="P93" s="211">
        <v>0</v>
      </c>
      <c r="Q93" s="211">
        <v>0</v>
      </c>
      <c r="R93" s="151">
        <v>0</v>
      </c>
      <c r="S93" s="213"/>
      <c r="T93" s="212"/>
      <c r="U93" s="469" t="str">
        <f t="shared" si="2"/>
        <v>nulla</v>
      </c>
      <c r="V93" s="222" t="str">
        <f t="shared" si="3"/>
        <v>Galagonya</v>
      </c>
      <c r="W93" s="328"/>
    </row>
    <row r="94" spans="2:23" ht="15.75" x14ac:dyDescent="0.25">
      <c r="B94" s="401">
        <v>36</v>
      </c>
      <c r="C94" s="338" t="s">
        <v>216</v>
      </c>
      <c r="D94" s="339"/>
      <c r="E94" s="149">
        <v>90</v>
      </c>
      <c r="F94" s="211">
        <v>1</v>
      </c>
      <c r="G94" s="211">
        <v>0</v>
      </c>
      <c r="H94" s="211">
        <v>0</v>
      </c>
      <c r="I94" s="211">
        <v>0</v>
      </c>
      <c r="J94" s="211">
        <v>0</v>
      </c>
      <c r="K94" s="267">
        <v>0</v>
      </c>
      <c r="L94" s="211">
        <v>0</v>
      </c>
      <c r="M94" s="211">
        <v>0</v>
      </c>
      <c r="N94" s="268">
        <v>0</v>
      </c>
      <c r="O94" s="149">
        <v>0</v>
      </c>
      <c r="P94" s="211">
        <v>0</v>
      </c>
      <c r="Q94" s="211">
        <v>0</v>
      </c>
      <c r="R94" s="151">
        <v>0</v>
      </c>
      <c r="S94" s="213"/>
      <c r="T94" s="212"/>
      <c r="U94" s="469" t="str">
        <f t="shared" si="2"/>
        <v>nulla</v>
      </c>
      <c r="V94" s="222" t="str">
        <f t="shared" si="3"/>
        <v>Csertölgy</v>
      </c>
      <c r="W94" s="328"/>
    </row>
    <row r="95" spans="2:23" ht="15.75" x14ac:dyDescent="0.25">
      <c r="B95" s="401">
        <v>37</v>
      </c>
      <c r="C95" s="338" t="s">
        <v>218</v>
      </c>
      <c r="D95" s="339"/>
      <c r="E95" s="149">
        <v>16</v>
      </c>
      <c r="F95" s="211">
        <v>1</v>
      </c>
      <c r="G95" s="211">
        <v>0</v>
      </c>
      <c r="H95" s="211">
        <v>0</v>
      </c>
      <c r="I95" s="211">
        <v>0</v>
      </c>
      <c r="J95" s="211">
        <v>0</v>
      </c>
      <c r="K95" s="267">
        <v>0</v>
      </c>
      <c r="L95" s="211">
        <v>0</v>
      </c>
      <c r="M95" s="211">
        <v>0</v>
      </c>
      <c r="N95" s="268">
        <v>0</v>
      </c>
      <c r="O95" s="149">
        <v>0</v>
      </c>
      <c r="P95" s="211">
        <v>0</v>
      </c>
      <c r="Q95" s="211">
        <v>0</v>
      </c>
      <c r="R95" s="151">
        <v>0</v>
      </c>
      <c r="S95" s="213"/>
      <c r="T95" s="212"/>
      <c r="U95" s="469" t="str">
        <f t="shared" si="2"/>
        <v>nulla</v>
      </c>
      <c r="V95" s="222" t="str">
        <f t="shared" si="3"/>
        <v>Mezei juhar</v>
      </c>
      <c r="W95" s="328"/>
    </row>
    <row r="96" spans="2:23" ht="15.75" x14ac:dyDescent="0.25">
      <c r="B96" s="401">
        <v>37</v>
      </c>
      <c r="C96" s="338" t="s">
        <v>242</v>
      </c>
      <c r="D96" s="339"/>
      <c r="E96" s="149">
        <v>9</v>
      </c>
      <c r="F96" s="211">
        <v>1</v>
      </c>
      <c r="G96" s="211">
        <v>0</v>
      </c>
      <c r="H96" s="211">
        <v>0</v>
      </c>
      <c r="I96" s="211">
        <v>0</v>
      </c>
      <c r="J96" s="211">
        <v>0</v>
      </c>
      <c r="K96" s="267">
        <v>0</v>
      </c>
      <c r="L96" s="211">
        <v>0</v>
      </c>
      <c r="M96" s="211">
        <v>0</v>
      </c>
      <c r="N96" s="268">
        <v>0</v>
      </c>
      <c r="O96" s="149">
        <v>0</v>
      </c>
      <c r="P96" s="211">
        <v>0</v>
      </c>
      <c r="Q96" s="211">
        <v>0</v>
      </c>
      <c r="R96" s="151">
        <v>0</v>
      </c>
      <c r="S96" s="213"/>
      <c r="T96" s="212"/>
      <c r="U96" s="469" t="str">
        <f t="shared" si="2"/>
        <v>nulla</v>
      </c>
      <c r="V96" s="222" t="str">
        <f t="shared" si="3"/>
        <v>Galagonya</v>
      </c>
      <c r="W96" s="328"/>
    </row>
    <row r="97" spans="2:23" ht="15.75" x14ac:dyDescent="0.25">
      <c r="B97" s="401">
        <v>38</v>
      </c>
      <c r="C97" s="338" t="s">
        <v>242</v>
      </c>
      <c r="D97" s="339"/>
      <c r="E97" s="149">
        <v>14</v>
      </c>
      <c r="F97" s="211">
        <v>1</v>
      </c>
      <c r="G97" s="211">
        <v>0</v>
      </c>
      <c r="H97" s="211">
        <v>0</v>
      </c>
      <c r="I97" s="211">
        <v>0</v>
      </c>
      <c r="J97" s="211">
        <v>0</v>
      </c>
      <c r="K97" s="267">
        <v>0</v>
      </c>
      <c r="L97" s="211">
        <v>0</v>
      </c>
      <c r="M97" s="211">
        <v>0</v>
      </c>
      <c r="N97" s="268">
        <v>0</v>
      </c>
      <c r="O97" s="149">
        <v>0</v>
      </c>
      <c r="P97" s="211">
        <v>0</v>
      </c>
      <c r="Q97" s="211">
        <v>0</v>
      </c>
      <c r="R97" s="151">
        <v>0</v>
      </c>
      <c r="S97" s="213"/>
      <c r="T97" s="212"/>
      <c r="U97" s="469" t="str">
        <f t="shared" si="2"/>
        <v>nulla</v>
      </c>
      <c r="V97" s="222" t="str">
        <f t="shared" si="3"/>
        <v>Galagonya</v>
      </c>
      <c r="W97" s="328"/>
    </row>
    <row r="98" spans="2:23" ht="15.75" x14ac:dyDescent="0.25">
      <c r="B98" s="401">
        <v>38</v>
      </c>
      <c r="C98" s="338" t="s">
        <v>242</v>
      </c>
      <c r="D98" s="339"/>
      <c r="E98" s="149">
        <v>6</v>
      </c>
      <c r="F98" s="211">
        <v>1</v>
      </c>
      <c r="G98" s="211">
        <v>0</v>
      </c>
      <c r="H98" s="211">
        <v>0</v>
      </c>
      <c r="I98" s="211">
        <v>0</v>
      </c>
      <c r="J98" s="211">
        <v>0</v>
      </c>
      <c r="K98" s="267">
        <v>0</v>
      </c>
      <c r="L98" s="211">
        <v>0</v>
      </c>
      <c r="M98" s="211">
        <v>0</v>
      </c>
      <c r="N98" s="268">
        <v>0</v>
      </c>
      <c r="O98" s="149">
        <v>0</v>
      </c>
      <c r="P98" s="211">
        <v>0</v>
      </c>
      <c r="Q98" s="211">
        <v>0</v>
      </c>
      <c r="R98" s="151">
        <v>0</v>
      </c>
      <c r="S98" s="213"/>
      <c r="T98" s="212"/>
      <c r="U98" s="469" t="str">
        <f t="shared" si="2"/>
        <v>nulla</v>
      </c>
      <c r="V98" s="222" t="str">
        <f t="shared" si="3"/>
        <v>Galagonya</v>
      </c>
      <c r="W98" s="328"/>
    </row>
    <row r="99" spans="2:23" ht="15.75" x14ac:dyDescent="0.25">
      <c r="B99" s="401">
        <v>38</v>
      </c>
      <c r="C99" s="338" t="s">
        <v>242</v>
      </c>
      <c r="D99" s="339"/>
      <c r="E99" s="149">
        <v>6</v>
      </c>
      <c r="F99" s="211">
        <v>1</v>
      </c>
      <c r="G99" s="211">
        <v>0</v>
      </c>
      <c r="H99" s="211">
        <v>0</v>
      </c>
      <c r="I99" s="211">
        <v>0</v>
      </c>
      <c r="J99" s="211">
        <v>0</v>
      </c>
      <c r="K99" s="267">
        <v>0</v>
      </c>
      <c r="L99" s="211">
        <v>0</v>
      </c>
      <c r="M99" s="211">
        <v>0</v>
      </c>
      <c r="N99" s="268">
        <v>0</v>
      </c>
      <c r="O99" s="149">
        <v>0</v>
      </c>
      <c r="P99" s="211">
        <v>0</v>
      </c>
      <c r="Q99" s="211">
        <v>0</v>
      </c>
      <c r="R99" s="151">
        <v>0</v>
      </c>
      <c r="S99" s="213"/>
      <c r="T99" s="212"/>
      <c r="U99" s="469" t="str">
        <f t="shared" si="2"/>
        <v>nulla</v>
      </c>
      <c r="V99" s="222" t="str">
        <f t="shared" si="3"/>
        <v>Galagonya</v>
      </c>
      <c r="W99" s="328"/>
    </row>
    <row r="100" spans="2:23" ht="15.75" x14ac:dyDescent="0.25">
      <c r="B100" s="401">
        <v>39</v>
      </c>
      <c r="C100" s="338" t="s">
        <v>242</v>
      </c>
      <c r="D100" s="339"/>
      <c r="E100" s="149">
        <v>6</v>
      </c>
      <c r="F100" s="211">
        <v>1</v>
      </c>
      <c r="G100" s="211">
        <v>0</v>
      </c>
      <c r="H100" s="211">
        <v>0</v>
      </c>
      <c r="I100" s="211">
        <v>0</v>
      </c>
      <c r="J100" s="211">
        <v>0</v>
      </c>
      <c r="K100" s="267">
        <v>0</v>
      </c>
      <c r="L100" s="211">
        <v>0</v>
      </c>
      <c r="M100" s="211">
        <v>0</v>
      </c>
      <c r="N100" s="268">
        <v>0</v>
      </c>
      <c r="O100" s="149">
        <v>0</v>
      </c>
      <c r="P100" s="211">
        <v>0</v>
      </c>
      <c r="Q100" s="211">
        <v>0</v>
      </c>
      <c r="R100" s="151">
        <v>0</v>
      </c>
      <c r="S100" s="213"/>
      <c r="T100" s="212"/>
      <c r="U100" s="469" t="str">
        <f t="shared" si="2"/>
        <v>nulla</v>
      </c>
      <c r="V100" s="222" t="str">
        <f t="shared" si="3"/>
        <v>Galagonya</v>
      </c>
      <c r="W100" s="328"/>
    </row>
    <row r="101" spans="2:23" ht="15.75" x14ac:dyDescent="0.25">
      <c r="B101" s="401">
        <v>41</v>
      </c>
      <c r="C101" s="338" t="s">
        <v>218</v>
      </c>
      <c r="D101" s="339"/>
      <c r="E101" s="149">
        <v>12</v>
      </c>
      <c r="F101" s="211">
        <v>1</v>
      </c>
      <c r="G101" s="211">
        <v>0</v>
      </c>
      <c r="H101" s="211">
        <v>0</v>
      </c>
      <c r="I101" s="211">
        <v>0</v>
      </c>
      <c r="J101" s="211">
        <v>0</v>
      </c>
      <c r="K101" s="267">
        <v>0</v>
      </c>
      <c r="L101" s="211">
        <v>0</v>
      </c>
      <c r="M101" s="211">
        <v>0</v>
      </c>
      <c r="N101" s="268">
        <v>0</v>
      </c>
      <c r="O101" s="149">
        <v>0</v>
      </c>
      <c r="P101" s="211">
        <v>0</v>
      </c>
      <c r="Q101" s="211">
        <v>0</v>
      </c>
      <c r="R101" s="151">
        <v>0</v>
      </c>
      <c r="S101" s="213"/>
      <c r="T101" s="212"/>
      <c r="U101" s="469" t="str">
        <f t="shared" si="2"/>
        <v>nulla</v>
      </c>
      <c r="V101" s="222" t="str">
        <f t="shared" si="3"/>
        <v>Mezei juhar</v>
      </c>
      <c r="W101" s="328"/>
    </row>
    <row r="102" spans="2:23" ht="15.75" x14ac:dyDescent="0.25">
      <c r="B102" s="401">
        <v>41</v>
      </c>
      <c r="C102" s="338" t="s">
        <v>242</v>
      </c>
      <c r="D102" s="339"/>
      <c r="E102" s="149">
        <v>3</v>
      </c>
      <c r="F102" s="211">
        <v>1</v>
      </c>
      <c r="G102" s="211">
        <v>0</v>
      </c>
      <c r="H102" s="211">
        <v>0</v>
      </c>
      <c r="I102" s="211">
        <v>0</v>
      </c>
      <c r="J102" s="211">
        <v>0</v>
      </c>
      <c r="K102" s="267">
        <v>0</v>
      </c>
      <c r="L102" s="211">
        <v>0</v>
      </c>
      <c r="M102" s="211">
        <v>0</v>
      </c>
      <c r="N102" s="268">
        <v>0</v>
      </c>
      <c r="O102" s="149">
        <v>0</v>
      </c>
      <c r="P102" s="211">
        <v>0</v>
      </c>
      <c r="Q102" s="211">
        <v>0</v>
      </c>
      <c r="R102" s="151">
        <v>0</v>
      </c>
      <c r="S102" s="213"/>
      <c r="T102" s="212"/>
      <c r="U102" s="469" t="str">
        <f t="shared" ref="U102:U165" si="4">IF((T102-S102)&gt;0,T102-S102,"nulla")</f>
        <v>nulla</v>
      </c>
      <c r="V102" s="222" t="str">
        <f t="shared" ref="V102:V165" si="5">C102</f>
        <v>Galagonya</v>
      </c>
      <c r="W102" s="328"/>
    </row>
    <row r="103" spans="2:23" ht="15.75" x14ac:dyDescent="0.25">
      <c r="B103" s="401">
        <v>44</v>
      </c>
      <c r="C103" s="338" t="s">
        <v>216</v>
      </c>
      <c r="D103" s="339"/>
      <c r="E103" s="149">
        <v>128</v>
      </c>
      <c r="F103" s="211">
        <v>1</v>
      </c>
      <c r="G103" s="211">
        <v>0</v>
      </c>
      <c r="H103" s="211">
        <v>0</v>
      </c>
      <c r="I103" s="211">
        <v>0</v>
      </c>
      <c r="J103" s="211">
        <v>0</v>
      </c>
      <c r="K103" s="267">
        <v>0</v>
      </c>
      <c r="L103" s="211">
        <v>0</v>
      </c>
      <c r="M103" s="211">
        <v>0</v>
      </c>
      <c r="N103" s="268">
        <v>0</v>
      </c>
      <c r="O103" s="149">
        <v>0</v>
      </c>
      <c r="P103" s="211">
        <v>0</v>
      </c>
      <c r="Q103" s="211">
        <v>0</v>
      </c>
      <c r="R103" s="151">
        <v>0</v>
      </c>
      <c r="S103" s="213"/>
      <c r="T103" s="212"/>
      <c r="U103" s="469" t="str">
        <f t="shared" si="4"/>
        <v>nulla</v>
      </c>
      <c r="V103" s="222" t="str">
        <f t="shared" si="5"/>
        <v>Csertölgy</v>
      </c>
      <c r="W103" s="328"/>
    </row>
    <row r="104" spans="2:23" ht="15.75" x14ac:dyDescent="0.25">
      <c r="B104" s="401">
        <v>49</v>
      </c>
      <c r="C104" s="338" t="s">
        <v>215</v>
      </c>
      <c r="D104" s="339"/>
      <c r="E104" s="149">
        <v>112</v>
      </c>
      <c r="F104" s="211">
        <v>1</v>
      </c>
      <c r="G104" s="211">
        <v>0</v>
      </c>
      <c r="H104" s="211">
        <v>0</v>
      </c>
      <c r="I104" s="211">
        <v>0</v>
      </c>
      <c r="J104" s="211">
        <v>0</v>
      </c>
      <c r="K104" s="267">
        <v>0</v>
      </c>
      <c r="L104" s="211">
        <v>0</v>
      </c>
      <c r="M104" s="211">
        <v>0</v>
      </c>
      <c r="N104" s="268">
        <v>0</v>
      </c>
      <c r="O104" s="149">
        <v>0</v>
      </c>
      <c r="P104" s="211">
        <v>0</v>
      </c>
      <c r="Q104" s="211">
        <v>0</v>
      </c>
      <c r="R104" s="151">
        <v>0</v>
      </c>
      <c r="S104" s="213"/>
      <c r="T104" s="212"/>
      <c r="U104" s="469" t="str">
        <f t="shared" si="4"/>
        <v>nulla</v>
      </c>
      <c r="V104" s="222" t="str">
        <f t="shared" si="5"/>
        <v>Kocsánytalan tölgy</v>
      </c>
      <c r="W104" s="328"/>
    </row>
    <row r="105" spans="2:23" ht="15.75" x14ac:dyDescent="0.25">
      <c r="B105" s="401">
        <v>51</v>
      </c>
      <c r="C105" s="338" t="s">
        <v>242</v>
      </c>
      <c r="D105" s="339"/>
      <c r="E105" s="149">
        <v>7</v>
      </c>
      <c r="F105" s="211">
        <v>1</v>
      </c>
      <c r="G105" s="211">
        <v>0</v>
      </c>
      <c r="H105" s="211">
        <v>0</v>
      </c>
      <c r="I105" s="211">
        <v>0</v>
      </c>
      <c r="J105" s="211">
        <v>0</v>
      </c>
      <c r="K105" s="267">
        <v>0</v>
      </c>
      <c r="L105" s="211">
        <v>0</v>
      </c>
      <c r="M105" s="211">
        <v>0</v>
      </c>
      <c r="N105" s="268">
        <v>0</v>
      </c>
      <c r="O105" s="149">
        <v>0</v>
      </c>
      <c r="P105" s="211">
        <v>0</v>
      </c>
      <c r="Q105" s="211">
        <v>0</v>
      </c>
      <c r="R105" s="151">
        <v>0</v>
      </c>
      <c r="S105" s="213"/>
      <c r="T105" s="212"/>
      <c r="U105" s="469" t="str">
        <f t="shared" si="4"/>
        <v>nulla</v>
      </c>
      <c r="V105" s="222" t="str">
        <f t="shared" si="5"/>
        <v>Galagonya</v>
      </c>
      <c r="W105" s="328"/>
    </row>
    <row r="106" spans="2:23" ht="15.75" x14ac:dyDescent="0.25">
      <c r="B106" s="401">
        <v>51</v>
      </c>
      <c r="C106" s="338" t="s">
        <v>242</v>
      </c>
      <c r="D106" s="339"/>
      <c r="E106" s="149">
        <v>9.5</v>
      </c>
      <c r="F106" s="211">
        <v>1</v>
      </c>
      <c r="G106" s="211">
        <v>0</v>
      </c>
      <c r="H106" s="211">
        <v>0</v>
      </c>
      <c r="I106" s="211">
        <v>0</v>
      </c>
      <c r="J106" s="211">
        <v>0</v>
      </c>
      <c r="K106" s="267">
        <v>0</v>
      </c>
      <c r="L106" s="211">
        <v>0</v>
      </c>
      <c r="M106" s="211">
        <v>0</v>
      </c>
      <c r="N106" s="268">
        <v>0</v>
      </c>
      <c r="O106" s="149">
        <v>0</v>
      </c>
      <c r="P106" s="211">
        <v>0</v>
      </c>
      <c r="Q106" s="211">
        <v>0</v>
      </c>
      <c r="R106" s="151">
        <v>0</v>
      </c>
      <c r="S106" s="213"/>
      <c r="T106" s="212"/>
      <c r="U106" s="469" t="str">
        <f t="shared" si="4"/>
        <v>nulla</v>
      </c>
      <c r="V106" s="222" t="str">
        <f t="shared" si="5"/>
        <v>Galagonya</v>
      </c>
      <c r="W106" s="328"/>
    </row>
    <row r="107" spans="2:23" ht="15.75" x14ac:dyDescent="0.25">
      <c r="B107" s="401">
        <v>51</v>
      </c>
      <c r="C107" s="338" t="s">
        <v>242</v>
      </c>
      <c r="D107" s="339"/>
      <c r="E107" s="149">
        <v>10</v>
      </c>
      <c r="F107" s="211">
        <v>1</v>
      </c>
      <c r="G107" s="211">
        <v>0</v>
      </c>
      <c r="H107" s="211">
        <v>0</v>
      </c>
      <c r="I107" s="211">
        <v>0</v>
      </c>
      <c r="J107" s="211">
        <v>0</v>
      </c>
      <c r="K107" s="267">
        <v>0</v>
      </c>
      <c r="L107" s="211">
        <v>0</v>
      </c>
      <c r="M107" s="211">
        <v>0</v>
      </c>
      <c r="N107" s="268">
        <v>0</v>
      </c>
      <c r="O107" s="149">
        <v>0</v>
      </c>
      <c r="P107" s="211">
        <v>0</v>
      </c>
      <c r="Q107" s="211">
        <v>0</v>
      </c>
      <c r="R107" s="151">
        <v>0</v>
      </c>
      <c r="S107" s="213"/>
      <c r="T107" s="212"/>
      <c r="U107" s="469" t="str">
        <f t="shared" si="4"/>
        <v>nulla</v>
      </c>
      <c r="V107" s="222" t="str">
        <f t="shared" si="5"/>
        <v>Galagonya</v>
      </c>
      <c r="W107" s="328"/>
    </row>
    <row r="108" spans="2:23" ht="15.75" x14ac:dyDescent="0.25">
      <c r="B108" s="401">
        <v>52</v>
      </c>
      <c r="C108" s="338" t="s">
        <v>242</v>
      </c>
      <c r="D108" s="339"/>
      <c r="E108" s="149">
        <v>22.5</v>
      </c>
      <c r="F108" s="211">
        <v>1</v>
      </c>
      <c r="G108" s="211">
        <v>0</v>
      </c>
      <c r="H108" s="211">
        <v>0</v>
      </c>
      <c r="I108" s="211">
        <v>0</v>
      </c>
      <c r="J108" s="211">
        <v>0</v>
      </c>
      <c r="K108" s="267">
        <v>0</v>
      </c>
      <c r="L108" s="211">
        <v>0</v>
      </c>
      <c r="M108" s="211">
        <v>0</v>
      </c>
      <c r="N108" s="268">
        <v>0</v>
      </c>
      <c r="O108" s="149">
        <v>0</v>
      </c>
      <c r="P108" s="211">
        <v>0</v>
      </c>
      <c r="Q108" s="211">
        <v>0</v>
      </c>
      <c r="R108" s="151">
        <v>0</v>
      </c>
      <c r="S108" s="213"/>
      <c r="T108" s="212"/>
      <c r="U108" s="469" t="str">
        <f t="shared" si="4"/>
        <v>nulla</v>
      </c>
      <c r="V108" s="222" t="str">
        <f t="shared" si="5"/>
        <v>Galagonya</v>
      </c>
      <c r="W108" s="328"/>
    </row>
    <row r="109" spans="2:23" ht="15.75" x14ac:dyDescent="0.25">
      <c r="B109" s="401">
        <v>52</v>
      </c>
      <c r="C109" s="338" t="s">
        <v>242</v>
      </c>
      <c r="D109" s="339"/>
      <c r="E109" s="149">
        <v>11</v>
      </c>
      <c r="F109" s="211">
        <v>1</v>
      </c>
      <c r="G109" s="211">
        <v>0</v>
      </c>
      <c r="H109" s="211">
        <v>0</v>
      </c>
      <c r="I109" s="211">
        <v>0</v>
      </c>
      <c r="J109" s="211">
        <v>0</v>
      </c>
      <c r="K109" s="267">
        <v>0</v>
      </c>
      <c r="L109" s="211">
        <v>0</v>
      </c>
      <c r="M109" s="211">
        <v>0</v>
      </c>
      <c r="N109" s="268">
        <v>0</v>
      </c>
      <c r="O109" s="149">
        <v>0</v>
      </c>
      <c r="P109" s="211">
        <v>0</v>
      </c>
      <c r="Q109" s="211">
        <v>0</v>
      </c>
      <c r="R109" s="151">
        <v>0</v>
      </c>
      <c r="S109" s="213"/>
      <c r="T109" s="212"/>
      <c r="U109" s="469" t="str">
        <f t="shared" si="4"/>
        <v>nulla</v>
      </c>
      <c r="V109" s="222" t="str">
        <f t="shared" si="5"/>
        <v>Galagonya</v>
      </c>
      <c r="W109" s="328"/>
    </row>
    <row r="110" spans="2:23" ht="15.75" x14ac:dyDescent="0.25">
      <c r="B110" s="401">
        <v>57</v>
      </c>
      <c r="C110" s="338" t="s">
        <v>215</v>
      </c>
      <c r="D110" s="339"/>
      <c r="E110" s="149">
        <v>92</v>
      </c>
      <c r="F110" s="211">
        <v>1</v>
      </c>
      <c r="G110" s="211">
        <v>0</v>
      </c>
      <c r="H110" s="211">
        <v>0</v>
      </c>
      <c r="I110" s="211">
        <v>0</v>
      </c>
      <c r="J110" s="211">
        <v>0</v>
      </c>
      <c r="K110" s="267">
        <v>0</v>
      </c>
      <c r="L110" s="211">
        <v>0</v>
      </c>
      <c r="M110" s="211">
        <v>0</v>
      </c>
      <c r="N110" s="268">
        <v>0</v>
      </c>
      <c r="O110" s="149">
        <v>0</v>
      </c>
      <c r="P110" s="211">
        <v>0</v>
      </c>
      <c r="Q110" s="211">
        <v>0</v>
      </c>
      <c r="R110" s="151">
        <v>0</v>
      </c>
      <c r="S110" s="213"/>
      <c r="T110" s="212"/>
      <c r="U110" s="469" t="str">
        <f t="shared" si="4"/>
        <v>nulla</v>
      </c>
      <c r="V110" s="222" t="str">
        <f t="shared" si="5"/>
        <v>Kocsánytalan tölgy</v>
      </c>
      <c r="W110" s="328"/>
    </row>
    <row r="111" spans="2:23" ht="15.75" x14ac:dyDescent="0.25">
      <c r="B111" s="401">
        <v>58</v>
      </c>
      <c r="C111" s="338" t="s">
        <v>215</v>
      </c>
      <c r="D111" s="339"/>
      <c r="E111" s="149">
        <v>102</v>
      </c>
      <c r="F111" s="211">
        <v>1</v>
      </c>
      <c r="G111" s="211">
        <v>0</v>
      </c>
      <c r="H111" s="211">
        <v>0</v>
      </c>
      <c r="I111" s="211">
        <v>0</v>
      </c>
      <c r="J111" s="211">
        <v>0</v>
      </c>
      <c r="K111" s="267">
        <v>0</v>
      </c>
      <c r="L111" s="211">
        <v>0</v>
      </c>
      <c r="M111" s="211">
        <v>0</v>
      </c>
      <c r="N111" s="268">
        <v>0</v>
      </c>
      <c r="O111" s="149">
        <v>0</v>
      </c>
      <c r="P111" s="211">
        <v>0</v>
      </c>
      <c r="Q111" s="211">
        <v>0</v>
      </c>
      <c r="R111" s="151">
        <v>0</v>
      </c>
      <c r="S111" s="213"/>
      <c r="T111" s="212"/>
      <c r="U111" s="469" t="str">
        <f t="shared" si="4"/>
        <v>nulla</v>
      </c>
      <c r="V111" s="222" t="str">
        <f t="shared" si="5"/>
        <v>Kocsánytalan tölgy</v>
      </c>
      <c r="W111" s="328"/>
    </row>
    <row r="112" spans="2:23" ht="15.75" x14ac:dyDescent="0.25">
      <c r="B112" s="401">
        <v>58</v>
      </c>
      <c r="C112" s="338" t="s">
        <v>242</v>
      </c>
      <c r="D112" s="339"/>
      <c r="E112" s="149">
        <v>8</v>
      </c>
      <c r="F112" s="211">
        <v>0</v>
      </c>
      <c r="G112" s="211">
        <v>1</v>
      </c>
      <c r="H112" s="211">
        <v>0</v>
      </c>
      <c r="I112" s="211">
        <v>0</v>
      </c>
      <c r="J112" s="211">
        <v>0</v>
      </c>
      <c r="K112" s="267">
        <v>0</v>
      </c>
      <c r="L112" s="211">
        <v>0</v>
      </c>
      <c r="M112" s="211">
        <v>0</v>
      </c>
      <c r="N112" s="268">
        <v>0</v>
      </c>
      <c r="O112" s="149">
        <v>0</v>
      </c>
      <c r="P112" s="211">
        <v>0</v>
      </c>
      <c r="Q112" s="211">
        <v>0</v>
      </c>
      <c r="R112" s="151">
        <v>0</v>
      </c>
      <c r="S112" s="213">
        <v>69</v>
      </c>
      <c r="T112" s="212">
        <v>147</v>
      </c>
      <c r="U112" s="469">
        <f t="shared" si="4"/>
        <v>78</v>
      </c>
      <c r="V112" s="222" t="str">
        <f t="shared" si="5"/>
        <v>Galagonya</v>
      </c>
      <c r="W112" s="328"/>
    </row>
    <row r="113" spans="2:23" ht="15.75" x14ac:dyDescent="0.25">
      <c r="B113" s="401">
        <v>58</v>
      </c>
      <c r="C113" s="338" t="s">
        <v>242</v>
      </c>
      <c r="D113" s="339"/>
      <c r="E113" s="149">
        <v>8.5</v>
      </c>
      <c r="F113" s="211">
        <v>0</v>
      </c>
      <c r="G113" s="211">
        <v>1</v>
      </c>
      <c r="H113" s="211">
        <v>0</v>
      </c>
      <c r="I113" s="211">
        <v>0</v>
      </c>
      <c r="J113" s="211">
        <v>0</v>
      </c>
      <c r="K113" s="267">
        <v>0</v>
      </c>
      <c r="L113" s="211">
        <v>0</v>
      </c>
      <c r="M113" s="211">
        <v>0</v>
      </c>
      <c r="N113" s="268">
        <v>0</v>
      </c>
      <c r="O113" s="149">
        <v>0</v>
      </c>
      <c r="P113" s="211">
        <v>0</v>
      </c>
      <c r="Q113" s="211">
        <v>0</v>
      </c>
      <c r="R113" s="151">
        <v>0</v>
      </c>
      <c r="S113" s="213">
        <v>44</v>
      </c>
      <c r="T113" s="212">
        <v>114</v>
      </c>
      <c r="U113" s="469">
        <f t="shared" si="4"/>
        <v>70</v>
      </c>
      <c r="V113" s="222" t="str">
        <f t="shared" si="5"/>
        <v>Galagonya</v>
      </c>
      <c r="W113" s="328"/>
    </row>
    <row r="114" spans="2:23" ht="15.75" x14ac:dyDescent="0.25">
      <c r="B114" s="401">
        <v>58</v>
      </c>
      <c r="C114" s="338" t="s">
        <v>242</v>
      </c>
      <c r="D114" s="339"/>
      <c r="E114" s="149">
        <v>5.5</v>
      </c>
      <c r="F114" s="211">
        <v>1</v>
      </c>
      <c r="G114" s="211">
        <v>0</v>
      </c>
      <c r="H114" s="211">
        <v>0</v>
      </c>
      <c r="I114" s="211">
        <v>0</v>
      </c>
      <c r="J114" s="211">
        <v>0</v>
      </c>
      <c r="K114" s="267">
        <v>0</v>
      </c>
      <c r="L114" s="211">
        <v>0</v>
      </c>
      <c r="M114" s="211">
        <v>0</v>
      </c>
      <c r="N114" s="268">
        <v>0</v>
      </c>
      <c r="O114" s="149">
        <v>0</v>
      </c>
      <c r="P114" s="211">
        <v>0</v>
      </c>
      <c r="Q114" s="211">
        <v>0</v>
      </c>
      <c r="R114" s="151">
        <v>0</v>
      </c>
      <c r="S114" s="213"/>
      <c r="T114" s="212"/>
      <c r="U114" s="469" t="str">
        <f t="shared" si="4"/>
        <v>nulla</v>
      </c>
      <c r="V114" s="222" t="str">
        <f t="shared" si="5"/>
        <v>Galagonya</v>
      </c>
      <c r="W114" s="328"/>
    </row>
    <row r="115" spans="2:23" ht="15.75" x14ac:dyDescent="0.25">
      <c r="B115" s="401">
        <v>59</v>
      </c>
      <c r="C115" s="338" t="s">
        <v>242</v>
      </c>
      <c r="D115" s="339"/>
      <c r="E115" s="149">
        <v>9</v>
      </c>
      <c r="F115" s="211">
        <v>1</v>
      </c>
      <c r="G115" s="211">
        <v>0</v>
      </c>
      <c r="H115" s="211">
        <v>0</v>
      </c>
      <c r="I115" s="211">
        <v>0</v>
      </c>
      <c r="J115" s="211">
        <v>0</v>
      </c>
      <c r="K115" s="267">
        <v>0</v>
      </c>
      <c r="L115" s="211">
        <v>0</v>
      </c>
      <c r="M115" s="211">
        <v>0</v>
      </c>
      <c r="N115" s="268">
        <v>0</v>
      </c>
      <c r="O115" s="149">
        <v>0</v>
      </c>
      <c r="P115" s="211">
        <v>0</v>
      </c>
      <c r="Q115" s="211">
        <v>0</v>
      </c>
      <c r="R115" s="151">
        <v>0</v>
      </c>
      <c r="S115" s="213"/>
      <c r="T115" s="212"/>
      <c r="U115" s="469" t="str">
        <f t="shared" si="4"/>
        <v>nulla</v>
      </c>
      <c r="V115" s="222" t="str">
        <f t="shared" si="5"/>
        <v>Galagonya</v>
      </c>
      <c r="W115" s="328"/>
    </row>
    <row r="116" spans="2:23" ht="15.75" x14ac:dyDescent="0.25">
      <c r="B116" s="401">
        <v>60</v>
      </c>
      <c r="C116" s="338" t="s">
        <v>215</v>
      </c>
      <c r="D116" s="339"/>
      <c r="E116" s="149">
        <v>63</v>
      </c>
      <c r="F116" s="211">
        <v>1</v>
      </c>
      <c r="G116" s="211">
        <v>0</v>
      </c>
      <c r="H116" s="211">
        <v>0</v>
      </c>
      <c r="I116" s="211">
        <v>0</v>
      </c>
      <c r="J116" s="211">
        <v>0</v>
      </c>
      <c r="K116" s="267">
        <v>0</v>
      </c>
      <c r="L116" s="211">
        <v>0</v>
      </c>
      <c r="M116" s="211">
        <v>0</v>
      </c>
      <c r="N116" s="268">
        <v>0</v>
      </c>
      <c r="O116" s="149">
        <v>0</v>
      </c>
      <c r="P116" s="211">
        <v>0</v>
      </c>
      <c r="Q116" s="211">
        <v>0</v>
      </c>
      <c r="R116" s="151">
        <v>0</v>
      </c>
      <c r="S116" s="213"/>
      <c r="T116" s="212"/>
      <c r="U116" s="469" t="str">
        <f t="shared" si="4"/>
        <v>nulla</v>
      </c>
      <c r="V116" s="222" t="str">
        <f t="shared" si="5"/>
        <v>Kocsánytalan tölgy</v>
      </c>
      <c r="W116" s="328"/>
    </row>
    <row r="117" spans="2:23" ht="15.75" x14ac:dyDescent="0.25">
      <c r="B117" s="401">
        <v>60</v>
      </c>
      <c r="C117" s="338" t="s">
        <v>242</v>
      </c>
      <c r="D117" s="339"/>
      <c r="E117" s="149">
        <v>7.5</v>
      </c>
      <c r="F117" s="211">
        <v>0</v>
      </c>
      <c r="G117" s="211">
        <v>0</v>
      </c>
      <c r="H117" s="211">
        <v>1</v>
      </c>
      <c r="I117" s="211">
        <v>0</v>
      </c>
      <c r="J117" s="211">
        <v>0</v>
      </c>
      <c r="K117" s="267">
        <v>0</v>
      </c>
      <c r="L117" s="211">
        <v>0</v>
      </c>
      <c r="M117" s="211">
        <v>0</v>
      </c>
      <c r="N117" s="268">
        <v>0</v>
      </c>
      <c r="O117" s="149">
        <v>0</v>
      </c>
      <c r="P117" s="211">
        <v>0</v>
      </c>
      <c r="Q117" s="211">
        <v>0</v>
      </c>
      <c r="R117" s="151">
        <v>0</v>
      </c>
      <c r="S117" s="213">
        <v>30</v>
      </c>
      <c r="T117" s="212">
        <v>114</v>
      </c>
      <c r="U117" s="469">
        <f t="shared" si="4"/>
        <v>84</v>
      </c>
      <c r="V117" s="222" t="str">
        <f t="shared" si="5"/>
        <v>Galagonya</v>
      </c>
      <c r="W117" s="328"/>
    </row>
    <row r="118" spans="2:23" ht="15.75" x14ac:dyDescent="0.25">
      <c r="B118" s="401">
        <v>61</v>
      </c>
      <c r="C118" s="338" t="s">
        <v>215</v>
      </c>
      <c r="D118" s="339"/>
      <c r="E118" s="149">
        <v>31</v>
      </c>
      <c r="F118" s="211">
        <v>1</v>
      </c>
      <c r="G118" s="211">
        <v>0</v>
      </c>
      <c r="H118" s="211">
        <v>0</v>
      </c>
      <c r="I118" s="211">
        <v>0</v>
      </c>
      <c r="J118" s="211">
        <v>0</v>
      </c>
      <c r="K118" s="267">
        <v>0</v>
      </c>
      <c r="L118" s="211">
        <v>0</v>
      </c>
      <c r="M118" s="211">
        <v>0</v>
      </c>
      <c r="N118" s="268">
        <v>0</v>
      </c>
      <c r="O118" s="149">
        <v>0</v>
      </c>
      <c r="P118" s="211">
        <v>0</v>
      </c>
      <c r="Q118" s="211">
        <v>0</v>
      </c>
      <c r="R118" s="151">
        <v>0</v>
      </c>
      <c r="S118" s="213"/>
      <c r="T118" s="212"/>
      <c r="U118" s="469" t="str">
        <f t="shared" si="4"/>
        <v>nulla</v>
      </c>
      <c r="V118" s="222" t="str">
        <f t="shared" si="5"/>
        <v>Kocsánytalan tölgy</v>
      </c>
      <c r="W118" s="328"/>
    </row>
    <row r="119" spans="2:23" ht="15.75" x14ac:dyDescent="0.25">
      <c r="B119" s="401">
        <v>61</v>
      </c>
      <c r="C119" s="338" t="s">
        <v>242</v>
      </c>
      <c r="D119" s="339"/>
      <c r="E119" s="149">
        <v>7.5</v>
      </c>
      <c r="F119" s="211">
        <v>1</v>
      </c>
      <c r="G119" s="211">
        <v>0</v>
      </c>
      <c r="H119" s="211">
        <v>0</v>
      </c>
      <c r="I119" s="211">
        <v>0</v>
      </c>
      <c r="J119" s="211">
        <v>0</v>
      </c>
      <c r="K119" s="267">
        <v>0</v>
      </c>
      <c r="L119" s="211">
        <v>0</v>
      </c>
      <c r="M119" s="211">
        <v>0</v>
      </c>
      <c r="N119" s="268">
        <v>0</v>
      </c>
      <c r="O119" s="149">
        <v>0</v>
      </c>
      <c r="P119" s="211">
        <v>0</v>
      </c>
      <c r="Q119" s="211">
        <v>0</v>
      </c>
      <c r="R119" s="151">
        <v>0</v>
      </c>
      <c r="S119" s="213"/>
      <c r="T119" s="212"/>
      <c r="U119" s="469" t="str">
        <f t="shared" si="4"/>
        <v>nulla</v>
      </c>
      <c r="V119" s="222" t="str">
        <f t="shared" si="5"/>
        <v>Galagonya</v>
      </c>
      <c r="W119" s="328"/>
    </row>
    <row r="120" spans="2:23" ht="15.75" x14ac:dyDescent="0.25">
      <c r="B120" s="401">
        <v>61</v>
      </c>
      <c r="C120" s="338" t="s">
        <v>242</v>
      </c>
      <c r="D120" s="339"/>
      <c r="E120" s="149">
        <v>6</v>
      </c>
      <c r="F120" s="211">
        <v>1</v>
      </c>
      <c r="G120" s="211">
        <v>0</v>
      </c>
      <c r="H120" s="211">
        <v>0</v>
      </c>
      <c r="I120" s="211">
        <v>0</v>
      </c>
      <c r="J120" s="211">
        <v>0</v>
      </c>
      <c r="K120" s="267">
        <v>0</v>
      </c>
      <c r="L120" s="211">
        <v>0</v>
      </c>
      <c r="M120" s="211">
        <v>0</v>
      </c>
      <c r="N120" s="268">
        <v>0</v>
      </c>
      <c r="O120" s="149">
        <v>0</v>
      </c>
      <c r="P120" s="211">
        <v>0</v>
      </c>
      <c r="Q120" s="211">
        <v>0</v>
      </c>
      <c r="R120" s="151">
        <v>0</v>
      </c>
      <c r="S120" s="213"/>
      <c r="T120" s="212"/>
      <c r="U120" s="469" t="str">
        <f t="shared" si="4"/>
        <v>nulla</v>
      </c>
      <c r="V120" s="222" t="str">
        <f t="shared" si="5"/>
        <v>Galagonya</v>
      </c>
      <c r="W120" s="328"/>
    </row>
    <row r="121" spans="2:23" ht="15.75" x14ac:dyDescent="0.25">
      <c r="B121" s="401">
        <v>61</v>
      </c>
      <c r="C121" s="338" t="s">
        <v>242</v>
      </c>
      <c r="D121" s="339"/>
      <c r="E121" s="149">
        <v>7</v>
      </c>
      <c r="F121" s="211">
        <v>1</v>
      </c>
      <c r="G121" s="211">
        <v>0</v>
      </c>
      <c r="H121" s="211">
        <v>0</v>
      </c>
      <c r="I121" s="211">
        <v>0</v>
      </c>
      <c r="J121" s="211">
        <v>0</v>
      </c>
      <c r="K121" s="267">
        <v>0</v>
      </c>
      <c r="L121" s="211">
        <v>0</v>
      </c>
      <c r="M121" s="211">
        <v>0</v>
      </c>
      <c r="N121" s="268">
        <v>0</v>
      </c>
      <c r="O121" s="149">
        <v>0</v>
      </c>
      <c r="P121" s="211">
        <v>0</v>
      </c>
      <c r="Q121" s="211">
        <v>0</v>
      </c>
      <c r="R121" s="151">
        <v>0</v>
      </c>
      <c r="S121" s="213"/>
      <c r="T121" s="212"/>
      <c r="U121" s="469" t="str">
        <f t="shared" si="4"/>
        <v>nulla</v>
      </c>
      <c r="V121" s="222" t="str">
        <f t="shared" si="5"/>
        <v>Galagonya</v>
      </c>
      <c r="W121" s="328"/>
    </row>
    <row r="122" spans="2:23" ht="15.75" x14ac:dyDescent="0.25">
      <c r="B122" s="401">
        <v>62</v>
      </c>
      <c r="C122" s="338" t="s">
        <v>441</v>
      </c>
      <c r="D122" s="339"/>
      <c r="E122" s="149">
        <v>36.5</v>
      </c>
      <c r="F122" s="211">
        <v>1</v>
      </c>
      <c r="G122" s="211">
        <v>0</v>
      </c>
      <c r="H122" s="211">
        <v>0</v>
      </c>
      <c r="I122" s="211">
        <v>0</v>
      </c>
      <c r="J122" s="211">
        <v>0</v>
      </c>
      <c r="K122" s="267">
        <v>0</v>
      </c>
      <c r="L122" s="211">
        <v>0</v>
      </c>
      <c r="M122" s="211">
        <v>0</v>
      </c>
      <c r="N122" s="268">
        <v>0</v>
      </c>
      <c r="O122" s="149">
        <v>0</v>
      </c>
      <c r="P122" s="211">
        <v>0</v>
      </c>
      <c r="Q122" s="211">
        <v>0</v>
      </c>
      <c r="R122" s="151">
        <v>0</v>
      </c>
      <c r="S122" s="213"/>
      <c r="T122" s="212"/>
      <c r="U122" s="469" t="str">
        <f t="shared" si="4"/>
        <v>nulla</v>
      </c>
      <c r="V122" s="222" t="str">
        <f t="shared" si="5"/>
        <v>Tatár juhar</v>
      </c>
      <c r="W122" s="328"/>
    </row>
    <row r="123" spans="2:23" ht="15.75" x14ac:dyDescent="0.25">
      <c r="B123" s="401">
        <v>62</v>
      </c>
      <c r="C123" s="338" t="s">
        <v>441</v>
      </c>
      <c r="D123" s="339"/>
      <c r="E123" s="149">
        <v>10</v>
      </c>
      <c r="F123" s="211">
        <v>0</v>
      </c>
      <c r="G123" s="211">
        <v>0</v>
      </c>
      <c r="H123" s="211">
        <v>1</v>
      </c>
      <c r="I123" s="211">
        <v>0</v>
      </c>
      <c r="J123" s="211">
        <v>0</v>
      </c>
      <c r="K123" s="267">
        <v>0</v>
      </c>
      <c r="L123" s="211">
        <v>0</v>
      </c>
      <c r="M123" s="211">
        <v>0</v>
      </c>
      <c r="N123" s="268">
        <v>0</v>
      </c>
      <c r="O123" s="149">
        <v>0</v>
      </c>
      <c r="P123" s="211">
        <v>0</v>
      </c>
      <c r="Q123" s="211">
        <v>0</v>
      </c>
      <c r="R123" s="151">
        <v>0</v>
      </c>
      <c r="S123" s="213">
        <v>52</v>
      </c>
      <c r="T123" s="212">
        <v>103</v>
      </c>
      <c r="U123" s="469">
        <f t="shared" si="4"/>
        <v>51</v>
      </c>
      <c r="V123" s="222" t="str">
        <f t="shared" si="5"/>
        <v>Tatár juhar</v>
      </c>
      <c r="W123" s="328"/>
    </row>
    <row r="124" spans="2:23" ht="15.75" x14ac:dyDescent="0.25">
      <c r="B124" s="401">
        <v>62</v>
      </c>
      <c r="C124" s="338" t="s">
        <v>441</v>
      </c>
      <c r="D124" s="339"/>
      <c r="E124" s="149">
        <v>8.5</v>
      </c>
      <c r="F124" s="211">
        <v>1</v>
      </c>
      <c r="G124" s="211">
        <v>0</v>
      </c>
      <c r="H124" s="211">
        <v>0</v>
      </c>
      <c r="I124" s="211">
        <v>0</v>
      </c>
      <c r="J124" s="211">
        <v>0</v>
      </c>
      <c r="K124" s="267">
        <v>0</v>
      </c>
      <c r="L124" s="211">
        <v>0</v>
      </c>
      <c r="M124" s="211">
        <v>0</v>
      </c>
      <c r="N124" s="268">
        <v>0</v>
      </c>
      <c r="O124" s="149">
        <v>0</v>
      </c>
      <c r="P124" s="211">
        <v>0</v>
      </c>
      <c r="Q124" s="211">
        <v>0</v>
      </c>
      <c r="R124" s="151">
        <v>0</v>
      </c>
      <c r="S124" s="213"/>
      <c r="T124" s="212"/>
      <c r="U124" s="469" t="str">
        <f t="shared" si="4"/>
        <v>nulla</v>
      </c>
      <c r="V124" s="222" t="str">
        <f t="shared" si="5"/>
        <v>Tatár juhar</v>
      </c>
      <c r="W124" s="328"/>
    </row>
    <row r="125" spans="2:23" ht="15.75" x14ac:dyDescent="0.25">
      <c r="B125" s="401">
        <v>62</v>
      </c>
      <c r="C125" s="338" t="s">
        <v>242</v>
      </c>
      <c r="D125" s="339"/>
      <c r="E125" s="149">
        <v>8</v>
      </c>
      <c r="F125" s="211">
        <v>1</v>
      </c>
      <c r="G125" s="211">
        <v>0</v>
      </c>
      <c r="H125" s="211">
        <v>0</v>
      </c>
      <c r="I125" s="211">
        <v>0</v>
      </c>
      <c r="J125" s="211">
        <v>0</v>
      </c>
      <c r="K125" s="267">
        <v>0</v>
      </c>
      <c r="L125" s="211">
        <v>0</v>
      </c>
      <c r="M125" s="211">
        <v>0</v>
      </c>
      <c r="N125" s="268">
        <v>0</v>
      </c>
      <c r="O125" s="149">
        <v>0</v>
      </c>
      <c r="P125" s="211">
        <v>0</v>
      </c>
      <c r="Q125" s="211">
        <v>0</v>
      </c>
      <c r="R125" s="151">
        <v>0</v>
      </c>
      <c r="S125" s="213"/>
      <c r="T125" s="212"/>
      <c r="U125" s="469" t="str">
        <f t="shared" si="4"/>
        <v>nulla</v>
      </c>
      <c r="V125" s="222" t="str">
        <f t="shared" si="5"/>
        <v>Galagonya</v>
      </c>
      <c r="W125" s="328"/>
    </row>
    <row r="126" spans="2:23" ht="15.75" x14ac:dyDescent="0.25">
      <c r="B126" s="401">
        <v>62</v>
      </c>
      <c r="C126" s="338" t="s">
        <v>242</v>
      </c>
      <c r="D126" s="339"/>
      <c r="E126" s="149">
        <v>11.5</v>
      </c>
      <c r="F126" s="211">
        <v>1</v>
      </c>
      <c r="G126" s="211">
        <v>0</v>
      </c>
      <c r="H126" s="211">
        <v>0</v>
      </c>
      <c r="I126" s="211">
        <v>0</v>
      </c>
      <c r="J126" s="211">
        <v>0</v>
      </c>
      <c r="K126" s="267">
        <v>0</v>
      </c>
      <c r="L126" s="211">
        <v>0</v>
      </c>
      <c r="M126" s="211">
        <v>0</v>
      </c>
      <c r="N126" s="268">
        <v>0</v>
      </c>
      <c r="O126" s="149">
        <v>0</v>
      </c>
      <c r="P126" s="211">
        <v>0</v>
      </c>
      <c r="Q126" s="211">
        <v>0</v>
      </c>
      <c r="R126" s="151">
        <v>0</v>
      </c>
      <c r="S126" s="213"/>
      <c r="T126" s="212"/>
      <c r="U126" s="469" t="str">
        <f t="shared" si="4"/>
        <v>nulla</v>
      </c>
      <c r="V126" s="222" t="str">
        <f t="shared" si="5"/>
        <v>Galagonya</v>
      </c>
      <c r="W126" s="328"/>
    </row>
    <row r="127" spans="2:23" ht="15.75" x14ac:dyDescent="0.25">
      <c r="B127" s="401">
        <v>62</v>
      </c>
      <c r="C127" s="338" t="s">
        <v>242</v>
      </c>
      <c r="D127" s="339"/>
      <c r="E127" s="149">
        <v>12</v>
      </c>
      <c r="F127" s="211">
        <v>1</v>
      </c>
      <c r="G127" s="211">
        <v>0</v>
      </c>
      <c r="H127" s="211">
        <v>0</v>
      </c>
      <c r="I127" s="211">
        <v>0</v>
      </c>
      <c r="J127" s="211">
        <v>0</v>
      </c>
      <c r="K127" s="267">
        <v>0</v>
      </c>
      <c r="L127" s="211">
        <v>0</v>
      </c>
      <c r="M127" s="211">
        <v>0</v>
      </c>
      <c r="N127" s="268">
        <v>0</v>
      </c>
      <c r="O127" s="149">
        <v>0</v>
      </c>
      <c r="P127" s="211">
        <v>0</v>
      </c>
      <c r="Q127" s="211">
        <v>0</v>
      </c>
      <c r="R127" s="151">
        <v>0</v>
      </c>
      <c r="S127" s="213"/>
      <c r="T127" s="212"/>
      <c r="U127" s="469" t="str">
        <f t="shared" si="4"/>
        <v>nulla</v>
      </c>
      <c r="V127" s="222" t="str">
        <f t="shared" si="5"/>
        <v>Galagonya</v>
      </c>
      <c r="W127" s="328"/>
    </row>
    <row r="128" spans="2:23" ht="15.75" x14ac:dyDescent="0.25">
      <c r="B128" s="401">
        <v>64</v>
      </c>
      <c r="C128" s="338" t="s">
        <v>215</v>
      </c>
      <c r="D128" s="339"/>
      <c r="E128" s="149">
        <v>120</v>
      </c>
      <c r="F128" s="211">
        <v>1</v>
      </c>
      <c r="G128" s="211">
        <v>0</v>
      </c>
      <c r="H128" s="211">
        <v>0</v>
      </c>
      <c r="I128" s="211">
        <v>0</v>
      </c>
      <c r="J128" s="211">
        <v>0</v>
      </c>
      <c r="K128" s="267">
        <v>0</v>
      </c>
      <c r="L128" s="211">
        <v>0</v>
      </c>
      <c r="M128" s="211">
        <v>0</v>
      </c>
      <c r="N128" s="268">
        <v>0</v>
      </c>
      <c r="O128" s="149">
        <v>0</v>
      </c>
      <c r="P128" s="211">
        <v>0</v>
      </c>
      <c r="Q128" s="211">
        <v>0</v>
      </c>
      <c r="R128" s="151">
        <v>0</v>
      </c>
      <c r="S128" s="213"/>
      <c r="T128" s="212"/>
      <c r="U128" s="469" t="str">
        <f t="shared" si="4"/>
        <v>nulla</v>
      </c>
      <c r="V128" s="222" t="str">
        <f t="shared" si="5"/>
        <v>Kocsánytalan tölgy</v>
      </c>
      <c r="W128" s="328"/>
    </row>
    <row r="129" spans="2:23" ht="15.75" x14ac:dyDescent="0.25">
      <c r="B129" s="401">
        <v>67</v>
      </c>
      <c r="C129" s="338" t="s">
        <v>242</v>
      </c>
      <c r="D129" s="339"/>
      <c r="E129" s="149">
        <v>9</v>
      </c>
      <c r="F129" s="211">
        <v>0</v>
      </c>
      <c r="G129" s="211">
        <v>1</v>
      </c>
      <c r="H129" s="211">
        <v>0</v>
      </c>
      <c r="I129" s="211">
        <v>0</v>
      </c>
      <c r="J129" s="211">
        <v>0</v>
      </c>
      <c r="K129" s="267">
        <v>0</v>
      </c>
      <c r="L129" s="211">
        <v>0</v>
      </c>
      <c r="M129" s="211">
        <v>0</v>
      </c>
      <c r="N129" s="268">
        <v>0</v>
      </c>
      <c r="O129" s="149">
        <v>0</v>
      </c>
      <c r="P129" s="211">
        <v>0</v>
      </c>
      <c r="Q129" s="211">
        <v>0</v>
      </c>
      <c r="R129" s="151">
        <v>0</v>
      </c>
      <c r="S129" s="213">
        <v>37</v>
      </c>
      <c r="T129" s="212">
        <v>50</v>
      </c>
      <c r="U129" s="469">
        <f t="shared" si="4"/>
        <v>13</v>
      </c>
      <c r="V129" s="222" t="str">
        <f t="shared" si="5"/>
        <v>Galagonya</v>
      </c>
      <c r="W129" s="328"/>
    </row>
    <row r="130" spans="2:23" ht="15.75" x14ac:dyDescent="0.25">
      <c r="B130" s="401">
        <v>68</v>
      </c>
      <c r="C130" s="338" t="s">
        <v>242</v>
      </c>
      <c r="D130" s="339"/>
      <c r="E130" s="149">
        <v>10</v>
      </c>
      <c r="F130" s="211">
        <v>1</v>
      </c>
      <c r="G130" s="211">
        <v>0</v>
      </c>
      <c r="H130" s="211">
        <v>0</v>
      </c>
      <c r="I130" s="211">
        <v>0</v>
      </c>
      <c r="J130" s="211">
        <v>0</v>
      </c>
      <c r="K130" s="267">
        <v>0</v>
      </c>
      <c r="L130" s="211">
        <v>0</v>
      </c>
      <c r="M130" s="211">
        <v>0</v>
      </c>
      <c r="N130" s="268">
        <v>0</v>
      </c>
      <c r="O130" s="149">
        <v>0</v>
      </c>
      <c r="P130" s="211">
        <v>0</v>
      </c>
      <c r="Q130" s="211">
        <v>0</v>
      </c>
      <c r="R130" s="151">
        <v>0</v>
      </c>
      <c r="S130" s="213"/>
      <c r="T130" s="212"/>
      <c r="U130" s="469" t="str">
        <f t="shared" si="4"/>
        <v>nulla</v>
      </c>
      <c r="V130" s="222" t="str">
        <f t="shared" si="5"/>
        <v>Galagonya</v>
      </c>
      <c r="W130" s="328"/>
    </row>
    <row r="131" spans="2:23" ht="15.75" x14ac:dyDescent="0.25">
      <c r="B131" s="401">
        <v>68</v>
      </c>
      <c r="C131" s="338" t="s">
        <v>242</v>
      </c>
      <c r="D131" s="339"/>
      <c r="E131" s="149">
        <v>7</v>
      </c>
      <c r="F131" s="211">
        <v>1</v>
      </c>
      <c r="G131" s="211">
        <v>0</v>
      </c>
      <c r="H131" s="211">
        <v>0</v>
      </c>
      <c r="I131" s="211">
        <v>0</v>
      </c>
      <c r="J131" s="211">
        <v>0</v>
      </c>
      <c r="K131" s="267">
        <v>0</v>
      </c>
      <c r="L131" s="211">
        <v>0</v>
      </c>
      <c r="M131" s="211">
        <v>0</v>
      </c>
      <c r="N131" s="268">
        <v>0</v>
      </c>
      <c r="O131" s="149">
        <v>0</v>
      </c>
      <c r="P131" s="211">
        <v>0</v>
      </c>
      <c r="Q131" s="211">
        <v>0</v>
      </c>
      <c r="R131" s="151">
        <v>0</v>
      </c>
      <c r="S131" s="213"/>
      <c r="T131" s="212"/>
      <c r="U131" s="469" t="str">
        <f t="shared" si="4"/>
        <v>nulla</v>
      </c>
      <c r="V131" s="222" t="str">
        <f t="shared" si="5"/>
        <v>Galagonya</v>
      </c>
      <c r="W131" s="328"/>
    </row>
    <row r="132" spans="2:23" ht="15.75" x14ac:dyDescent="0.25">
      <c r="B132" s="401">
        <v>69</v>
      </c>
      <c r="C132" s="338" t="s">
        <v>242</v>
      </c>
      <c r="D132" s="339"/>
      <c r="E132" s="149">
        <v>6</v>
      </c>
      <c r="F132" s="211">
        <v>1</v>
      </c>
      <c r="G132" s="211">
        <v>0</v>
      </c>
      <c r="H132" s="211">
        <v>0</v>
      </c>
      <c r="I132" s="211">
        <v>0</v>
      </c>
      <c r="J132" s="211">
        <v>0</v>
      </c>
      <c r="K132" s="267">
        <v>0</v>
      </c>
      <c r="L132" s="211">
        <v>0</v>
      </c>
      <c r="M132" s="211">
        <v>0</v>
      </c>
      <c r="N132" s="268">
        <v>0</v>
      </c>
      <c r="O132" s="149">
        <v>0</v>
      </c>
      <c r="P132" s="211">
        <v>0</v>
      </c>
      <c r="Q132" s="211">
        <v>0</v>
      </c>
      <c r="R132" s="151">
        <v>0</v>
      </c>
      <c r="S132" s="213"/>
      <c r="T132" s="212"/>
      <c r="U132" s="469" t="str">
        <f t="shared" si="4"/>
        <v>nulla</v>
      </c>
      <c r="V132" s="222" t="str">
        <f t="shared" si="5"/>
        <v>Galagonya</v>
      </c>
      <c r="W132" s="328"/>
    </row>
    <row r="133" spans="2:23" ht="15.75" x14ac:dyDescent="0.25">
      <c r="B133" s="401">
        <v>70</v>
      </c>
      <c r="C133" s="338" t="s">
        <v>242</v>
      </c>
      <c r="D133" s="339"/>
      <c r="E133" s="149">
        <v>9</v>
      </c>
      <c r="F133" s="211">
        <v>1</v>
      </c>
      <c r="G133" s="211">
        <v>0</v>
      </c>
      <c r="H133" s="211">
        <v>0</v>
      </c>
      <c r="I133" s="211">
        <v>0</v>
      </c>
      <c r="J133" s="211">
        <v>0</v>
      </c>
      <c r="K133" s="267">
        <v>0</v>
      </c>
      <c r="L133" s="211">
        <v>0</v>
      </c>
      <c r="M133" s="211">
        <v>0</v>
      </c>
      <c r="N133" s="268">
        <v>0</v>
      </c>
      <c r="O133" s="149">
        <v>0</v>
      </c>
      <c r="P133" s="211">
        <v>0</v>
      </c>
      <c r="Q133" s="211">
        <v>0</v>
      </c>
      <c r="R133" s="151">
        <v>0</v>
      </c>
      <c r="S133" s="213"/>
      <c r="T133" s="212"/>
      <c r="U133" s="469" t="str">
        <f t="shared" si="4"/>
        <v>nulla</v>
      </c>
      <c r="V133" s="222" t="str">
        <f t="shared" si="5"/>
        <v>Galagonya</v>
      </c>
      <c r="W133" s="328"/>
    </row>
    <row r="134" spans="2:23" ht="15.75" x14ac:dyDescent="0.25">
      <c r="B134" s="401">
        <v>71</v>
      </c>
      <c r="C134" s="338" t="s">
        <v>215</v>
      </c>
      <c r="D134" s="339"/>
      <c r="E134" s="149">
        <v>102</v>
      </c>
      <c r="F134" s="211">
        <v>1</v>
      </c>
      <c r="G134" s="211">
        <v>0</v>
      </c>
      <c r="H134" s="211">
        <v>0</v>
      </c>
      <c r="I134" s="211">
        <v>0</v>
      </c>
      <c r="J134" s="211">
        <v>0</v>
      </c>
      <c r="K134" s="267">
        <v>0</v>
      </c>
      <c r="L134" s="211">
        <v>0</v>
      </c>
      <c r="M134" s="211">
        <v>0</v>
      </c>
      <c r="N134" s="268">
        <v>0</v>
      </c>
      <c r="O134" s="149">
        <v>0</v>
      </c>
      <c r="P134" s="211">
        <v>0</v>
      </c>
      <c r="Q134" s="211">
        <v>0</v>
      </c>
      <c r="R134" s="151">
        <v>0</v>
      </c>
      <c r="S134" s="213"/>
      <c r="T134" s="212"/>
      <c r="U134" s="469" t="str">
        <f t="shared" si="4"/>
        <v>nulla</v>
      </c>
      <c r="V134" s="222" t="str">
        <f t="shared" si="5"/>
        <v>Kocsánytalan tölgy</v>
      </c>
      <c r="W134" s="328"/>
    </row>
    <row r="135" spans="2:23" ht="15.75" x14ac:dyDescent="0.25">
      <c r="B135" s="401">
        <v>71</v>
      </c>
      <c r="C135" s="338" t="s">
        <v>215</v>
      </c>
      <c r="D135" s="339"/>
      <c r="E135" s="149">
        <v>123</v>
      </c>
      <c r="F135" s="211">
        <v>1</v>
      </c>
      <c r="G135" s="211">
        <v>0</v>
      </c>
      <c r="H135" s="211">
        <v>0</v>
      </c>
      <c r="I135" s="211">
        <v>0</v>
      </c>
      <c r="J135" s="211">
        <v>0</v>
      </c>
      <c r="K135" s="267">
        <v>0</v>
      </c>
      <c r="L135" s="211">
        <v>0</v>
      </c>
      <c r="M135" s="211">
        <v>0</v>
      </c>
      <c r="N135" s="268">
        <v>0</v>
      </c>
      <c r="O135" s="149">
        <v>0</v>
      </c>
      <c r="P135" s="211">
        <v>0</v>
      </c>
      <c r="Q135" s="211">
        <v>0</v>
      </c>
      <c r="R135" s="151">
        <v>0</v>
      </c>
      <c r="S135" s="213"/>
      <c r="T135" s="212"/>
      <c r="U135" s="469" t="str">
        <f t="shared" si="4"/>
        <v>nulla</v>
      </c>
      <c r="V135" s="222" t="str">
        <f t="shared" si="5"/>
        <v>Kocsánytalan tölgy</v>
      </c>
      <c r="W135" s="328"/>
    </row>
    <row r="136" spans="2:23" ht="15.75" x14ac:dyDescent="0.25">
      <c r="B136" s="401">
        <v>72</v>
      </c>
      <c r="C136" s="338" t="s">
        <v>215</v>
      </c>
      <c r="D136" s="339"/>
      <c r="E136" s="149">
        <v>92</v>
      </c>
      <c r="F136" s="211">
        <v>1</v>
      </c>
      <c r="G136" s="211">
        <v>0</v>
      </c>
      <c r="H136" s="211">
        <v>0</v>
      </c>
      <c r="I136" s="211">
        <v>0</v>
      </c>
      <c r="J136" s="211">
        <v>0</v>
      </c>
      <c r="K136" s="267">
        <v>0</v>
      </c>
      <c r="L136" s="211">
        <v>0</v>
      </c>
      <c r="M136" s="211">
        <v>0</v>
      </c>
      <c r="N136" s="268">
        <v>0</v>
      </c>
      <c r="O136" s="149">
        <v>0</v>
      </c>
      <c r="P136" s="211">
        <v>0</v>
      </c>
      <c r="Q136" s="211">
        <v>0</v>
      </c>
      <c r="R136" s="151">
        <v>0</v>
      </c>
      <c r="S136" s="213"/>
      <c r="T136" s="212"/>
      <c r="U136" s="469" t="str">
        <f t="shared" si="4"/>
        <v>nulla</v>
      </c>
      <c r="V136" s="222" t="str">
        <f t="shared" si="5"/>
        <v>Kocsánytalan tölgy</v>
      </c>
      <c r="W136" s="328"/>
    </row>
    <row r="137" spans="2:23" ht="15.75" x14ac:dyDescent="0.25">
      <c r="B137" s="401">
        <v>73</v>
      </c>
      <c r="C137" s="338" t="s">
        <v>242</v>
      </c>
      <c r="D137" s="339"/>
      <c r="E137" s="149">
        <v>10</v>
      </c>
      <c r="F137" s="211">
        <v>1</v>
      </c>
      <c r="G137" s="211">
        <v>0</v>
      </c>
      <c r="H137" s="211">
        <v>0</v>
      </c>
      <c r="I137" s="211">
        <v>0</v>
      </c>
      <c r="J137" s="211">
        <v>0</v>
      </c>
      <c r="K137" s="267">
        <v>0</v>
      </c>
      <c r="L137" s="211">
        <v>0</v>
      </c>
      <c r="M137" s="211">
        <v>0</v>
      </c>
      <c r="N137" s="268">
        <v>0</v>
      </c>
      <c r="O137" s="149">
        <v>0</v>
      </c>
      <c r="P137" s="211">
        <v>0</v>
      </c>
      <c r="Q137" s="211">
        <v>0</v>
      </c>
      <c r="R137" s="151">
        <v>0</v>
      </c>
      <c r="S137" s="213"/>
      <c r="T137" s="212"/>
      <c r="U137" s="469" t="str">
        <f t="shared" si="4"/>
        <v>nulla</v>
      </c>
      <c r="V137" s="222" t="str">
        <f t="shared" si="5"/>
        <v>Galagonya</v>
      </c>
      <c r="W137" s="328"/>
    </row>
    <row r="138" spans="2:23" ht="15.75" x14ac:dyDescent="0.25">
      <c r="B138" s="401">
        <v>73</v>
      </c>
      <c r="C138" s="338" t="s">
        <v>242</v>
      </c>
      <c r="D138" s="339"/>
      <c r="E138" s="149">
        <v>12</v>
      </c>
      <c r="F138" s="211">
        <v>1</v>
      </c>
      <c r="G138" s="211">
        <v>0</v>
      </c>
      <c r="H138" s="211">
        <v>0</v>
      </c>
      <c r="I138" s="211">
        <v>0</v>
      </c>
      <c r="J138" s="211">
        <v>0</v>
      </c>
      <c r="K138" s="267">
        <v>0</v>
      </c>
      <c r="L138" s="211">
        <v>0</v>
      </c>
      <c r="M138" s="211">
        <v>0</v>
      </c>
      <c r="N138" s="268">
        <v>0</v>
      </c>
      <c r="O138" s="149">
        <v>0</v>
      </c>
      <c r="P138" s="211">
        <v>0</v>
      </c>
      <c r="Q138" s="211">
        <v>0</v>
      </c>
      <c r="R138" s="151">
        <v>0</v>
      </c>
      <c r="S138" s="213"/>
      <c r="T138" s="212"/>
      <c r="U138" s="469" t="str">
        <f t="shared" si="4"/>
        <v>nulla</v>
      </c>
      <c r="V138" s="222" t="str">
        <f t="shared" si="5"/>
        <v>Galagonya</v>
      </c>
      <c r="W138" s="328"/>
    </row>
    <row r="139" spans="2:23" ht="15.75" x14ac:dyDescent="0.25">
      <c r="B139" s="401">
        <v>73</v>
      </c>
      <c r="C139" s="338" t="s">
        <v>215</v>
      </c>
      <c r="D139" s="339"/>
      <c r="E139" s="149">
        <v>90</v>
      </c>
      <c r="F139" s="211">
        <v>1</v>
      </c>
      <c r="G139" s="211">
        <v>0</v>
      </c>
      <c r="H139" s="211">
        <v>0</v>
      </c>
      <c r="I139" s="211">
        <v>0</v>
      </c>
      <c r="J139" s="211">
        <v>0</v>
      </c>
      <c r="K139" s="267">
        <v>0</v>
      </c>
      <c r="L139" s="211">
        <v>0</v>
      </c>
      <c r="M139" s="211">
        <v>0</v>
      </c>
      <c r="N139" s="268">
        <v>0</v>
      </c>
      <c r="O139" s="149">
        <v>0</v>
      </c>
      <c r="P139" s="211">
        <v>0</v>
      </c>
      <c r="Q139" s="211">
        <v>0</v>
      </c>
      <c r="R139" s="151">
        <v>0</v>
      </c>
      <c r="S139" s="213"/>
      <c r="T139" s="212"/>
      <c r="U139" s="469" t="str">
        <f t="shared" si="4"/>
        <v>nulla</v>
      </c>
      <c r="V139" s="222" t="str">
        <f t="shared" si="5"/>
        <v>Kocsánytalan tölgy</v>
      </c>
      <c r="W139" s="328"/>
    </row>
    <row r="140" spans="2:23" ht="15.75" x14ac:dyDescent="0.25">
      <c r="B140" s="401">
        <v>75</v>
      </c>
      <c r="C140" s="338" t="s">
        <v>215</v>
      </c>
      <c r="D140" s="339"/>
      <c r="E140" s="149">
        <v>97</v>
      </c>
      <c r="F140" s="211">
        <v>1</v>
      </c>
      <c r="G140" s="211">
        <v>0</v>
      </c>
      <c r="H140" s="211">
        <v>0</v>
      </c>
      <c r="I140" s="211">
        <v>0</v>
      </c>
      <c r="J140" s="211">
        <v>0</v>
      </c>
      <c r="K140" s="267">
        <v>0</v>
      </c>
      <c r="L140" s="211">
        <v>0</v>
      </c>
      <c r="M140" s="211">
        <v>0</v>
      </c>
      <c r="N140" s="268">
        <v>0</v>
      </c>
      <c r="O140" s="149">
        <v>0</v>
      </c>
      <c r="P140" s="211">
        <v>0</v>
      </c>
      <c r="Q140" s="211">
        <v>0</v>
      </c>
      <c r="R140" s="151">
        <v>0</v>
      </c>
      <c r="S140" s="213"/>
      <c r="T140" s="212"/>
      <c r="U140" s="469" t="str">
        <f t="shared" si="4"/>
        <v>nulla</v>
      </c>
      <c r="V140" s="222" t="str">
        <f t="shared" si="5"/>
        <v>Kocsánytalan tölgy</v>
      </c>
      <c r="W140" s="328"/>
    </row>
    <row r="141" spans="2:23" ht="15.75" x14ac:dyDescent="0.25">
      <c r="B141" s="401">
        <v>75</v>
      </c>
      <c r="C141" s="338" t="s">
        <v>441</v>
      </c>
      <c r="D141" s="339"/>
      <c r="E141" s="149">
        <v>15</v>
      </c>
      <c r="F141" s="211">
        <v>1</v>
      </c>
      <c r="G141" s="211">
        <v>0</v>
      </c>
      <c r="H141" s="211">
        <v>0</v>
      </c>
      <c r="I141" s="211">
        <v>0</v>
      </c>
      <c r="J141" s="211">
        <v>0</v>
      </c>
      <c r="K141" s="267">
        <v>0</v>
      </c>
      <c r="L141" s="211">
        <v>0</v>
      </c>
      <c r="M141" s="211">
        <v>0</v>
      </c>
      <c r="N141" s="268">
        <v>0</v>
      </c>
      <c r="O141" s="149">
        <v>0</v>
      </c>
      <c r="P141" s="211">
        <v>0</v>
      </c>
      <c r="Q141" s="211">
        <v>0</v>
      </c>
      <c r="R141" s="151">
        <v>0</v>
      </c>
      <c r="S141" s="213"/>
      <c r="T141" s="212"/>
      <c r="U141" s="469" t="str">
        <f t="shared" si="4"/>
        <v>nulla</v>
      </c>
      <c r="V141" s="222" t="str">
        <f t="shared" si="5"/>
        <v>Tatár juhar</v>
      </c>
      <c r="W141" s="328"/>
    </row>
    <row r="142" spans="2:23" ht="15.75" x14ac:dyDescent="0.25">
      <c r="B142" s="401">
        <v>75</v>
      </c>
      <c r="C142" s="338" t="s">
        <v>242</v>
      </c>
      <c r="D142" s="339"/>
      <c r="E142" s="149">
        <v>7</v>
      </c>
      <c r="F142" s="211">
        <v>1</v>
      </c>
      <c r="G142" s="211">
        <v>0</v>
      </c>
      <c r="H142" s="211">
        <v>0</v>
      </c>
      <c r="I142" s="211">
        <v>0</v>
      </c>
      <c r="J142" s="211">
        <v>0</v>
      </c>
      <c r="K142" s="267">
        <v>0</v>
      </c>
      <c r="L142" s="211">
        <v>0</v>
      </c>
      <c r="M142" s="211">
        <v>0</v>
      </c>
      <c r="N142" s="268">
        <v>0</v>
      </c>
      <c r="O142" s="149">
        <v>0</v>
      </c>
      <c r="P142" s="211">
        <v>0</v>
      </c>
      <c r="Q142" s="211">
        <v>0</v>
      </c>
      <c r="R142" s="151">
        <v>0</v>
      </c>
      <c r="S142" s="213"/>
      <c r="T142" s="212"/>
      <c r="U142" s="469" t="str">
        <f t="shared" si="4"/>
        <v>nulla</v>
      </c>
      <c r="V142" s="222" t="str">
        <f t="shared" si="5"/>
        <v>Galagonya</v>
      </c>
      <c r="W142" s="328"/>
    </row>
    <row r="143" spans="2:23" ht="15.75" x14ac:dyDescent="0.25">
      <c r="B143" s="401">
        <v>76</v>
      </c>
      <c r="C143" s="338" t="s">
        <v>215</v>
      </c>
      <c r="D143" s="339"/>
      <c r="E143" s="149">
        <v>75</v>
      </c>
      <c r="F143" s="211">
        <v>1</v>
      </c>
      <c r="G143" s="211">
        <v>0</v>
      </c>
      <c r="H143" s="211">
        <v>0</v>
      </c>
      <c r="I143" s="211">
        <v>0</v>
      </c>
      <c r="J143" s="211">
        <v>0</v>
      </c>
      <c r="K143" s="267">
        <v>0</v>
      </c>
      <c r="L143" s="211">
        <v>0</v>
      </c>
      <c r="M143" s="211">
        <v>0</v>
      </c>
      <c r="N143" s="268">
        <v>0</v>
      </c>
      <c r="O143" s="149">
        <v>0</v>
      </c>
      <c r="P143" s="211">
        <v>0</v>
      </c>
      <c r="Q143" s="211">
        <v>0</v>
      </c>
      <c r="R143" s="151">
        <v>0</v>
      </c>
      <c r="S143" s="213"/>
      <c r="T143" s="212"/>
      <c r="U143" s="469" t="str">
        <f t="shared" si="4"/>
        <v>nulla</v>
      </c>
      <c r="V143" s="222" t="str">
        <f t="shared" si="5"/>
        <v>Kocsánytalan tölgy</v>
      </c>
      <c r="W143" s="328"/>
    </row>
    <row r="144" spans="2:23" ht="15.75" x14ac:dyDescent="0.25">
      <c r="B144" s="401">
        <v>76</v>
      </c>
      <c r="C144" s="338" t="s">
        <v>242</v>
      </c>
      <c r="D144" s="339"/>
      <c r="E144" s="149">
        <v>8</v>
      </c>
      <c r="F144" s="211">
        <v>1</v>
      </c>
      <c r="G144" s="211">
        <v>0</v>
      </c>
      <c r="H144" s="211">
        <v>0</v>
      </c>
      <c r="I144" s="211">
        <v>0</v>
      </c>
      <c r="J144" s="211">
        <v>0</v>
      </c>
      <c r="K144" s="267">
        <v>0</v>
      </c>
      <c r="L144" s="211">
        <v>0</v>
      </c>
      <c r="M144" s="211">
        <v>0</v>
      </c>
      <c r="N144" s="268">
        <v>0</v>
      </c>
      <c r="O144" s="149">
        <v>0</v>
      </c>
      <c r="P144" s="211">
        <v>0</v>
      </c>
      <c r="Q144" s="211">
        <v>0</v>
      </c>
      <c r="R144" s="151">
        <v>0</v>
      </c>
      <c r="S144" s="213"/>
      <c r="T144" s="212"/>
      <c r="U144" s="469" t="str">
        <f t="shared" si="4"/>
        <v>nulla</v>
      </c>
      <c r="V144" s="222" t="str">
        <f t="shared" si="5"/>
        <v>Galagonya</v>
      </c>
      <c r="W144" s="328"/>
    </row>
    <row r="145" spans="2:23" ht="15.75" x14ac:dyDescent="0.25">
      <c r="B145" s="401">
        <v>77</v>
      </c>
      <c r="C145" s="338" t="s">
        <v>242</v>
      </c>
      <c r="D145" s="339"/>
      <c r="E145" s="149">
        <v>9</v>
      </c>
      <c r="F145" s="211">
        <v>1</v>
      </c>
      <c r="G145" s="211">
        <v>0</v>
      </c>
      <c r="H145" s="211">
        <v>0</v>
      </c>
      <c r="I145" s="211">
        <v>0</v>
      </c>
      <c r="J145" s="211">
        <v>0</v>
      </c>
      <c r="K145" s="267">
        <v>0</v>
      </c>
      <c r="L145" s="211">
        <v>0</v>
      </c>
      <c r="M145" s="211">
        <v>0</v>
      </c>
      <c r="N145" s="268">
        <v>0</v>
      </c>
      <c r="O145" s="149">
        <v>0</v>
      </c>
      <c r="P145" s="211">
        <v>0</v>
      </c>
      <c r="Q145" s="211">
        <v>0</v>
      </c>
      <c r="R145" s="151">
        <v>0</v>
      </c>
      <c r="S145" s="213"/>
      <c r="T145" s="212"/>
      <c r="U145" s="469" t="str">
        <f t="shared" si="4"/>
        <v>nulla</v>
      </c>
      <c r="V145" s="222" t="str">
        <f t="shared" si="5"/>
        <v>Galagonya</v>
      </c>
      <c r="W145" s="328"/>
    </row>
    <row r="146" spans="2:23" ht="15.75" x14ac:dyDescent="0.25">
      <c r="B146" s="401">
        <v>77</v>
      </c>
      <c r="C146" s="338" t="s">
        <v>441</v>
      </c>
      <c r="D146" s="339"/>
      <c r="E146" s="149">
        <v>16</v>
      </c>
      <c r="F146" s="211">
        <v>1</v>
      </c>
      <c r="G146" s="211">
        <v>0</v>
      </c>
      <c r="H146" s="211">
        <v>0</v>
      </c>
      <c r="I146" s="211">
        <v>0</v>
      </c>
      <c r="J146" s="211">
        <v>0</v>
      </c>
      <c r="K146" s="267">
        <v>0</v>
      </c>
      <c r="L146" s="211">
        <v>0</v>
      </c>
      <c r="M146" s="211">
        <v>0</v>
      </c>
      <c r="N146" s="268">
        <v>0</v>
      </c>
      <c r="O146" s="149">
        <v>0</v>
      </c>
      <c r="P146" s="211">
        <v>0</v>
      </c>
      <c r="Q146" s="211">
        <v>0</v>
      </c>
      <c r="R146" s="151">
        <v>0</v>
      </c>
      <c r="S146" s="213"/>
      <c r="T146" s="212"/>
      <c r="U146" s="469" t="str">
        <f t="shared" si="4"/>
        <v>nulla</v>
      </c>
      <c r="V146" s="222" t="str">
        <f t="shared" si="5"/>
        <v>Tatár juhar</v>
      </c>
      <c r="W146" s="328"/>
    </row>
    <row r="147" spans="2:23" ht="15.75" x14ac:dyDescent="0.25">
      <c r="B147" s="401">
        <v>77</v>
      </c>
      <c r="C147" s="338" t="s">
        <v>441</v>
      </c>
      <c r="D147" s="339"/>
      <c r="E147" s="149">
        <v>13</v>
      </c>
      <c r="F147" s="211">
        <v>1</v>
      </c>
      <c r="G147" s="211">
        <v>0</v>
      </c>
      <c r="H147" s="211">
        <v>0</v>
      </c>
      <c r="I147" s="211">
        <v>0</v>
      </c>
      <c r="J147" s="211">
        <v>0</v>
      </c>
      <c r="K147" s="267">
        <v>0</v>
      </c>
      <c r="L147" s="211">
        <v>0</v>
      </c>
      <c r="M147" s="211">
        <v>0</v>
      </c>
      <c r="N147" s="268">
        <v>0</v>
      </c>
      <c r="O147" s="149">
        <v>0</v>
      </c>
      <c r="P147" s="211">
        <v>0</v>
      </c>
      <c r="Q147" s="211">
        <v>0</v>
      </c>
      <c r="R147" s="151">
        <v>0</v>
      </c>
      <c r="S147" s="213"/>
      <c r="T147" s="212"/>
      <c r="U147" s="469" t="str">
        <f t="shared" si="4"/>
        <v>nulla</v>
      </c>
      <c r="V147" s="222" t="str">
        <f t="shared" si="5"/>
        <v>Tatár juhar</v>
      </c>
      <c r="W147" s="328"/>
    </row>
    <row r="148" spans="2:23" ht="15.75" x14ac:dyDescent="0.25">
      <c r="B148" s="401">
        <v>77</v>
      </c>
      <c r="C148" s="338" t="s">
        <v>441</v>
      </c>
      <c r="D148" s="339"/>
      <c r="E148" s="149">
        <v>30</v>
      </c>
      <c r="F148" s="211">
        <v>1</v>
      </c>
      <c r="G148" s="211">
        <v>0</v>
      </c>
      <c r="H148" s="211">
        <v>0</v>
      </c>
      <c r="I148" s="211">
        <v>0</v>
      </c>
      <c r="J148" s="211">
        <v>0</v>
      </c>
      <c r="K148" s="267">
        <v>0</v>
      </c>
      <c r="L148" s="211">
        <v>0</v>
      </c>
      <c r="M148" s="211">
        <v>0</v>
      </c>
      <c r="N148" s="268">
        <v>0</v>
      </c>
      <c r="O148" s="149">
        <v>0</v>
      </c>
      <c r="P148" s="211">
        <v>0</v>
      </c>
      <c r="Q148" s="211">
        <v>0</v>
      </c>
      <c r="R148" s="151">
        <v>0</v>
      </c>
      <c r="S148" s="213"/>
      <c r="T148" s="212"/>
      <c r="U148" s="469" t="str">
        <f t="shared" si="4"/>
        <v>nulla</v>
      </c>
      <c r="V148" s="222" t="str">
        <f t="shared" si="5"/>
        <v>Tatár juhar</v>
      </c>
      <c r="W148" s="328"/>
    </row>
    <row r="149" spans="2:23" ht="15.75" x14ac:dyDescent="0.25">
      <c r="B149" s="401">
        <v>78</v>
      </c>
      <c r="C149" s="338" t="s">
        <v>215</v>
      </c>
      <c r="D149" s="339"/>
      <c r="E149" s="149">
        <v>116</v>
      </c>
      <c r="F149" s="211">
        <v>1</v>
      </c>
      <c r="G149" s="211">
        <v>0</v>
      </c>
      <c r="H149" s="211">
        <v>0</v>
      </c>
      <c r="I149" s="211">
        <v>0</v>
      </c>
      <c r="J149" s="211">
        <v>0</v>
      </c>
      <c r="K149" s="267">
        <v>0</v>
      </c>
      <c r="L149" s="211">
        <v>0</v>
      </c>
      <c r="M149" s="211">
        <v>0</v>
      </c>
      <c r="N149" s="268">
        <v>0</v>
      </c>
      <c r="O149" s="149">
        <v>0</v>
      </c>
      <c r="P149" s="211">
        <v>0</v>
      </c>
      <c r="Q149" s="211">
        <v>0</v>
      </c>
      <c r="R149" s="151">
        <v>0</v>
      </c>
      <c r="S149" s="213"/>
      <c r="T149" s="212"/>
      <c r="U149" s="469" t="str">
        <f t="shared" si="4"/>
        <v>nulla</v>
      </c>
      <c r="V149" s="222" t="str">
        <f t="shared" si="5"/>
        <v>Kocsánytalan tölgy</v>
      </c>
      <c r="W149" s="328"/>
    </row>
    <row r="150" spans="2:23" ht="15.75" x14ac:dyDescent="0.25">
      <c r="B150" s="401">
        <v>78</v>
      </c>
      <c r="C150" s="338" t="s">
        <v>242</v>
      </c>
      <c r="D150" s="339"/>
      <c r="E150" s="149">
        <v>14</v>
      </c>
      <c r="F150" s="211">
        <v>1</v>
      </c>
      <c r="G150" s="211">
        <v>0</v>
      </c>
      <c r="H150" s="211">
        <v>0</v>
      </c>
      <c r="I150" s="211">
        <v>0</v>
      </c>
      <c r="J150" s="211">
        <v>0</v>
      </c>
      <c r="K150" s="267">
        <v>0</v>
      </c>
      <c r="L150" s="211">
        <v>0</v>
      </c>
      <c r="M150" s="211">
        <v>0</v>
      </c>
      <c r="N150" s="268">
        <v>0</v>
      </c>
      <c r="O150" s="149">
        <v>0</v>
      </c>
      <c r="P150" s="211">
        <v>0</v>
      </c>
      <c r="Q150" s="211">
        <v>0</v>
      </c>
      <c r="R150" s="151">
        <v>0</v>
      </c>
      <c r="S150" s="213"/>
      <c r="T150" s="212"/>
      <c r="U150" s="469" t="str">
        <f t="shared" si="4"/>
        <v>nulla</v>
      </c>
      <c r="V150" s="222" t="str">
        <f t="shared" si="5"/>
        <v>Galagonya</v>
      </c>
      <c r="W150" s="328"/>
    </row>
    <row r="151" spans="2:23" ht="15.75" x14ac:dyDescent="0.25">
      <c r="B151" s="401">
        <v>80</v>
      </c>
      <c r="C151" s="338" t="s">
        <v>242</v>
      </c>
      <c r="D151" s="339"/>
      <c r="E151" s="149">
        <v>7</v>
      </c>
      <c r="F151" s="211">
        <v>1</v>
      </c>
      <c r="G151" s="211">
        <v>0</v>
      </c>
      <c r="H151" s="211">
        <v>0</v>
      </c>
      <c r="I151" s="211">
        <v>0</v>
      </c>
      <c r="J151" s="211">
        <v>0</v>
      </c>
      <c r="K151" s="267">
        <v>0</v>
      </c>
      <c r="L151" s="211">
        <v>0</v>
      </c>
      <c r="M151" s="211">
        <v>0</v>
      </c>
      <c r="N151" s="268">
        <v>0</v>
      </c>
      <c r="O151" s="149">
        <v>0</v>
      </c>
      <c r="P151" s="211">
        <v>0</v>
      </c>
      <c r="Q151" s="211">
        <v>0</v>
      </c>
      <c r="R151" s="151">
        <v>0</v>
      </c>
      <c r="S151" s="213"/>
      <c r="T151" s="212"/>
      <c r="U151" s="469" t="str">
        <f t="shared" si="4"/>
        <v>nulla</v>
      </c>
      <c r="V151" s="222" t="str">
        <f t="shared" si="5"/>
        <v>Galagonya</v>
      </c>
      <c r="W151" s="328"/>
    </row>
    <row r="152" spans="2:23" ht="15.75" x14ac:dyDescent="0.25">
      <c r="B152" s="401">
        <v>80</v>
      </c>
      <c r="C152" s="338" t="s">
        <v>242</v>
      </c>
      <c r="D152" s="339"/>
      <c r="E152" s="149">
        <v>18</v>
      </c>
      <c r="F152" s="211">
        <v>1</v>
      </c>
      <c r="G152" s="211">
        <v>0</v>
      </c>
      <c r="H152" s="211">
        <v>0</v>
      </c>
      <c r="I152" s="211">
        <v>0</v>
      </c>
      <c r="J152" s="211">
        <v>0</v>
      </c>
      <c r="K152" s="267">
        <v>0</v>
      </c>
      <c r="L152" s="211">
        <v>0</v>
      </c>
      <c r="M152" s="211">
        <v>0</v>
      </c>
      <c r="N152" s="268">
        <v>0</v>
      </c>
      <c r="O152" s="149">
        <v>0</v>
      </c>
      <c r="P152" s="211">
        <v>0</v>
      </c>
      <c r="Q152" s="211">
        <v>0</v>
      </c>
      <c r="R152" s="151">
        <v>0</v>
      </c>
      <c r="S152" s="213"/>
      <c r="T152" s="212"/>
      <c r="U152" s="469" t="str">
        <f t="shared" si="4"/>
        <v>nulla</v>
      </c>
      <c r="V152" s="222" t="str">
        <f t="shared" si="5"/>
        <v>Galagonya</v>
      </c>
      <c r="W152" s="328"/>
    </row>
    <row r="153" spans="2:23" ht="15.75" x14ac:dyDescent="0.25">
      <c r="B153" s="401">
        <v>81</v>
      </c>
      <c r="C153" s="338" t="s">
        <v>242</v>
      </c>
      <c r="D153" s="339"/>
      <c r="E153" s="149">
        <v>15</v>
      </c>
      <c r="F153" s="211">
        <v>1</v>
      </c>
      <c r="G153" s="211">
        <v>0</v>
      </c>
      <c r="H153" s="211">
        <v>0</v>
      </c>
      <c r="I153" s="211">
        <v>0</v>
      </c>
      <c r="J153" s="211">
        <v>0</v>
      </c>
      <c r="K153" s="267">
        <v>0</v>
      </c>
      <c r="L153" s="211">
        <v>0</v>
      </c>
      <c r="M153" s="211">
        <v>0</v>
      </c>
      <c r="N153" s="268">
        <v>0</v>
      </c>
      <c r="O153" s="149">
        <v>0</v>
      </c>
      <c r="P153" s="211">
        <v>0</v>
      </c>
      <c r="Q153" s="211">
        <v>0</v>
      </c>
      <c r="R153" s="151">
        <v>0</v>
      </c>
      <c r="S153" s="213"/>
      <c r="T153" s="212"/>
      <c r="U153" s="469" t="str">
        <f t="shared" si="4"/>
        <v>nulla</v>
      </c>
      <c r="V153" s="222" t="str">
        <f t="shared" si="5"/>
        <v>Galagonya</v>
      </c>
      <c r="W153" s="328"/>
    </row>
    <row r="154" spans="2:23" ht="15.75" x14ac:dyDescent="0.25">
      <c r="B154" s="401">
        <v>81</v>
      </c>
      <c r="C154" s="338" t="s">
        <v>242</v>
      </c>
      <c r="D154" s="339"/>
      <c r="E154" s="149">
        <v>10</v>
      </c>
      <c r="F154" s="211">
        <v>1</v>
      </c>
      <c r="G154" s="211">
        <v>0</v>
      </c>
      <c r="H154" s="211">
        <v>0</v>
      </c>
      <c r="I154" s="211">
        <v>0</v>
      </c>
      <c r="J154" s="211">
        <v>0</v>
      </c>
      <c r="K154" s="267">
        <v>0</v>
      </c>
      <c r="L154" s="211">
        <v>0</v>
      </c>
      <c r="M154" s="211">
        <v>0</v>
      </c>
      <c r="N154" s="268">
        <v>0</v>
      </c>
      <c r="O154" s="149">
        <v>0</v>
      </c>
      <c r="P154" s="211">
        <v>0</v>
      </c>
      <c r="Q154" s="211">
        <v>0</v>
      </c>
      <c r="R154" s="151">
        <v>0</v>
      </c>
      <c r="S154" s="213"/>
      <c r="T154" s="212"/>
      <c r="U154" s="469" t="str">
        <f t="shared" si="4"/>
        <v>nulla</v>
      </c>
      <c r="V154" s="222" t="str">
        <f t="shared" si="5"/>
        <v>Galagonya</v>
      </c>
      <c r="W154" s="328"/>
    </row>
    <row r="155" spans="2:23" ht="15.75" x14ac:dyDescent="0.25">
      <c r="B155" s="401">
        <v>81</v>
      </c>
      <c r="C155" s="338" t="s">
        <v>242</v>
      </c>
      <c r="D155" s="339"/>
      <c r="E155" s="149">
        <v>12</v>
      </c>
      <c r="F155" s="211">
        <v>1</v>
      </c>
      <c r="G155" s="211">
        <v>0</v>
      </c>
      <c r="H155" s="211">
        <v>0</v>
      </c>
      <c r="I155" s="211">
        <v>0</v>
      </c>
      <c r="J155" s="211">
        <v>0</v>
      </c>
      <c r="K155" s="267">
        <v>0</v>
      </c>
      <c r="L155" s="211">
        <v>0</v>
      </c>
      <c r="M155" s="211">
        <v>0</v>
      </c>
      <c r="N155" s="268">
        <v>0</v>
      </c>
      <c r="O155" s="149">
        <v>0</v>
      </c>
      <c r="P155" s="211">
        <v>0</v>
      </c>
      <c r="Q155" s="211">
        <v>0</v>
      </c>
      <c r="R155" s="151">
        <v>0</v>
      </c>
      <c r="S155" s="213"/>
      <c r="T155" s="212"/>
      <c r="U155" s="469" t="str">
        <f t="shared" si="4"/>
        <v>nulla</v>
      </c>
      <c r="V155" s="222" t="str">
        <f t="shared" si="5"/>
        <v>Galagonya</v>
      </c>
      <c r="W155" s="328"/>
    </row>
    <row r="156" spans="2:23" ht="15.75" x14ac:dyDescent="0.25">
      <c r="B156" s="401">
        <v>82</v>
      </c>
      <c r="C156" s="338" t="s">
        <v>242</v>
      </c>
      <c r="D156" s="339"/>
      <c r="E156" s="149">
        <v>11</v>
      </c>
      <c r="F156" s="211">
        <v>1</v>
      </c>
      <c r="G156" s="211">
        <v>0</v>
      </c>
      <c r="H156" s="211">
        <v>0</v>
      </c>
      <c r="I156" s="211">
        <v>0</v>
      </c>
      <c r="J156" s="211">
        <v>0</v>
      </c>
      <c r="K156" s="267">
        <v>0</v>
      </c>
      <c r="L156" s="211">
        <v>0</v>
      </c>
      <c r="M156" s="211">
        <v>0</v>
      </c>
      <c r="N156" s="268">
        <v>0</v>
      </c>
      <c r="O156" s="149">
        <v>0</v>
      </c>
      <c r="P156" s="211">
        <v>0</v>
      </c>
      <c r="Q156" s="211">
        <v>0</v>
      </c>
      <c r="R156" s="151">
        <v>0</v>
      </c>
      <c r="S156" s="213"/>
      <c r="T156" s="212"/>
      <c r="U156" s="469" t="str">
        <f t="shared" si="4"/>
        <v>nulla</v>
      </c>
      <c r="V156" s="222" t="str">
        <f t="shared" si="5"/>
        <v>Galagonya</v>
      </c>
      <c r="W156" s="328"/>
    </row>
    <row r="157" spans="2:23" ht="15.75" x14ac:dyDescent="0.25">
      <c r="B157" s="401">
        <v>82</v>
      </c>
      <c r="C157" s="338" t="s">
        <v>242</v>
      </c>
      <c r="D157" s="339"/>
      <c r="E157" s="149">
        <v>6</v>
      </c>
      <c r="F157" s="211">
        <v>1</v>
      </c>
      <c r="G157" s="211">
        <v>0</v>
      </c>
      <c r="H157" s="211">
        <v>0</v>
      </c>
      <c r="I157" s="211">
        <v>0</v>
      </c>
      <c r="J157" s="211">
        <v>0</v>
      </c>
      <c r="K157" s="267">
        <v>0</v>
      </c>
      <c r="L157" s="211">
        <v>0</v>
      </c>
      <c r="M157" s="211">
        <v>0</v>
      </c>
      <c r="N157" s="268">
        <v>0</v>
      </c>
      <c r="O157" s="149">
        <v>0</v>
      </c>
      <c r="P157" s="211">
        <v>0</v>
      </c>
      <c r="Q157" s="211">
        <v>0</v>
      </c>
      <c r="R157" s="151">
        <v>0</v>
      </c>
      <c r="S157" s="213"/>
      <c r="T157" s="212"/>
      <c r="U157" s="469" t="str">
        <f t="shared" si="4"/>
        <v>nulla</v>
      </c>
      <c r="V157" s="222" t="str">
        <f t="shared" si="5"/>
        <v>Galagonya</v>
      </c>
      <c r="W157" s="328"/>
    </row>
    <row r="158" spans="2:23" ht="15.75" x14ac:dyDescent="0.25">
      <c r="B158" s="401">
        <v>82</v>
      </c>
      <c r="C158" s="338" t="s">
        <v>215</v>
      </c>
      <c r="D158" s="339"/>
      <c r="E158" s="149">
        <v>66</v>
      </c>
      <c r="F158" s="211">
        <v>1</v>
      </c>
      <c r="G158" s="211">
        <v>0</v>
      </c>
      <c r="H158" s="211">
        <v>0</v>
      </c>
      <c r="I158" s="211">
        <v>0</v>
      </c>
      <c r="J158" s="211">
        <v>0</v>
      </c>
      <c r="K158" s="267">
        <v>0</v>
      </c>
      <c r="L158" s="211">
        <v>0</v>
      </c>
      <c r="M158" s="211">
        <v>0</v>
      </c>
      <c r="N158" s="268">
        <v>0</v>
      </c>
      <c r="O158" s="149">
        <v>0</v>
      </c>
      <c r="P158" s="211">
        <v>0</v>
      </c>
      <c r="Q158" s="211">
        <v>0</v>
      </c>
      <c r="R158" s="151">
        <v>0</v>
      </c>
      <c r="S158" s="213"/>
      <c r="T158" s="212"/>
      <c r="U158" s="469" t="str">
        <f t="shared" si="4"/>
        <v>nulla</v>
      </c>
      <c r="V158" s="222" t="str">
        <f t="shared" si="5"/>
        <v>Kocsánytalan tölgy</v>
      </c>
      <c r="W158" s="328"/>
    </row>
    <row r="159" spans="2:23" ht="15.75" x14ac:dyDescent="0.25">
      <c r="B159" s="401">
        <v>83</v>
      </c>
      <c r="C159" s="338" t="s">
        <v>242</v>
      </c>
      <c r="D159" s="339"/>
      <c r="E159" s="149">
        <v>29</v>
      </c>
      <c r="F159" s="211">
        <v>1</v>
      </c>
      <c r="G159" s="211">
        <v>0</v>
      </c>
      <c r="H159" s="211">
        <v>0</v>
      </c>
      <c r="I159" s="211">
        <v>0</v>
      </c>
      <c r="J159" s="211">
        <v>0</v>
      </c>
      <c r="K159" s="267">
        <v>0</v>
      </c>
      <c r="L159" s="211">
        <v>0</v>
      </c>
      <c r="M159" s="211">
        <v>0</v>
      </c>
      <c r="N159" s="268">
        <v>0</v>
      </c>
      <c r="O159" s="149">
        <v>0</v>
      </c>
      <c r="P159" s="211">
        <v>0</v>
      </c>
      <c r="Q159" s="211">
        <v>0</v>
      </c>
      <c r="R159" s="151">
        <v>0</v>
      </c>
      <c r="S159" s="213"/>
      <c r="T159" s="212"/>
      <c r="U159" s="469" t="str">
        <f t="shared" si="4"/>
        <v>nulla</v>
      </c>
      <c r="V159" s="222" t="str">
        <f t="shared" si="5"/>
        <v>Galagonya</v>
      </c>
      <c r="W159" s="328"/>
    </row>
    <row r="160" spans="2:23" ht="15.75" x14ac:dyDescent="0.25">
      <c r="B160" s="401">
        <v>84</v>
      </c>
      <c r="C160" s="338" t="s">
        <v>242</v>
      </c>
      <c r="D160" s="339"/>
      <c r="E160" s="149">
        <v>18</v>
      </c>
      <c r="F160" s="211">
        <v>1</v>
      </c>
      <c r="G160" s="211">
        <v>0</v>
      </c>
      <c r="H160" s="211">
        <v>0</v>
      </c>
      <c r="I160" s="211">
        <v>0</v>
      </c>
      <c r="J160" s="211">
        <v>0</v>
      </c>
      <c r="K160" s="267">
        <v>0</v>
      </c>
      <c r="L160" s="211">
        <v>0</v>
      </c>
      <c r="M160" s="211">
        <v>0</v>
      </c>
      <c r="N160" s="268">
        <v>0</v>
      </c>
      <c r="O160" s="149">
        <v>0</v>
      </c>
      <c r="P160" s="211">
        <v>0</v>
      </c>
      <c r="Q160" s="211">
        <v>0</v>
      </c>
      <c r="R160" s="151">
        <v>0</v>
      </c>
      <c r="S160" s="213"/>
      <c r="T160" s="212"/>
      <c r="U160" s="469" t="str">
        <f t="shared" si="4"/>
        <v>nulla</v>
      </c>
      <c r="V160" s="222" t="str">
        <f t="shared" si="5"/>
        <v>Galagonya</v>
      </c>
      <c r="W160" s="328"/>
    </row>
    <row r="161" spans="2:23" ht="15.75" x14ac:dyDescent="0.25">
      <c r="B161" s="401">
        <v>84</v>
      </c>
      <c r="C161" s="338" t="s">
        <v>242</v>
      </c>
      <c r="D161" s="339"/>
      <c r="E161" s="149">
        <v>10</v>
      </c>
      <c r="F161" s="211">
        <v>1</v>
      </c>
      <c r="G161" s="211">
        <v>0</v>
      </c>
      <c r="H161" s="211">
        <v>0</v>
      </c>
      <c r="I161" s="211">
        <v>0</v>
      </c>
      <c r="J161" s="211">
        <v>0</v>
      </c>
      <c r="K161" s="267">
        <v>0</v>
      </c>
      <c r="L161" s="211">
        <v>0</v>
      </c>
      <c r="M161" s="211">
        <v>0</v>
      </c>
      <c r="N161" s="268">
        <v>0</v>
      </c>
      <c r="O161" s="149">
        <v>0</v>
      </c>
      <c r="P161" s="211">
        <v>0</v>
      </c>
      <c r="Q161" s="211">
        <v>0</v>
      </c>
      <c r="R161" s="151">
        <v>0</v>
      </c>
      <c r="S161" s="213"/>
      <c r="T161" s="212"/>
      <c r="U161" s="469" t="str">
        <f t="shared" si="4"/>
        <v>nulla</v>
      </c>
      <c r="V161" s="222" t="str">
        <f t="shared" si="5"/>
        <v>Galagonya</v>
      </c>
      <c r="W161" s="328"/>
    </row>
    <row r="162" spans="2:23" ht="15.75" x14ac:dyDescent="0.25">
      <c r="B162" s="401">
        <v>84</v>
      </c>
      <c r="C162" s="338" t="s">
        <v>242</v>
      </c>
      <c r="D162" s="339"/>
      <c r="E162" s="149">
        <v>6</v>
      </c>
      <c r="F162" s="211">
        <v>1</v>
      </c>
      <c r="G162" s="211">
        <v>0</v>
      </c>
      <c r="H162" s="211">
        <v>0</v>
      </c>
      <c r="I162" s="211">
        <v>0</v>
      </c>
      <c r="J162" s="211">
        <v>0</v>
      </c>
      <c r="K162" s="267">
        <v>0</v>
      </c>
      <c r="L162" s="211">
        <v>0</v>
      </c>
      <c r="M162" s="211">
        <v>0</v>
      </c>
      <c r="N162" s="268">
        <v>0</v>
      </c>
      <c r="O162" s="149">
        <v>0</v>
      </c>
      <c r="P162" s="211">
        <v>0</v>
      </c>
      <c r="Q162" s="211">
        <v>0</v>
      </c>
      <c r="R162" s="151">
        <v>0</v>
      </c>
      <c r="S162" s="213"/>
      <c r="T162" s="212"/>
      <c r="U162" s="469" t="str">
        <f t="shared" si="4"/>
        <v>nulla</v>
      </c>
      <c r="V162" s="222" t="str">
        <f t="shared" si="5"/>
        <v>Galagonya</v>
      </c>
      <c r="W162" s="328"/>
    </row>
    <row r="163" spans="2:23" ht="15.75" x14ac:dyDescent="0.25">
      <c r="B163" s="401">
        <v>84</v>
      </c>
      <c r="C163" s="338" t="s">
        <v>242</v>
      </c>
      <c r="D163" s="339"/>
      <c r="E163" s="149">
        <v>12</v>
      </c>
      <c r="F163" s="211">
        <v>1</v>
      </c>
      <c r="G163" s="211">
        <v>0</v>
      </c>
      <c r="H163" s="211">
        <v>0</v>
      </c>
      <c r="I163" s="211">
        <v>0</v>
      </c>
      <c r="J163" s="211">
        <v>0</v>
      </c>
      <c r="K163" s="267">
        <v>0</v>
      </c>
      <c r="L163" s="211">
        <v>0</v>
      </c>
      <c r="M163" s="211">
        <v>0</v>
      </c>
      <c r="N163" s="268">
        <v>0</v>
      </c>
      <c r="O163" s="149">
        <v>0</v>
      </c>
      <c r="P163" s="211">
        <v>0</v>
      </c>
      <c r="Q163" s="211">
        <v>0</v>
      </c>
      <c r="R163" s="151">
        <v>0</v>
      </c>
      <c r="S163" s="213"/>
      <c r="T163" s="212"/>
      <c r="U163" s="469" t="str">
        <f t="shared" si="4"/>
        <v>nulla</v>
      </c>
      <c r="V163" s="222" t="str">
        <f t="shared" si="5"/>
        <v>Galagonya</v>
      </c>
      <c r="W163" s="328"/>
    </row>
    <row r="164" spans="2:23" ht="15.75" x14ac:dyDescent="0.25">
      <c r="B164" s="401">
        <v>85</v>
      </c>
      <c r="C164" s="338" t="s">
        <v>242</v>
      </c>
      <c r="D164" s="339"/>
      <c r="E164" s="149">
        <v>6</v>
      </c>
      <c r="F164" s="211">
        <v>1</v>
      </c>
      <c r="G164" s="211">
        <v>0</v>
      </c>
      <c r="H164" s="211">
        <v>0</v>
      </c>
      <c r="I164" s="211">
        <v>0</v>
      </c>
      <c r="J164" s="211">
        <v>0</v>
      </c>
      <c r="K164" s="267">
        <v>0</v>
      </c>
      <c r="L164" s="211">
        <v>0</v>
      </c>
      <c r="M164" s="211">
        <v>0</v>
      </c>
      <c r="N164" s="268">
        <v>0</v>
      </c>
      <c r="O164" s="149">
        <v>0</v>
      </c>
      <c r="P164" s="211">
        <v>0</v>
      </c>
      <c r="Q164" s="211">
        <v>0</v>
      </c>
      <c r="R164" s="151">
        <v>0</v>
      </c>
      <c r="S164" s="213"/>
      <c r="T164" s="212"/>
      <c r="U164" s="469" t="str">
        <f t="shared" si="4"/>
        <v>nulla</v>
      </c>
      <c r="V164" s="222" t="str">
        <f t="shared" si="5"/>
        <v>Galagonya</v>
      </c>
      <c r="W164" s="328"/>
    </row>
    <row r="165" spans="2:23" ht="15.75" x14ac:dyDescent="0.25">
      <c r="B165" s="401">
        <v>85</v>
      </c>
      <c r="C165" s="338" t="s">
        <v>242</v>
      </c>
      <c r="D165" s="339"/>
      <c r="E165" s="149">
        <v>12</v>
      </c>
      <c r="F165" s="211">
        <v>1</v>
      </c>
      <c r="G165" s="211">
        <v>0</v>
      </c>
      <c r="H165" s="211">
        <v>0</v>
      </c>
      <c r="I165" s="211">
        <v>0</v>
      </c>
      <c r="J165" s="211">
        <v>0</v>
      </c>
      <c r="K165" s="267">
        <v>0</v>
      </c>
      <c r="L165" s="211">
        <v>0</v>
      </c>
      <c r="M165" s="211">
        <v>0</v>
      </c>
      <c r="N165" s="268">
        <v>0</v>
      </c>
      <c r="O165" s="149">
        <v>0</v>
      </c>
      <c r="P165" s="211">
        <v>0</v>
      </c>
      <c r="Q165" s="211">
        <v>0</v>
      </c>
      <c r="R165" s="151">
        <v>0</v>
      </c>
      <c r="S165" s="213"/>
      <c r="T165" s="212"/>
      <c r="U165" s="469" t="str">
        <f t="shared" si="4"/>
        <v>nulla</v>
      </c>
      <c r="V165" s="222" t="str">
        <f t="shared" si="5"/>
        <v>Galagonya</v>
      </c>
      <c r="W165" s="328"/>
    </row>
    <row r="166" spans="2:23" ht="15.75" x14ac:dyDescent="0.25">
      <c r="B166" s="401">
        <v>86</v>
      </c>
      <c r="C166" s="338" t="s">
        <v>242</v>
      </c>
      <c r="D166" s="339"/>
      <c r="E166" s="149">
        <v>18</v>
      </c>
      <c r="F166" s="211">
        <v>1</v>
      </c>
      <c r="G166" s="211">
        <v>0</v>
      </c>
      <c r="H166" s="211">
        <v>0</v>
      </c>
      <c r="I166" s="211">
        <v>0</v>
      </c>
      <c r="J166" s="211">
        <v>0</v>
      </c>
      <c r="K166" s="267">
        <v>0</v>
      </c>
      <c r="L166" s="211">
        <v>0</v>
      </c>
      <c r="M166" s="211">
        <v>0</v>
      </c>
      <c r="N166" s="268">
        <v>0</v>
      </c>
      <c r="O166" s="149">
        <v>0</v>
      </c>
      <c r="P166" s="211">
        <v>0</v>
      </c>
      <c r="Q166" s="211">
        <v>0</v>
      </c>
      <c r="R166" s="151">
        <v>0</v>
      </c>
      <c r="S166" s="213"/>
      <c r="T166" s="212"/>
      <c r="U166" s="469" t="str">
        <f t="shared" ref="U166:U193" si="6">IF((T166-S166)&gt;0,T166-S166,"nulla")</f>
        <v>nulla</v>
      </c>
      <c r="V166" s="222" t="str">
        <f t="shared" ref="V166:V193" si="7">C166</f>
        <v>Galagonya</v>
      </c>
      <c r="W166" s="328"/>
    </row>
    <row r="167" spans="2:23" ht="15.75" x14ac:dyDescent="0.25">
      <c r="B167" s="401">
        <v>86</v>
      </c>
      <c r="C167" s="338" t="s">
        <v>242</v>
      </c>
      <c r="D167" s="339"/>
      <c r="E167" s="149">
        <v>18</v>
      </c>
      <c r="F167" s="211">
        <v>1</v>
      </c>
      <c r="G167" s="211">
        <v>0</v>
      </c>
      <c r="H167" s="211">
        <v>0</v>
      </c>
      <c r="I167" s="211">
        <v>0</v>
      </c>
      <c r="J167" s="211">
        <v>0</v>
      </c>
      <c r="K167" s="267">
        <v>0</v>
      </c>
      <c r="L167" s="211">
        <v>0</v>
      </c>
      <c r="M167" s="211">
        <v>0</v>
      </c>
      <c r="N167" s="268">
        <v>0</v>
      </c>
      <c r="O167" s="149">
        <v>0</v>
      </c>
      <c r="P167" s="211">
        <v>0</v>
      </c>
      <c r="Q167" s="211">
        <v>0</v>
      </c>
      <c r="R167" s="151">
        <v>0</v>
      </c>
      <c r="S167" s="213"/>
      <c r="T167" s="212"/>
      <c r="U167" s="469" t="str">
        <f t="shared" si="6"/>
        <v>nulla</v>
      </c>
      <c r="V167" s="222" t="str">
        <f t="shared" si="7"/>
        <v>Galagonya</v>
      </c>
      <c r="W167" s="328"/>
    </row>
    <row r="168" spans="2:23" ht="15.75" x14ac:dyDescent="0.25">
      <c r="B168" s="401">
        <v>86</v>
      </c>
      <c r="C168" s="338" t="s">
        <v>242</v>
      </c>
      <c r="D168" s="339"/>
      <c r="E168" s="149">
        <v>28</v>
      </c>
      <c r="F168" s="211">
        <v>1</v>
      </c>
      <c r="G168" s="211">
        <v>0</v>
      </c>
      <c r="H168" s="211">
        <v>0</v>
      </c>
      <c r="I168" s="211">
        <v>0</v>
      </c>
      <c r="J168" s="211">
        <v>0</v>
      </c>
      <c r="K168" s="267">
        <v>0</v>
      </c>
      <c r="L168" s="211">
        <v>0</v>
      </c>
      <c r="M168" s="211">
        <v>0</v>
      </c>
      <c r="N168" s="268">
        <v>0</v>
      </c>
      <c r="O168" s="149">
        <v>0</v>
      </c>
      <c r="P168" s="211">
        <v>0</v>
      </c>
      <c r="Q168" s="211">
        <v>0</v>
      </c>
      <c r="R168" s="151">
        <v>0</v>
      </c>
      <c r="S168" s="213"/>
      <c r="T168" s="212"/>
      <c r="U168" s="469" t="str">
        <f t="shared" si="6"/>
        <v>nulla</v>
      </c>
      <c r="V168" s="222" t="str">
        <f t="shared" si="7"/>
        <v>Galagonya</v>
      </c>
      <c r="W168" s="328"/>
    </row>
    <row r="169" spans="2:23" ht="15.75" x14ac:dyDescent="0.25">
      <c r="B169" s="401">
        <v>87</v>
      </c>
      <c r="C169" s="338" t="s">
        <v>242</v>
      </c>
      <c r="D169" s="339"/>
      <c r="E169" s="149">
        <v>9</v>
      </c>
      <c r="F169" s="211">
        <v>1</v>
      </c>
      <c r="G169" s="211">
        <v>0</v>
      </c>
      <c r="H169" s="211">
        <v>0</v>
      </c>
      <c r="I169" s="211">
        <v>0</v>
      </c>
      <c r="J169" s="211">
        <v>0</v>
      </c>
      <c r="K169" s="267">
        <v>0</v>
      </c>
      <c r="L169" s="211">
        <v>0</v>
      </c>
      <c r="M169" s="211">
        <v>0</v>
      </c>
      <c r="N169" s="268">
        <v>0</v>
      </c>
      <c r="O169" s="149">
        <v>0</v>
      </c>
      <c r="P169" s="211">
        <v>0</v>
      </c>
      <c r="Q169" s="211">
        <v>0</v>
      </c>
      <c r="R169" s="151">
        <v>0</v>
      </c>
      <c r="S169" s="213"/>
      <c r="T169" s="212"/>
      <c r="U169" s="469" t="str">
        <f t="shared" si="6"/>
        <v>nulla</v>
      </c>
      <c r="V169" s="222" t="str">
        <f t="shared" si="7"/>
        <v>Galagonya</v>
      </c>
      <c r="W169" s="328"/>
    </row>
    <row r="170" spans="2:23" ht="15.75" x14ac:dyDescent="0.25">
      <c r="B170" s="401">
        <v>87</v>
      </c>
      <c r="C170" s="338" t="s">
        <v>242</v>
      </c>
      <c r="D170" s="339"/>
      <c r="E170" s="149">
        <v>8</v>
      </c>
      <c r="F170" s="211">
        <v>1</v>
      </c>
      <c r="G170" s="211">
        <v>0</v>
      </c>
      <c r="H170" s="211">
        <v>0</v>
      </c>
      <c r="I170" s="211">
        <v>0</v>
      </c>
      <c r="J170" s="211">
        <v>0</v>
      </c>
      <c r="K170" s="267">
        <v>0</v>
      </c>
      <c r="L170" s="211">
        <v>0</v>
      </c>
      <c r="M170" s="211">
        <v>0</v>
      </c>
      <c r="N170" s="268">
        <v>0</v>
      </c>
      <c r="O170" s="149">
        <v>0</v>
      </c>
      <c r="P170" s="211">
        <v>0</v>
      </c>
      <c r="Q170" s="211">
        <v>0</v>
      </c>
      <c r="R170" s="151">
        <v>0</v>
      </c>
      <c r="S170" s="213"/>
      <c r="T170" s="212"/>
      <c r="U170" s="469" t="str">
        <f t="shared" si="6"/>
        <v>nulla</v>
      </c>
      <c r="V170" s="222" t="str">
        <f t="shared" si="7"/>
        <v>Galagonya</v>
      </c>
      <c r="W170" s="328"/>
    </row>
    <row r="171" spans="2:23" ht="15.75" x14ac:dyDescent="0.25">
      <c r="B171" s="401">
        <v>87</v>
      </c>
      <c r="C171" s="338" t="s">
        <v>242</v>
      </c>
      <c r="D171" s="339"/>
      <c r="E171" s="149">
        <v>7</v>
      </c>
      <c r="F171" s="211">
        <v>1</v>
      </c>
      <c r="G171" s="211">
        <v>0</v>
      </c>
      <c r="H171" s="211">
        <v>0</v>
      </c>
      <c r="I171" s="211">
        <v>0</v>
      </c>
      <c r="J171" s="211">
        <v>0</v>
      </c>
      <c r="K171" s="267">
        <v>0</v>
      </c>
      <c r="L171" s="211">
        <v>0</v>
      </c>
      <c r="M171" s="211">
        <v>0</v>
      </c>
      <c r="N171" s="268">
        <v>0</v>
      </c>
      <c r="O171" s="149">
        <v>0</v>
      </c>
      <c r="P171" s="211">
        <v>0</v>
      </c>
      <c r="Q171" s="211">
        <v>0</v>
      </c>
      <c r="R171" s="151">
        <v>0</v>
      </c>
      <c r="S171" s="213"/>
      <c r="T171" s="212"/>
      <c r="U171" s="469" t="str">
        <f t="shared" si="6"/>
        <v>nulla</v>
      </c>
      <c r="V171" s="222" t="str">
        <f t="shared" si="7"/>
        <v>Galagonya</v>
      </c>
      <c r="W171" s="328"/>
    </row>
    <row r="172" spans="2:23" ht="15.75" x14ac:dyDescent="0.25">
      <c r="B172" s="401">
        <v>87</v>
      </c>
      <c r="C172" s="338" t="s">
        <v>242</v>
      </c>
      <c r="D172" s="339"/>
      <c r="E172" s="149">
        <v>19</v>
      </c>
      <c r="F172" s="211">
        <v>1</v>
      </c>
      <c r="G172" s="211">
        <v>0</v>
      </c>
      <c r="H172" s="211">
        <v>0</v>
      </c>
      <c r="I172" s="211">
        <v>0</v>
      </c>
      <c r="J172" s="211">
        <v>0</v>
      </c>
      <c r="K172" s="267">
        <v>0</v>
      </c>
      <c r="L172" s="211">
        <v>0</v>
      </c>
      <c r="M172" s="211">
        <v>0</v>
      </c>
      <c r="N172" s="268">
        <v>0</v>
      </c>
      <c r="O172" s="149">
        <v>0</v>
      </c>
      <c r="P172" s="211">
        <v>0</v>
      </c>
      <c r="Q172" s="211">
        <v>0</v>
      </c>
      <c r="R172" s="151">
        <v>0</v>
      </c>
      <c r="S172" s="213"/>
      <c r="T172" s="212"/>
      <c r="U172" s="469" t="str">
        <f t="shared" si="6"/>
        <v>nulla</v>
      </c>
      <c r="V172" s="222" t="str">
        <f t="shared" si="7"/>
        <v>Galagonya</v>
      </c>
      <c r="W172" s="328"/>
    </row>
    <row r="173" spans="2:23" ht="15.75" x14ac:dyDescent="0.25">
      <c r="B173" s="401">
        <v>88</v>
      </c>
      <c r="C173" s="338" t="s">
        <v>242</v>
      </c>
      <c r="D173" s="339"/>
      <c r="E173" s="149">
        <v>10</v>
      </c>
      <c r="F173" s="211">
        <v>1</v>
      </c>
      <c r="G173" s="211">
        <v>0</v>
      </c>
      <c r="H173" s="211">
        <v>0</v>
      </c>
      <c r="I173" s="211">
        <v>0</v>
      </c>
      <c r="J173" s="211">
        <v>0</v>
      </c>
      <c r="K173" s="267">
        <v>0</v>
      </c>
      <c r="L173" s="211">
        <v>0</v>
      </c>
      <c r="M173" s="211">
        <v>0</v>
      </c>
      <c r="N173" s="268">
        <v>0</v>
      </c>
      <c r="O173" s="149">
        <v>0</v>
      </c>
      <c r="P173" s="211">
        <v>0</v>
      </c>
      <c r="Q173" s="211">
        <v>0</v>
      </c>
      <c r="R173" s="151">
        <v>0</v>
      </c>
      <c r="S173" s="213"/>
      <c r="T173" s="212"/>
      <c r="U173" s="469" t="str">
        <f t="shared" si="6"/>
        <v>nulla</v>
      </c>
      <c r="V173" s="222" t="str">
        <f t="shared" si="7"/>
        <v>Galagonya</v>
      </c>
      <c r="W173" s="328"/>
    </row>
    <row r="174" spans="2:23" ht="15.75" x14ac:dyDescent="0.25">
      <c r="B174" s="401">
        <v>89</v>
      </c>
      <c r="C174" s="338" t="s">
        <v>215</v>
      </c>
      <c r="D174" s="339"/>
      <c r="E174" s="149">
        <v>29</v>
      </c>
      <c r="F174" s="211">
        <v>1</v>
      </c>
      <c r="G174" s="211">
        <v>0</v>
      </c>
      <c r="H174" s="211">
        <v>0</v>
      </c>
      <c r="I174" s="211">
        <v>0</v>
      </c>
      <c r="J174" s="211">
        <v>0</v>
      </c>
      <c r="K174" s="267">
        <v>0</v>
      </c>
      <c r="L174" s="211">
        <v>0</v>
      </c>
      <c r="M174" s="211">
        <v>0</v>
      </c>
      <c r="N174" s="268">
        <v>0</v>
      </c>
      <c r="O174" s="149">
        <v>0</v>
      </c>
      <c r="P174" s="211">
        <v>0</v>
      </c>
      <c r="Q174" s="211">
        <v>0</v>
      </c>
      <c r="R174" s="151">
        <v>0</v>
      </c>
      <c r="S174" s="213"/>
      <c r="T174" s="212"/>
      <c r="U174" s="469" t="str">
        <f t="shared" si="6"/>
        <v>nulla</v>
      </c>
      <c r="V174" s="222" t="str">
        <f t="shared" si="7"/>
        <v>Kocsánytalan tölgy</v>
      </c>
      <c r="W174" s="328"/>
    </row>
    <row r="175" spans="2:23" ht="15.75" x14ac:dyDescent="0.25">
      <c r="B175" s="401">
        <v>90</v>
      </c>
      <c r="C175" s="338" t="s">
        <v>242</v>
      </c>
      <c r="D175" s="339"/>
      <c r="E175" s="149">
        <v>7</v>
      </c>
      <c r="F175" s="211">
        <v>1</v>
      </c>
      <c r="G175" s="211">
        <v>0</v>
      </c>
      <c r="H175" s="211">
        <v>0</v>
      </c>
      <c r="I175" s="211">
        <v>0</v>
      </c>
      <c r="J175" s="211">
        <v>0</v>
      </c>
      <c r="K175" s="267">
        <v>0</v>
      </c>
      <c r="L175" s="211">
        <v>0</v>
      </c>
      <c r="M175" s="211">
        <v>0</v>
      </c>
      <c r="N175" s="268">
        <v>0</v>
      </c>
      <c r="O175" s="149">
        <v>0</v>
      </c>
      <c r="P175" s="211">
        <v>0</v>
      </c>
      <c r="Q175" s="211">
        <v>0</v>
      </c>
      <c r="R175" s="151">
        <v>0</v>
      </c>
      <c r="S175" s="213"/>
      <c r="T175" s="212"/>
      <c r="U175" s="469" t="str">
        <f t="shared" si="6"/>
        <v>nulla</v>
      </c>
      <c r="V175" s="222" t="str">
        <f t="shared" si="7"/>
        <v>Galagonya</v>
      </c>
      <c r="W175" s="328"/>
    </row>
    <row r="176" spans="2:23" ht="15.75" x14ac:dyDescent="0.25">
      <c r="B176" s="401">
        <v>90</v>
      </c>
      <c r="C176" s="338" t="s">
        <v>242</v>
      </c>
      <c r="D176" s="339"/>
      <c r="E176" s="149">
        <v>7</v>
      </c>
      <c r="F176" s="211">
        <v>1</v>
      </c>
      <c r="G176" s="211">
        <v>0</v>
      </c>
      <c r="H176" s="211">
        <v>0</v>
      </c>
      <c r="I176" s="211">
        <v>0</v>
      </c>
      <c r="J176" s="211">
        <v>0</v>
      </c>
      <c r="K176" s="267">
        <v>0</v>
      </c>
      <c r="L176" s="211">
        <v>0</v>
      </c>
      <c r="M176" s="211">
        <v>0</v>
      </c>
      <c r="N176" s="268">
        <v>0</v>
      </c>
      <c r="O176" s="149">
        <v>0</v>
      </c>
      <c r="P176" s="211">
        <v>0</v>
      </c>
      <c r="Q176" s="211">
        <v>0</v>
      </c>
      <c r="R176" s="151">
        <v>0</v>
      </c>
      <c r="S176" s="213"/>
      <c r="T176" s="212"/>
      <c r="U176" s="469" t="str">
        <f t="shared" si="6"/>
        <v>nulla</v>
      </c>
      <c r="V176" s="222" t="str">
        <f t="shared" si="7"/>
        <v>Galagonya</v>
      </c>
      <c r="W176" s="328"/>
    </row>
    <row r="177" spans="2:23" ht="15.75" x14ac:dyDescent="0.25">
      <c r="B177" s="401">
        <v>90</v>
      </c>
      <c r="C177" s="338" t="s">
        <v>215</v>
      </c>
      <c r="D177" s="339"/>
      <c r="E177" s="149">
        <v>103</v>
      </c>
      <c r="F177" s="211">
        <v>1</v>
      </c>
      <c r="G177" s="211">
        <v>0</v>
      </c>
      <c r="H177" s="211">
        <v>0</v>
      </c>
      <c r="I177" s="211">
        <v>0</v>
      </c>
      <c r="J177" s="211">
        <v>0</v>
      </c>
      <c r="K177" s="267">
        <v>0</v>
      </c>
      <c r="L177" s="211">
        <v>0</v>
      </c>
      <c r="M177" s="211">
        <v>0</v>
      </c>
      <c r="N177" s="268">
        <v>0</v>
      </c>
      <c r="O177" s="149">
        <v>0</v>
      </c>
      <c r="P177" s="211">
        <v>0</v>
      </c>
      <c r="Q177" s="211">
        <v>0</v>
      </c>
      <c r="R177" s="151">
        <v>0</v>
      </c>
      <c r="S177" s="213"/>
      <c r="T177" s="212"/>
      <c r="U177" s="469" t="str">
        <f t="shared" si="6"/>
        <v>nulla</v>
      </c>
      <c r="V177" s="222" t="str">
        <f t="shared" si="7"/>
        <v>Kocsánytalan tölgy</v>
      </c>
      <c r="W177" s="328"/>
    </row>
    <row r="178" spans="2:23" ht="15.75" x14ac:dyDescent="0.25">
      <c r="B178" s="401">
        <v>91</v>
      </c>
      <c r="C178" s="338" t="s">
        <v>215</v>
      </c>
      <c r="D178" s="339"/>
      <c r="E178" s="149">
        <v>79</v>
      </c>
      <c r="F178" s="211">
        <v>1</v>
      </c>
      <c r="G178" s="211">
        <v>0</v>
      </c>
      <c r="H178" s="211">
        <v>0</v>
      </c>
      <c r="I178" s="211">
        <v>0</v>
      </c>
      <c r="J178" s="211">
        <v>0</v>
      </c>
      <c r="K178" s="267">
        <v>0</v>
      </c>
      <c r="L178" s="211">
        <v>0</v>
      </c>
      <c r="M178" s="211">
        <v>0</v>
      </c>
      <c r="N178" s="268">
        <v>0</v>
      </c>
      <c r="O178" s="149">
        <v>0</v>
      </c>
      <c r="P178" s="211">
        <v>0</v>
      </c>
      <c r="Q178" s="211">
        <v>0</v>
      </c>
      <c r="R178" s="151">
        <v>0</v>
      </c>
      <c r="S178" s="213"/>
      <c r="T178" s="212"/>
      <c r="U178" s="469" t="str">
        <f t="shared" si="6"/>
        <v>nulla</v>
      </c>
      <c r="V178" s="222" t="str">
        <f t="shared" si="7"/>
        <v>Kocsánytalan tölgy</v>
      </c>
      <c r="W178" s="328"/>
    </row>
    <row r="179" spans="2:23" ht="15.75" x14ac:dyDescent="0.25">
      <c r="B179" s="401">
        <v>91</v>
      </c>
      <c r="C179" s="338" t="s">
        <v>215</v>
      </c>
      <c r="D179" s="339"/>
      <c r="E179" s="149">
        <v>97</v>
      </c>
      <c r="F179" s="211">
        <v>1</v>
      </c>
      <c r="G179" s="211">
        <v>0</v>
      </c>
      <c r="H179" s="211">
        <v>0</v>
      </c>
      <c r="I179" s="211">
        <v>0</v>
      </c>
      <c r="J179" s="211">
        <v>0</v>
      </c>
      <c r="K179" s="267">
        <v>0</v>
      </c>
      <c r="L179" s="211">
        <v>0</v>
      </c>
      <c r="M179" s="211">
        <v>0</v>
      </c>
      <c r="N179" s="268">
        <v>0</v>
      </c>
      <c r="O179" s="149">
        <v>0</v>
      </c>
      <c r="P179" s="211">
        <v>0</v>
      </c>
      <c r="Q179" s="211">
        <v>0</v>
      </c>
      <c r="R179" s="151">
        <v>0</v>
      </c>
      <c r="S179" s="213"/>
      <c r="T179" s="212"/>
      <c r="U179" s="469" t="str">
        <f t="shared" si="6"/>
        <v>nulla</v>
      </c>
      <c r="V179" s="222" t="str">
        <f t="shared" si="7"/>
        <v>Kocsánytalan tölgy</v>
      </c>
      <c r="W179" s="328"/>
    </row>
    <row r="180" spans="2:23" ht="15.75" x14ac:dyDescent="0.25">
      <c r="B180" s="401">
        <v>91</v>
      </c>
      <c r="C180" s="338" t="s">
        <v>215</v>
      </c>
      <c r="D180" s="339"/>
      <c r="E180" s="149">
        <v>77</v>
      </c>
      <c r="F180" s="211">
        <v>1</v>
      </c>
      <c r="G180" s="211">
        <v>0</v>
      </c>
      <c r="H180" s="211">
        <v>0</v>
      </c>
      <c r="I180" s="211">
        <v>0</v>
      </c>
      <c r="J180" s="211">
        <v>0</v>
      </c>
      <c r="K180" s="267">
        <v>0</v>
      </c>
      <c r="L180" s="211">
        <v>0</v>
      </c>
      <c r="M180" s="211">
        <v>0</v>
      </c>
      <c r="N180" s="268">
        <v>0</v>
      </c>
      <c r="O180" s="149">
        <v>0</v>
      </c>
      <c r="P180" s="211">
        <v>0</v>
      </c>
      <c r="Q180" s="211">
        <v>0</v>
      </c>
      <c r="R180" s="151">
        <v>0</v>
      </c>
      <c r="S180" s="213"/>
      <c r="T180" s="212"/>
      <c r="U180" s="469" t="str">
        <f t="shared" si="6"/>
        <v>nulla</v>
      </c>
      <c r="V180" s="222" t="str">
        <f t="shared" si="7"/>
        <v>Kocsánytalan tölgy</v>
      </c>
      <c r="W180" s="328"/>
    </row>
    <row r="181" spans="2:23" ht="15.75" x14ac:dyDescent="0.25">
      <c r="B181" s="401">
        <v>91</v>
      </c>
      <c r="C181" s="338" t="s">
        <v>242</v>
      </c>
      <c r="D181" s="339"/>
      <c r="E181" s="149">
        <v>11</v>
      </c>
      <c r="F181" s="211">
        <v>1</v>
      </c>
      <c r="G181" s="211">
        <v>0</v>
      </c>
      <c r="H181" s="211">
        <v>0</v>
      </c>
      <c r="I181" s="211">
        <v>0</v>
      </c>
      <c r="J181" s="211">
        <v>0</v>
      </c>
      <c r="K181" s="267">
        <v>0</v>
      </c>
      <c r="L181" s="211">
        <v>0</v>
      </c>
      <c r="M181" s="211">
        <v>0</v>
      </c>
      <c r="N181" s="268">
        <v>0</v>
      </c>
      <c r="O181" s="149">
        <v>0</v>
      </c>
      <c r="P181" s="211">
        <v>0</v>
      </c>
      <c r="Q181" s="211">
        <v>0</v>
      </c>
      <c r="R181" s="151">
        <v>0</v>
      </c>
      <c r="S181" s="213"/>
      <c r="T181" s="212"/>
      <c r="U181" s="469" t="str">
        <f t="shared" si="6"/>
        <v>nulla</v>
      </c>
      <c r="V181" s="222" t="str">
        <f t="shared" si="7"/>
        <v>Galagonya</v>
      </c>
      <c r="W181" s="328"/>
    </row>
    <row r="182" spans="2:23" ht="15.75" x14ac:dyDescent="0.25">
      <c r="B182" s="401">
        <v>92</v>
      </c>
      <c r="C182" s="338" t="s">
        <v>242</v>
      </c>
      <c r="D182" s="339"/>
      <c r="E182" s="149">
        <v>16</v>
      </c>
      <c r="F182" s="211">
        <v>1</v>
      </c>
      <c r="G182" s="211">
        <v>0</v>
      </c>
      <c r="H182" s="211">
        <v>0</v>
      </c>
      <c r="I182" s="211">
        <v>0</v>
      </c>
      <c r="J182" s="211">
        <v>0</v>
      </c>
      <c r="K182" s="267">
        <v>0</v>
      </c>
      <c r="L182" s="211">
        <v>0</v>
      </c>
      <c r="M182" s="211">
        <v>0</v>
      </c>
      <c r="N182" s="268">
        <v>0</v>
      </c>
      <c r="O182" s="149">
        <v>0</v>
      </c>
      <c r="P182" s="211">
        <v>0</v>
      </c>
      <c r="Q182" s="211">
        <v>0</v>
      </c>
      <c r="R182" s="151">
        <v>0</v>
      </c>
      <c r="S182" s="213"/>
      <c r="T182" s="212"/>
      <c r="U182" s="469" t="str">
        <f t="shared" si="6"/>
        <v>nulla</v>
      </c>
      <c r="V182" s="222" t="str">
        <f t="shared" si="7"/>
        <v>Galagonya</v>
      </c>
      <c r="W182" s="328"/>
    </row>
    <row r="183" spans="2:23" ht="15.75" x14ac:dyDescent="0.25">
      <c r="B183" s="401">
        <v>93</v>
      </c>
      <c r="C183" s="338" t="s">
        <v>242</v>
      </c>
      <c r="D183" s="339"/>
      <c r="E183" s="149">
        <v>4</v>
      </c>
      <c r="F183" s="211">
        <v>1</v>
      </c>
      <c r="G183" s="211">
        <v>0</v>
      </c>
      <c r="H183" s="211">
        <v>0</v>
      </c>
      <c r="I183" s="211">
        <v>0</v>
      </c>
      <c r="J183" s="211">
        <v>0</v>
      </c>
      <c r="K183" s="267">
        <v>0</v>
      </c>
      <c r="L183" s="211">
        <v>0</v>
      </c>
      <c r="M183" s="211">
        <v>0</v>
      </c>
      <c r="N183" s="268">
        <v>0</v>
      </c>
      <c r="O183" s="149">
        <v>0</v>
      </c>
      <c r="P183" s="211">
        <v>0</v>
      </c>
      <c r="Q183" s="211">
        <v>0</v>
      </c>
      <c r="R183" s="151">
        <v>0</v>
      </c>
      <c r="S183" s="213"/>
      <c r="T183" s="212"/>
      <c r="U183" s="469" t="str">
        <f t="shared" si="6"/>
        <v>nulla</v>
      </c>
      <c r="V183" s="222" t="str">
        <f t="shared" si="7"/>
        <v>Galagonya</v>
      </c>
      <c r="W183" s="328"/>
    </row>
    <row r="184" spans="2:23" ht="15.75" x14ac:dyDescent="0.25">
      <c r="B184" s="401">
        <v>94</v>
      </c>
      <c r="C184" s="338" t="s">
        <v>242</v>
      </c>
      <c r="D184" s="339"/>
      <c r="E184" s="149">
        <v>5</v>
      </c>
      <c r="F184" s="211">
        <v>1</v>
      </c>
      <c r="G184" s="211">
        <v>0</v>
      </c>
      <c r="H184" s="211">
        <v>0</v>
      </c>
      <c r="I184" s="211">
        <v>0</v>
      </c>
      <c r="J184" s="211">
        <v>0</v>
      </c>
      <c r="K184" s="267">
        <v>0</v>
      </c>
      <c r="L184" s="211">
        <v>0</v>
      </c>
      <c r="M184" s="211">
        <v>0</v>
      </c>
      <c r="N184" s="268">
        <v>0</v>
      </c>
      <c r="O184" s="149">
        <v>0</v>
      </c>
      <c r="P184" s="211">
        <v>0</v>
      </c>
      <c r="Q184" s="211">
        <v>0</v>
      </c>
      <c r="R184" s="151">
        <v>0</v>
      </c>
      <c r="S184" s="213"/>
      <c r="T184" s="212"/>
      <c r="U184" s="469" t="str">
        <f t="shared" si="6"/>
        <v>nulla</v>
      </c>
      <c r="V184" s="222" t="str">
        <f t="shared" si="7"/>
        <v>Galagonya</v>
      </c>
      <c r="W184" s="328"/>
    </row>
    <row r="185" spans="2:23" ht="15.75" x14ac:dyDescent="0.25">
      <c r="B185" s="401">
        <v>94</v>
      </c>
      <c r="C185" s="338" t="s">
        <v>242</v>
      </c>
      <c r="D185" s="339"/>
      <c r="E185" s="149">
        <v>8</v>
      </c>
      <c r="F185" s="211">
        <v>1</v>
      </c>
      <c r="G185" s="211">
        <v>0</v>
      </c>
      <c r="H185" s="211">
        <v>0</v>
      </c>
      <c r="I185" s="211">
        <v>0</v>
      </c>
      <c r="J185" s="211">
        <v>0</v>
      </c>
      <c r="K185" s="267">
        <v>0</v>
      </c>
      <c r="L185" s="211">
        <v>0</v>
      </c>
      <c r="M185" s="211">
        <v>0</v>
      </c>
      <c r="N185" s="268">
        <v>0</v>
      </c>
      <c r="O185" s="149">
        <v>0</v>
      </c>
      <c r="P185" s="211">
        <v>0</v>
      </c>
      <c r="Q185" s="211">
        <v>0</v>
      </c>
      <c r="R185" s="151">
        <v>0</v>
      </c>
      <c r="S185" s="213"/>
      <c r="T185" s="212"/>
      <c r="U185" s="469" t="str">
        <f t="shared" si="6"/>
        <v>nulla</v>
      </c>
      <c r="V185" s="222" t="str">
        <f t="shared" si="7"/>
        <v>Galagonya</v>
      </c>
      <c r="W185" s="328"/>
    </row>
    <row r="186" spans="2:23" ht="15.75" x14ac:dyDescent="0.25">
      <c r="B186" s="401">
        <v>94</v>
      </c>
      <c r="C186" s="338" t="s">
        <v>242</v>
      </c>
      <c r="D186" s="339"/>
      <c r="E186" s="149">
        <v>7</v>
      </c>
      <c r="F186" s="211">
        <v>1</v>
      </c>
      <c r="G186" s="211">
        <v>0</v>
      </c>
      <c r="H186" s="211">
        <v>0</v>
      </c>
      <c r="I186" s="211">
        <v>0</v>
      </c>
      <c r="J186" s="211">
        <v>0</v>
      </c>
      <c r="K186" s="267">
        <v>0</v>
      </c>
      <c r="L186" s="211">
        <v>0</v>
      </c>
      <c r="M186" s="211">
        <v>0</v>
      </c>
      <c r="N186" s="268">
        <v>0</v>
      </c>
      <c r="O186" s="149">
        <v>0</v>
      </c>
      <c r="P186" s="211">
        <v>0</v>
      </c>
      <c r="Q186" s="211">
        <v>0</v>
      </c>
      <c r="R186" s="151">
        <v>0</v>
      </c>
      <c r="S186" s="213"/>
      <c r="T186" s="212"/>
      <c r="U186" s="469" t="str">
        <f t="shared" si="6"/>
        <v>nulla</v>
      </c>
      <c r="V186" s="222" t="str">
        <f t="shared" si="7"/>
        <v>Galagonya</v>
      </c>
      <c r="W186" s="328"/>
    </row>
    <row r="187" spans="2:23" ht="15.75" x14ac:dyDescent="0.25">
      <c r="B187" s="401">
        <v>94</v>
      </c>
      <c r="C187" s="338" t="s">
        <v>242</v>
      </c>
      <c r="D187" s="339"/>
      <c r="E187" s="149">
        <v>5</v>
      </c>
      <c r="F187" s="211">
        <v>1</v>
      </c>
      <c r="G187" s="211">
        <v>0</v>
      </c>
      <c r="H187" s="211">
        <v>0</v>
      </c>
      <c r="I187" s="211">
        <v>0</v>
      </c>
      <c r="J187" s="211">
        <v>0</v>
      </c>
      <c r="K187" s="267">
        <v>0</v>
      </c>
      <c r="L187" s="211">
        <v>0</v>
      </c>
      <c r="M187" s="211">
        <v>0</v>
      </c>
      <c r="N187" s="268">
        <v>0</v>
      </c>
      <c r="O187" s="149">
        <v>0</v>
      </c>
      <c r="P187" s="211">
        <v>0</v>
      </c>
      <c r="Q187" s="211">
        <v>0</v>
      </c>
      <c r="R187" s="151">
        <v>0</v>
      </c>
      <c r="S187" s="213"/>
      <c r="T187" s="212"/>
      <c r="U187" s="469" t="str">
        <f t="shared" si="6"/>
        <v>nulla</v>
      </c>
      <c r="V187" s="222" t="str">
        <f t="shared" si="7"/>
        <v>Galagonya</v>
      </c>
      <c r="W187" s="328"/>
    </row>
    <row r="188" spans="2:23" ht="15.75" x14ac:dyDescent="0.25">
      <c r="B188" s="401">
        <v>94</v>
      </c>
      <c r="C188" s="338" t="s">
        <v>242</v>
      </c>
      <c r="D188" s="339"/>
      <c r="E188" s="149">
        <v>6</v>
      </c>
      <c r="F188" s="211">
        <v>1</v>
      </c>
      <c r="G188" s="211">
        <v>0</v>
      </c>
      <c r="H188" s="211">
        <v>0</v>
      </c>
      <c r="I188" s="211">
        <v>0</v>
      </c>
      <c r="J188" s="211">
        <v>0</v>
      </c>
      <c r="K188" s="267">
        <v>0</v>
      </c>
      <c r="L188" s="211">
        <v>0</v>
      </c>
      <c r="M188" s="211">
        <v>0</v>
      </c>
      <c r="N188" s="268">
        <v>0</v>
      </c>
      <c r="O188" s="149">
        <v>0</v>
      </c>
      <c r="P188" s="211">
        <v>0</v>
      </c>
      <c r="Q188" s="211">
        <v>0</v>
      </c>
      <c r="R188" s="151">
        <v>0</v>
      </c>
      <c r="S188" s="213"/>
      <c r="T188" s="212"/>
      <c r="U188" s="469" t="str">
        <f t="shared" si="6"/>
        <v>nulla</v>
      </c>
      <c r="V188" s="222" t="str">
        <f t="shared" si="7"/>
        <v>Galagonya</v>
      </c>
      <c r="W188" s="328"/>
    </row>
    <row r="189" spans="2:23" ht="15.75" x14ac:dyDescent="0.25">
      <c r="B189" s="401">
        <v>94</v>
      </c>
      <c r="C189" s="338" t="s">
        <v>242</v>
      </c>
      <c r="D189" s="339"/>
      <c r="E189" s="149">
        <v>4</v>
      </c>
      <c r="F189" s="211">
        <v>1</v>
      </c>
      <c r="G189" s="211">
        <v>0</v>
      </c>
      <c r="H189" s="211">
        <v>0</v>
      </c>
      <c r="I189" s="211">
        <v>0</v>
      </c>
      <c r="J189" s="211">
        <v>0</v>
      </c>
      <c r="K189" s="267">
        <v>0</v>
      </c>
      <c r="L189" s="211">
        <v>0</v>
      </c>
      <c r="M189" s="211">
        <v>0</v>
      </c>
      <c r="N189" s="268">
        <v>0</v>
      </c>
      <c r="O189" s="149">
        <v>0</v>
      </c>
      <c r="P189" s="211">
        <v>0</v>
      </c>
      <c r="Q189" s="211">
        <v>0</v>
      </c>
      <c r="R189" s="151">
        <v>0</v>
      </c>
      <c r="S189" s="213"/>
      <c r="T189" s="212"/>
      <c r="U189" s="469" t="str">
        <f t="shared" si="6"/>
        <v>nulla</v>
      </c>
      <c r="V189" s="222" t="str">
        <f t="shared" si="7"/>
        <v>Galagonya</v>
      </c>
      <c r="W189" s="328"/>
    </row>
    <row r="190" spans="2:23" ht="15.75" x14ac:dyDescent="0.25">
      <c r="B190" s="401">
        <v>98</v>
      </c>
      <c r="C190" s="338" t="s">
        <v>215</v>
      </c>
      <c r="D190" s="339"/>
      <c r="E190" s="149">
        <v>115</v>
      </c>
      <c r="F190" s="211">
        <v>1</v>
      </c>
      <c r="G190" s="211">
        <v>0</v>
      </c>
      <c r="H190" s="211">
        <v>0</v>
      </c>
      <c r="I190" s="211">
        <v>0</v>
      </c>
      <c r="J190" s="211">
        <v>0</v>
      </c>
      <c r="K190" s="267">
        <v>0</v>
      </c>
      <c r="L190" s="211">
        <v>0</v>
      </c>
      <c r="M190" s="211">
        <v>0</v>
      </c>
      <c r="N190" s="268">
        <v>0</v>
      </c>
      <c r="O190" s="149">
        <v>0</v>
      </c>
      <c r="P190" s="211">
        <v>0</v>
      </c>
      <c r="Q190" s="211">
        <v>0</v>
      </c>
      <c r="R190" s="151">
        <v>0</v>
      </c>
      <c r="S190" s="213"/>
      <c r="T190" s="212"/>
      <c r="U190" s="469" t="str">
        <f t="shared" si="6"/>
        <v>nulla</v>
      </c>
      <c r="V190" s="222" t="str">
        <f t="shared" si="7"/>
        <v>Kocsánytalan tölgy</v>
      </c>
      <c r="W190" s="328"/>
    </row>
    <row r="191" spans="2:23" ht="15.75" x14ac:dyDescent="0.25">
      <c r="B191" s="401">
        <v>99</v>
      </c>
      <c r="C191" s="338" t="s">
        <v>242</v>
      </c>
      <c r="D191" s="339"/>
      <c r="E191" s="149">
        <v>10</v>
      </c>
      <c r="F191" s="211">
        <v>1</v>
      </c>
      <c r="G191" s="211">
        <v>0</v>
      </c>
      <c r="H191" s="211">
        <v>0</v>
      </c>
      <c r="I191" s="211">
        <v>0</v>
      </c>
      <c r="J191" s="211">
        <v>0</v>
      </c>
      <c r="K191" s="267">
        <v>0</v>
      </c>
      <c r="L191" s="211">
        <v>0</v>
      </c>
      <c r="M191" s="211">
        <v>0</v>
      </c>
      <c r="N191" s="268">
        <v>0</v>
      </c>
      <c r="O191" s="149">
        <v>0</v>
      </c>
      <c r="P191" s="211">
        <v>0</v>
      </c>
      <c r="Q191" s="211">
        <v>0</v>
      </c>
      <c r="R191" s="151">
        <v>0</v>
      </c>
      <c r="S191" s="213"/>
      <c r="T191" s="212"/>
      <c r="U191" s="469" t="str">
        <f t="shared" si="6"/>
        <v>nulla</v>
      </c>
      <c r="V191" s="222" t="str">
        <f t="shared" si="7"/>
        <v>Galagonya</v>
      </c>
      <c r="W191" s="328"/>
    </row>
    <row r="192" spans="2:23" ht="15.75" x14ac:dyDescent="0.25">
      <c r="B192" s="401">
        <v>99</v>
      </c>
      <c r="C192" s="338" t="s">
        <v>242</v>
      </c>
      <c r="D192" s="339"/>
      <c r="E192" s="149">
        <v>9</v>
      </c>
      <c r="F192" s="211">
        <v>1</v>
      </c>
      <c r="G192" s="211">
        <v>0</v>
      </c>
      <c r="H192" s="211">
        <v>0</v>
      </c>
      <c r="I192" s="211">
        <v>0</v>
      </c>
      <c r="J192" s="211">
        <v>0</v>
      </c>
      <c r="K192" s="267">
        <v>0</v>
      </c>
      <c r="L192" s="211">
        <v>0</v>
      </c>
      <c r="M192" s="211">
        <v>0</v>
      </c>
      <c r="N192" s="268">
        <v>0</v>
      </c>
      <c r="O192" s="149">
        <v>0</v>
      </c>
      <c r="P192" s="211">
        <v>0</v>
      </c>
      <c r="Q192" s="211">
        <v>0</v>
      </c>
      <c r="R192" s="151">
        <v>0</v>
      </c>
      <c r="S192" s="213"/>
      <c r="T192" s="212"/>
      <c r="U192" s="469" t="str">
        <f t="shared" si="6"/>
        <v>nulla</v>
      </c>
      <c r="V192" s="222" t="str">
        <f t="shared" si="7"/>
        <v>Galagonya</v>
      </c>
      <c r="W192" s="328"/>
    </row>
    <row r="193" spans="1:23" ht="15.75" x14ac:dyDescent="0.25">
      <c r="B193" s="401">
        <v>100</v>
      </c>
      <c r="C193" s="338" t="s">
        <v>215</v>
      </c>
      <c r="D193" s="339"/>
      <c r="E193" s="149">
        <v>87</v>
      </c>
      <c r="F193" s="211">
        <v>1</v>
      </c>
      <c r="G193" s="211">
        <v>0</v>
      </c>
      <c r="H193" s="211">
        <v>0</v>
      </c>
      <c r="I193" s="211">
        <v>0</v>
      </c>
      <c r="J193" s="211">
        <v>0</v>
      </c>
      <c r="K193" s="267">
        <v>0</v>
      </c>
      <c r="L193" s="211">
        <v>0</v>
      </c>
      <c r="M193" s="211">
        <v>0</v>
      </c>
      <c r="N193" s="268">
        <v>0</v>
      </c>
      <c r="O193" s="149">
        <v>0</v>
      </c>
      <c r="P193" s="211">
        <v>0</v>
      </c>
      <c r="Q193" s="211">
        <v>0</v>
      </c>
      <c r="R193" s="151">
        <v>0</v>
      </c>
      <c r="S193" s="213"/>
      <c r="T193" s="212"/>
      <c r="U193" s="469" t="str">
        <f t="shared" si="6"/>
        <v>nulla</v>
      </c>
      <c r="V193" s="222" t="str">
        <f t="shared" si="7"/>
        <v>Kocsánytalan tölgy</v>
      </c>
      <c r="W193" s="328"/>
    </row>
    <row r="194" spans="1:23" ht="15.75" x14ac:dyDescent="0.25">
      <c r="A194" s="189" t="s">
        <v>255</v>
      </c>
      <c r="B194" s="401"/>
      <c r="C194" s="338"/>
      <c r="D194" s="339"/>
      <c r="E194" s="149"/>
      <c r="F194" s="211">
        <v>0</v>
      </c>
      <c r="G194" s="211">
        <v>0</v>
      </c>
      <c r="H194" s="211">
        <v>0</v>
      </c>
      <c r="I194" s="211">
        <v>0</v>
      </c>
      <c r="J194" s="211">
        <v>0</v>
      </c>
      <c r="K194" s="267">
        <v>0</v>
      </c>
      <c r="L194" s="211">
        <v>0</v>
      </c>
      <c r="M194" s="211">
        <v>0</v>
      </c>
      <c r="N194" s="268">
        <v>0</v>
      </c>
      <c r="O194" s="149">
        <v>0</v>
      </c>
      <c r="P194" s="211">
        <v>0</v>
      </c>
      <c r="Q194" s="211">
        <v>0</v>
      </c>
      <c r="R194" s="151">
        <v>0</v>
      </c>
      <c r="S194" s="213"/>
      <c r="T194" s="212"/>
      <c r="U194" s="469" t="str">
        <f t="shared" si="2"/>
        <v>nulla</v>
      </c>
      <c r="V194" s="222">
        <f t="shared" si="3"/>
        <v>0</v>
      </c>
      <c r="W194" s="328"/>
    </row>
    <row r="195" spans="1:23" ht="15.75" x14ac:dyDescent="0.25">
      <c r="C195" s="194" t="s">
        <v>222</v>
      </c>
      <c r="D195" s="194"/>
      <c r="E195" s="224"/>
      <c r="F195" s="336">
        <f t="shared" ref="F195:R195" si="8">SUM(F12:F194)</f>
        <v>175</v>
      </c>
      <c r="G195" s="336">
        <f t="shared" si="8"/>
        <v>5</v>
      </c>
      <c r="H195" s="336">
        <f t="shared" si="8"/>
        <v>2</v>
      </c>
      <c r="I195" s="336">
        <f t="shared" si="8"/>
        <v>0</v>
      </c>
      <c r="J195" s="336">
        <f t="shared" si="8"/>
        <v>0</v>
      </c>
      <c r="K195" s="345">
        <f t="shared" si="8"/>
        <v>0</v>
      </c>
      <c r="L195" s="336">
        <f t="shared" si="8"/>
        <v>0</v>
      </c>
      <c r="M195" s="336">
        <f t="shared" si="8"/>
        <v>0</v>
      </c>
      <c r="N195" s="346">
        <f t="shared" si="8"/>
        <v>0</v>
      </c>
      <c r="O195" s="336">
        <f t="shared" si="8"/>
        <v>0</v>
      </c>
      <c r="P195" s="336">
        <f t="shared" si="8"/>
        <v>0</v>
      </c>
      <c r="Q195" s="336">
        <f t="shared" si="8"/>
        <v>0</v>
      </c>
      <c r="R195" s="336">
        <f t="shared" si="8"/>
        <v>0</v>
      </c>
      <c r="S195" s="223"/>
      <c r="T195" s="230"/>
      <c r="U195" s="230"/>
      <c r="W195" s="25"/>
    </row>
    <row r="196" spans="1:23" ht="15.75" x14ac:dyDescent="0.25">
      <c r="C196" s="194" t="s">
        <v>221</v>
      </c>
      <c r="D196" s="194"/>
      <c r="E196" s="226">
        <f>AVERAGE(E12:E194)</f>
        <v>29.662087912087912</v>
      </c>
      <c r="F196" s="227"/>
      <c r="G196" s="227"/>
      <c r="H196" s="227"/>
      <c r="I196" s="227"/>
      <c r="J196" s="227"/>
      <c r="K196" s="227"/>
      <c r="L196" s="227"/>
      <c r="M196" s="227"/>
      <c r="N196" s="227"/>
      <c r="O196" s="227"/>
      <c r="P196" s="227"/>
      <c r="Q196" s="227"/>
      <c r="R196" s="227"/>
      <c r="S196" s="226">
        <f>AVERAGE(S12:S194)</f>
        <v>46.4</v>
      </c>
      <c r="T196" s="225">
        <f>AVERAGE(T12:T194)</f>
        <v>105.6</v>
      </c>
      <c r="U196" s="225">
        <f>AVERAGE(U12:U194)</f>
        <v>59.2</v>
      </c>
    </row>
    <row r="197" spans="1:23" ht="15.75" x14ac:dyDescent="0.25">
      <c r="C197" s="194" t="s">
        <v>220</v>
      </c>
      <c r="D197" s="194"/>
      <c r="E197" s="226">
        <f>STDEV(E12:E194)</f>
        <v>37.278737174699131</v>
      </c>
      <c r="F197" s="227"/>
      <c r="G197" s="227"/>
      <c r="H197" s="227"/>
      <c r="I197" s="227"/>
      <c r="J197" s="227"/>
      <c r="K197" s="227"/>
      <c r="L197" s="227"/>
      <c r="M197" s="227"/>
      <c r="N197" s="227"/>
      <c r="O197" s="227"/>
      <c r="P197" s="227"/>
      <c r="Q197" s="227"/>
      <c r="R197" s="227"/>
      <c r="S197" s="226">
        <f>STDEV(S12:S194)</f>
        <v>15.04327092091345</v>
      </c>
      <c r="T197" s="225">
        <f>STDEV(T12:T194)</f>
        <v>35.189487066452095</v>
      </c>
      <c r="U197" s="225">
        <f>STDEV(U12:U194)</f>
        <v>28.665310045419005</v>
      </c>
    </row>
    <row r="198" spans="1:23" ht="15.75" x14ac:dyDescent="0.25">
      <c r="C198" s="339"/>
      <c r="D198" s="339"/>
      <c r="E198" s="340"/>
      <c r="F198" s="340"/>
      <c r="G198" s="340"/>
      <c r="H198" s="340"/>
      <c r="I198" s="340"/>
      <c r="J198" s="340"/>
      <c r="K198" s="340"/>
      <c r="L198" s="340"/>
      <c r="M198" s="340"/>
      <c r="N198" s="340"/>
      <c r="O198" s="340"/>
      <c r="P198" s="340"/>
      <c r="Q198" s="340"/>
      <c r="R198" s="340"/>
      <c r="S198" s="24"/>
      <c r="T198" s="24"/>
    </row>
    <row r="199" spans="1:23" x14ac:dyDescent="0.2">
      <c r="S199" s="228"/>
      <c r="T199" s="24"/>
    </row>
    <row r="200" spans="1:23" ht="15.75" x14ac:dyDescent="0.25">
      <c r="C200" s="194" t="s">
        <v>364</v>
      </c>
      <c r="D200" s="193"/>
      <c r="E200" s="402">
        <f>COUNT(B12:B194)</f>
        <v>182</v>
      </c>
    </row>
    <row r="202" spans="1:23" ht="15.75" x14ac:dyDescent="0.25">
      <c r="B202" s="536" t="s">
        <v>362</v>
      </c>
      <c r="C202" s="537"/>
      <c r="D202" s="153"/>
      <c r="E202" s="244">
        <f>E200-SUM(F195:R195)</f>
        <v>0</v>
      </c>
    </row>
    <row r="207" spans="1:23" ht="15.75" x14ac:dyDescent="0.25">
      <c r="C207" s="340"/>
      <c r="D207" s="339"/>
      <c r="G207" s="328"/>
      <c r="H207" s="328"/>
      <c r="I207" s="328"/>
      <c r="J207" s="328"/>
      <c r="K207" s="328"/>
      <c r="L207" s="328"/>
      <c r="M207" s="328"/>
      <c r="N207" s="328"/>
      <c r="O207" s="328"/>
      <c r="P207" s="328"/>
      <c r="Q207" s="328"/>
      <c r="R207" s="328"/>
    </row>
    <row r="208" spans="1:23" ht="15.75" x14ac:dyDescent="0.25">
      <c r="C208" s="340"/>
      <c r="D208" s="339"/>
      <c r="G208" s="328"/>
      <c r="H208" s="328"/>
      <c r="I208" s="328"/>
      <c r="J208" s="328"/>
      <c r="K208" s="328"/>
      <c r="L208" s="328"/>
      <c r="M208" s="328"/>
      <c r="N208" s="328"/>
      <c r="O208" s="328"/>
      <c r="P208" s="328"/>
      <c r="Q208" s="328"/>
      <c r="R208" s="328"/>
    </row>
    <row r="209" spans="3:18" ht="15.75" x14ac:dyDescent="0.25">
      <c r="C209" s="25"/>
      <c r="D209" s="339"/>
      <c r="G209" s="328"/>
      <c r="H209" s="328"/>
      <c r="I209" s="328"/>
      <c r="J209" s="328"/>
      <c r="K209" s="328"/>
      <c r="L209" s="328"/>
      <c r="M209" s="328"/>
      <c r="N209" s="328"/>
      <c r="O209" s="328"/>
      <c r="P209" s="328"/>
      <c r="Q209" s="328"/>
      <c r="R209" s="328"/>
    </row>
    <row r="211" spans="3:18" ht="31.5" customHeight="1" x14ac:dyDescent="0.2"/>
    <row r="212" spans="3:18" ht="15.75" customHeight="1" x14ac:dyDescent="0.2"/>
    <row r="213" spans="3:18" ht="15.75" customHeight="1" x14ac:dyDescent="0.2"/>
  </sheetData>
  <mergeCells count="11">
    <mergeCell ref="B202:C202"/>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194">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194">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B12:B194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116"/>
  <sheetViews>
    <sheetView zoomScale="90" zoomScaleNormal="90" workbookViewId="0">
      <pane xSplit="2" ySplit="7" topLeftCell="C87" activePane="bottomRight" state="frozen"/>
      <selection pane="topRight" activeCell="C1" sqref="C1"/>
      <selection pane="bottomLeft" activeCell="A8" sqref="A8"/>
      <selection pane="bottomRight" activeCell="C117" sqref="C117"/>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Gyöngyöspata</v>
      </c>
      <c r="E1" s="368"/>
      <c r="F1" s="368"/>
      <c r="G1" s="295" t="s">
        <v>143</v>
      </c>
      <c r="H1" s="514">
        <f>'terepi-hajtásszám&amp;hullaték'!R1</f>
        <v>41809</v>
      </c>
      <c r="I1" s="527"/>
      <c r="J1" s="295"/>
      <c r="K1" s="295" t="s">
        <v>304</v>
      </c>
      <c r="L1" s="295"/>
      <c r="M1" s="295"/>
      <c r="N1" s="368" t="str">
        <f>'terepi-hajtásszám&amp;hullaték'!Y1</f>
        <v>Brevák E. Hepp K. Csintalan Zs. Herbály M.</v>
      </c>
      <c r="O1" s="368"/>
      <c r="P1" s="368"/>
      <c r="Q1" s="369"/>
      <c r="R1" s="146"/>
      <c r="S1" s="293" t="s">
        <v>305</v>
      </c>
      <c r="T1" s="295"/>
      <c r="U1" s="295"/>
      <c r="V1" s="368" t="str">
        <f>'terepi-hajtásszám&amp;hullaték'!AH1</f>
        <v>Hoffer K.</v>
      </c>
      <c r="W1" s="368"/>
      <c r="X1" s="368"/>
      <c r="Y1" s="368"/>
      <c r="Z1" s="295" t="s">
        <v>306</v>
      </c>
      <c r="AA1" s="295" t="s">
        <v>307</v>
      </c>
      <c r="AB1" s="514">
        <f>'terepi-hajtásszám&amp;hullaték'!AN1</f>
        <v>41853</v>
      </c>
      <c r="AC1" s="528"/>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269</v>
      </c>
      <c r="D4" s="140"/>
      <c r="E4" s="140"/>
      <c r="F4" s="140"/>
      <c r="G4" s="235"/>
      <c r="H4" s="140"/>
      <c r="I4" s="140"/>
      <c r="J4" s="140"/>
      <c r="K4" s="235"/>
      <c r="L4" s="140"/>
      <c r="M4" s="140"/>
      <c r="N4" s="140"/>
      <c r="O4" s="140"/>
    </row>
    <row r="5" spans="1:29" ht="15" x14ac:dyDescent="0.2">
      <c r="C5" s="152" t="s">
        <v>328</v>
      </c>
      <c r="D5" s="140"/>
      <c r="E5" s="140"/>
      <c r="F5" s="140"/>
      <c r="G5" s="140"/>
      <c r="H5" s="140"/>
    </row>
    <row r="6" spans="1:29" x14ac:dyDescent="0.2">
      <c r="C6" s="553" t="s">
        <v>267</v>
      </c>
      <c r="D6" s="554"/>
      <c r="E6" s="554"/>
      <c r="F6" s="554"/>
      <c r="G6" s="555"/>
      <c r="H6" s="556" t="s">
        <v>261</v>
      </c>
      <c r="I6" s="557"/>
      <c r="J6" s="558"/>
    </row>
    <row r="7" spans="1:29" s="214" customFormat="1" ht="30" customHeight="1" x14ac:dyDescent="0.25">
      <c r="B7" s="233" t="s">
        <v>268</v>
      </c>
      <c r="C7" s="215" t="s">
        <v>223</v>
      </c>
      <c r="D7" s="219" t="s">
        <v>256</v>
      </c>
      <c r="E7" s="220" t="s">
        <v>257</v>
      </c>
      <c r="F7" s="220" t="s">
        <v>258</v>
      </c>
      <c r="G7" s="216" t="s">
        <v>259</v>
      </c>
      <c r="H7" s="217" t="s">
        <v>263</v>
      </c>
      <c r="I7" s="221" t="s">
        <v>260</v>
      </c>
      <c r="J7" s="218" t="s">
        <v>262</v>
      </c>
    </row>
    <row r="8" spans="1:29" ht="15.75" x14ac:dyDescent="0.25">
      <c r="B8" s="194" t="s">
        <v>0</v>
      </c>
      <c r="C8" s="330">
        <v>1</v>
      </c>
      <c r="D8" s="331">
        <v>0</v>
      </c>
      <c r="E8" s="331">
        <v>0</v>
      </c>
      <c r="F8" s="331">
        <v>0</v>
      </c>
      <c r="G8" s="332">
        <v>0</v>
      </c>
      <c r="H8" s="330">
        <v>0</v>
      </c>
      <c r="I8" s="331">
        <v>0</v>
      </c>
      <c r="J8" s="333">
        <v>0</v>
      </c>
      <c r="L8" s="189"/>
    </row>
    <row r="9" spans="1:29" ht="15.75" x14ac:dyDescent="0.25">
      <c r="B9" s="194" t="s">
        <v>1</v>
      </c>
      <c r="C9" s="330">
        <v>1</v>
      </c>
      <c r="D9" s="331">
        <v>0</v>
      </c>
      <c r="E9" s="331">
        <v>0</v>
      </c>
      <c r="F9" s="331">
        <v>0</v>
      </c>
      <c r="G9" s="332">
        <v>0</v>
      </c>
      <c r="H9" s="330">
        <v>0</v>
      </c>
      <c r="I9" s="331">
        <v>0</v>
      </c>
      <c r="J9" s="333">
        <v>0</v>
      </c>
    </row>
    <row r="10" spans="1:29" ht="15.75" x14ac:dyDescent="0.25">
      <c r="B10" s="194" t="s">
        <v>2</v>
      </c>
      <c r="C10" s="330">
        <v>1</v>
      </c>
      <c r="D10" s="331">
        <v>0</v>
      </c>
      <c r="E10" s="331">
        <v>0</v>
      </c>
      <c r="F10" s="331">
        <v>0</v>
      </c>
      <c r="G10" s="332">
        <v>0</v>
      </c>
      <c r="H10" s="330">
        <v>0</v>
      </c>
      <c r="I10" s="331">
        <v>0</v>
      </c>
      <c r="J10" s="333">
        <v>0</v>
      </c>
    </row>
    <row r="11" spans="1:29" ht="15.75" x14ac:dyDescent="0.25">
      <c r="B11" s="194" t="s">
        <v>3</v>
      </c>
      <c r="C11" s="330">
        <v>1</v>
      </c>
      <c r="D11" s="331">
        <v>0</v>
      </c>
      <c r="E11" s="331">
        <v>0</v>
      </c>
      <c r="F11" s="331">
        <v>0</v>
      </c>
      <c r="G11" s="332">
        <v>0</v>
      </c>
      <c r="H11" s="330">
        <v>0</v>
      </c>
      <c r="I11" s="331">
        <v>0</v>
      </c>
      <c r="J11" s="333">
        <v>0</v>
      </c>
    </row>
    <row r="12" spans="1:29" ht="15.75" x14ac:dyDescent="0.25">
      <c r="B12" s="194" t="s">
        <v>4</v>
      </c>
      <c r="C12" s="330">
        <v>1</v>
      </c>
      <c r="D12" s="331">
        <v>0</v>
      </c>
      <c r="E12" s="331">
        <v>0</v>
      </c>
      <c r="F12" s="331">
        <v>0</v>
      </c>
      <c r="G12" s="332">
        <v>0</v>
      </c>
      <c r="H12" s="330">
        <v>0</v>
      </c>
      <c r="I12" s="331">
        <v>0</v>
      </c>
      <c r="J12" s="333">
        <v>0</v>
      </c>
    </row>
    <row r="13" spans="1:29" ht="15.75" x14ac:dyDescent="0.25">
      <c r="B13" s="194" t="s">
        <v>5</v>
      </c>
      <c r="C13" s="330">
        <v>1</v>
      </c>
      <c r="D13" s="331">
        <v>0</v>
      </c>
      <c r="E13" s="331">
        <v>0</v>
      </c>
      <c r="F13" s="331">
        <v>0</v>
      </c>
      <c r="G13" s="332">
        <v>0</v>
      </c>
      <c r="H13" s="330">
        <v>0</v>
      </c>
      <c r="I13" s="331">
        <v>0</v>
      </c>
      <c r="J13" s="333">
        <v>0</v>
      </c>
    </row>
    <row r="14" spans="1:29" ht="15.75" x14ac:dyDescent="0.25">
      <c r="B14" s="194" t="s">
        <v>6</v>
      </c>
      <c r="C14" s="330">
        <v>1</v>
      </c>
      <c r="D14" s="331">
        <v>0</v>
      </c>
      <c r="E14" s="331">
        <v>0</v>
      </c>
      <c r="F14" s="331">
        <v>0</v>
      </c>
      <c r="G14" s="332">
        <v>0</v>
      </c>
      <c r="H14" s="330">
        <v>0</v>
      </c>
      <c r="I14" s="331">
        <v>0</v>
      </c>
      <c r="J14" s="333">
        <v>0</v>
      </c>
    </row>
    <row r="15" spans="1:29" ht="15.75" x14ac:dyDescent="0.25">
      <c r="B15" s="194" t="s">
        <v>7</v>
      </c>
      <c r="C15" s="330">
        <v>1</v>
      </c>
      <c r="D15" s="331">
        <v>0</v>
      </c>
      <c r="E15" s="331">
        <v>0</v>
      </c>
      <c r="F15" s="331">
        <v>0</v>
      </c>
      <c r="G15" s="332">
        <v>0</v>
      </c>
      <c r="H15" s="330">
        <v>0</v>
      </c>
      <c r="I15" s="331">
        <v>0</v>
      </c>
      <c r="J15" s="333">
        <v>0</v>
      </c>
    </row>
    <row r="16" spans="1:29" ht="15.75" x14ac:dyDescent="0.25">
      <c r="B16" s="194" t="s">
        <v>8</v>
      </c>
      <c r="C16" s="330">
        <v>1</v>
      </c>
      <c r="D16" s="331">
        <v>0</v>
      </c>
      <c r="E16" s="331">
        <v>0</v>
      </c>
      <c r="F16" s="331">
        <v>0</v>
      </c>
      <c r="G16" s="332">
        <v>0</v>
      </c>
      <c r="H16" s="330">
        <v>0</v>
      </c>
      <c r="I16" s="331">
        <v>0</v>
      </c>
      <c r="J16" s="333">
        <v>0</v>
      </c>
    </row>
    <row r="17" spans="2:10" ht="15.75" x14ac:dyDescent="0.25">
      <c r="B17" s="194" t="s">
        <v>9</v>
      </c>
      <c r="C17" s="330">
        <v>1</v>
      </c>
      <c r="D17" s="331">
        <v>0</v>
      </c>
      <c r="E17" s="331">
        <v>0</v>
      </c>
      <c r="F17" s="331">
        <v>0</v>
      </c>
      <c r="G17" s="332">
        <v>0</v>
      </c>
      <c r="H17" s="330">
        <v>0</v>
      </c>
      <c r="I17" s="331">
        <v>0</v>
      </c>
      <c r="J17" s="333">
        <v>0</v>
      </c>
    </row>
    <row r="18" spans="2:10" ht="15.75" x14ac:dyDescent="0.25">
      <c r="B18" s="194" t="s">
        <v>10</v>
      </c>
      <c r="C18" s="330">
        <v>1</v>
      </c>
      <c r="D18" s="331">
        <v>0</v>
      </c>
      <c r="E18" s="331">
        <v>0</v>
      </c>
      <c r="F18" s="331">
        <v>0</v>
      </c>
      <c r="G18" s="332">
        <v>0</v>
      </c>
      <c r="H18" s="330">
        <v>0</v>
      </c>
      <c r="I18" s="331">
        <v>0</v>
      </c>
      <c r="J18" s="333">
        <v>0</v>
      </c>
    </row>
    <row r="19" spans="2:10" ht="15.75" x14ac:dyDescent="0.25">
      <c r="B19" s="194" t="s">
        <v>11</v>
      </c>
      <c r="C19" s="330">
        <v>1</v>
      </c>
      <c r="D19" s="331">
        <v>0</v>
      </c>
      <c r="E19" s="331">
        <v>0</v>
      </c>
      <c r="F19" s="331">
        <v>0</v>
      </c>
      <c r="G19" s="332">
        <v>0</v>
      </c>
      <c r="H19" s="330">
        <v>0</v>
      </c>
      <c r="I19" s="331">
        <v>0</v>
      </c>
      <c r="J19" s="333">
        <v>0</v>
      </c>
    </row>
    <row r="20" spans="2:10" ht="15.75" x14ac:dyDescent="0.25">
      <c r="B20" s="194" t="s">
        <v>12</v>
      </c>
      <c r="C20" s="330">
        <v>0</v>
      </c>
      <c r="D20" s="331">
        <v>1</v>
      </c>
      <c r="E20" s="331">
        <v>0</v>
      </c>
      <c r="F20" s="331">
        <v>0</v>
      </c>
      <c r="G20" s="332">
        <v>0</v>
      </c>
      <c r="H20" s="330">
        <v>0</v>
      </c>
      <c r="I20" s="331">
        <v>1</v>
      </c>
      <c r="J20" s="333">
        <v>0</v>
      </c>
    </row>
    <row r="21" spans="2:10" ht="15.75" x14ac:dyDescent="0.25">
      <c r="B21" s="194" t="s">
        <v>13</v>
      </c>
      <c r="C21" s="330">
        <v>0</v>
      </c>
      <c r="D21" s="331">
        <v>0</v>
      </c>
      <c r="E21" s="331">
        <v>1</v>
      </c>
      <c r="F21" s="331">
        <v>0</v>
      </c>
      <c r="G21" s="332">
        <v>0</v>
      </c>
      <c r="H21" s="330">
        <v>0</v>
      </c>
      <c r="I21" s="331">
        <v>1</v>
      </c>
      <c r="J21" s="333">
        <v>0</v>
      </c>
    </row>
    <row r="22" spans="2:10" ht="15.75" x14ac:dyDescent="0.25">
      <c r="B22" s="194" t="s">
        <v>14</v>
      </c>
      <c r="C22" s="330">
        <v>1</v>
      </c>
      <c r="D22" s="331">
        <v>0</v>
      </c>
      <c r="E22" s="331">
        <v>0</v>
      </c>
      <c r="F22" s="331">
        <v>0</v>
      </c>
      <c r="G22" s="332">
        <v>0</v>
      </c>
      <c r="H22" s="330">
        <v>0</v>
      </c>
      <c r="I22" s="331">
        <v>0</v>
      </c>
      <c r="J22" s="333">
        <v>0</v>
      </c>
    </row>
    <row r="23" spans="2:10" ht="15.75" x14ac:dyDescent="0.25">
      <c r="B23" s="194" t="s">
        <v>15</v>
      </c>
      <c r="C23" s="330">
        <v>1</v>
      </c>
      <c r="D23" s="331">
        <v>0</v>
      </c>
      <c r="E23" s="331">
        <v>0</v>
      </c>
      <c r="F23" s="331">
        <v>0</v>
      </c>
      <c r="G23" s="332">
        <v>0</v>
      </c>
      <c r="H23" s="330">
        <v>0</v>
      </c>
      <c r="I23" s="331">
        <v>0</v>
      </c>
      <c r="J23" s="333">
        <v>0</v>
      </c>
    </row>
    <row r="24" spans="2:10" ht="15.75" x14ac:dyDescent="0.25">
      <c r="B24" s="194" t="s">
        <v>16</v>
      </c>
      <c r="C24" s="330">
        <v>1</v>
      </c>
      <c r="D24" s="331">
        <v>0</v>
      </c>
      <c r="E24" s="331">
        <v>0</v>
      </c>
      <c r="F24" s="331">
        <v>0</v>
      </c>
      <c r="G24" s="332">
        <v>0</v>
      </c>
      <c r="H24" s="330">
        <v>0</v>
      </c>
      <c r="I24" s="331">
        <v>0</v>
      </c>
      <c r="J24" s="333">
        <v>0</v>
      </c>
    </row>
    <row r="25" spans="2:10" ht="15.75" x14ac:dyDescent="0.25">
      <c r="B25" s="194" t="s">
        <v>17</v>
      </c>
      <c r="C25" s="330">
        <v>0</v>
      </c>
      <c r="D25" s="331">
        <v>0</v>
      </c>
      <c r="E25" s="331">
        <v>0</v>
      </c>
      <c r="F25" s="331">
        <v>1</v>
      </c>
      <c r="G25" s="332">
        <v>0</v>
      </c>
      <c r="H25" s="330">
        <v>0</v>
      </c>
      <c r="I25" s="331">
        <v>1</v>
      </c>
      <c r="J25" s="333">
        <v>0</v>
      </c>
    </row>
    <row r="26" spans="2:10" ht="15.75" x14ac:dyDescent="0.25">
      <c r="B26" s="194" t="s">
        <v>18</v>
      </c>
      <c r="C26" s="330">
        <v>1</v>
      </c>
      <c r="D26" s="331">
        <v>0</v>
      </c>
      <c r="E26" s="331">
        <v>0</v>
      </c>
      <c r="F26" s="331">
        <v>0</v>
      </c>
      <c r="G26" s="332">
        <v>0</v>
      </c>
      <c r="H26" s="330">
        <v>0</v>
      </c>
      <c r="I26" s="331">
        <v>0</v>
      </c>
      <c r="J26" s="333">
        <v>0</v>
      </c>
    </row>
    <row r="27" spans="2:10" ht="15.75" x14ac:dyDescent="0.25">
      <c r="B27" s="194" t="s">
        <v>19</v>
      </c>
      <c r="C27" s="330">
        <v>1</v>
      </c>
      <c r="D27" s="331">
        <v>0</v>
      </c>
      <c r="E27" s="331">
        <v>0</v>
      </c>
      <c r="F27" s="331">
        <v>0</v>
      </c>
      <c r="G27" s="332">
        <v>0</v>
      </c>
      <c r="H27" s="330">
        <v>0</v>
      </c>
      <c r="I27" s="331">
        <v>0</v>
      </c>
      <c r="J27" s="333">
        <v>0</v>
      </c>
    </row>
    <row r="28" spans="2:10" ht="15.75" x14ac:dyDescent="0.25">
      <c r="B28" s="194" t="s">
        <v>20</v>
      </c>
      <c r="C28" s="330">
        <v>1</v>
      </c>
      <c r="D28" s="331">
        <v>0</v>
      </c>
      <c r="E28" s="331">
        <v>0</v>
      </c>
      <c r="F28" s="331">
        <v>0</v>
      </c>
      <c r="G28" s="332">
        <v>0</v>
      </c>
      <c r="H28" s="330">
        <v>0</v>
      </c>
      <c r="I28" s="331">
        <v>0</v>
      </c>
      <c r="J28" s="333">
        <v>0</v>
      </c>
    </row>
    <row r="29" spans="2:10" ht="15.75" x14ac:dyDescent="0.25">
      <c r="B29" s="194" t="s">
        <v>21</v>
      </c>
      <c r="C29" s="330">
        <v>1</v>
      </c>
      <c r="D29" s="331">
        <v>0</v>
      </c>
      <c r="E29" s="331">
        <v>0</v>
      </c>
      <c r="F29" s="331">
        <v>0</v>
      </c>
      <c r="G29" s="332">
        <v>0</v>
      </c>
      <c r="H29" s="330">
        <v>0</v>
      </c>
      <c r="I29" s="331">
        <v>0</v>
      </c>
      <c r="J29" s="333">
        <v>0</v>
      </c>
    </row>
    <row r="30" spans="2:10" ht="15.75" x14ac:dyDescent="0.25">
      <c r="B30" s="194" t="s">
        <v>22</v>
      </c>
      <c r="C30" s="330">
        <v>1</v>
      </c>
      <c r="D30" s="331">
        <v>0</v>
      </c>
      <c r="E30" s="331">
        <v>0</v>
      </c>
      <c r="F30" s="331">
        <v>0</v>
      </c>
      <c r="G30" s="332">
        <v>0</v>
      </c>
      <c r="H30" s="330">
        <v>0</v>
      </c>
      <c r="I30" s="331">
        <v>0</v>
      </c>
      <c r="J30" s="333">
        <v>0</v>
      </c>
    </row>
    <row r="31" spans="2:10" ht="15.75" x14ac:dyDescent="0.25">
      <c r="B31" s="194" t="s">
        <v>23</v>
      </c>
      <c r="C31" s="330">
        <v>1</v>
      </c>
      <c r="D31" s="331">
        <v>0</v>
      </c>
      <c r="E31" s="331">
        <v>0</v>
      </c>
      <c r="F31" s="331">
        <v>0</v>
      </c>
      <c r="G31" s="332">
        <v>0</v>
      </c>
      <c r="H31" s="330">
        <v>0</v>
      </c>
      <c r="I31" s="331">
        <v>0</v>
      </c>
      <c r="J31" s="333">
        <v>0</v>
      </c>
    </row>
    <row r="32" spans="2:10" ht="15.75" x14ac:dyDescent="0.25">
      <c r="B32" s="194" t="s">
        <v>24</v>
      </c>
      <c r="C32" s="330">
        <v>1</v>
      </c>
      <c r="D32" s="331">
        <v>0</v>
      </c>
      <c r="E32" s="331">
        <v>0</v>
      </c>
      <c r="F32" s="331">
        <v>0</v>
      </c>
      <c r="G32" s="332">
        <v>0</v>
      </c>
      <c r="H32" s="330">
        <v>0</v>
      </c>
      <c r="I32" s="331">
        <v>0</v>
      </c>
      <c r="J32" s="333">
        <v>0</v>
      </c>
    </row>
    <row r="33" spans="2:10" ht="15.75" x14ac:dyDescent="0.25">
      <c r="B33" s="194" t="s">
        <v>25</v>
      </c>
      <c r="C33" s="330">
        <v>1</v>
      </c>
      <c r="D33" s="331">
        <v>0</v>
      </c>
      <c r="E33" s="331">
        <v>0</v>
      </c>
      <c r="F33" s="331">
        <v>0</v>
      </c>
      <c r="G33" s="332">
        <v>0</v>
      </c>
      <c r="H33" s="330">
        <v>0</v>
      </c>
      <c r="I33" s="331">
        <v>0</v>
      </c>
      <c r="J33" s="333">
        <v>0</v>
      </c>
    </row>
    <row r="34" spans="2:10" ht="15.75" x14ac:dyDescent="0.25">
      <c r="B34" s="194" t="s">
        <v>26</v>
      </c>
      <c r="C34" s="330">
        <v>1</v>
      </c>
      <c r="D34" s="331">
        <v>0</v>
      </c>
      <c r="E34" s="331">
        <v>0</v>
      </c>
      <c r="F34" s="331">
        <v>0</v>
      </c>
      <c r="G34" s="332">
        <v>0</v>
      </c>
      <c r="H34" s="330">
        <v>0</v>
      </c>
      <c r="I34" s="331">
        <v>0</v>
      </c>
      <c r="J34" s="333">
        <v>0</v>
      </c>
    </row>
    <row r="35" spans="2:10" ht="15.75" x14ac:dyDescent="0.25">
      <c r="B35" s="194" t="s">
        <v>27</v>
      </c>
      <c r="C35" s="330">
        <v>1</v>
      </c>
      <c r="D35" s="331">
        <v>0</v>
      </c>
      <c r="E35" s="331">
        <v>0</v>
      </c>
      <c r="F35" s="331">
        <v>0</v>
      </c>
      <c r="G35" s="332">
        <v>0</v>
      </c>
      <c r="H35" s="330">
        <v>0</v>
      </c>
      <c r="I35" s="331">
        <v>0</v>
      </c>
      <c r="J35" s="333">
        <v>0</v>
      </c>
    </row>
    <row r="36" spans="2:10" ht="15.75" x14ac:dyDescent="0.25">
      <c r="B36" s="194" t="s">
        <v>28</v>
      </c>
      <c r="C36" s="330">
        <v>1</v>
      </c>
      <c r="D36" s="331">
        <v>0</v>
      </c>
      <c r="E36" s="331">
        <v>0</v>
      </c>
      <c r="F36" s="331">
        <v>0</v>
      </c>
      <c r="G36" s="332">
        <v>0</v>
      </c>
      <c r="H36" s="330">
        <v>0</v>
      </c>
      <c r="I36" s="331">
        <v>0</v>
      </c>
      <c r="J36" s="333">
        <v>0</v>
      </c>
    </row>
    <row r="37" spans="2:10" ht="15.75" x14ac:dyDescent="0.25">
      <c r="B37" s="194" t="s">
        <v>29</v>
      </c>
      <c r="C37" s="330">
        <v>1</v>
      </c>
      <c r="D37" s="331">
        <v>0</v>
      </c>
      <c r="E37" s="331">
        <v>0</v>
      </c>
      <c r="F37" s="331">
        <v>0</v>
      </c>
      <c r="G37" s="332">
        <v>0</v>
      </c>
      <c r="H37" s="330">
        <v>0</v>
      </c>
      <c r="I37" s="331">
        <v>0</v>
      </c>
      <c r="J37" s="333">
        <v>0</v>
      </c>
    </row>
    <row r="38" spans="2:10" ht="15.75" x14ac:dyDescent="0.25">
      <c r="B38" s="194" t="s">
        <v>40</v>
      </c>
      <c r="C38" s="330">
        <v>1</v>
      </c>
      <c r="D38" s="331">
        <v>0</v>
      </c>
      <c r="E38" s="331">
        <v>0</v>
      </c>
      <c r="F38" s="331">
        <v>0</v>
      </c>
      <c r="G38" s="332">
        <v>0</v>
      </c>
      <c r="H38" s="330">
        <v>0</v>
      </c>
      <c r="I38" s="331">
        <v>0</v>
      </c>
      <c r="J38" s="333">
        <v>0</v>
      </c>
    </row>
    <row r="39" spans="2:10" ht="15.75" x14ac:dyDescent="0.25">
      <c r="B39" s="194" t="s">
        <v>41</v>
      </c>
      <c r="C39" s="330">
        <v>1</v>
      </c>
      <c r="D39" s="331">
        <v>0</v>
      </c>
      <c r="E39" s="331">
        <v>0</v>
      </c>
      <c r="F39" s="331">
        <v>0</v>
      </c>
      <c r="G39" s="332">
        <v>0</v>
      </c>
      <c r="H39" s="330">
        <v>0</v>
      </c>
      <c r="I39" s="331">
        <v>0</v>
      </c>
      <c r="J39" s="333">
        <v>0</v>
      </c>
    </row>
    <row r="40" spans="2:10" ht="15.75" x14ac:dyDescent="0.25">
      <c r="B40" s="194" t="s">
        <v>42</v>
      </c>
      <c r="C40" s="330">
        <v>1</v>
      </c>
      <c r="D40" s="331">
        <v>0</v>
      </c>
      <c r="E40" s="331">
        <v>0</v>
      </c>
      <c r="F40" s="331">
        <v>0</v>
      </c>
      <c r="G40" s="332">
        <v>0</v>
      </c>
      <c r="H40" s="330">
        <v>0</v>
      </c>
      <c r="I40" s="331">
        <v>0</v>
      </c>
      <c r="J40" s="333">
        <v>0</v>
      </c>
    </row>
    <row r="41" spans="2:10" ht="15.75" x14ac:dyDescent="0.25">
      <c r="B41" s="194" t="s">
        <v>43</v>
      </c>
      <c r="C41" s="330">
        <v>0</v>
      </c>
      <c r="D41" s="331">
        <v>0</v>
      </c>
      <c r="E41" s="331">
        <v>0</v>
      </c>
      <c r="F41" s="331">
        <v>1</v>
      </c>
      <c r="G41" s="332">
        <v>0</v>
      </c>
      <c r="H41" s="330">
        <v>0</v>
      </c>
      <c r="I41" s="331">
        <v>1</v>
      </c>
      <c r="J41" s="333">
        <v>0</v>
      </c>
    </row>
    <row r="42" spans="2:10" ht="15.75" x14ac:dyDescent="0.25">
      <c r="B42" s="194" t="s">
        <v>44</v>
      </c>
      <c r="C42" s="330">
        <v>1</v>
      </c>
      <c r="D42" s="331">
        <v>0</v>
      </c>
      <c r="E42" s="331">
        <v>0</v>
      </c>
      <c r="F42" s="331">
        <v>0</v>
      </c>
      <c r="G42" s="332">
        <v>0</v>
      </c>
      <c r="H42" s="330">
        <v>0</v>
      </c>
      <c r="I42" s="331">
        <v>0</v>
      </c>
      <c r="J42" s="333">
        <v>0</v>
      </c>
    </row>
    <row r="43" spans="2:10" ht="15.75" x14ac:dyDescent="0.25">
      <c r="B43" s="194" t="s">
        <v>45</v>
      </c>
      <c r="C43" s="330">
        <v>0</v>
      </c>
      <c r="D43" s="331">
        <v>0</v>
      </c>
      <c r="E43" s="331">
        <v>0</v>
      </c>
      <c r="F43" s="331">
        <v>0</v>
      </c>
      <c r="G43" s="332">
        <v>1</v>
      </c>
      <c r="H43" s="330">
        <v>1</v>
      </c>
      <c r="I43" s="331">
        <v>0</v>
      </c>
      <c r="J43" s="333">
        <v>0</v>
      </c>
    </row>
    <row r="44" spans="2:10" ht="15.75" x14ac:dyDescent="0.25">
      <c r="B44" s="194" t="s">
        <v>46</v>
      </c>
      <c r="C44" s="330">
        <v>0</v>
      </c>
      <c r="D44" s="331">
        <v>0</v>
      </c>
      <c r="E44" s="331">
        <v>0</v>
      </c>
      <c r="F44" s="331">
        <v>0</v>
      </c>
      <c r="G44" s="332">
        <v>1</v>
      </c>
      <c r="H44" s="330">
        <v>1</v>
      </c>
      <c r="I44" s="331">
        <v>0</v>
      </c>
      <c r="J44" s="333">
        <v>0</v>
      </c>
    </row>
    <row r="45" spans="2:10" ht="15.75" x14ac:dyDescent="0.25">
      <c r="B45" s="194" t="s">
        <v>47</v>
      </c>
      <c r="C45" s="330">
        <v>1</v>
      </c>
      <c r="D45" s="331">
        <v>0</v>
      </c>
      <c r="E45" s="331">
        <v>0</v>
      </c>
      <c r="F45" s="331">
        <v>0</v>
      </c>
      <c r="G45" s="332">
        <v>0</v>
      </c>
      <c r="H45" s="330">
        <v>0</v>
      </c>
      <c r="I45" s="331">
        <v>0</v>
      </c>
      <c r="J45" s="333">
        <v>0</v>
      </c>
    </row>
    <row r="46" spans="2:10" ht="15.75" x14ac:dyDescent="0.25">
      <c r="B46" s="194" t="s">
        <v>48</v>
      </c>
      <c r="C46" s="330">
        <v>1</v>
      </c>
      <c r="D46" s="331">
        <v>0</v>
      </c>
      <c r="E46" s="331">
        <v>0</v>
      </c>
      <c r="F46" s="331">
        <v>0</v>
      </c>
      <c r="G46" s="332">
        <v>0</v>
      </c>
      <c r="H46" s="330">
        <v>0</v>
      </c>
      <c r="I46" s="331">
        <v>0</v>
      </c>
      <c r="J46" s="333">
        <v>0</v>
      </c>
    </row>
    <row r="47" spans="2:10" ht="15.75" x14ac:dyDescent="0.25">
      <c r="B47" s="194" t="s">
        <v>49</v>
      </c>
      <c r="C47" s="330">
        <v>1</v>
      </c>
      <c r="D47" s="331">
        <v>0</v>
      </c>
      <c r="E47" s="331">
        <v>0</v>
      </c>
      <c r="F47" s="331">
        <v>0</v>
      </c>
      <c r="G47" s="332">
        <v>0</v>
      </c>
      <c r="H47" s="330">
        <v>0</v>
      </c>
      <c r="I47" s="331">
        <v>0</v>
      </c>
      <c r="J47" s="333">
        <v>0</v>
      </c>
    </row>
    <row r="48" spans="2:10" ht="15.75" x14ac:dyDescent="0.25">
      <c r="B48" s="194" t="s">
        <v>50</v>
      </c>
      <c r="C48" s="330">
        <v>1</v>
      </c>
      <c r="D48" s="331">
        <v>0</v>
      </c>
      <c r="E48" s="331">
        <v>0</v>
      </c>
      <c r="F48" s="331">
        <v>0</v>
      </c>
      <c r="G48" s="332">
        <v>0</v>
      </c>
      <c r="H48" s="330">
        <v>0</v>
      </c>
      <c r="I48" s="331">
        <v>0</v>
      </c>
      <c r="J48" s="333">
        <v>0</v>
      </c>
    </row>
    <row r="49" spans="2:10" ht="15.75" x14ac:dyDescent="0.25">
      <c r="B49" s="194" t="s">
        <v>51</v>
      </c>
      <c r="C49" s="330">
        <v>1</v>
      </c>
      <c r="D49" s="331">
        <v>0</v>
      </c>
      <c r="E49" s="331">
        <v>0</v>
      </c>
      <c r="F49" s="331">
        <v>0</v>
      </c>
      <c r="G49" s="332">
        <v>0</v>
      </c>
      <c r="H49" s="330">
        <v>0</v>
      </c>
      <c r="I49" s="331">
        <v>0</v>
      </c>
      <c r="J49" s="333">
        <v>0</v>
      </c>
    </row>
    <row r="50" spans="2:10" ht="15.75" x14ac:dyDescent="0.25">
      <c r="B50" s="194" t="s">
        <v>52</v>
      </c>
      <c r="C50" s="330">
        <v>1</v>
      </c>
      <c r="D50" s="331">
        <v>0</v>
      </c>
      <c r="E50" s="331">
        <v>0</v>
      </c>
      <c r="F50" s="331">
        <v>0</v>
      </c>
      <c r="G50" s="332">
        <v>0</v>
      </c>
      <c r="H50" s="330">
        <v>0</v>
      </c>
      <c r="I50" s="331">
        <v>0</v>
      </c>
      <c r="J50" s="333">
        <v>0</v>
      </c>
    </row>
    <row r="51" spans="2:10" ht="15.75" x14ac:dyDescent="0.25">
      <c r="B51" s="194" t="s">
        <v>53</v>
      </c>
      <c r="C51" s="330">
        <v>0</v>
      </c>
      <c r="D51" s="331">
        <v>0</v>
      </c>
      <c r="E51" s="331">
        <v>0</v>
      </c>
      <c r="F51" s="331">
        <v>0</v>
      </c>
      <c r="G51" s="332">
        <v>1</v>
      </c>
      <c r="H51" s="330">
        <v>0</v>
      </c>
      <c r="I51" s="331">
        <v>1</v>
      </c>
      <c r="J51" s="333">
        <v>0</v>
      </c>
    </row>
    <row r="52" spans="2:10" ht="15.75" x14ac:dyDescent="0.25">
      <c r="B52" s="194" t="s">
        <v>54</v>
      </c>
      <c r="C52" s="330">
        <v>1</v>
      </c>
      <c r="D52" s="331">
        <v>0</v>
      </c>
      <c r="E52" s="331">
        <v>0</v>
      </c>
      <c r="F52" s="331">
        <v>0</v>
      </c>
      <c r="G52" s="332">
        <v>0</v>
      </c>
      <c r="H52" s="330">
        <v>0</v>
      </c>
      <c r="I52" s="331">
        <v>0</v>
      </c>
      <c r="J52" s="333">
        <v>0</v>
      </c>
    </row>
    <row r="53" spans="2:10" ht="15.75" x14ac:dyDescent="0.25">
      <c r="B53" s="194" t="s">
        <v>55</v>
      </c>
      <c r="C53" s="330">
        <v>1</v>
      </c>
      <c r="D53" s="331">
        <v>0</v>
      </c>
      <c r="E53" s="331">
        <v>0</v>
      </c>
      <c r="F53" s="331">
        <v>0</v>
      </c>
      <c r="G53" s="332">
        <v>0</v>
      </c>
      <c r="H53" s="330">
        <v>0</v>
      </c>
      <c r="I53" s="331">
        <v>0</v>
      </c>
      <c r="J53" s="333">
        <v>0</v>
      </c>
    </row>
    <row r="54" spans="2:10" ht="15.75" x14ac:dyDescent="0.25">
      <c r="B54" s="194" t="s">
        <v>56</v>
      </c>
      <c r="C54" s="330">
        <v>1</v>
      </c>
      <c r="D54" s="331">
        <v>0</v>
      </c>
      <c r="E54" s="331">
        <v>0</v>
      </c>
      <c r="F54" s="331">
        <v>0</v>
      </c>
      <c r="G54" s="332">
        <v>0</v>
      </c>
      <c r="H54" s="330">
        <v>0</v>
      </c>
      <c r="I54" s="331">
        <v>0</v>
      </c>
      <c r="J54" s="333">
        <v>0</v>
      </c>
    </row>
    <row r="55" spans="2:10" ht="15.75" x14ac:dyDescent="0.25">
      <c r="B55" s="194" t="s">
        <v>57</v>
      </c>
      <c r="C55" s="330">
        <v>1</v>
      </c>
      <c r="D55" s="331">
        <v>0</v>
      </c>
      <c r="E55" s="331">
        <v>0</v>
      </c>
      <c r="F55" s="331">
        <v>0</v>
      </c>
      <c r="G55" s="332">
        <v>0</v>
      </c>
      <c r="H55" s="330">
        <v>0</v>
      </c>
      <c r="I55" s="331">
        <v>0</v>
      </c>
      <c r="J55" s="333">
        <v>0</v>
      </c>
    </row>
    <row r="56" spans="2:10" ht="15.75" x14ac:dyDescent="0.25">
      <c r="B56" s="194" t="s">
        <v>58</v>
      </c>
      <c r="C56" s="330">
        <v>1</v>
      </c>
      <c r="D56" s="331">
        <v>0</v>
      </c>
      <c r="E56" s="331">
        <v>0</v>
      </c>
      <c r="F56" s="331">
        <v>0</v>
      </c>
      <c r="G56" s="332">
        <v>0</v>
      </c>
      <c r="H56" s="330">
        <v>0</v>
      </c>
      <c r="I56" s="331">
        <v>0</v>
      </c>
      <c r="J56" s="333">
        <v>0</v>
      </c>
    </row>
    <row r="57" spans="2:10" ht="15.75" x14ac:dyDescent="0.25">
      <c r="B57" s="194" t="s">
        <v>59</v>
      </c>
      <c r="C57" s="330">
        <v>1</v>
      </c>
      <c r="D57" s="331">
        <v>0</v>
      </c>
      <c r="E57" s="331">
        <v>0</v>
      </c>
      <c r="F57" s="331">
        <v>0</v>
      </c>
      <c r="G57" s="332">
        <v>0</v>
      </c>
      <c r="H57" s="330">
        <v>0</v>
      </c>
      <c r="I57" s="331">
        <v>0</v>
      </c>
      <c r="J57" s="333">
        <v>0</v>
      </c>
    </row>
    <row r="58" spans="2:10" ht="15.75" x14ac:dyDescent="0.25">
      <c r="B58" s="194" t="s">
        <v>60</v>
      </c>
      <c r="C58" s="330">
        <v>1</v>
      </c>
      <c r="D58" s="331">
        <v>0</v>
      </c>
      <c r="E58" s="331">
        <v>0</v>
      </c>
      <c r="F58" s="331">
        <v>0</v>
      </c>
      <c r="G58" s="332">
        <v>0</v>
      </c>
      <c r="H58" s="330">
        <v>0</v>
      </c>
      <c r="I58" s="331">
        <v>0</v>
      </c>
      <c r="J58" s="333">
        <v>0</v>
      </c>
    </row>
    <row r="59" spans="2:10" ht="15.75" x14ac:dyDescent="0.25">
      <c r="B59" s="194" t="s">
        <v>61</v>
      </c>
      <c r="C59" s="330">
        <v>1</v>
      </c>
      <c r="D59" s="331">
        <v>0</v>
      </c>
      <c r="E59" s="331">
        <v>0</v>
      </c>
      <c r="F59" s="331">
        <v>0</v>
      </c>
      <c r="G59" s="332">
        <v>0</v>
      </c>
      <c r="H59" s="330">
        <v>0</v>
      </c>
      <c r="I59" s="331">
        <v>0</v>
      </c>
      <c r="J59" s="333">
        <v>0</v>
      </c>
    </row>
    <row r="60" spans="2:10" ht="15.75" x14ac:dyDescent="0.25">
      <c r="B60" s="194" t="s">
        <v>62</v>
      </c>
      <c r="C60" s="330">
        <v>1</v>
      </c>
      <c r="D60" s="331">
        <v>0</v>
      </c>
      <c r="E60" s="331">
        <v>0</v>
      </c>
      <c r="F60" s="331">
        <v>0</v>
      </c>
      <c r="G60" s="332">
        <v>0</v>
      </c>
      <c r="H60" s="330">
        <v>0</v>
      </c>
      <c r="I60" s="331">
        <v>0</v>
      </c>
      <c r="J60" s="333">
        <v>0</v>
      </c>
    </row>
    <row r="61" spans="2:10" ht="15.75" x14ac:dyDescent="0.25">
      <c r="B61" s="194" t="s">
        <v>63</v>
      </c>
      <c r="C61" s="330">
        <v>1</v>
      </c>
      <c r="D61" s="331">
        <v>0</v>
      </c>
      <c r="E61" s="331">
        <v>0</v>
      </c>
      <c r="F61" s="331">
        <v>0</v>
      </c>
      <c r="G61" s="332">
        <v>0</v>
      </c>
      <c r="H61" s="330">
        <v>0</v>
      </c>
      <c r="I61" s="331">
        <v>0</v>
      </c>
      <c r="J61" s="333">
        <v>0</v>
      </c>
    </row>
    <row r="62" spans="2:10" ht="15.75" x14ac:dyDescent="0.25">
      <c r="B62" s="194" t="s">
        <v>64</v>
      </c>
      <c r="C62" s="330">
        <v>1</v>
      </c>
      <c r="D62" s="331">
        <v>0</v>
      </c>
      <c r="E62" s="331">
        <v>0</v>
      </c>
      <c r="F62" s="331">
        <v>0</v>
      </c>
      <c r="G62" s="332">
        <v>0</v>
      </c>
      <c r="H62" s="330">
        <v>0</v>
      </c>
      <c r="I62" s="331">
        <v>0</v>
      </c>
      <c r="J62" s="333">
        <v>0</v>
      </c>
    </row>
    <row r="63" spans="2:10" ht="15.75" x14ac:dyDescent="0.25">
      <c r="B63" s="194" t="s">
        <v>65</v>
      </c>
      <c r="C63" s="330">
        <v>1</v>
      </c>
      <c r="D63" s="331">
        <v>0</v>
      </c>
      <c r="E63" s="331">
        <v>0</v>
      </c>
      <c r="F63" s="331">
        <v>0</v>
      </c>
      <c r="G63" s="332">
        <v>0</v>
      </c>
      <c r="H63" s="330">
        <v>0</v>
      </c>
      <c r="I63" s="331">
        <v>0</v>
      </c>
      <c r="J63" s="333">
        <v>0</v>
      </c>
    </row>
    <row r="64" spans="2:10" ht="15.75" x14ac:dyDescent="0.25">
      <c r="B64" s="194" t="s">
        <v>66</v>
      </c>
      <c r="C64" s="330">
        <v>1</v>
      </c>
      <c r="D64" s="331">
        <v>0</v>
      </c>
      <c r="E64" s="331">
        <v>0</v>
      </c>
      <c r="F64" s="331">
        <v>0</v>
      </c>
      <c r="G64" s="332">
        <v>0</v>
      </c>
      <c r="H64" s="330">
        <v>0</v>
      </c>
      <c r="I64" s="331">
        <v>0</v>
      </c>
      <c r="J64" s="333">
        <v>0</v>
      </c>
    </row>
    <row r="65" spans="2:10" ht="15.75" x14ac:dyDescent="0.25">
      <c r="B65" s="194" t="s">
        <v>67</v>
      </c>
      <c r="C65" s="330">
        <v>1</v>
      </c>
      <c r="D65" s="331">
        <v>0</v>
      </c>
      <c r="E65" s="331">
        <v>0</v>
      </c>
      <c r="F65" s="331">
        <v>0</v>
      </c>
      <c r="G65" s="332">
        <v>0</v>
      </c>
      <c r="H65" s="330">
        <v>0</v>
      </c>
      <c r="I65" s="331">
        <v>0</v>
      </c>
      <c r="J65" s="333">
        <v>0</v>
      </c>
    </row>
    <row r="66" spans="2:10" ht="15.75" x14ac:dyDescent="0.25">
      <c r="B66" s="194" t="s">
        <v>68</v>
      </c>
      <c r="C66" s="330">
        <v>1</v>
      </c>
      <c r="D66" s="331">
        <v>0</v>
      </c>
      <c r="E66" s="331">
        <v>0</v>
      </c>
      <c r="F66" s="331">
        <v>0</v>
      </c>
      <c r="G66" s="332">
        <v>0</v>
      </c>
      <c r="H66" s="330">
        <v>0</v>
      </c>
      <c r="I66" s="331">
        <v>0</v>
      </c>
      <c r="J66" s="333">
        <v>0</v>
      </c>
    </row>
    <row r="67" spans="2:10" ht="15.75" x14ac:dyDescent="0.25">
      <c r="B67" s="194" t="s">
        <v>69</v>
      </c>
      <c r="C67" s="330">
        <v>1</v>
      </c>
      <c r="D67" s="331">
        <v>0</v>
      </c>
      <c r="E67" s="331">
        <v>0</v>
      </c>
      <c r="F67" s="331">
        <v>0</v>
      </c>
      <c r="G67" s="332">
        <v>0</v>
      </c>
      <c r="H67" s="330">
        <v>0</v>
      </c>
      <c r="I67" s="331">
        <v>0</v>
      </c>
      <c r="J67" s="333">
        <v>0</v>
      </c>
    </row>
    <row r="68" spans="2:10" ht="15.75" x14ac:dyDescent="0.25">
      <c r="B68" s="194" t="s">
        <v>70</v>
      </c>
      <c r="C68" s="330">
        <v>1</v>
      </c>
      <c r="D68" s="331">
        <v>0</v>
      </c>
      <c r="E68" s="331">
        <v>0</v>
      </c>
      <c r="F68" s="331">
        <v>0</v>
      </c>
      <c r="G68" s="332">
        <v>0</v>
      </c>
      <c r="H68" s="330">
        <v>0</v>
      </c>
      <c r="I68" s="331">
        <v>0</v>
      </c>
      <c r="J68" s="333">
        <v>0</v>
      </c>
    </row>
    <row r="69" spans="2:10" ht="15.75" x14ac:dyDescent="0.25">
      <c r="B69" s="194" t="s">
        <v>71</v>
      </c>
      <c r="C69" s="330">
        <v>1</v>
      </c>
      <c r="D69" s="331">
        <v>0</v>
      </c>
      <c r="E69" s="331">
        <v>0</v>
      </c>
      <c r="F69" s="331">
        <v>0</v>
      </c>
      <c r="G69" s="332">
        <v>0</v>
      </c>
      <c r="H69" s="330">
        <v>0</v>
      </c>
      <c r="I69" s="331">
        <v>0</v>
      </c>
      <c r="J69" s="333">
        <v>0</v>
      </c>
    </row>
    <row r="70" spans="2:10" ht="15.75" x14ac:dyDescent="0.25">
      <c r="B70" s="194" t="s">
        <v>72</v>
      </c>
      <c r="C70" s="330">
        <v>1</v>
      </c>
      <c r="D70" s="331">
        <v>0</v>
      </c>
      <c r="E70" s="331">
        <v>0</v>
      </c>
      <c r="F70" s="331">
        <v>0</v>
      </c>
      <c r="G70" s="332">
        <v>0</v>
      </c>
      <c r="H70" s="330">
        <v>0</v>
      </c>
      <c r="I70" s="331">
        <v>0</v>
      </c>
      <c r="J70" s="333">
        <v>0</v>
      </c>
    </row>
    <row r="71" spans="2:10" ht="15.75" x14ac:dyDescent="0.25">
      <c r="B71" s="194" t="s">
        <v>73</v>
      </c>
      <c r="C71" s="330">
        <v>1</v>
      </c>
      <c r="D71" s="331">
        <v>0</v>
      </c>
      <c r="E71" s="331">
        <v>0</v>
      </c>
      <c r="F71" s="331">
        <v>0</v>
      </c>
      <c r="G71" s="332">
        <v>0</v>
      </c>
      <c r="H71" s="330">
        <v>0</v>
      </c>
      <c r="I71" s="331">
        <v>0</v>
      </c>
      <c r="J71" s="333">
        <v>0</v>
      </c>
    </row>
    <row r="72" spans="2:10" ht="15.75" x14ac:dyDescent="0.25">
      <c r="B72" s="194" t="s">
        <v>74</v>
      </c>
      <c r="C72" s="330">
        <v>1</v>
      </c>
      <c r="D72" s="331">
        <v>0</v>
      </c>
      <c r="E72" s="331">
        <v>0</v>
      </c>
      <c r="F72" s="331">
        <v>0</v>
      </c>
      <c r="G72" s="332">
        <v>0</v>
      </c>
      <c r="H72" s="330">
        <v>0</v>
      </c>
      <c r="I72" s="331">
        <v>0</v>
      </c>
      <c r="J72" s="333">
        <v>0</v>
      </c>
    </row>
    <row r="73" spans="2:10" ht="15.75" x14ac:dyDescent="0.25">
      <c r="B73" s="194" t="s">
        <v>75</v>
      </c>
      <c r="C73" s="330">
        <v>1</v>
      </c>
      <c r="D73" s="331">
        <v>0</v>
      </c>
      <c r="E73" s="331">
        <v>0</v>
      </c>
      <c r="F73" s="331">
        <v>0</v>
      </c>
      <c r="G73" s="332">
        <v>0</v>
      </c>
      <c r="H73" s="330">
        <v>0</v>
      </c>
      <c r="I73" s="331">
        <v>0</v>
      </c>
      <c r="J73" s="333">
        <v>0</v>
      </c>
    </row>
    <row r="74" spans="2:10" ht="15.75" x14ac:dyDescent="0.25">
      <c r="B74" s="194" t="s">
        <v>76</v>
      </c>
      <c r="C74" s="330">
        <v>1</v>
      </c>
      <c r="D74" s="331">
        <v>0</v>
      </c>
      <c r="E74" s="331">
        <v>0</v>
      </c>
      <c r="F74" s="331">
        <v>0</v>
      </c>
      <c r="G74" s="332">
        <v>0</v>
      </c>
      <c r="H74" s="330">
        <v>0</v>
      </c>
      <c r="I74" s="331">
        <v>0</v>
      </c>
      <c r="J74" s="333">
        <v>0</v>
      </c>
    </row>
    <row r="75" spans="2:10" ht="15.75" x14ac:dyDescent="0.25">
      <c r="B75" s="194" t="s">
        <v>77</v>
      </c>
      <c r="C75" s="330">
        <v>1</v>
      </c>
      <c r="D75" s="331">
        <v>0</v>
      </c>
      <c r="E75" s="331">
        <v>0</v>
      </c>
      <c r="F75" s="331">
        <v>0</v>
      </c>
      <c r="G75" s="332">
        <v>0</v>
      </c>
      <c r="H75" s="330">
        <v>0</v>
      </c>
      <c r="I75" s="331">
        <v>0</v>
      </c>
      <c r="J75" s="333">
        <v>0</v>
      </c>
    </row>
    <row r="76" spans="2:10" ht="15.75" x14ac:dyDescent="0.25">
      <c r="B76" s="194" t="s">
        <v>78</v>
      </c>
      <c r="C76" s="330">
        <v>1</v>
      </c>
      <c r="D76" s="331">
        <v>0</v>
      </c>
      <c r="E76" s="331">
        <v>0</v>
      </c>
      <c r="F76" s="331">
        <v>0</v>
      </c>
      <c r="G76" s="332">
        <v>0</v>
      </c>
      <c r="H76" s="330">
        <v>0</v>
      </c>
      <c r="I76" s="331">
        <v>0</v>
      </c>
      <c r="J76" s="333">
        <v>0</v>
      </c>
    </row>
    <row r="77" spans="2:10" ht="15.75" x14ac:dyDescent="0.25">
      <c r="B77" s="194" t="s">
        <v>79</v>
      </c>
      <c r="C77" s="330">
        <v>1</v>
      </c>
      <c r="D77" s="331">
        <v>0</v>
      </c>
      <c r="E77" s="331">
        <v>0</v>
      </c>
      <c r="F77" s="331">
        <v>0</v>
      </c>
      <c r="G77" s="332">
        <v>0</v>
      </c>
      <c r="H77" s="330">
        <v>0</v>
      </c>
      <c r="I77" s="331">
        <v>0</v>
      </c>
      <c r="J77" s="333">
        <v>0</v>
      </c>
    </row>
    <row r="78" spans="2:10" ht="15.75" x14ac:dyDescent="0.25">
      <c r="B78" s="194" t="s">
        <v>80</v>
      </c>
      <c r="C78" s="330">
        <v>1</v>
      </c>
      <c r="D78" s="331">
        <v>0</v>
      </c>
      <c r="E78" s="331">
        <v>0</v>
      </c>
      <c r="F78" s="331">
        <v>0</v>
      </c>
      <c r="G78" s="332">
        <v>0</v>
      </c>
      <c r="H78" s="330">
        <v>0</v>
      </c>
      <c r="I78" s="331">
        <v>0</v>
      </c>
      <c r="J78" s="333">
        <v>0</v>
      </c>
    </row>
    <row r="79" spans="2:10" ht="15.75" x14ac:dyDescent="0.25">
      <c r="B79" s="194" t="s">
        <v>81</v>
      </c>
      <c r="C79" s="330">
        <v>1</v>
      </c>
      <c r="D79" s="331">
        <v>0</v>
      </c>
      <c r="E79" s="331">
        <v>0</v>
      </c>
      <c r="F79" s="331">
        <v>0</v>
      </c>
      <c r="G79" s="332">
        <v>0</v>
      </c>
      <c r="H79" s="330">
        <v>0</v>
      </c>
      <c r="I79" s="331">
        <v>0</v>
      </c>
      <c r="J79" s="333">
        <v>0</v>
      </c>
    </row>
    <row r="80" spans="2:10" ht="15.75" x14ac:dyDescent="0.25">
      <c r="B80" s="194" t="s">
        <v>82</v>
      </c>
      <c r="C80" s="330">
        <v>1</v>
      </c>
      <c r="D80" s="331">
        <v>0</v>
      </c>
      <c r="E80" s="331">
        <v>0</v>
      </c>
      <c r="F80" s="331">
        <v>0</v>
      </c>
      <c r="G80" s="332">
        <v>0</v>
      </c>
      <c r="H80" s="330">
        <v>0</v>
      </c>
      <c r="I80" s="331">
        <v>0</v>
      </c>
      <c r="J80" s="333">
        <v>0</v>
      </c>
    </row>
    <row r="81" spans="2:10" ht="15.75" x14ac:dyDescent="0.25">
      <c r="B81" s="194" t="s">
        <v>83</v>
      </c>
      <c r="C81" s="330">
        <v>1</v>
      </c>
      <c r="D81" s="331">
        <v>0</v>
      </c>
      <c r="E81" s="331">
        <v>0</v>
      </c>
      <c r="F81" s="331">
        <v>0</v>
      </c>
      <c r="G81" s="332">
        <v>0</v>
      </c>
      <c r="H81" s="330">
        <v>0</v>
      </c>
      <c r="I81" s="331">
        <v>0</v>
      </c>
      <c r="J81" s="333">
        <v>0</v>
      </c>
    </row>
    <row r="82" spans="2:10" ht="15.75" x14ac:dyDescent="0.25">
      <c r="B82" s="194" t="s">
        <v>84</v>
      </c>
      <c r="C82" s="330">
        <v>1</v>
      </c>
      <c r="D82" s="331">
        <v>0</v>
      </c>
      <c r="E82" s="331">
        <v>0</v>
      </c>
      <c r="F82" s="331">
        <v>0</v>
      </c>
      <c r="G82" s="332">
        <v>0</v>
      </c>
      <c r="H82" s="330">
        <v>0</v>
      </c>
      <c r="I82" s="331">
        <v>0</v>
      </c>
      <c r="J82" s="333">
        <v>0</v>
      </c>
    </row>
    <row r="83" spans="2:10" ht="15.75" x14ac:dyDescent="0.25">
      <c r="B83" s="194" t="s">
        <v>85</v>
      </c>
      <c r="C83" s="330">
        <v>1</v>
      </c>
      <c r="D83" s="331">
        <v>0</v>
      </c>
      <c r="E83" s="331">
        <v>0</v>
      </c>
      <c r="F83" s="331">
        <v>0</v>
      </c>
      <c r="G83" s="332">
        <v>0</v>
      </c>
      <c r="H83" s="330">
        <v>0</v>
      </c>
      <c r="I83" s="331">
        <v>0</v>
      </c>
      <c r="J83" s="333">
        <v>0</v>
      </c>
    </row>
    <row r="84" spans="2:10" ht="15.75" x14ac:dyDescent="0.25">
      <c r="B84" s="194" t="s">
        <v>86</v>
      </c>
      <c r="C84" s="330">
        <v>1</v>
      </c>
      <c r="D84" s="331">
        <v>0</v>
      </c>
      <c r="E84" s="331">
        <v>0</v>
      </c>
      <c r="F84" s="331">
        <v>0</v>
      </c>
      <c r="G84" s="332">
        <v>0</v>
      </c>
      <c r="H84" s="330">
        <v>0</v>
      </c>
      <c r="I84" s="331">
        <v>0</v>
      </c>
      <c r="J84" s="333">
        <v>0</v>
      </c>
    </row>
    <row r="85" spans="2:10" ht="15.75" x14ac:dyDescent="0.25">
      <c r="B85" s="194" t="s">
        <v>87</v>
      </c>
      <c r="C85" s="330">
        <v>0</v>
      </c>
      <c r="D85" s="331">
        <v>1</v>
      </c>
      <c r="E85" s="331">
        <v>0</v>
      </c>
      <c r="F85" s="331">
        <v>0</v>
      </c>
      <c r="G85" s="332">
        <v>0</v>
      </c>
      <c r="H85" s="330">
        <v>1</v>
      </c>
      <c r="I85" s="331">
        <v>0</v>
      </c>
      <c r="J85" s="333">
        <v>0</v>
      </c>
    </row>
    <row r="86" spans="2:10" ht="15.75" x14ac:dyDescent="0.25">
      <c r="B86" s="194" t="s">
        <v>88</v>
      </c>
      <c r="C86" s="330">
        <v>1</v>
      </c>
      <c r="D86" s="331">
        <v>0</v>
      </c>
      <c r="E86" s="331">
        <v>0</v>
      </c>
      <c r="F86" s="331">
        <v>0</v>
      </c>
      <c r="G86" s="332">
        <v>0</v>
      </c>
      <c r="H86" s="330">
        <v>0</v>
      </c>
      <c r="I86" s="331">
        <v>0</v>
      </c>
      <c r="J86" s="333">
        <v>0</v>
      </c>
    </row>
    <row r="87" spans="2:10" ht="15.75" x14ac:dyDescent="0.25">
      <c r="B87" s="194" t="s">
        <v>89</v>
      </c>
      <c r="C87" s="330">
        <v>1</v>
      </c>
      <c r="D87" s="331">
        <v>0</v>
      </c>
      <c r="E87" s="331">
        <v>0</v>
      </c>
      <c r="F87" s="331">
        <v>0</v>
      </c>
      <c r="G87" s="332">
        <v>0</v>
      </c>
      <c r="H87" s="330">
        <v>0</v>
      </c>
      <c r="I87" s="331">
        <v>0</v>
      </c>
      <c r="J87" s="333">
        <v>0</v>
      </c>
    </row>
    <row r="88" spans="2:10" ht="15.75" x14ac:dyDescent="0.25">
      <c r="B88" s="194" t="s">
        <v>90</v>
      </c>
      <c r="C88" s="330">
        <v>1</v>
      </c>
      <c r="D88" s="331">
        <v>0</v>
      </c>
      <c r="E88" s="331">
        <v>0</v>
      </c>
      <c r="F88" s="331">
        <v>0</v>
      </c>
      <c r="G88" s="332">
        <v>0</v>
      </c>
      <c r="H88" s="330">
        <v>0</v>
      </c>
      <c r="I88" s="331">
        <v>0</v>
      </c>
      <c r="J88" s="333">
        <v>0</v>
      </c>
    </row>
    <row r="89" spans="2:10" ht="15.75" x14ac:dyDescent="0.25">
      <c r="B89" s="194" t="s">
        <v>91</v>
      </c>
      <c r="C89" s="330">
        <v>1</v>
      </c>
      <c r="D89" s="331">
        <v>0</v>
      </c>
      <c r="E89" s="331">
        <v>0</v>
      </c>
      <c r="F89" s="331">
        <v>0</v>
      </c>
      <c r="G89" s="332">
        <v>0</v>
      </c>
      <c r="H89" s="330">
        <v>0</v>
      </c>
      <c r="I89" s="331">
        <v>0</v>
      </c>
      <c r="J89" s="333">
        <v>0</v>
      </c>
    </row>
    <row r="90" spans="2:10" ht="15.75" x14ac:dyDescent="0.25">
      <c r="B90" s="194" t="s">
        <v>92</v>
      </c>
      <c r="C90" s="330">
        <v>1</v>
      </c>
      <c r="D90" s="331">
        <v>0</v>
      </c>
      <c r="E90" s="331">
        <v>0</v>
      </c>
      <c r="F90" s="331">
        <v>0</v>
      </c>
      <c r="G90" s="332">
        <v>0</v>
      </c>
      <c r="H90" s="330">
        <v>0</v>
      </c>
      <c r="I90" s="331">
        <v>0</v>
      </c>
      <c r="J90" s="333">
        <v>0</v>
      </c>
    </row>
    <row r="91" spans="2:10" ht="15.75" x14ac:dyDescent="0.25">
      <c r="B91" s="194" t="s">
        <v>93</v>
      </c>
      <c r="C91" s="330">
        <v>1</v>
      </c>
      <c r="D91" s="331">
        <v>0</v>
      </c>
      <c r="E91" s="331">
        <v>0</v>
      </c>
      <c r="F91" s="331">
        <v>0</v>
      </c>
      <c r="G91" s="332">
        <v>0</v>
      </c>
      <c r="H91" s="330">
        <v>0</v>
      </c>
      <c r="I91" s="331">
        <v>0</v>
      </c>
      <c r="J91" s="333">
        <v>0</v>
      </c>
    </row>
    <row r="92" spans="2:10" ht="15.75" x14ac:dyDescent="0.25">
      <c r="B92" s="194" t="s">
        <v>94</v>
      </c>
      <c r="C92" s="330">
        <v>1</v>
      </c>
      <c r="D92" s="331">
        <v>0</v>
      </c>
      <c r="E92" s="331">
        <v>0</v>
      </c>
      <c r="F92" s="331">
        <v>0</v>
      </c>
      <c r="G92" s="332">
        <v>0</v>
      </c>
      <c r="H92" s="330">
        <v>0</v>
      </c>
      <c r="I92" s="331">
        <v>0</v>
      </c>
      <c r="J92" s="333">
        <v>0</v>
      </c>
    </row>
    <row r="93" spans="2:10" ht="15.75" x14ac:dyDescent="0.25">
      <c r="B93" s="194" t="s">
        <v>95</v>
      </c>
      <c r="C93" s="330">
        <v>1</v>
      </c>
      <c r="D93" s="331">
        <v>0</v>
      </c>
      <c r="E93" s="331">
        <v>0</v>
      </c>
      <c r="F93" s="331">
        <v>0</v>
      </c>
      <c r="G93" s="332">
        <v>0</v>
      </c>
      <c r="H93" s="330">
        <v>0</v>
      </c>
      <c r="I93" s="331">
        <v>0</v>
      </c>
      <c r="J93" s="333">
        <v>0</v>
      </c>
    </row>
    <row r="94" spans="2:10" ht="15.75" x14ac:dyDescent="0.25">
      <c r="B94" s="194" t="s">
        <v>96</v>
      </c>
      <c r="C94" s="330">
        <v>1</v>
      </c>
      <c r="D94" s="331">
        <v>0</v>
      </c>
      <c r="E94" s="331">
        <v>0</v>
      </c>
      <c r="F94" s="331">
        <v>0</v>
      </c>
      <c r="G94" s="332">
        <v>0</v>
      </c>
      <c r="H94" s="330">
        <v>0</v>
      </c>
      <c r="I94" s="331">
        <v>0</v>
      </c>
      <c r="J94" s="333">
        <v>0</v>
      </c>
    </row>
    <row r="95" spans="2:10" ht="15.75" x14ac:dyDescent="0.25">
      <c r="B95" s="194" t="s">
        <v>97</v>
      </c>
      <c r="C95" s="330">
        <v>0</v>
      </c>
      <c r="D95" s="331">
        <v>1</v>
      </c>
      <c r="E95" s="331">
        <v>0</v>
      </c>
      <c r="F95" s="331">
        <v>0</v>
      </c>
      <c r="G95" s="332">
        <v>0</v>
      </c>
      <c r="H95" s="330">
        <v>1</v>
      </c>
      <c r="I95" s="331">
        <v>0</v>
      </c>
      <c r="J95" s="333">
        <v>0</v>
      </c>
    </row>
    <row r="96" spans="2:10" ht="15.75" x14ac:dyDescent="0.25">
      <c r="B96" s="194" t="s">
        <v>98</v>
      </c>
      <c r="C96" s="330">
        <v>1</v>
      </c>
      <c r="D96" s="331">
        <v>0</v>
      </c>
      <c r="E96" s="331">
        <v>0</v>
      </c>
      <c r="F96" s="331">
        <v>0</v>
      </c>
      <c r="G96" s="332">
        <v>0</v>
      </c>
      <c r="H96" s="330">
        <v>0</v>
      </c>
      <c r="I96" s="331">
        <v>0</v>
      </c>
      <c r="J96" s="333">
        <v>0</v>
      </c>
    </row>
    <row r="97" spans="2:10" ht="15.75" x14ac:dyDescent="0.25">
      <c r="B97" s="194" t="s">
        <v>99</v>
      </c>
      <c r="C97" s="330">
        <v>1</v>
      </c>
      <c r="D97" s="331">
        <v>0</v>
      </c>
      <c r="E97" s="331">
        <v>0</v>
      </c>
      <c r="F97" s="331">
        <v>0</v>
      </c>
      <c r="G97" s="332">
        <v>0</v>
      </c>
      <c r="H97" s="330">
        <v>0</v>
      </c>
      <c r="I97" s="331">
        <v>0</v>
      </c>
      <c r="J97" s="333">
        <v>0</v>
      </c>
    </row>
    <row r="98" spans="2:10" ht="15.75" x14ac:dyDescent="0.25">
      <c r="B98" s="194" t="s">
        <v>100</v>
      </c>
      <c r="C98" s="330">
        <v>1</v>
      </c>
      <c r="D98" s="331">
        <v>0</v>
      </c>
      <c r="E98" s="331">
        <v>0</v>
      </c>
      <c r="F98" s="331">
        <v>0</v>
      </c>
      <c r="G98" s="332">
        <v>0</v>
      </c>
      <c r="H98" s="330">
        <v>0</v>
      </c>
      <c r="I98" s="331">
        <v>0</v>
      </c>
      <c r="J98" s="333">
        <v>0</v>
      </c>
    </row>
    <row r="99" spans="2:10" ht="15.75" x14ac:dyDescent="0.25">
      <c r="B99" s="194" t="s">
        <v>101</v>
      </c>
      <c r="C99" s="330">
        <v>1</v>
      </c>
      <c r="D99" s="331">
        <v>0</v>
      </c>
      <c r="E99" s="331">
        <v>0</v>
      </c>
      <c r="F99" s="331">
        <v>0</v>
      </c>
      <c r="G99" s="332">
        <v>0</v>
      </c>
      <c r="H99" s="330">
        <v>0</v>
      </c>
      <c r="I99" s="331">
        <v>0</v>
      </c>
      <c r="J99" s="333">
        <v>0</v>
      </c>
    </row>
    <row r="100" spans="2:10" ht="15.75" x14ac:dyDescent="0.25">
      <c r="B100" s="194" t="s">
        <v>102</v>
      </c>
      <c r="C100" s="330">
        <v>1</v>
      </c>
      <c r="D100" s="331">
        <v>0</v>
      </c>
      <c r="E100" s="331">
        <v>0</v>
      </c>
      <c r="F100" s="331">
        <v>0</v>
      </c>
      <c r="G100" s="332">
        <v>0</v>
      </c>
      <c r="H100" s="330">
        <v>0</v>
      </c>
      <c r="I100" s="331">
        <v>0</v>
      </c>
      <c r="J100" s="333">
        <v>0</v>
      </c>
    </row>
    <row r="101" spans="2:10" ht="15.75" x14ac:dyDescent="0.25">
      <c r="B101" s="194" t="s">
        <v>103</v>
      </c>
      <c r="C101" s="330">
        <v>1</v>
      </c>
      <c r="D101" s="331">
        <v>0</v>
      </c>
      <c r="E101" s="331">
        <v>0</v>
      </c>
      <c r="F101" s="331">
        <v>0</v>
      </c>
      <c r="G101" s="332">
        <v>0</v>
      </c>
      <c r="H101" s="330">
        <v>0</v>
      </c>
      <c r="I101" s="331">
        <v>0</v>
      </c>
      <c r="J101" s="333">
        <v>0</v>
      </c>
    </row>
    <row r="102" spans="2:10" ht="15.75" x14ac:dyDescent="0.25">
      <c r="B102" s="194" t="s">
        <v>104</v>
      </c>
      <c r="C102" s="330">
        <v>1</v>
      </c>
      <c r="D102" s="331">
        <v>0</v>
      </c>
      <c r="E102" s="331">
        <v>0</v>
      </c>
      <c r="F102" s="331">
        <v>0</v>
      </c>
      <c r="G102" s="332">
        <v>0</v>
      </c>
      <c r="H102" s="330">
        <v>0</v>
      </c>
      <c r="I102" s="331">
        <v>0</v>
      </c>
      <c r="J102" s="333">
        <v>0</v>
      </c>
    </row>
    <row r="103" spans="2:10" ht="15.75" x14ac:dyDescent="0.25">
      <c r="B103" s="194" t="s">
        <v>105</v>
      </c>
      <c r="C103" s="330">
        <v>1</v>
      </c>
      <c r="D103" s="331">
        <v>0</v>
      </c>
      <c r="E103" s="331">
        <v>0</v>
      </c>
      <c r="F103" s="331">
        <v>0</v>
      </c>
      <c r="G103" s="332">
        <v>0</v>
      </c>
      <c r="H103" s="330">
        <v>0</v>
      </c>
      <c r="I103" s="331">
        <v>0</v>
      </c>
      <c r="J103" s="333">
        <v>0</v>
      </c>
    </row>
    <row r="104" spans="2:10" ht="15.75" x14ac:dyDescent="0.25">
      <c r="B104" s="194" t="s">
        <v>106</v>
      </c>
      <c r="C104" s="330">
        <v>1</v>
      </c>
      <c r="D104" s="331">
        <v>0</v>
      </c>
      <c r="E104" s="331">
        <v>0</v>
      </c>
      <c r="F104" s="331">
        <v>0</v>
      </c>
      <c r="G104" s="332">
        <v>0</v>
      </c>
      <c r="H104" s="330">
        <v>0</v>
      </c>
      <c r="I104" s="331">
        <v>0</v>
      </c>
      <c r="J104" s="333">
        <v>0</v>
      </c>
    </row>
    <row r="105" spans="2:10" ht="15.75" x14ac:dyDescent="0.25">
      <c r="B105" s="194" t="s">
        <v>107</v>
      </c>
      <c r="C105" s="330">
        <v>1</v>
      </c>
      <c r="D105" s="331">
        <v>0</v>
      </c>
      <c r="E105" s="331">
        <v>0</v>
      </c>
      <c r="F105" s="331">
        <v>0</v>
      </c>
      <c r="G105" s="332">
        <v>0</v>
      </c>
      <c r="H105" s="330">
        <v>0</v>
      </c>
      <c r="I105" s="331">
        <v>0</v>
      </c>
      <c r="J105" s="333">
        <v>0</v>
      </c>
    </row>
    <row r="106" spans="2:10" ht="15.75" x14ac:dyDescent="0.25">
      <c r="B106" s="194" t="s">
        <v>108</v>
      </c>
      <c r="C106" s="330">
        <v>1</v>
      </c>
      <c r="D106" s="331">
        <v>0</v>
      </c>
      <c r="E106" s="331">
        <v>0</v>
      </c>
      <c r="F106" s="331">
        <v>0</v>
      </c>
      <c r="G106" s="332">
        <v>0</v>
      </c>
      <c r="H106" s="330">
        <v>0</v>
      </c>
      <c r="I106" s="331">
        <v>0</v>
      </c>
      <c r="J106" s="333">
        <v>0</v>
      </c>
    </row>
    <row r="107" spans="2:10" ht="15.75" x14ac:dyDescent="0.25">
      <c r="B107" s="194" t="s">
        <v>109</v>
      </c>
      <c r="C107" s="330">
        <v>1</v>
      </c>
      <c r="D107" s="331">
        <v>0</v>
      </c>
      <c r="E107" s="331">
        <v>0</v>
      </c>
      <c r="F107" s="331">
        <v>0</v>
      </c>
      <c r="G107" s="332">
        <v>0</v>
      </c>
      <c r="H107" s="330">
        <v>0</v>
      </c>
      <c r="I107" s="331">
        <v>0</v>
      </c>
      <c r="J107" s="333">
        <v>0</v>
      </c>
    </row>
    <row r="108" spans="2:10" ht="27" customHeight="1" x14ac:dyDescent="0.2">
      <c r="B108" s="232" t="s">
        <v>264</v>
      </c>
      <c r="C108" s="347">
        <f>COUNTIF(C8:C107,0)</f>
        <v>9</v>
      </c>
      <c r="D108" s="347">
        <f t="shared" ref="D108:J108" si="0">COUNTIF(D8:D107,0)</f>
        <v>97</v>
      </c>
      <c r="E108" s="347">
        <f t="shared" si="0"/>
        <v>99</v>
      </c>
      <c r="F108" s="347">
        <f t="shared" si="0"/>
        <v>98</v>
      </c>
      <c r="G108" s="347">
        <f t="shared" si="0"/>
        <v>97</v>
      </c>
      <c r="H108" s="347">
        <f t="shared" si="0"/>
        <v>96</v>
      </c>
      <c r="I108" s="347">
        <f t="shared" si="0"/>
        <v>95</v>
      </c>
      <c r="J108" s="347">
        <f t="shared" si="0"/>
        <v>100</v>
      </c>
    </row>
    <row r="109" spans="2:10" ht="28.5" customHeight="1" x14ac:dyDescent="0.2">
      <c r="B109" s="232" t="s">
        <v>265</v>
      </c>
      <c r="C109" s="347">
        <f>$A$2-C108</f>
        <v>91</v>
      </c>
      <c r="D109" s="347">
        <f t="shared" ref="D109:J109" si="1">$A$2-D108</f>
        <v>3</v>
      </c>
      <c r="E109" s="347">
        <f t="shared" si="1"/>
        <v>1</v>
      </c>
      <c r="F109" s="347">
        <f t="shared" si="1"/>
        <v>2</v>
      </c>
      <c r="G109" s="347">
        <f t="shared" si="1"/>
        <v>3</v>
      </c>
      <c r="H109" s="347">
        <f t="shared" si="1"/>
        <v>4</v>
      </c>
      <c r="I109" s="347">
        <f t="shared" si="1"/>
        <v>5</v>
      </c>
      <c r="J109" s="347">
        <f t="shared" si="1"/>
        <v>0</v>
      </c>
    </row>
    <row r="110" spans="2:10" ht="27" customHeight="1" x14ac:dyDescent="0.2">
      <c r="B110" s="232" t="s">
        <v>266</v>
      </c>
      <c r="C110" s="347">
        <f>(C109/(C108+C109))*100</f>
        <v>91</v>
      </c>
      <c r="D110" s="347">
        <f t="shared" ref="D110:J110" si="2">(D109/(D108+D109))*100</f>
        <v>3</v>
      </c>
      <c r="E110" s="347">
        <f t="shared" si="2"/>
        <v>1</v>
      </c>
      <c r="F110" s="347">
        <f t="shared" si="2"/>
        <v>2</v>
      </c>
      <c r="G110" s="347">
        <f t="shared" si="2"/>
        <v>3</v>
      </c>
      <c r="H110" s="347">
        <f t="shared" si="2"/>
        <v>4</v>
      </c>
      <c r="I110" s="347">
        <f t="shared" si="2"/>
        <v>5</v>
      </c>
      <c r="J110" s="347">
        <f t="shared" si="2"/>
        <v>0</v>
      </c>
    </row>
    <row r="111" spans="2:10" x14ac:dyDescent="0.2">
      <c r="H111" s="25"/>
      <c r="I111" s="25"/>
      <c r="J111" s="25"/>
    </row>
    <row r="112" spans="2:10"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topLeftCell="A22" workbookViewId="0">
      <selection activeCell="B38" sqref="B38:R38"/>
    </sheetView>
  </sheetViews>
  <sheetFormatPr defaultRowHeight="12.75" x14ac:dyDescent="0.2"/>
  <cols>
    <col min="1" max="1" width="11.5703125" customWidth="1"/>
  </cols>
  <sheetData>
    <row r="1" spans="1:18" x14ac:dyDescent="0.2">
      <c r="A1" s="560" t="s">
        <v>352</v>
      </c>
      <c r="B1" s="561"/>
      <c r="C1" s="561"/>
      <c r="D1" s="561"/>
      <c r="E1" s="561"/>
      <c r="F1" s="561"/>
      <c r="G1" s="561"/>
      <c r="H1" s="561"/>
      <c r="I1" s="561"/>
      <c r="J1" s="561"/>
      <c r="K1" s="561"/>
      <c r="L1" s="561"/>
      <c r="M1" s="561"/>
      <c r="N1" s="561"/>
      <c r="O1" s="561"/>
      <c r="P1" s="561"/>
      <c r="Q1" s="561"/>
      <c r="R1" s="561"/>
    </row>
    <row r="2" spans="1:18" ht="16.5" customHeight="1" x14ac:dyDescent="0.2">
      <c r="A2" s="561"/>
      <c r="B2" s="561"/>
      <c r="C2" s="561"/>
      <c r="D2" s="561"/>
      <c r="E2" s="561"/>
      <c r="F2" s="561"/>
      <c r="G2" s="561"/>
      <c r="H2" s="561"/>
      <c r="I2" s="561"/>
      <c r="J2" s="561"/>
      <c r="K2" s="561"/>
      <c r="L2" s="561"/>
      <c r="M2" s="561"/>
      <c r="N2" s="561"/>
      <c r="O2" s="561"/>
      <c r="P2" s="561"/>
      <c r="Q2" s="561"/>
      <c r="R2" s="561"/>
    </row>
    <row r="5" spans="1:18" ht="33" customHeight="1" x14ac:dyDescent="0.25">
      <c r="A5" s="387" t="s">
        <v>229</v>
      </c>
      <c r="B5" s="479" t="s">
        <v>353</v>
      </c>
      <c r="C5" s="479"/>
      <c r="D5" s="479"/>
      <c r="E5" s="479"/>
      <c r="F5" s="479"/>
      <c r="G5" s="479"/>
      <c r="H5" s="479"/>
      <c r="I5" s="479"/>
      <c r="J5" s="479"/>
      <c r="K5" s="479"/>
      <c r="L5" s="479"/>
      <c r="M5" s="479"/>
      <c r="N5" s="479"/>
      <c r="O5" s="479"/>
      <c r="P5" s="479"/>
      <c r="Q5" s="479"/>
      <c r="R5" s="479"/>
    </row>
    <row r="6" spans="1:18" ht="24.95" customHeight="1" x14ac:dyDescent="0.25">
      <c r="A6" s="370" t="s">
        <v>0</v>
      </c>
      <c r="B6" s="562"/>
      <c r="C6" s="559"/>
      <c r="D6" s="559"/>
      <c r="E6" s="559"/>
      <c r="F6" s="559"/>
      <c r="G6" s="559"/>
      <c r="H6" s="559"/>
      <c r="I6" s="559"/>
      <c r="J6" s="559"/>
      <c r="K6" s="559"/>
      <c r="L6" s="559"/>
      <c r="M6" s="559"/>
      <c r="N6" s="559"/>
      <c r="O6" s="559"/>
      <c r="P6" s="559"/>
      <c r="Q6" s="559"/>
      <c r="R6" s="559"/>
    </row>
    <row r="7" spans="1:18" ht="24.95" customHeight="1" x14ac:dyDescent="0.25">
      <c r="A7" s="370" t="s">
        <v>1</v>
      </c>
      <c r="B7" s="559"/>
      <c r="C7" s="559"/>
      <c r="D7" s="559"/>
      <c r="E7" s="559"/>
      <c r="F7" s="559"/>
      <c r="G7" s="559"/>
      <c r="H7" s="559"/>
      <c r="I7" s="559"/>
      <c r="J7" s="559"/>
      <c r="K7" s="559"/>
      <c r="L7" s="559"/>
      <c r="M7" s="559"/>
      <c r="N7" s="559"/>
      <c r="O7" s="559"/>
      <c r="P7" s="559"/>
      <c r="Q7" s="559"/>
      <c r="R7" s="559"/>
    </row>
    <row r="8" spans="1:18" ht="24.95" customHeight="1" x14ac:dyDescent="0.25">
      <c r="A8" s="370" t="s">
        <v>2</v>
      </c>
      <c r="B8" s="559"/>
      <c r="C8" s="559"/>
      <c r="D8" s="559"/>
      <c r="E8" s="559"/>
      <c r="F8" s="559"/>
      <c r="G8" s="559"/>
      <c r="H8" s="559"/>
      <c r="I8" s="559"/>
      <c r="J8" s="559"/>
      <c r="K8" s="559"/>
      <c r="L8" s="559"/>
      <c r="M8" s="559"/>
      <c r="N8" s="559"/>
      <c r="O8" s="559"/>
      <c r="P8" s="559"/>
      <c r="Q8" s="559"/>
      <c r="R8" s="559"/>
    </row>
    <row r="9" spans="1:18" ht="24.95" customHeight="1" x14ac:dyDescent="0.25">
      <c r="A9" s="370" t="s">
        <v>3</v>
      </c>
      <c r="B9" s="559"/>
      <c r="C9" s="559"/>
      <c r="D9" s="559"/>
      <c r="E9" s="559"/>
      <c r="F9" s="559"/>
      <c r="G9" s="559"/>
      <c r="H9" s="559"/>
      <c r="I9" s="559"/>
      <c r="J9" s="559"/>
      <c r="K9" s="559"/>
      <c r="L9" s="559"/>
      <c r="M9" s="559"/>
      <c r="N9" s="559"/>
      <c r="O9" s="559"/>
      <c r="P9" s="559"/>
      <c r="Q9" s="559"/>
      <c r="R9" s="559"/>
    </row>
    <row r="10" spans="1:18" ht="24.95" customHeight="1" x14ac:dyDescent="0.25">
      <c r="A10" s="370" t="s">
        <v>4</v>
      </c>
      <c r="B10" s="559"/>
      <c r="C10" s="559"/>
      <c r="D10" s="559"/>
      <c r="E10" s="559"/>
      <c r="F10" s="559"/>
      <c r="G10" s="559"/>
      <c r="H10" s="559"/>
      <c r="I10" s="559"/>
      <c r="J10" s="559"/>
      <c r="K10" s="559"/>
      <c r="L10" s="559"/>
      <c r="M10" s="559"/>
      <c r="N10" s="559"/>
      <c r="O10" s="559"/>
      <c r="P10" s="559"/>
      <c r="Q10" s="559"/>
      <c r="R10" s="559"/>
    </row>
    <row r="11" spans="1:18" ht="24.95" customHeight="1" x14ac:dyDescent="0.25">
      <c r="A11" s="370" t="s">
        <v>5</v>
      </c>
      <c r="B11" s="559"/>
      <c r="C11" s="559"/>
      <c r="D11" s="559"/>
      <c r="E11" s="559"/>
      <c r="F11" s="559"/>
      <c r="G11" s="559"/>
      <c r="H11" s="559"/>
      <c r="I11" s="559"/>
      <c r="J11" s="559"/>
      <c r="K11" s="559"/>
      <c r="L11" s="559"/>
      <c r="M11" s="559"/>
      <c r="N11" s="559"/>
      <c r="O11" s="559"/>
      <c r="P11" s="559"/>
      <c r="Q11" s="559"/>
      <c r="R11" s="559"/>
    </row>
    <row r="12" spans="1:18" ht="24.95" customHeight="1" x14ac:dyDescent="0.25">
      <c r="A12" s="370" t="s">
        <v>6</v>
      </c>
      <c r="B12" s="559" t="s">
        <v>438</v>
      </c>
      <c r="C12" s="559"/>
      <c r="D12" s="559"/>
      <c r="E12" s="559"/>
      <c r="F12" s="559"/>
      <c r="G12" s="559"/>
      <c r="H12" s="559"/>
      <c r="I12" s="559"/>
      <c r="J12" s="559"/>
      <c r="K12" s="559"/>
      <c r="L12" s="559"/>
      <c r="M12" s="559"/>
      <c r="N12" s="559"/>
      <c r="O12" s="559"/>
      <c r="P12" s="559"/>
      <c r="Q12" s="559"/>
      <c r="R12" s="559"/>
    </row>
    <row r="13" spans="1:18" ht="24.95" customHeight="1" x14ac:dyDescent="0.25">
      <c r="A13" s="370" t="s">
        <v>7</v>
      </c>
      <c r="B13" s="559"/>
      <c r="C13" s="559"/>
      <c r="D13" s="559"/>
      <c r="E13" s="559"/>
      <c r="F13" s="559"/>
      <c r="G13" s="559"/>
      <c r="H13" s="559"/>
      <c r="I13" s="559"/>
      <c r="J13" s="559"/>
      <c r="K13" s="559"/>
      <c r="L13" s="559"/>
      <c r="M13" s="559"/>
      <c r="N13" s="559"/>
      <c r="O13" s="559"/>
      <c r="P13" s="559"/>
      <c r="Q13" s="559"/>
      <c r="R13" s="559"/>
    </row>
    <row r="14" spans="1:18" ht="24.95" customHeight="1" x14ac:dyDescent="0.25">
      <c r="A14" s="370" t="s">
        <v>8</v>
      </c>
      <c r="B14" s="559"/>
      <c r="C14" s="559"/>
      <c r="D14" s="559"/>
      <c r="E14" s="559"/>
      <c r="F14" s="559"/>
      <c r="G14" s="559"/>
      <c r="H14" s="559"/>
      <c r="I14" s="559"/>
      <c r="J14" s="559"/>
      <c r="K14" s="559"/>
      <c r="L14" s="559"/>
      <c r="M14" s="559"/>
      <c r="N14" s="559"/>
      <c r="O14" s="559"/>
      <c r="P14" s="559"/>
      <c r="Q14" s="559"/>
      <c r="R14" s="559"/>
    </row>
    <row r="15" spans="1:18" ht="24.95" customHeight="1" x14ac:dyDescent="0.25">
      <c r="A15" s="370" t="s">
        <v>9</v>
      </c>
      <c r="B15" s="559"/>
      <c r="C15" s="559"/>
      <c r="D15" s="559"/>
      <c r="E15" s="559"/>
      <c r="F15" s="559"/>
      <c r="G15" s="559"/>
      <c r="H15" s="559"/>
      <c r="I15" s="559"/>
      <c r="J15" s="559"/>
      <c r="K15" s="559"/>
      <c r="L15" s="559"/>
      <c r="M15" s="559"/>
      <c r="N15" s="559"/>
      <c r="O15" s="559"/>
      <c r="P15" s="559"/>
      <c r="Q15" s="559"/>
      <c r="R15" s="559"/>
    </row>
    <row r="16" spans="1:18" ht="24.95" customHeight="1" x14ac:dyDescent="0.25">
      <c r="A16" s="370" t="s">
        <v>10</v>
      </c>
      <c r="B16" s="559" t="s">
        <v>439</v>
      </c>
      <c r="C16" s="559"/>
      <c r="D16" s="559"/>
      <c r="E16" s="559"/>
      <c r="F16" s="559"/>
      <c r="G16" s="559"/>
      <c r="H16" s="559"/>
      <c r="I16" s="559"/>
      <c r="J16" s="559"/>
      <c r="K16" s="559"/>
      <c r="L16" s="559"/>
      <c r="M16" s="559"/>
      <c r="N16" s="559"/>
      <c r="O16" s="559"/>
      <c r="P16" s="559"/>
      <c r="Q16" s="559"/>
      <c r="R16" s="559"/>
    </row>
    <row r="17" spans="1:18" ht="24.95" customHeight="1" x14ac:dyDescent="0.25">
      <c r="A17" s="370" t="s">
        <v>11</v>
      </c>
      <c r="B17" s="559"/>
      <c r="C17" s="559"/>
      <c r="D17" s="559"/>
      <c r="E17" s="559"/>
      <c r="F17" s="559"/>
      <c r="G17" s="559"/>
      <c r="H17" s="559"/>
      <c r="I17" s="559"/>
      <c r="J17" s="559"/>
      <c r="K17" s="559"/>
      <c r="L17" s="559"/>
      <c r="M17" s="559"/>
      <c r="N17" s="559"/>
      <c r="O17" s="559"/>
      <c r="P17" s="559"/>
      <c r="Q17" s="559"/>
      <c r="R17" s="559"/>
    </row>
    <row r="18" spans="1:18" ht="24.95" customHeight="1" x14ac:dyDescent="0.25">
      <c r="A18" s="370" t="s">
        <v>12</v>
      </c>
      <c r="B18" s="559"/>
      <c r="C18" s="559"/>
      <c r="D18" s="559"/>
      <c r="E18" s="559"/>
      <c r="F18" s="559"/>
      <c r="G18" s="559"/>
      <c r="H18" s="559"/>
      <c r="I18" s="559"/>
      <c r="J18" s="559"/>
      <c r="K18" s="559"/>
      <c r="L18" s="559"/>
      <c r="M18" s="559"/>
      <c r="N18" s="559"/>
      <c r="O18" s="559"/>
      <c r="P18" s="559"/>
      <c r="Q18" s="559"/>
      <c r="R18" s="559"/>
    </row>
    <row r="19" spans="1:18" ht="24.95" customHeight="1" x14ac:dyDescent="0.25">
      <c r="A19" s="370" t="s">
        <v>13</v>
      </c>
      <c r="B19" s="559"/>
      <c r="C19" s="559"/>
      <c r="D19" s="559"/>
      <c r="E19" s="559"/>
      <c r="F19" s="559"/>
      <c r="G19" s="559"/>
      <c r="H19" s="559"/>
      <c r="I19" s="559"/>
      <c r="J19" s="559"/>
      <c r="K19" s="559"/>
      <c r="L19" s="559"/>
      <c r="M19" s="559"/>
      <c r="N19" s="559"/>
      <c r="O19" s="559"/>
      <c r="P19" s="559"/>
      <c r="Q19" s="559"/>
      <c r="R19" s="559"/>
    </row>
    <row r="20" spans="1:18" ht="24.95" customHeight="1" x14ac:dyDescent="0.25">
      <c r="A20" s="370" t="s">
        <v>14</v>
      </c>
      <c r="B20" s="559"/>
      <c r="C20" s="559"/>
      <c r="D20" s="559"/>
      <c r="E20" s="559"/>
      <c r="F20" s="559"/>
      <c r="G20" s="559"/>
      <c r="H20" s="559"/>
      <c r="I20" s="559"/>
      <c r="J20" s="559"/>
      <c r="K20" s="559"/>
      <c r="L20" s="559"/>
      <c r="M20" s="559"/>
      <c r="N20" s="559"/>
      <c r="O20" s="559"/>
      <c r="P20" s="559"/>
      <c r="Q20" s="559"/>
      <c r="R20" s="559"/>
    </row>
    <row r="21" spans="1:18" ht="24.95" customHeight="1" x14ac:dyDescent="0.25">
      <c r="A21" s="370" t="s">
        <v>15</v>
      </c>
      <c r="B21" s="559"/>
      <c r="C21" s="559"/>
      <c r="D21" s="559"/>
      <c r="E21" s="559"/>
      <c r="F21" s="559"/>
      <c r="G21" s="559"/>
      <c r="H21" s="559"/>
      <c r="I21" s="559"/>
      <c r="J21" s="559"/>
      <c r="K21" s="559"/>
      <c r="L21" s="559"/>
      <c r="M21" s="559"/>
      <c r="N21" s="559"/>
      <c r="O21" s="559"/>
      <c r="P21" s="559"/>
      <c r="Q21" s="559"/>
      <c r="R21" s="559"/>
    </row>
    <row r="22" spans="1:18" ht="24.95" customHeight="1" x14ac:dyDescent="0.25">
      <c r="A22" s="370" t="s">
        <v>16</v>
      </c>
      <c r="B22" s="559"/>
      <c r="C22" s="559"/>
      <c r="D22" s="559"/>
      <c r="E22" s="559"/>
      <c r="F22" s="559"/>
      <c r="G22" s="559"/>
      <c r="H22" s="559"/>
      <c r="I22" s="559"/>
      <c r="J22" s="559"/>
      <c r="K22" s="559"/>
      <c r="L22" s="559"/>
      <c r="M22" s="559"/>
      <c r="N22" s="559"/>
      <c r="O22" s="559"/>
      <c r="P22" s="559"/>
      <c r="Q22" s="559"/>
      <c r="R22" s="559"/>
    </row>
    <row r="23" spans="1:18" ht="24.95" customHeight="1" x14ac:dyDescent="0.25">
      <c r="A23" s="370" t="s">
        <v>17</v>
      </c>
      <c r="B23" s="559"/>
      <c r="C23" s="559"/>
      <c r="D23" s="559"/>
      <c r="E23" s="559"/>
      <c r="F23" s="559"/>
      <c r="G23" s="559"/>
      <c r="H23" s="559"/>
      <c r="I23" s="559"/>
      <c r="J23" s="559"/>
      <c r="K23" s="559"/>
      <c r="L23" s="559"/>
      <c r="M23" s="559"/>
      <c r="N23" s="559"/>
      <c r="O23" s="559"/>
      <c r="P23" s="559"/>
      <c r="Q23" s="559"/>
      <c r="R23" s="559"/>
    </row>
    <row r="24" spans="1:18" ht="24.95" customHeight="1" x14ac:dyDescent="0.25">
      <c r="A24" s="370" t="s">
        <v>18</v>
      </c>
      <c r="B24" s="559" t="s">
        <v>440</v>
      </c>
      <c r="C24" s="559"/>
      <c r="D24" s="559"/>
      <c r="E24" s="559"/>
      <c r="F24" s="559"/>
      <c r="G24" s="559"/>
      <c r="H24" s="559"/>
      <c r="I24" s="559"/>
      <c r="J24" s="559"/>
      <c r="K24" s="559"/>
      <c r="L24" s="559"/>
      <c r="M24" s="559"/>
      <c r="N24" s="559"/>
      <c r="O24" s="559"/>
      <c r="P24" s="559"/>
      <c r="Q24" s="559"/>
      <c r="R24" s="559"/>
    </row>
    <row r="25" spans="1:18" ht="24.95" customHeight="1" x14ac:dyDescent="0.25">
      <c r="A25" s="370" t="s">
        <v>19</v>
      </c>
      <c r="B25" s="559"/>
      <c r="C25" s="559"/>
      <c r="D25" s="559"/>
      <c r="E25" s="559"/>
      <c r="F25" s="559"/>
      <c r="G25" s="559"/>
      <c r="H25" s="559"/>
      <c r="I25" s="559"/>
      <c r="J25" s="559"/>
      <c r="K25" s="559"/>
      <c r="L25" s="559"/>
      <c r="M25" s="559"/>
      <c r="N25" s="559"/>
      <c r="O25" s="559"/>
      <c r="P25" s="559"/>
      <c r="Q25" s="559"/>
      <c r="R25" s="559"/>
    </row>
    <row r="26" spans="1:18" ht="24.95" customHeight="1" x14ac:dyDescent="0.25">
      <c r="A26" s="370" t="s">
        <v>20</v>
      </c>
      <c r="B26" s="559"/>
      <c r="C26" s="559"/>
      <c r="D26" s="559"/>
      <c r="E26" s="559"/>
      <c r="F26" s="559"/>
      <c r="G26" s="559"/>
      <c r="H26" s="559"/>
      <c r="I26" s="559"/>
      <c r="J26" s="559"/>
      <c r="K26" s="559"/>
      <c r="L26" s="559"/>
      <c r="M26" s="559"/>
      <c r="N26" s="559"/>
      <c r="O26" s="559"/>
      <c r="P26" s="559"/>
      <c r="Q26" s="559"/>
      <c r="R26" s="559"/>
    </row>
    <row r="27" spans="1:18" ht="24.95" customHeight="1" x14ac:dyDescent="0.25">
      <c r="A27" s="370" t="s">
        <v>21</v>
      </c>
      <c r="B27" s="559"/>
      <c r="C27" s="559"/>
      <c r="D27" s="559"/>
      <c r="E27" s="559"/>
      <c r="F27" s="559"/>
      <c r="G27" s="559"/>
      <c r="H27" s="559"/>
      <c r="I27" s="559"/>
      <c r="J27" s="559"/>
      <c r="K27" s="559"/>
      <c r="L27" s="559"/>
      <c r="M27" s="559"/>
      <c r="N27" s="559"/>
      <c r="O27" s="559"/>
      <c r="P27" s="559"/>
      <c r="Q27" s="559"/>
      <c r="R27" s="559"/>
    </row>
    <row r="28" spans="1:18" ht="24.95" customHeight="1" x14ac:dyDescent="0.25">
      <c r="A28" s="370" t="s">
        <v>22</v>
      </c>
      <c r="B28" s="559"/>
      <c r="C28" s="559"/>
      <c r="D28" s="559"/>
      <c r="E28" s="559"/>
      <c r="F28" s="559"/>
      <c r="G28" s="559"/>
      <c r="H28" s="559"/>
      <c r="I28" s="559"/>
      <c r="J28" s="559"/>
      <c r="K28" s="559"/>
      <c r="L28" s="559"/>
      <c r="M28" s="559"/>
      <c r="N28" s="559"/>
      <c r="O28" s="559"/>
      <c r="P28" s="559"/>
      <c r="Q28" s="559"/>
      <c r="R28" s="559"/>
    </row>
    <row r="29" spans="1:18" ht="24.95" customHeight="1" x14ac:dyDescent="0.25">
      <c r="A29" s="370" t="s">
        <v>23</v>
      </c>
      <c r="B29" s="559"/>
      <c r="C29" s="559"/>
      <c r="D29" s="559"/>
      <c r="E29" s="559"/>
      <c r="F29" s="559"/>
      <c r="G29" s="559"/>
      <c r="H29" s="559"/>
      <c r="I29" s="559"/>
      <c r="J29" s="559"/>
      <c r="K29" s="559"/>
      <c r="L29" s="559"/>
      <c r="M29" s="559"/>
      <c r="N29" s="559"/>
      <c r="O29" s="559"/>
      <c r="P29" s="559"/>
      <c r="Q29" s="559"/>
      <c r="R29" s="559"/>
    </row>
    <row r="30" spans="1:18" ht="24.95" customHeight="1" x14ac:dyDescent="0.25">
      <c r="A30" s="370" t="s">
        <v>24</v>
      </c>
      <c r="B30" s="559"/>
      <c r="C30" s="559"/>
      <c r="D30" s="559"/>
      <c r="E30" s="559"/>
      <c r="F30" s="559"/>
      <c r="G30" s="559"/>
      <c r="H30" s="559"/>
      <c r="I30" s="559"/>
      <c r="J30" s="559"/>
      <c r="K30" s="559"/>
      <c r="L30" s="559"/>
      <c r="M30" s="559"/>
      <c r="N30" s="559"/>
      <c r="O30" s="559"/>
      <c r="P30" s="559"/>
      <c r="Q30" s="559"/>
      <c r="R30" s="559"/>
    </row>
    <row r="31" spans="1:18" ht="24.95" customHeight="1" x14ac:dyDescent="0.25">
      <c r="A31" s="370" t="s">
        <v>25</v>
      </c>
      <c r="B31" s="559"/>
      <c r="C31" s="559"/>
      <c r="D31" s="559"/>
      <c r="E31" s="559"/>
      <c r="F31" s="559"/>
      <c r="G31" s="559"/>
      <c r="H31" s="559"/>
      <c r="I31" s="559"/>
      <c r="J31" s="559"/>
      <c r="K31" s="559"/>
      <c r="L31" s="559"/>
      <c r="M31" s="559"/>
      <c r="N31" s="559"/>
      <c r="O31" s="559"/>
      <c r="P31" s="559"/>
      <c r="Q31" s="559"/>
      <c r="R31" s="559"/>
    </row>
    <row r="32" spans="1:18" ht="24.95" customHeight="1" x14ac:dyDescent="0.25">
      <c r="A32" s="370" t="s">
        <v>26</v>
      </c>
      <c r="B32" s="559"/>
      <c r="C32" s="559"/>
      <c r="D32" s="559"/>
      <c r="E32" s="559"/>
      <c r="F32" s="559"/>
      <c r="G32" s="559"/>
      <c r="H32" s="559"/>
      <c r="I32" s="559"/>
      <c r="J32" s="559"/>
      <c r="K32" s="559"/>
      <c r="L32" s="559"/>
      <c r="M32" s="559"/>
      <c r="N32" s="559"/>
      <c r="O32" s="559"/>
      <c r="P32" s="559"/>
      <c r="Q32" s="559"/>
      <c r="R32" s="559"/>
    </row>
    <row r="33" spans="1:18" ht="24.95" customHeight="1" x14ac:dyDescent="0.25">
      <c r="A33" s="370" t="s">
        <v>27</v>
      </c>
      <c r="B33" s="559"/>
      <c r="C33" s="559"/>
      <c r="D33" s="559"/>
      <c r="E33" s="559"/>
      <c r="F33" s="559"/>
      <c r="G33" s="559"/>
      <c r="H33" s="559"/>
      <c r="I33" s="559"/>
      <c r="J33" s="559"/>
      <c r="K33" s="559"/>
      <c r="L33" s="559"/>
      <c r="M33" s="559"/>
      <c r="N33" s="559"/>
      <c r="O33" s="559"/>
      <c r="P33" s="559"/>
      <c r="Q33" s="559"/>
      <c r="R33" s="559"/>
    </row>
    <row r="34" spans="1:18" ht="24.95" customHeight="1" x14ac:dyDescent="0.25">
      <c r="A34" s="370" t="s">
        <v>28</v>
      </c>
      <c r="B34" s="559"/>
      <c r="C34" s="559"/>
      <c r="D34" s="559"/>
      <c r="E34" s="559"/>
      <c r="F34" s="559"/>
      <c r="G34" s="559"/>
      <c r="H34" s="559"/>
      <c r="I34" s="559"/>
      <c r="J34" s="559"/>
      <c r="K34" s="559"/>
      <c r="L34" s="559"/>
      <c r="M34" s="559"/>
      <c r="N34" s="559"/>
      <c r="O34" s="559"/>
      <c r="P34" s="559"/>
      <c r="Q34" s="559"/>
      <c r="R34" s="559"/>
    </row>
    <row r="35" spans="1:18" ht="24.95" customHeight="1" x14ac:dyDescent="0.25">
      <c r="A35" s="370" t="s">
        <v>29</v>
      </c>
      <c r="B35" s="559"/>
      <c r="C35" s="559"/>
      <c r="D35" s="559"/>
      <c r="E35" s="559"/>
      <c r="F35" s="559"/>
      <c r="G35" s="559"/>
      <c r="H35" s="559"/>
      <c r="I35" s="559"/>
      <c r="J35" s="559"/>
      <c r="K35" s="559"/>
      <c r="L35" s="559"/>
      <c r="M35" s="559"/>
      <c r="N35" s="559"/>
      <c r="O35" s="559"/>
      <c r="P35" s="559"/>
      <c r="Q35" s="559"/>
      <c r="R35" s="559"/>
    </row>
    <row r="36" spans="1:18" ht="24.95" customHeight="1" x14ac:dyDescent="0.25">
      <c r="A36" s="370" t="s">
        <v>40</v>
      </c>
      <c r="B36" s="559"/>
      <c r="C36" s="559"/>
      <c r="D36" s="559"/>
      <c r="E36" s="559"/>
      <c r="F36" s="559"/>
      <c r="G36" s="559"/>
      <c r="H36" s="559"/>
      <c r="I36" s="559"/>
      <c r="J36" s="559"/>
      <c r="K36" s="559"/>
      <c r="L36" s="559"/>
      <c r="M36" s="559"/>
      <c r="N36" s="559"/>
      <c r="O36" s="559"/>
      <c r="P36" s="559"/>
      <c r="Q36" s="559"/>
      <c r="R36" s="559"/>
    </row>
    <row r="37" spans="1:18" ht="24.95" customHeight="1" x14ac:dyDescent="0.25">
      <c r="A37" s="370" t="s">
        <v>41</v>
      </c>
      <c r="B37" s="559" t="s">
        <v>442</v>
      </c>
      <c r="C37" s="559"/>
      <c r="D37" s="559"/>
      <c r="E37" s="559"/>
      <c r="F37" s="559"/>
      <c r="G37" s="559"/>
      <c r="H37" s="559"/>
      <c r="I37" s="559"/>
      <c r="J37" s="559"/>
      <c r="K37" s="559"/>
      <c r="L37" s="559"/>
      <c r="M37" s="559"/>
      <c r="N37" s="559"/>
      <c r="O37" s="559"/>
      <c r="P37" s="559"/>
      <c r="Q37" s="559"/>
      <c r="R37" s="559"/>
    </row>
    <row r="38" spans="1:18" ht="24.95" customHeight="1" x14ac:dyDescent="0.25">
      <c r="A38" s="370" t="s">
        <v>42</v>
      </c>
      <c r="B38" s="559"/>
      <c r="C38" s="559"/>
      <c r="D38" s="559"/>
      <c r="E38" s="559"/>
      <c r="F38" s="559"/>
      <c r="G38" s="559"/>
      <c r="H38" s="559"/>
      <c r="I38" s="559"/>
      <c r="J38" s="559"/>
      <c r="K38" s="559"/>
      <c r="L38" s="559"/>
      <c r="M38" s="559"/>
      <c r="N38" s="559"/>
      <c r="O38" s="559"/>
      <c r="P38" s="559"/>
      <c r="Q38" s="559"/>
      <c r="R38" s="559"/>
    </row>
    <row r="39" spans="1:18" ht="24.95" customHeight="1" x14ac:dyDescent="0.25">
      <c r="A39" s="370" t="s">
        <v>43</v>
      </c>
      <c r="B39" s="559"/>
      <c r="C39" s="559"/>
      <c r="D39" s="559"/>
      <c r="E39" s="559"/>
      <c r="F39" s="559"/>
      <c r="G39" s="559"/>
      <c r="H39" s="559"/>
      <c r="I39" s="559"/>
      <c r="J39" s="559"/>
      <c r="K39" s="559"/>
      <c r="L39" s="559"/>
      <c r="M39" s="559"/>
      <c r="N39" s="559"/>
      <c r="O39" s="559"/>
      <c r="P39" s="559"/>
      <c r="Q39" s="559"/>
      <c r="R39" s="559"/>
    </row>
    <row r="40" spans="1:18" ht="24.95" customHeight="1" x14ac:dyDescent="0.25">
      <c r="A40" s="370" t="s">
        <v>44</v>
      </c>
      <c r="B40" s="559"/>
      <c r="C40" s="559"/>
      <c r="D40" s="559"/>
      <c r="E40" s="559"/>
      <c r="F40" s="559"/>
      <c r="G40" s="559"/>
      <c r="H40" s="559"/>
      <c r="I40" s="559"/>
      <c r="J40" s="559"/>
      <c r="K40" s="559"/>
      <c r="L40" s="559"/>
      <c r="M40" s="559"/>
      <c r="N40" s="559"/>
      <c r="O40" s="559"/>
      <c r="P40" s="559"/>
      <c r="Q40" s="559"/>
      <c r="R40" s="559"/>
    </row>
    <row r="41" spans="1:18" ht="24.95" customHeight="1" x14ac:dyDescent="0.25">
      <c r="A41" s="370" t="s">
        <v>45</v>
      </c>
      <c r="B41" s="559"/>
      <c r="C41" s="559"/>
      <c r="D41" s="559"/>
      <c r="E41" s="559"/>
      <c r="F41" s="559"/>
      <c r="G41" s="559"/>
      <c r="H41" s="559"/>
      <c r="I41" s="559"/>
      <c r="J41" s="559"/>
      <c r="K41" s="559"/>
      <c r="L41" s="559"/>
      <c r="M41" s="559"/>
      <c r="N41" s="559"/>
      <c r="O41" s="559"/>
      <c r="P41" s="559"/>
      <c r="Q41" s="559"/>
      <c r="R41" s="559"/>
    </row>
    <row r="42" spans="1:18" ht="24.95" customHeight="1" x14ac:dyDescent="0.25">
      <c r="A42" s="370" t="s">
        <v>46</v>
      </c>
      <c r="B42" s="559"/>
      <c r="C42" s="559"/>
      <c r="D42" s="559"/>
      <c r="E42" s="559"/>
      <c r="F42" s="559"/>
      <c r="G42" s="559"/>
      <c r="H42" s="559"/>
      <c r="I42" s="559"/>
      <c r="J42" s="559"/>
      <c r="K42" s="559"/>
      <c r="L42" s="559"/>
      <c r="M42" s="559"/>
      <c r="N42" s="559"/>
      <c r="O42" s="559"/>
      <c r="P42" s="559"/>
      <c r="Q42" s="559"/>
      <c r="R42" s="559"/>
    </row>
    <row r="43" spans="1:18" ht="24.95" customHeight="1" x14ac:dyDescent="0.25">
      <c r="A43" s="370" t="s">
        <v>47</v>
      </c>
      <c r="B43" s="559"/>
      <c r="C43" s="559"/>
      <c r="D43" s="559"/>
      <c r="E43" s="559"/>
      <c r="F43" s="559"/>
      <c r="G43" s="559"/>
      <c r="H43" s="559"/>
      <c r="I43" s="559"/>
      <c r="J43" s="559"/>
      <c r="K43" s="559"/>
      <c r="L43" s="559"/>
      <c r="M43" s="559"/>
      <c r="N43" s="559"/>
      <c r="O43" s="559"/>
      <c r="P43" s="559"/>
      <c r="Q43" s="559"/>
      <c r="R43" s="559"/>
    </row>
    <row r="44" spans="1:18" ht="24.95" customHeight="1" x14ac:dyDescent="0.25">
      <c r="A44" s="370" t="s">
        <v>48</v>
      </c>
      <c r="B44" s="559"/>
      <c r="C44" s="559"/>
      <c r="D44" s="559"/>
      <c r="E44" s="559"/>
      <c r="F44" s="559"/>
      <c r="G44" s="559"/>
      <c r="H44" s="559"/>
      <c r="I44" s="559"/>
      <c r="J44" s="559"/>
      <c r="K44" s="559"/>
      <c r="L44" s="559"/>
      <c r="M44" s="559"/>
      <c r="N44" s="559"/>
      <c r="O44" s="559"/>
      <c r="P44" s="559"/>
      <c r="Q44" s="559"/>
      <c r="R44" s="559"/>
    </row>
    <row r="45" spans="1:18" ht="24.95" customHeight="1" x14ac:dyDescent="0.25">
      <c r="A45" s="370" t="s">
        <v>49</v>
      </c>
      <c r="B45" s="559"/>
      <c r="C45" s="559"/>
      <c r="D45" s="559"/>
      <c r="E45" s="559"/>
      <c r="F45" s="559"/>
      <c r="G45" s="559"/>
      <c r="H45" s="559"/>
      <c r="I45" s="559"/>
      <c r="J45" s="559"/>
      <c r="K45" s="559"/>
      <c r="L45" s="559"/>
      <c r="M45" s="559"/>
      <c r="N45" s="559"/>
      <c r="O45" s="559"/>
      <c r="P45" s="559"/>
      <c r="Q45" s="559"/>
      <c r="R45" s="559"/>
    </row>
    <row r="46" spans="1:18" ht="24.95" customHeight="1" x14ac:dyDescent="0.25">
      <c r="A46" s="370" t="s">
        <v>50</v>
      </c>
      <c r="B46" s="559"/>
      <c r="C46" s="559"/>
      <c r="D46" s="559"/>
      <c r="E46" s="559"/>
      <c r="F46" s="559"/>
      <c r="G46" s="559"/>
      <c r="H46" s="559"/>
      <c r="I46" s="559"/>
      <c r="J46" s="559"/>
      <c r="K46" s="559"/>
      <c r="L46" s="559"/>
      <c r="M46" s="559"/>
      <c r="N46" s="559"/>
      <c r="O46" s="559"/>
      <c r="P46" s="559"/>
      <c r="Q46" s="559"/>
      <c r="R46" s="559"/>
    </row>
    <row r="47" spans="1:18" ht="24.95" customHeight="1" x14ac:dyDescent="0.25">
      <c r="A47" s="370" t="s">
        <v>51</v>
      </c>
      <c r="B47" s="559"/>
      <c r="C47" s="559"/>
      <c r="D47" s="559"/>
      <c r="E47" s="559"/>
      <c r="F47" s="559"/>
      <c r="G47" s="559"/>
      <c r="H47" s="559"/>
      <c r="I47" s="559"/>
      <c r="J47" s="559"/>
      <c r="K47" s="559"/>
      <c r="L47" s="559"/>
      <c r="M47" s="559"/>
      <c r="N47" s="559"/>
      <c r="O47" s="559"/>
      <c r="P47" s="559"/>
      <c r="Q47" s="559"/>
      <c r="R47" s="559"/>
    </row>
    <row r="48" spans="1:18" ht="24.95" customHeight="1" x14ac:dyDescent="0.25">
      <c r="A48" s="370" t="s">
        <v>52</v>
      </c>
      <c r="B48" s="559"/>
      <c r="C48" s="559"/>
      <c r="D48" s="559"/>
      <c r="E48" s="559"/>
      <c r="F48" s="559"/>
      <c r="G48" s="559"/>
      <c r="H48" s="559"/>
      <c r="I48" s="559"/>
      <c r="J48" s="559"/>
      <c r="K48" s="559"/>
      <c r="L48" s="559"/>
      <c r="M48" s="559"/>
      <c r="N48" s="559"/>
      <c r="O48" s="559"/>
      <c r="P48" s="559"/>
      <c r="Q48" s="559"/>
      <c r="R48" s="559"/>
    </row>
    <row r="49" spans="1:18" ht="24.95" customHeight="1" x14ac:dyDescent="0.25">
      <c r="A49" s="370" t="s">
        <v>53</v>
      </c>
      <c r="B49" s="559"/>
      <c r="C49" s="559"/>
      <c r="D49" s="559"/>
      <c r="E49" s="559"/>
      <c r="F49" s="559"/>
      <c r="G49" s="559"/>
      <c r="H49" s="559"/>
      <c r="I49" s="559"/>
      <c r="J49" s="559"/>
      <c r="K49" s="559"/>
      <c r="L49" s="559"/>
      <c r="M49" s="559"/>
      <c r="N49" s="559"/>
      <c r="O49" s="559"/>
      <c r="P49" s="559"/>
      <c r="Q49" s="559"/>
      <c r="R49" s="559"/>
    </row>
    <row r="50" spans="1:18" ht="24.95" customHeight="1" x14ac:dyDescent="0.25">
      <c r="A50" s="370" t="s">
        <v>54</v>
      </c>
      <c r="B50" s="559"/>
      <c r="C50" s="559"/>
      <c r="D50" s="559"/>
      <c r="E50" s="559"/>
      <c r="F50" s="559"/>
      <c r="G50" s="559"/>
      <c r="H50" s="559"/>
      <c r="I50" s="559"/>
      <c r="J50" s="559"/>
      <c r="K50" s="559"/>
      <c r="L50" s="559"/>
      <c r="M50" s="559"/>
      <c r="N50" s="559"/>
      <c r="O50" s="559"/>
      <c r="P50" s="559"/>
      <c r="Q50" s="559"/>
      <c r="R50" s="559"/>
    </row>
    <row r="51" spans="1:18" ht="24.95" customHeight="1" x14ac:dyDescent="0.25">
      <c r="A51" s="370" t="s">
        <v>55</v>
      </c>
      <c r="B51" s="559"/>
      <c r="C51" s="559"/>
      <c r="D51" s="559"/>
      <c r="E51" s="559"/>
      <c r="F51" s="559"/>
      <c r="G51" s="559"/>
      <c r="H51" s="559"/>
      <c r="I51" s="559"/>
      <c r="J51" s="559"/>
      <c r="K51" s="559"/>
      <c r="L51" s="559"/>
      <c r="M51" s="559"/>
      <c r="N51" s="559"/>
      <c r="O51" s="559"/>
      <c r="P51" s="559"/>
      <c r="Q51" s="559"/>
      <c r="R51" s="559"/>
    </row>
    <row r="52" spans="1:18" ht="24.95" customHeight="1" x14ac:dyDescent="0.25">
      <c r="A52" s="370" t="s">
        <v>56</v>
      </c>
      <c r="B52" s="559"/>
      <c r="C52" s="559"/>
      <c r="D52" s="559"/>
      <c r="E52" s="559"/>
      <c r="F52" s="559"/>
      <c r="G52" s="559"/>
      <c r="H52" s="559"/>
      <c r="I52" s="559"/>
      <c r="J52" s="559"/>
      <c r="K52" s="559"/>
      <c r="L52" s="559"/>
      <c r="M52" s="559"/>
      <c r="N52" s="559"/>
      <c r="O52" s="559"/>
      <c r="P52" s="559"/>
      <c r="Q52" s="559"/>
      <c r="R52" s="559"/>
    </row>
    <row r="53" spans="1:18" ht="24.95" customHeight="1" x14ac:dyDescent="0.25">
      <c r="A53" s="370" t="s">
        <v>57</v>
      </c>
      <c r="B53" s="559"/>
      <c r="C53" s="559"/>
      <c r="D53" s="559"/>
      <c r="E53" s="559"/>
      <c r="F53" s="559"/>
      <c r="G53" s="559"/>
      <c r="H53" s="559"/>
      <c r="I53" s="559"/>
      <c r="J53" s="559"/>
      <c r="K53" s="559"/>
      <c r="L53" s="559"/>
      <c r="M53" s="559"/>
      <c r="N53" s="559"/>
      <c r="O53" s="559"/>
      <c r="P53" s="559"/>
      <c r="Q53" s="559"/>
      <c r="R53" s="559"/>
    </row>
    <row r="54" spans="1:18" ht="24.95" customHeight="1" x14ac:dyDescent="0.25">
      <c r="A54" s="370" t="s">
        <v>58</v>
      </c>
      <c r="B54" s="559"/>
      <c r="C54" s="559"/>
      <c r="D54" s="559"/>
      <c r="E54" s="559"/>
      <c r="F54" s="559"/>
      <c r="G54" s="559"/>
      <c r="H54" s="559"/>
      <c r="I54" s="559"/>
      <c r="J54" s="559"/>
      <c r="K54" s="559"/>
      <c r="L54" s="559"/>
      <c r="M54" s="559"/>
      <c r="N54" s="559"/>
      <c r="O54" s="559"/>
      <c r="P54" s="559"/>
      <c r="Q54" s="559"/>
      <c r="R54" s="559"/>
    </row>
    <row r="55" spans="1:18" ht="24.95" customHeight="1" x14ac:dyDescent="0.25">
      <c r="A55" s="370" t="s">
        <v>59</v>
      </c>
      <c r="B55" s="559"/>
      <c r="C55" s="559"/>
      <c r="D55" s="559"/>
      <c r="E55" s="559"/>
      <c r="F55" s="559"/>
      <c r="G55" s="559"/>
      <c r="H55" s="559"/>
      <c r="I55" s="559"/>
      <c r="J55" s="559"/>
      <c r="K55" s="559"/>
      <c r="L55" s="559"/>
      <c r="M55" s="559"/>
      <c r="N55" s="559"/>
      <c r="O55" s="559"/>
      <c r="P55" s="559"/>
      <c r="Q55" s="559"/>
      <c r="R55" s="559"/>
    </row>
    <row r="56" spans="1:18" ht="24.95" customHeight="1" x14ac:dyDescent="0.25">
      <c r="A56" s="370" t="s">
        <v>60</v>
      </c>
      <c r="B56" s="559"/>
      <c r="C56" s="559"/>
      <c r="D56" s="559"/>
      <c r="E56" s="559"/>
      <c r="F56" s="559"/>
      <c r="G56" s="559"/>
      <c r="H56" s="559"/>
      <c r="I56" s="559"/>
      <c r="J56" s="559"/>
      <c r="K56" s="559"/>
      <c r="L56" s="559"/>
      <c r="M56" s="559"/>
      <c r="N56" s="559"/>
      <c r="O56" s="559"/>
      <c r="P56" s="559"/>
      <c r="Q56" s="559"/>
      <c r="R56" s="559"/>
    </row>
    <row r="57" spans="1:18" ht="24.95" customHeight="1" x14ac:dyDescent="0.25">
      <c r="A57" s="370" t="s">
        <v>61</v>
      </c>
      <c r="B57" s="559"/>
      <c r="C57" s="559"/>
      <c r="D57" s="559"/>
      <c r="E57" s="559"/>
      <c r="F57" s="559"/>
      <c r="G57" s="559"/>
      <c r="H57" s="559"/>
      <c r="I57" s="559"/>
      <c r="J57" s="559"/>
      <c r="K57" s="559"/>
      <c r="L57" s="559"/>
      <c r="M57" s="559"/>
      <c r="N57" s="559"/>
      <c r="O57" s="559"/>
      <c r="P57" s="559"/>
      <c r="Q57" s="559"/>
      <c r="R57" s="559"/>
    </row>
    <row r="58" spans="1:18" ht="24.95" customHeight="1" x14ac:dyDescent="0.25">
      <c r="A58" s="370" t="s">
        <v>62</v>
      </c>
      <c r="B58" s="559"/>
      <c r="C58" s="559"/>
      <c r="D58" s="559"/>
      <c r="E58" s="559"/>
      <c r="F58" s="559"/>
      <c r="G58" s="559"/>
      <c r="H58" s="559"/>
      <c r="I58" s="559"/>
      <c r="J58" s="559"/>
      <c r="K58" s="559"/>
      <c r="L58" s="559"/>
      <c r="M58" s="559"/>
      <c r="N58" s="559"/>
      <c r="O58" s="559"/>
      <c r="P58" s="559"/>
      <c r="Q58" s="559"/>
      <c r="R58" s="559"/>
    </row>
    <row r="59" spans="1:18" ht="24.95" customHeight="1" x14ac:dyDescent="0.25">
      <c r="A59" s="370" t="s">
        <v>63</v>
      </c>
      <c r="B59" s="559"/>
      <c r="C59" s="559"/>
      <c r="D59" s="559"/>
      <c r="E59" s="559"/>
      <c r="F59" s="559"/>
      <c r="G59" s="559"/>
      <c r="H59" s="559"/>
      <c r="I59" s="559"/>
      <c r="J59" s="559"/>
      <c r="K59" s="559"/>
      <c r="L59" s="559"/>
      <c r="M59" s="559"/>
      <c r="N59" s="559"/>
      <c r="O59" s="559"/>
      <c r="P59" s="559"/>
      <c r="Q59" s="559"/>
      <c r="R59" s="559"/>
    </row>
    <row r="60" spans="1:18" ht="24.95" customHeight="1" x14ac:dyDescent="0.25">
      <c r="A60" s="370" t="s">
        <v>64</v>
      </c>
      <c r="B60" s="559"/>
      <c r="C60" s="559"/>
      <c r="D60" s="559"/>
      <c r="E60" s="559"/>
      <c r="F60" s="559"/>
      <c r="G60" s="559"/>
      <c r="H60" s="559"/>
      <c r="I60" s="559"/>
      <c r="J60" s="559"/>
      <c r="K60" s="559"/>
      <c r="L60" s="559"/>
      <c r="M60" s="559"/>
      <c r="N60" s="559"/>
      <c r="O60" s="559"/>
      <c r="P60" s="559"/>
      <c r="Q60" s="559"/>
      <c r="R60" s="559"/>
    </row>
    <row r="61" spans="1:18" ht="24.95" customHeight="1" x14ac:dyDescent="0.25">
      <c r="A61" s="370" t="s">
        <v>65</v>
      </c>
      <c r="B61" s="559"/>
      <c r="C61" s="559"/>
      <c r="D61" s="559"/>
      <c r="E61" s="559"/>
      <c r="F61" s="559"/>
      <c r="G61" s="559"/>
      <c r="H61" s="559"/>
      <c r="I61" s="559"/>
      <c r="J61" s="559"/>
      <c r="K61" s="559"/>
      <c r="L61" s="559"/>
      <c r="M61" s="559"/>
      <c r="N61" s="559"/>
      <c r="O61" s="559"/>
      <c r="P61" s="559"/>
      <c r="Q61" s="559"/>
      <c r="R61" s="559"/>
    </row>
    <row r="62" spans="1:18" ht="24.95" customHeight="1" x14ac:dyDescent="0.25">
      <c r="A62" s="370" t="s">
        <v>66</v>
      </c>
      <c r="B62" s="559"/>
      <c r="C62" s="559"/>
      <c r="D62" s="559"/>
      <c r="E62" s="559"/>
      <c r="F62" s="559"/>
      <c r="G62" s="559"/>
      <c r="H62" s="559"/>
      <c r="I62" s="559"/>
      <c r="J62" s="559"/>
      <c r="K62" s="559"/>
      <c r="L62" s="559"/>
      <c r="M62" s="559"/>
      <c r="N62" s="559"/>
      <c r="O62" s="559"/>
      <c r="P62" s="559"/>
      <c r="Q62" s="559"/>
      <c r="R62" s="559"/>
    </row>
    <row r="63" spans="1:18" ht="24.95" customHeight="1" x14ac:dyDescent="0.25">
      <c r="A63" s="370" t="s">
        <v>67</v>
      </c>
      <c r="B63" s="559"/>
      <c r="C63" s="559"/>
      <c r="D63" s="559"/>
      <c r="E63" s="559"/>
      <c r="F63" s="559"/>
      <c r="G63" s="559"/>
      <c r="H63" s="559"/>
      <c r="I63" s="559"/>
      <c r="J63" s="559"/>
      <c r="K63" s="559"/>
      <c r="L63" s="559"/>
      <c r="M63" s="559"/>
      <c r="N63" s="559"/>
      <c r="O63" s="559"/>
      <c r="P63" s="559"/>
      <c r="Q63" s="559"/>
      <c r="R63" s="559"/>
    </row>
    <row r="64" spans="1:18" ht="24.95" customHeight="1" x14ac:dyDescent="0.25">
      <c r="A64" s="370" t="s">
        <v>68</v>
      </c>
      <c r="B64" s="559"/>
      <c r="C64" s="559"/>
      <c r="D64" s="559"/>
      <c r="E64" s="559"/>
      <c r="F64" s="559"/>
      <c r="G64" s="559"/>
      <c r="H64" s="559"/>
      <c r="I64" s="559"/>
      <c r="J64" s="559"/>
      <c r="K64" s="559"/>
      <c r="L64" s="559"/>
      <c r="M64" s="559"/>
      <c r="N64" s="559"/>
      <c r="O64" s="559"/>
      <c r="P64" s="559"/>
      <c r="Q64" s="559"/>
      <c r="R64" s="559"/>
    </row>
    <row r="65" spans="1:18" ht="24.95" customHeight="1" x14ac:dyDescent="0.25">
      <c r="A65" s="370" t="s">
        <v>69</v>
      </c>
      <c r="B65" s="559"/>
      <c r="C65" s="559"/>
      <c r="D65" s="559"/>
      <c r="E65" s="559"/>
      <c r="F65" s="559"/>
      <c r="G65" s="559"/>
      <c r="H65" s="559"/>
      <c r="I65" s="559"/>
      <c r="J65" s="559"/>
      <c r="K65" s="559"/>
      <c r="L65" s="559"/>
      <c r="M65" s="559"/>
      <c r="N65" s="559"/>
      <c r="O65" s="559"/>
      <c r="P65" s="559"/>
      <c r="Q65" s="559"/>
      <c r="R65" s="559"/>
    </row>
    <row r="66" spans="1:18" ht="24.95" customHeight="1" x14ac:dyDescent="0.25">
      <c r="A66" s="370" t="s">
        <v>70</v>
      </c>
      <c r="B66" s="559"/>
      <c r="C66" s="559"/>
      <c r="D66" s="559"/>
      <c r="E66" s="559"/>
      <c r="F66" s="559"/>
      <c r="G66" s="559"/>
      <c r="H66" s="559"/>
      <c r="I66" s="559"/>
      <c r="J66" s="559"/>
      <c r="K66" s="559"/>
      <c r="L66" s="559"/>
      <c r="M66" s="559"/>
      <c r="N66" s="559"/>
      <c r="O66" s="559"/>
      <c r="P66" s="559"/>
      <c r="Q66" s="559"/>
      <c r="R66" s="559"/>
    </row>
    <row r="67" spans="1:18" ht="24.95" customHeight="1" x14ac:dyDescent="0.25">
      <c r="A67" s="370" t="s">
        <v>71</v>
      </c>
      <c r="B67" s="559"/>
      <c r="C67" s="559"/>
      <c r="D67" s="559"/>
      <c r="E67" s="559"/>
      <c r="F67" s="559"/>
      <c r="G67" s="559"/>
      <c r="H67" s="559"/>
      <c r="I67" s="559"/>
      <c r="J67" s="559"/>
      <c r="K67" s="559"/>
      <c r="L67" s="559"/>
      <c r="M67" s="559"/>
      <c r="N67" s="559"/>
      <c r="O67" s="559"/>
      <c r="P67" s="559"/>
      <c r="Q67" s="559"/>
      <c r="R67" s="559"/>
    </row>
    <row r="68" spans="1:18" ht="24.95" customHeight="1" x14ac:dyDescent="0.25">
      <c r="A68" s="370" t="s">
        <v>72</v>
      </c>
      <c r="B68" s="559"/>
      <c r="C68" s="559"/>
      <c r="D68" s="559"/>
      <c r="E68" s="559"/>
      <c r="F68" s="559"/>
      <c r="G68" s="559"/>
      <c r="H68" s="559"/>
      <c r="I68" s="559"/>
      <c r="J68" s="559"/>
      <c r="K68" s="559"/>
      <c r="L68" s="559"/>
      <c r="M68" s="559"/>
      <c r="N68" s="559"/>
      <c r="O68" s="559"/>
      <c r="P68" s="559"/>
      <c r="Q68" s="559"/>
      <c r="R68" s="559"/>
    </row>
    <row r="69" spans="1:18" ht="24.95" customHeight="1" x14ac:dyDescent="0.25">
      <c r="A69" s="370" t="s">
        <v>73</v>
      </c>
      <c r="B69" s="559"/>
      <c r="C69" s="559"/>
      <c r="D69" s="559"/>
      <c r="E69" s="559"/>
      <c r="F69" s="559"/>
      <c r="G69" s="559"/>
      <c r="H69" s="559"/>
      <c r="I69" s="559"/>
      <c r="J69" s="559"/>
      <c r="K69" s="559"/>
      <c r="L69" s="559"/>
      <c r="M69" s="559"/>
      <c r="N69" s="559"/>
      <c r="O69" s="559"/>
      <c r="P69" s="559"/>
      <c r="Q69" s="559"/>
      <c r="R69" s="559"/>
    </row>
    <row r="70" spans="1:18" ht="24.95" customHeight="1" x14ac:dyDescent="0.25">
      <c r="A70" s="370" t="s">
        <v>74</v>
      </c>
      <c r="B70" s="559"/>
      <c r="C70" s="559"/>
      <c r="D70" s="559"/>
      <c r="E70" s="559"/>
      <c r="F70" s="559"/>
      <c r="G70" s="559"/>
      <c r="H70" s="559"/>
      <c r="I70" s="559"/>
      <c r="J70" s="559"/>
      <c r="K70" s="559"/>
      <c r="L70" s="559"/>
      <c r="M70" s="559"/>
      <c r="N70" s="559"/>
      <c r="O70" s="559"/>
      <c r="P70" s="559"/>
      <c r="Q70" s="559"/>
      <c r="R70" s="559"/>
    </row>
    <row r="71" spans="1:18" ht="24.95" customHeight="1" x14ac:dyDescent="0.25">
      <c r="A71" s="370" t="s">
        <v>75</v>
      </c>
      <c r="B71" s="559"/>
      <c r="C71" s="559"/>
      <c r="D71" s="559"/>
      <c r="E71" s="559"/>
      <c r="F71" s="559"/>
      <c r="G71" s="559"/>
      <c r="H71" s="559"/>
      <c r="I71" s="559"/>
      <c r="J71" s="559"/>
      <c r="K71" s="559"/>
      <c r="L71" s="559"/>
      <c r="M71" s="559"/>
      <c r="N71" s="559"/>
      <c r="O71" s="559"/>
      <c r="P71" s="559"/>
      <c r="Q71" s="559"/>
      <c r="R71" s="559"/>
    </row>
    <row r="72" spans="1:18" ht="24.95" customHeight="1" x14ac:dyDescent="0.25">
      <c r="A72" s="370" t="s">
        <v>76</v>
      </c>
      <c r="B72" s="559"/>
      <c r="C72" s="559"/>
      <c r="D72" s="559"/>
      <c r="E72" s="559"/>
      <c r="F72" s="559"/>
      <c r="G72" s="559"/>
      <c r="H72" s="559"/>
      <c r="I72" s="559"/>
      <c r="J72" s="559"/>
      <c r="K72" s="559"/>
      <c r="L72" s="559"/>
      <c r="M72" s="559"/>
      <c r="N72" s="559"/>
      <c r="O72" s="559"/>
      <c r="P72" s="559"/>
      <c r="Q72" s="559"/>
      <c r="R72" s="559"/>
    </row>
    <row r="73" spans="1:18" ht="24.95" customHeight="1" x14ac:dyDescent="0.25">
      <c r="A73" s="370" t="s">
        <v>77</v>
      </c>
      <c r="B73" s="559"/>
      <c r="C73" s="559"/>
      <c r="D73" s="559"/>
      <c r="E73" s="559"/>
      <c r="F73" s="559"/>
      <c r="G73" s="559"/>
      <c r="H73" s="559"/>
      <c r="I73" s="559"/>
      <c r="J73" s="559"/>
      <c r="K73" s="559"/>
      <c r="L73" s="559"/>
      <c r="M73" s="559"/>
      <c r="N73" s="559"/>
      <c r="O73" s="559"/>
      <c r="P73" s="559"/>
      <c r="Q73" s="559"/>
      <c r="R73" s="559"/>
    </row>
    <row r="74" spans="1:18" ht="24.95" customHeight="1" x14ac:dyDescent="0.25">
      <c r="A74" s="370" t="s">
        <v>78</v>
      </c>
      <c r="B74" s="559"/>
      <c r="C74" s="559"/>
      <c r="D74" s="559"/>
      <c r="E74" s="559"/>
      <c r="F74" s="559"/>
      <c r="G74" s="559"/>
      <c r="H74" s="559"/>
      <c r="I74" s="559"/>
      <c r="J74" s="559"/>
      <c r="K74" s="559"/>
      <c r="L74" s="559"/>
      <c r="M74" s="559"/>
      <c r="N74" s="559"/>
      <c r="O74" s="559"/>
      <c r="P74" s="559"/>
      <c r="Q74" s="559"/>
      <c r="R74" s="559"/>
    </row>
    <row r="75" spans="1:18" ht="24.95" customHeight="1" x14ac:dyDescent="0.25">
      <c r="A75" s="370" t="s">
        <v>79</v>
      </c>
      <c r="B75" s="559"/>
      <c r="C75" s="559"/>
      <c r="D75" s="559"/>
      <c r="E75" s="559"/>
      <c r="F75" s="559"/>
      <c r="G75" s="559"/>
      <c r="H75" s="559"/>
      <c r="I75" s="559"/>
      <c r="J75" s="559"/>
      <c r="K75" s="559"/>
      <c r="L75" s="559"/>
      <c r="M75" s="559"/>
      <c r="N75" s="559"/>
      <c r="O75" s="559"/>
      <c r="P75" s="559"/>
      <c r="Q75" s="559"/>
      <c r="R75" s="559"/>
    </row>
    <row r="76" spans="1:18" ht="24.95" customHeight="1" x14ac:dyDescent="0.25">
      <c r="A76" s="370" t="s">
        <v>80</v>
      </c>
      <c r="B76" s="559"/>
      <c r="C76" s="559"/>
      <c r="D76" s="559"/>
      <c r="E76" s="559"/>
      <c r="F76" s="559"/>
      <c r="G76" s="559"/>
      <c r="H76" s="559"/>
      <c r="I76" s="559"/>
      <c r="J76" s="559"/>
      <c r="K76" s="559"/>
      <c r="L76" s="559"/>
      <c r="M76" s="559"/>
      <c r="N76" s="559"/>
      <c r="O76" s="559"/>
      <c r="P76" s="559"/>
      <c r="Q76" s="559"/>
      <c r="R76" s="559"/>
    </row>
    <row r="77" spans="1:18" ht="24.95" customHeight="1" x14ac:dyDescent="0.25">
      <c r="A77" s="370" t="s">
        <v>81</v>
      </c>
      <c r="B77" s="559"/>
      <c r="C77" s="559"/>
      <c r="D77" s="559"/>
      <c r="E77" s="559"/>
      <c r="F77" s="559"/>
      <c r="G77" s="559"/>
      <c r="H77" s="559"/>
      <c r="I77" s="559"/>
      <c r="J77" s="559"/>
      <c r="K77" s="559"/>
      <c r="L77" s="559"/>
      <c r="M77" s="559"/>
      <c r="N77" s="559"/>
      <c r="O77" s="559"/>
      <c r="P77" s="559"/>
      <c r="Q77" s="559"/>
      <c r="R77" s="559"/>
    </row>
    <row r="78" spans="1:18" ht="24.95" customHeight="1" x14ac:dyDescent="0.25">
      <c r="A78" s="370" t="s">
        <v>82</v>
      </c>
      <c r="B78" s="559"/>
      <c r="C78" s="559"/>
      <c r="D78" s="559"/>
      <c r="E78" s="559"/>
      <c r="F78" s="559"/>
      <c r="G78" s="559"/>
      <c r="H78" s="559"/>
      <c r="I78" s="559"/>
      <c r="J78" s="559"/>
      <c r="K78" s="559"/>
      <c r="L78" s="559"/>
      <c r="M78" s="559"/>
      <c r="N78" s="559"/>
      <c r="O78" s="559"/>
      <c r="P78" s="559"/>
      <c r="Q78" s="559"/>
      <c r="R78" s="559"/>
    </row>
    <row r="79" spans="1:18" ht="24.95" customHeight="1" x14ac:dyDescent="0.25">
      <c r="A79" s="370" t="s">
        <v>83</v>
      </c>
      <c r="B79" s="559"/>
      <c r="C79" s="559"/>
      <c r="D79" s="559"/>
      <c r="E79" s="559"/>
      <c r="F79" s="559"/>
      <c r="G79" s="559"/>
      <c r="H79" s="559"/>
      <c r="I79" s="559"/>
      <c r="J79" s="559"/>
      <c r="K79" s="559"/>
      <c r="L79" s="559"/>
      <c r="M79" s="559"/>
      <c r="N79" s="559"/>
      <c r="O79" s="559"/>
      <c r="P79" s="559"/>
      <c r="Q79" s="559"/>
      <c r="R79" s="559"/>
    </row>
    <row r="80" spans="1:18" ht="24.95" customHeight="1" x14ac:dyDescent="0.25">
      <c r="A80" s="370" t="s">
        <v>84</v>
      </c>
      <c r="B80" s="559"/>
      <c r="C80" s="559"/>
      <c r="D80" s="559"/>
      <c r="E80" s="559"/>
      <c r="F80" s="559"/>
      <c r="G80" s="559"/>
      <c r="H80" s="559"/>
      <c r="I80" s="559"/>
      <c r="J80" s="559"/>
      <c r="K80" s="559"/>
      <c r="L80" s="559"/>
      <c r="M80" s="559"/>
      <c r="N80" s="559"/>
      <c r="O80" s="559"/>
      <c r="P80" s="559"/>
      <c r="Q80" s="559"/>
      <c r="R80" s="559"/>
    </row>
    <row r="81" spans="1:18" ht="24.95" customHeight="1" x14ac:dyDescent="0.25">
      <c r="A81" s="370" t="s">
        <v>85</v>
      </c>
      <c r="B81" s="559"/>
      <c r="C81" s="559"/>
      <c r="D81" s="559"/>
      <c r="E81" s="559"/>
      <c r="F81" s="559"/>
      <c r="G81" s="559"/>
      <c r="H81" s="559"/>
      <c r="I81" s="559"/>
      <c r="J81" s="559"/>
      <c r="K81" s="559"/>
      <c r="L81" s="559"/>
      <c r="M81" s="559"/>
      <c r="N81" s="559"/>
      <c r="O81" s="559"/>
      <c r="P81" s="559"/>
      <c r="Q81" s="559"/>
      <c r="R81" s="559"/>
    </row>
    <row r="82" spans="1:18" ht="24.95" customHeight="1" x14ac:dyDescent="0.25">
      <c r="A82" s="370" t="s">
        <v>86</v>
      </c>
      <c r="B82" s="559"/>
      <c r="C82" s="559"/>
      <c r="D82" s="559"/>
      <c r="E82" s="559"/>
      <c r="F82" s="559"/>
      <c r="G82" s="559"/>
      <c r="H82" s="559"/>
      <c r="I82" s="559"/>
      <c r="J82" s="559"/>
      <c r="K82" s="559"/>
      <c r="L82" s="559"/>
      <c r="M82" s="559"/>
      <c r="N82" s="559"/>
      <c r="O82" s="559"/>
      <c r="P82" s="559"/>
      <c r="Q82" s="559"/>
      <c r="R82" s="559"/>
    </row>
    <row r="83" spans="1:18" ht="24.95" customHeight="1" x14ac:dyDescent="0.25">
      <c r="A83" s="370" t="s">
        <v>87</v>
      </c>
      <c r="B83" s="559"/>
      <c r="C83" s="559"/>
      <c r="D83" s="559"/>
      <c r="E83" s="559"/>
      <c r="F83" s="559"/>
      <c r="G83" s="559"/>
      <c r="H83" s="559"/>
      <c r="I83" s="559"/>
      <c r="J83" s="559"/>
      <c r="K83" s="559"/>
      <c r="L83" s="559"/>
      <c r="M83" s="559"/>
      <c r="N83" s="559"/>
      <c r="O83" s="559"/>
      <c r="P83" s="559"/>
      <c r="Q83" s="559"/>
      <c r="R83" s="559"/>
    </row>
    <row r="84" spans="1:18" ht="24.95" customHeight="1" x14ac:dyDescent="0.25">
      <c r="A84" s="370" t="s">
        <v>88</v>
      </c>
      <c r="B84" s="559"/>
      <c r="C84" s="559"/>
      <c r="D84" s="559"/>
      <c r="E84" s="559"/>
      <c r="F84" s="559"/>
      <c r="G84" s="559"/>
      <c r="H84" s="559"/>
      <c r="I84" s="559"/>
      <c r="J84" s="559"/>
      <c r="K84" s="559"/>
      <c r="L84" s="559"/>
      <c r="M84" s="559"/>
      <c r="N84" s="559"/>
      <c r="O84" s="559"/>
      <c r="P84" s="559"/>
      <c r="Q84" s="559"/>
      <c r="R84" s="559"/>
    </row>
    <row r="85" spans="1:18" ht="24.95" customHeight="1" x14ac:dyDescent="0.25">
      <c r="A85" s="370" t="s">
        <v>89</v>
      </c>
      <c r="B85" s="559"/>
      <c r="C85" s="559"/>
      <c r="D85" s="559"/>
      <c r="E85" s="559"/>
      <c r="F85" s="559"/>
      <c r="G85" s="559"/>
      <c r="H85" s="559"/>
      <c r="I85" s="559"/>
      <c r="J85" s="559"/>
      <c r="K85" s="559"/>
      <c r="L85" s="559"/>
      <c r="M85" s="559"/>
      <c r="N85" s="559"/>
      <c r="O85" s="559"/>
      <c r="P85" s="559"/>
      <c r="Q85" s="559"/>
      <c r="R85" s="559"/>
    </row>
    <row r="86" spans="1:18" ht="24.95" customHeight="1" x14ac:dyDescent="0.25">
      <c r="A86" s="370" t="s">
        <v>90</v>
      </c>
      <c r="B86" s="559"/>
      <c r="C86" s="559"/>
      <c r="D86" s="559"/>
      <c r="E86" s="559"/>
      <c r="F86" s="559"/>
      <c r="G86" s="559"/>
      <c r="H86" s="559"/>
      <c r="I86" s="559"/>
      <c r="J86" s="559"/>
      <c r="K86" s="559"/>
      <c r="L86" s="559"/>
      <c r="M86" s="559"/>
      <c r="N86" s="559"/>
      <c r="O86" s="559"/>
      <c r="P86" s="559"/>
      <c r="Q86" s="559"/>
      <c r="R86" s="559"/>
    </row>
    <row r="87" spans="1:18" ht="24.95" customHeight="1" x14ac:dyDescent="0.25">
      <c r="A87" s="370" t="s">
        <v>91</v>
      </c>
      <c r="B87" s="559"/>
      <c r="C87" s="559"/>
      <c r="D87" s="559"/>
      <c r="E87" s="559"/>
      <c r="F87" s="559"/>
      <c r="G87" s="559"/>
      <c r="H87" s="559"/>
      <c r="I87" s="559"/>
      <c r="J87" s="559"/>
      <c r="K87" s="559"/>
      <c r="L87" s="559"/>
      <c r="M87" s="559"/>
      <c r="N87" s="559"/>
      <c r="O87" s="559"/>
      <c r="P87" s="559"/>
      <c r="Q87" s="559"/>
      <c r="R87" s="559"/>
    </row>
    <row r="88" spans="1:18" ht="24.95" customHeight="1" x14ac:dyDescent="0.25">
      <c r="A88" s="370" t="s">
        <v>92</v>
      </c>
      <c r="B88" s="559"/>
      <c r="C88" s="559"/>
      <c r="D88" s="559"/>
      <c r="E88" s="559"/>
      <c r="F88" s="559"/>
      <c r="G88" s="559"/>
      <c r="H88" s="559"/>
      <c r="I88" s="559"/>
      <c r="J88" s="559"/>
      <c r="K88" s="559"/>
      <c r="L88" s="559"/>
      <c r="M88" s="559"/>
      <c r="N88" s="559"/>
      <c r="O88" s="559"/>
      <c r="P88" s="559"/>
      <c r="Q88" s="559"/>
      <c r="R88" s="559"/>
    </row>
    <row r="89" spans="1:18" ht="24.95" customHeight="1" x14ac:dyDescent="0.25">
      <c r="A89" s="370" t="s">
        <v>93</v>
      </c>
      <c r="B89" s="559"/>
      <c r="C89" s="559"/>
      <c r="D89" s="559"/>
      <c r="E89" s="559"/>
      <c r="F89" s="559"/>
      <c r="G89" s="559"/>
      <c r="H89" s="559"/>
      <c r="I89" s="559"/>
      <c r="J89" s="559"/>
      <c r="K89" s="559"/>
      <c r="L89" s="559"/>
      <c r="M89" s="559"/>
      <c r="N89" s="559"/>
      <c r="O89" s="559"/>
      <c r="P89" s="559"/>
      <c r="Q89" s="559"/>
      <c r="R89" s="559"/>
    </row>
    <row r="90" spans="1:18" ht="24.95" customHeight="1" x14ac:dyDescent="0.25">
      <c r="A90" s="370" t="s">
        <v>94</v>
      </c>
      <c r="B90" s="559"/>
      <c r="C90" s="559"/>
      <c r="D90" s="559"/>
      <c r="E90" s="559"/>
      <c r="F90" s="559"/>
      <c r="G90" s="559"/>
      <c r="H90" s="559"/>
      <c r="I90" s="559"/>
      <c r="J90" s="559"/>
      <c r="K90" s="559"/>
      <c r="L90" s="559"/>
      <c r="M90" s="559"/>
      <c r="N90" s="559"/>
      <c r="O90" s="559"/>
      <c r="P90" s="559"/>
      <c r="Q90" s="559"/>
      <c r="R90" s="559"/>
    </row>
    <row r="91" spans="1:18" ht="24.95" customHeight="1" x14ac:dyDescent="0.25">
      <c r="A91" s="370" t="s">
        <v>95</v>
      </c>
      <c r="B91" s="559"/>
      <c r="C91" s="559"/>
      <c r="D91" s="559"/>
      <c r="E91" s="559"/>
      <c r="F91" s="559"/>
      <c r="G91" s="559"/>
      <c r="H91" s="559"/>
      <c r="I91" s="559"/>
      <c r="J91" s="559"/>
      <c r="K91" s="559"/>
      <c r="L91" s="559"/>
      <c r="M91" s="559"/>
      <c r="N91" s="559"/>
      <c r="O91" s="559"/>
      <c r="P91" s="559"/>
      <c r="Q91" s="559"/>
      <c r="R91" s="559"/>
    </row>
    <row r="92" spans="1:18" ht="24.95" customHeight="1" x14ac:dyDescent="0.25">
      <c r="A92" s="370" t="s">
        <v>96</v>
      </c>
      <c r="B92" s="559"/>
      <c r="C92" s="559"/>
      <c r="D92" s="559"/>
      <c r="E92" s="559"/>
      <c r="F92" s="559"/>
      <c r="G92" s="559"/>
      <c r="H92" s="559"/>
      <c r="I92" s="559"/>
      <c r="J92" s="559"/>
      <c r="K92" s="559"/>
      <c r="L92" s="559"/>
      <c r="M92" s="559"/>
      <c r="N92" s="559"/>
      <c r="O92" s="559"/>
      <c r="P92" s="559"/>
      <c r="Q92" s="559"/>
      <c r="R92" s="559"/>
    </row>
    <row r="93" spans="1:18" ht="24.95" customHeight="1" x14ac:dyDescent="0.25">
      <c r="A93" s="370" t="s">
        <v>97</v>
      </c>
      <c r="B93" s="559"/>
      <c r="C93" s="559"/>
      <c r="D93" s="559"/>
      <c r="E93" s="559"/>
      <c r="F93" s="559"/>
      <c r="G93" s="559"/>
      <c r="H93" s="559"/>
      <c r="I93" s="559"/>
      <c r="J93" s="559"/>
      <c r="K93" s="559"/>
      <c r="L93" s="559"/>
      <c r="M93" s="559"/>
      <c r="N93" s="559"/>
      <c r="O93" s="559"/>
      <c r="P93" s="559"/>
      <c r="Q93" s="559"/>
      <c r="R93" s="559"/>
    </row>
    <row r="94" spans="1:18" ht="24.95" customHeight="1" x14ac:dyDescent="0.25">
      <c r="A94" s="370" t="s">
        <v>98</v>
      </c>
      <c r="B94" s="559"/>
      <c r="C94" s="559"/>
      <c r="D94" s="559"/>
      <c r="E94" s="559"/>
      <c r="F94" s="559"/>
      <c r="G94" s="559"/>
      <c r="H94" s="559"/>
      <c r="I94" s="559"/>
      <c r="J94" s="559"/>
      <c r="K94" s="559"/>
      <c r="L94" s="559"/>
      <c r="M94" s="559"/>
      <c r="N94" s="559"/>
      <c r="O94" s="559"/>
      <c r="P94" s="559"/>
      <c r="Q94" s="559"/>
      <c r="R94" s="559"/>
    </row>
    <row r="95" spans="1:18" ht="24.95" customHeight="1" x14ac:dyDescent="0.25">
      <c r="A95" s="370" t="s">
        <v>99</v>
      </c>
      <c r="B95" s="559"/>
      <c r="C95" s="559"/>
      <c r="D95" s="559"/>
      <c r="E95" s="559"/>
      <c r="F95" s="559"/>
      <c r="G95" s="559"/>
      <c r="H95" s="559"/>
      <c r="I95" s="559"/>
      <c r="J95" s="559"/>
      <c r="K95" s="559"/>
      <c r="L95" s="559"/>
      <c r="M95" s="559"/>
      <c r="N95" s="559"/>
      <c r="O95" s="559"/>
      <c r="P95" s="559"/>
      <c r="Q95" s="559"/>
      <c r="R95" s="559"/>
    </row>
    <row r="96" spans="1:18" ht="24.95" customHeight="1" x14ac:dyDescent="0.25">
      <c r="A96" s="370" t="s">
        <v>100</v>
      </c>
      <c r="B96" s="559"/>
      <c r="C96" s="559"/>
      <c r="D96" s="559"/>
      <c r="E96" s="559"/>
      <c r="F96" s="559"/>
      <c r="G96" s="559"/>
      <c r="H96" s="559"/>
      <c r="I96" s="559"/>
      <c r="J96" s="559"/>
      <c r="K96" s="559"/>
      <c r="L96" s="559"/>
      <c r="M96" s="559"/>
      <c r="N96" s="559"/>
      <c r="O96" s="559"/>
      <c r="P96" s="559"/>
      <c r="Q96" s="559"/>
      <c r="R96" s="559"/>
    </row>
    <row r="97" spans="1:18" ht="24.95" customHeight="1" x14ac:dyDescent="0.25">
      <c r="A97" s="370" t="s">
        <v>101</v>
      </c>
      <c r="B97" s="559"/>
      <c r="C97" s="559"/>
      <c r="D97" s="559"/>
      <c r="E97" s="559"/>
      <c r="F97" s="559"/>
      <c r="G97" s="559"/>
      <c r="H97" s="559"/>
      <c r="I97" s="559"/>
      <c r="J97" s="559"/>
      <c r="K97" s="559"/>
      <c r="L97" s="559"/>
      <c r="M97" s="559"/>
      <c r="N97" s="559"/>
      <c r="O97" s="559"/>
      <c r="P97" s="559"/>
      <c r="Q97" s="559"/>
      <c r="R97" s="559"/>
    </row>
    <row r="98" spans="1:18" ht="24.95" customHeight="1" x14ac:dyDescent="0.25">
      <c r="A98" s="370" t="s">
        <v>102</v>
      </c>
      <c r="B98" s="559"/>
      <c r="C98" s="559"/>
      <c r="D98" s="559"/>
      <c r="E98" s="559"/>
      <c r="F98" s="559"/>
      <c r="G98" s="559"/>
      <c r="H98" s="559"/>
      <c r="I98" s="559"/>
      <c r="J98" s="559"/>
      <c r="K98" s="559"/>
      <c r="L98" s="559"/>
      <c r="M98" s="559"/>
      <c r="N98" s="559"/>
      <c r="O98" s="559"/>
      <c r="P98" s="559"/>
      <c r="Q98" s="559"/>
      <c r="R98" s="559"/>
    </row>
    <row r="99" spans="1:18" ht="24.95" customHeight="1" x14ac:dyDescent="0.25">
      <c r="A99" s="370" t="s">
        <v>103</v>
      </c>
      <c r="B99" s="559"/>
      <c r="C99" s="559"/>
      <c r="D99" s="559"/>
      <c r="E99" s="559"/>
      <c r="F99" s="559"/>
      <c r="G99" s="559"/>
      <c r="H99" s="559"/>
      <c r="I99" s="559"/>
      <c r="J99" s="559"/>
      <c r="K99" s="559"/>
      <c r="L99" s="559"/>
      <c r="M99" s="559"/>
      <c r="N99" s="559"/>
      <c r="O99" s="559"/>
      <c r="P99" s="559"/>
      <c r="Q99" s="559"/>
      <c r="R99" s="559"/>
    </row>
    <row r="100" spans="1:18" ht="24.95" customHeight="1" x14ac:dyDescent="0.25">
      <c r="A100" s="370" t="s">
        <v>104</v>
      </c>
      <c r="B100" s="559"/>
      <c r="C100" s="559"/>
      <c r="D100" s="559"/>
      <c r="E100" s="559"/>
      <c r="F100" s="559"/>
      <c r="G100" s="559"/>
      <c r="H100" s="559"/>
      <c r="I100" s="559"/>
      <c r="J100" s="559"/>
      <c r="K100" s="559"/>
      <c r="L100" s="559"/>
      <c r="M100" s="559"/>
      <c r="N100" s="559"/>
      <c r="O100" s="559"/>
      <c r="P100" s="559"/>
      <c r="Q100" s="559"/>
      <c r="R100" s="559"/>
    </row>
    <row r="101" spans="1:18" ht="24.95" customHeight="1" x14ac:dyDescent="0.25">
      <c r="A101" s="370" t="s">
        <v>105</v>
      </c>
      <c r="B101" s="559"/>
      <c r="C101" s="559"/>
      <c r="D101" s="559"/>
      <c r="E101" s="559"/>
      <c r="F101" s="559"/>
      <c r="G101" s="559"/>
      <c r="H101" s="559"/>
      <c r="I101" s="559"/>
      <c r="J101" s="559"/>
      <c r="K101" s="559"/>
      <c r="L101" s="559"/>
      <c r="M101" s="559"/>
      <c r="N101" s="559"/>
      <c r="O101" s="559"/>
      <c r="P101" s="559"/>
      <c r="Q101" s="559"/>
      <c r="R101" s="559"/>
    </row>
    <row r="102" spans="1:18" ht="24.95" customHeight="1" x14ac:dyDescent="0.25">
      <c r="A102" s="370" t="s">
        <v>106</v>
      </c>
      <c r="B102" s="559"/>
      <c r="C102" s="559"/>
      <c r="D102" s="559"/>
      <c r="E102" s="559"/>
      <c r="F102" s="559"/>
      <c r="G102" s="559"/>
      <c r="H102" s="559"/>
      <c r="I102" s="559"/>
      <c r="J102" s="559"/>
      <c r="K102" s="559"/>
      <c r="L102" s="559"/>
      <c r="M102" s="559"/>
      <c r="N102" s="559"/>
      <c r="O102" s="559"/>
      <c r="P102" s="559"/>
      <c r="Q102" s="559"/>
      <c r="R102" s="559"/>
    </row>
    <row r="103" spans="1:18" ht="24.95" customHeight="1" x14ac:dyDescent="0.25">
      <c r="A103" s="370" t="s">
        <v>107</v>
      </c>
      <c r="B103" s="559"/>
      <c r="C103" s="559"/>
      <c r="D103" s="559"/>
      <c r="E103" s="559"/>
      <c r="F103" s="559"/>
      <c r="G103" s="559"/>
      <c r="H103" s="559"/>
      <c r="I103" s="559"/>
      <c r="J103" s="559"/>
      <c r="K103" s="559"/>
      <c r="L103" s="559"/>
      <c r="M103" s="559"/>
      <c r="N103" s="559"/>
      <c r="O103" s="559"/>
      <c r="P103" s="559"/>
      <c r="Q103" s="559"/>
      <c r="R103" s="559"/>
    </row>
    <row r="104" spans="1:18" ht="24.95" customHeight="1" x14ac:dyDescent="0.25">
      <c r="A104" s="370" t="s">
        <v>108</v>
      </c>
      <c r="B104" s="559"/>
      <c r="C104" s="559"/>
      <c r="D104" s="559"/>
      <c r="E104" s="559"/>
      <c r="F104" s="559"/>
      <c r="G104" s="559"/>
      <c r="H104" s="559"/>
      <c r="I104" s="559"/>
      <c r="J104" s="559"/>
      <c r="K104" s="559"/>
      <c r="L104" s="559"/>
      <c r="M104" s="559"/>
      <c r="N104" s="559"/>
      <c r="O104" s="559"/>
      <c r="P104" s="559"/>
      <c r="Q104" s="559"/>
      <c r="R104" s="559"/>
    </row>
    <row r="105" spans="1:18" ht="24.95" customHeight="1" x14ac:dyDescent="0.25">
      <c r="A105" s="370" t="s">
        <v>109</v>
      </c>
      <c r="B105" s="559"/>
      <c r="C105" s="559"/>
      <c r="D105" s="559"/>
      <c r="E105" s="559"/>
      <c r="F105" s="559"/>
      <c r="G105" s="559"/>
      <c r="H105" s="559"/>
      <c r="I105" s="559"/>
      <c r="J105" s="559"/>
      <c r="K105" s="559"/>
      <c r="L105" s="559"/>
      <c r="M105" s="559"/>
      <c r="N105" s="559"/>
      <c r="O105" s="559"/>
      <c r="P105" s="559"/>
      <c r="Q105" s="559"/>
      <c r="R105" s="559"/>
    </row>
  </sheetData>
  <mergeCells count="102">
    <mergeCell ref="A1:R2"/>
    <mergeCell ref="B6:R6"/>
    <mergeCell ref="B7:R7"/>
    <mergeCell ref="B8:R8"/>
    <mergeCell ref="B9:R9"/>
    <mergeCell ref="B10:R10"/>
    <mergeCell ref="B17:R17"/>
    <mergeCell ref="B18:R18"/>
    <mergeCell ref="B19:R19"/>
    <mergeCell ref="B20:R20"/>
    <mergeCell ref="B21:R21"/>
    <mergeCell ref="B22:R22"/>
    <mergeCell ref="B11:R11"/>
    <mergeCell ref="B12:R12"/>
    <mergeCell ref="B13:R13"/>
    <mergeCell ref="B14:R14"/>
    <mergeCell ref="B15:R15"/>
    <mergeCell ref="B16:R16"/>
    <mergeCell ref="B29:R29"/>
    <mergeCell ref="B30:R30"/>
    <mergeCell ref="B31:R31"/>
    <mergeCell ref="B32:R32"/>
    <mergeCell ref="B33:R33"/>
    <mergeCell ref="B34:R34"/>
    <mergeCell ref="B23:R23"/>
    <mergeCell ref="B24:R24"/>
    <mergeCell ref="B25:R25"/>
    <mergeCell ref="B26:R26"/>
    <mergeCell ref="B27:R27"/>
    <mergeCell ref="B28:R28"/>
    <mergeCell ref="B41:R41"/>
    <mergeCell ref="B42:R42"/>
    <mergeCell ref="B43:R43"/>
    <mergeCell ref="B44:R44"/>
    <mergeCell ref="B45:R45"/>
    <mergeCell ref="B46:R46"/>
    <mergeCell ref="B35:R35"/>
    <mergeCell ref="B36:R36"/>
    <mergeCell ref="B37:R37"/>
    <mergeCell ref="B38:R38"/>
    <mergeCell ref="B39:R39"/>
    <mergeCell ref="B40:R40"/>
    <mergeCell ref="B53:R53"/>
    <mergeCell ref="B54:R54"/>
    <mergeCell ref="B55:R55"/>
    <mergeCell ref="B56:R56"/>
    <mergeCell ref="B57:R57"/>
    <mergeCell ref="B58:R58"/>
    <mergeCell ref="B47:R47"/>
    <mergeCell ref="B48:R48"/>
    <mergeCell ref="B49:R49"/>
    <mergeCell ref="B50:R50"/>
    <mergeCell ref="B51:R51"/>
    <mergeCell ref="B52:R52"/>
    <mergeCell ref="B65:R65"/>
    <mergeCell ref="B66:R66"/>
    <mergeCell ref="B67:R67"/>
    <mergeCell ref="B68:R68"/>
    <mergeCell ref="B69:R69"/>
    <mergeCell ref="B70:R70"/>
    <mergeCell ref="B59:R59"/>
    <mergeCell ref="B60:R60"/>
    <mergeCell ref="B61:R61"/>
    <mergeCell ref="B62:R62"/>
    <mergeCell ref="B63:R63"/>
    <mergeCell ref="B64:R64"/>
    <mergeCell ref="B77:R77"/>
    <mergeCell ref="B78:R78"/>
    <mergeCell ref="B79:R79"/>
    <mergeCell ref="B80:R80"/>
    <mergeCell ref="B81:R81"/>
    <mergeCell ref="B82:R82"/>
    <mergeCell ref="B71:R71"/>
    <mergeCell ref="B72:R72"/>
    <mergeCell ref="B73:R73"/>
    <mergeCell ref="B74:R74"/>
    <mergeCell ref="B75:R75"/>
    <mergeCell ref="B76:R76"/>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zoomScale="90" zoomScaleNormal="90" workbookViewId="0">
      <selection activeCell="I31" sqref="I31"/>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350</v>
      </c>
      <c r="C4" s="377" t="s">
        <v>349</v>
      </c>
      <c r="D4" s="377" t="s">
        <v>351</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0.08</v>
      </c>
      <c r="C5" s="372">
        <f>B138</f>
        <v>0.41875235563938662</v>
      </c>
      <c r="D5" s="372">
        <f>B142</f>
        <v>4</v>
      </c>
      <c r="E5" s="306">
        <f>'terepi-hajtásszám&amp;hullaték'!S108</f>
        <v>8</v>
      </c>
      <c r="F5" s="16">
        <f>'terepi-hajtásszám&amp;hullaték'!W109</f>
        <v>0</v>
      </c>
      <c r="G5" s="16">
        <f>'terepi-hajtásszám&amp;hullaték'!X110</f>
        <v>6</v>
      </c>
      <c r="H5" s="9">
        <f>F5/E5</f>
        <v>0</v>
      </c>
      <c r="I5" s="9">
        <f>(G5+F5)/E5</f>
        <v>0.75</v>
      </c>
      <c r="J5" s="9">
        <f>E5/$E$29</f>
        <v>9.2165898617511521E-3</v>
      </c>
      <c r="K5" s="9">
        <f>F5/$F$29</f>
        <v>0</v>
      </c>
      <c r="L5" s="12">
        <f t="shared" ref="L5:L29" si="0">100*E5/$B$1</f>
        <v>8</v>
      </c>
      <c r="M5" s="9">
        <f>(L5*(10000/(100*0.5*0.3)))/1000</f>
        <v>5.333333333333333</v>
      </c>
      <c r="N5" s="12">
        <f t="shared" ref="N5:N29" si="1">100*F5/$B$1</f>
        <v>0</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f t="shared" ref="K6:K28" si="8">F6/$F$29</f>
        <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0</v>
      </c>
      <c r="C7" s="373">
        <f>D138</f>
        <v>0</v>
      </c>
      <c r="D7" s="373">
        <f>D142</f>
        <v>0</v>
      </c>
      <c r="E7" s="27">
        <f>'terepi-hajtásszám&amp;hullaték'!AK108</f>
        <v>0</v>
      </c>
      <c r="F7" s="18">
        <f>'terepi-hajtásszám&amp;hullaték'!AO109</f>
        <v>0</v>
      </c>
      <c r="G7" s="18">
        <f>'terepi-hajtásszám&amp;hullaték'!AP110</f>
        <v>0</v>
      </c>
      <c r="H7" s="9" t="e">
        <f t="shared" ref="H7:H28" si="12">F7/E7</f>
        <v>#DIV/0!</v>
      </c>
      <c r="I7" s="9" t="e">
        <f t="shared" si="6"/>
        <v>#DIV/0!</v>
      </c>
      <c r="J7" s="9">
        <f t="shared" si="7"/>
        <v>0</v>
      </c>
      <c r="K7" s="9">
        <f t="shared" si="8"/>
        <v>0</v>
      </c>
      <c r="L7" s="12">
        <f t="shared" si="0"/>
        <v>0</v>
      </c>
      <c r="M7" s="9">
        <f t="shared" si="9"/>
        <v>0</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0.04</v>
      </c>
      <c r="C8" s="373">
        <f>E138</f>
        <v>0.31526804372460493</v>
      </c>
      <c r="D8" s="373">
        <f>E142</f>
        <v>2</v>
      </c>
      <c r="E8" s="27">
        <f>'terepi-hajtásszám&amp;hullaték'!AT108</f>
        <v>4</v>
      </c>
      <c r="F8" s="18">
        <f>'terepi-hajtásszám&amp;hullaték'!AX109</f>
        <v>2</v>
      </c>
      <c r="G8" s="18">
        <f>'terepi-hajtásszám&amp;hullaték'!AY110</f>
        <v>0</v>
      </c>
      <c r="H8" s="9">
        <f t="shared" si="12"/>
        <v>0.5</v>
      </c>
      <c r="I8" s="9">
        <f t="shared" si="6"/>
        <v>0.5</v>
      </c>
      <c r="J8" s="9">
        <f t="shared" si="7"/>
        <v>4.608294930875576E-3</v>
      </c>
      <c r="K8" s="9">
        <f t="shared" si="8"/>
        <v>0.1111111111111111</v>
      </c>
      <c r="L8" s="12">
        <f t="shared" si="0"/>
        <v>4</v>
      </c>
      <c r="M8" s="9">
        <f t="shared" si="9"/>
        <v>2.6666666666666665</v>
      </c>
      <c r="N8" s="12">
        <f t="shared" si="1"/>
        <v>2</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0</v>
      </c>
      <c r="C9" s="373">
        <f>F138</f>
        <v>0</v>
      </c>
      <c r="D9" s="373">
        <f>F142</f>
        <v>0</v>
      </c>
      <c r="E9" s="27">
        <f>'terepi-hajtásszám&amp;hullaték'!BC108</f>
        <v>0</v>
      </c>
      <c r="F9" s="18">
        <f>'terepi-hajtásszám&amp;hullaték'!BG109</f>
        <v>0</v>
      </c>
      <c r="G9" s="18">
        <f>'terepi-hajtásszám&amp;hullaték'!BH110</f>
        <v>0</v>
      </c>
      <c r="H9" s="9" t="e">
        <f t="shared" si="12"/>
        <v>#DIV/0!</v>
      </c>
      <c r="I9" s="9" t="e">
        <f t="shared" si="6"/>
        <v>#DIV/0!</v>
      </c>
      <c r="J9" s="9">
        <f t="shared" si="7"/>
        <v>0</v>
      </c>
      <c r="K9" s="9">
        <f t="shared" si="8"/>
        <v>0</v>
      </c>
      <c r="L9" s="12">
        <f t="shared" si="0"/>
        <v>0</v>
      </c>
      <c r="M9" s="9">
        <f t="shared" si="9"/>
        <v>0</v>
      </c>
      <c r="N9" s="12">
        <f t="shared" si="1"/>
        <v>0</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0</v>
      </c>
      <c r="C10" s="373">
        <f>G138</f>
        <v>0</v>
      </c>
      <c r="D10" s="373">
        <f>G142</f>
        <v>0</v>
      </c>
      <c r="E10" s="27">
        <f>'terepi-hajtásszám&amp;hullaték'!BL108</f>
        <v>0</v>
      </c>
      <c r="F10" s="18">
        <f>'terepi-hajtásszám&amp;hullaték'!BP109</f>
        <v>0</v>
      </c>
      <c r="G10" s="18">
        <f>'terepi-hajtásszám&amp;hullaték'!BQ110</f>
        <v>0</v>
      </c>
      <c r="H10" s="9" t="e">
        <f t="shared" si="12"/>
        <v>#DIV/0!</v>
      </c>
      <c r="I10" s="9" t="e">
        <f t="shared" si="6"/>
        <v>#DIV/0!</v>
      </c>
      <c r="J10" s="9">
        <f t="shared" si="7"/>
        <v>0</v>
      </c>
      <c r="K10" s="9">
        <f t="shared" si="8"/>
        <v>0</v>
      </c>
      <c r="L10" s="12">
        <f t="shared" si="0"/>
        <v>0</v>
      </c>
      <c r="M10" s="9">
        <f t="shared" si="9"/>
        <v>0</v>
      </c>
      <c r="N10" s="12">
        <f t="shared" si="1"/>
        <v>0</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0</v>
      </c>
      <c r="C11" s="373">
        <f>H138</f>
        <v>0</v>
      </c>
      <c r="D11" s="373">
        <f>H142</f>
        <v>0</v>
      </c>
      <c r="E11" s="27">
        <f>'terepi-hajtásszám&amp;hullaték'!BU108</f>
        <v>0</v>
      </c>
      <c r="F11" s="18">
        <f>'terepi-hajtásszám&amp;hullaték'!BY109</f>
        <v>0</v>
      </c>
      <c r="G11" s="18">
        <f>'terepi-hajtásszám&amp;hullaték'!BZ110</f>
        <v>0</v>
      </c>
      <c r="H11" s="9" t="e">
        <f t="shared" si="12"/>
        <v>#DIV/0!</v>
      </c>
      <c r="I11" s="9" t="e">
        <f t="shared" si="6"/>
        <v>#DIV/0!</v>
      </c>
      <c r="J11" s="9">
        <f t="shared" si="7"/>
        <v>0</v>
      </c>
      <c r="K11" s="9">
        <f t="shared" si="8"/>
        <v>0</v>
      </c>
      <c r="L11" s="12">
        <f t="shared" si="0"/>
        <v>0</v>
      </c>
      <c r="M11" s="9">
        <f t="shared" si="9"/>
        <v>0</v>
      </c>
      <c r="N11" s="12">
        <f t="shared" si="1"/>
        <v>0</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0</v>
      </c>
      <c r="C12" s="373">
        <f>I138</f>
        <v>0</v>
      </c>
      <c r="D12" s="373">
        <f>I142</f>
        <v>0</v>
      </c>
      <c r="E12" s="27">
        <f>'terepi-hajtásszám&amp;hullaték'!CD108</f>
        <v>0</v>
      </c>
      <c r="F12" s="18">
        <f>'terepi-hajtásszám&amp;hullaték'!CH109</f>
        <v>0</v>
      </c>
      <c r="G12" s="18">
        <f>'terepi-hajtásszám&amp;hullaték'!CI110</f>
        <v>0</v>
      </c>
      <c r="H12" s="9" t="e">
        <f t="shared" si="12"/>
        <v>#DIV/0!</v>
      </c>
      <c r="I12" s="9" t="e">
        <f t="shared" si="6"/>
        <v>#DIV/0!</v>
      </c>
      <c r="J12" s="9">
        <f t="shared" si="7"/>
        <v>0</v>
      </c>
      <c r="K12" s="9">
        <f t="shared" si="8"/>
        <v>0</v>
      </c>
      <c r="L12" s="12">
        <f t="shared" si="0"/>
        <v>0</v>
      </c>
      <c r="M12" s="9">
        <f t="shared" si="9"/>
        <v>0</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0</v>
      </c>
      <c r="C13" s="373">
        <f>J138</f>
        <v>0</v>
      </c>
      <c r="D13" s="373">
        <f>J142</f>
        <v>0</v>
      </c>
      <c r="E13" s="27">
        <f>'terepi-hajtásszám&amp;hullaték'!CM108</f>
        <v>0</v>
      </c>
      <c r="F13" s="18">
        <f>'terepi-hajtásszám&amp;hullaték'!CQ109</f>
        <v>0</v>
      </c>
      <c r="G13" s="18">
        <f>'terepi-hajtásszám&amp;hullaték'!CR110</f>
        <v>0</v>
      </c>
      <c r="H13" s="9" t="e">
        <f t="shared" si="12"/>
        <v>#DIV/0!</v>
      </c>
      <c r="I13" s="9" t="e">
        <f t="shared" si="6"/>
        <v>#DIV/0!</v>
      </c>
      <c r="J13" s="9">
        <f t="shared" si="7"/>
        <v>0</v>
      </c>
      <c r="K13" s="9">
        <f t="shared" si="8"/>
        <v>0</v>
      </c>
      <c r="L13" s="12">
        <f t="shared" si="0"/>
        <v>0</v>
      </c>
      <c r="M13" s="9">
        <f t="shared" si="9"/>
        <v>0</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0.25</v>
      </c>
      <c r="C14" s="373">
        <f>K138</f>
        <v>1.9247195781581936</v>
      </c>
      <c r="D14" s="373">
        <f>K142</f>
        <v>2</v>
      </c>
      <c r="E14" s="27">
        <f>'terepi-hajtásszám&amp;hullaték'!CV108</f>
        <v>25</v>
      </c>
      <c r="F14" s="18">
        <f>'terepi-hajtásszám&amp;hullaték'!CZ109</f>
        <v>0</v>
      </c>
      <c r="G14" s="18">
        <f>'terepi-hajtásszám&amp;hullaték'!DA110</f>
        <v>7</v>
      </c>
      <c r="H14" s="9">
        <f t="shared" si="12"/>
        <v>0</v>
      </c>
      <c r="I14" s="9">
        <f t="shared" si="6"/>
        <v>0.28000000000000003</v>
      </c>
      <c r="J14" s="9">
        <f t="shared" si="7"/>
        <v>2.880184331797235E-2</v>
      </c>
      <c r="K14" s="9">
        <f t="shared" si="8"/>
        <v>0</v>
      </c>
      <c r="L14" s="12">
        <f t="shared" si="0"/>
        <v>25</v>
      </c>
      <c r="M14" s="9">
        <f t="shared" si="9"/>
        <v>16.666666666666664</v>
      </c>
      <c r="N14" s="12">
        <f t="shared" si="1"/>
        <v>0</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v>
      </c>
      <c r="C15" s="373">
        <f>L138</f>
        <v>0</v>
      </c>
      <c r="D15" s="373">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f t="shared" si="8"/>
        <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0</v>
      </c>
      <c r="C16" s="373">
        <f>M138</f>
        <v>0</v>
      </c>
      <c r="D16" s="373">
        <f>M142</f>
        <v>0</v>
      </c>
      <c r="E16" s="27">
        <f>'terepi-hajtásszám&amp;hullaték'!DN108</f>
        <v>0</v>
      </c>
      <c r="F16" s="18">
        <f>'terepi-hajtásszám&amp;hullaték'!DR109</f>
        <v>0</v>
      </c>
      <c r="G16" s="18">
        <f>'terepi-hajtásszám&amp;hullaték'!DS110</f>
        <v>0</v>
      </c>
      <c r="H16" s="9" t="e">
        <f t="shared" si="12"/>
        <v>#DIV/0!</v>
      </c>
      <c r="I16" s="9" t="e">
        <f t="shared" si="6"/>
        <v>#DIV/0!</v>
      </c>
      <c r="J16" s="9">
        <f t="shared" si="7"/>
        <v>0</v>
      </c>
      <c r="K16" s="9">
        <f t="shared" si="8"/>
        <v>0</v>
      </c>
      <c r="L16" s="12">
        <f t="shared" si="0"/>
        <v>0</v>
      </c>
      <c r="M16" s="9">
        <f t="shared" si="9"/>
        <v>0</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0.74</v>
      </c>
      <c r="C17" s="373">
        <f>N138</f>
        <v>2.6953757632379394</v>
      </c>
      <c r="D17" s="373">
        <f>N142</f>
        <v>13</v>
      </c>
      <c r="E17" s="27">
        <f>'terepi-hajtásszám&amp;hullaték'!DW108</f>
        <v>74</v>
      </c>
      <c r="F17" s="18">
        <f>'terepi-hajtásszám&amp;hullaték'!EA109</f>
        <v>2</v>
      </c>
      <c r="G17" s="18">
        <f>'terepi-hajtásszám&amp;hullaték'!EB110</f>
        <v>30</v>
      </c>
      <c r="H17" s="9">
        <f t="shared" si="12"/>
        <v>2.7027027027027029E-2</v>
      </c>
      <c r="I17" s="9">
        <f t="shared" si="6"/>
        <v>0.43243243243243246</v>
      </c>
      <c r="J17" s="9">
        <f t="shared" si="7"/>
        <v>8.5253456221198162E-2</v>
      </c>
      <c r="K17" s="9">
        <f t="shared" si="8"/>
        <v>0.1111111111111111</v>
      </c>
      <c r="L17" s="12">
        <f t="shared" si="0"/>
        <v>74</v>
      </c>
      <c r="M17" s="9">
        <f t="shared" si="9"/>
        <v>49.333333333333329</v>
      </c>
      <c r="N17" s="12">
        <f t="shared" si="1"/>
        <v>2</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2.4900000000000002</v>
      </c>
      <c r="C18" s="373">
        <f>O138</f>
        <v>6.7621869034485966</v>
      </c>
      <c r="D18" s="373">
        <f>O142</f>
        <v>26</v>
      </c>
      <c r="E18" s="27">
        <f>'terepi-hajtásszám&amp;hullaték'!EF108</f>
        <v>249</v>
      </c>
      <c r="F18" s="18">
        <f>'terepi-hajtásszám&amp;hullaték'!EJ109</f>
        <v>5</v>
      </c>
      <c r="G18" s="18">
        <f>'terepi-hajtásszám&amp;hullaték'!EK110</f>
        <v>89</v>
      </c>
      <c r="H18" s="9">
        <f t="shared" si="12"/>
        <v>2.0080321285140562E-2</v>
      </c>
      <c r="I18" s="9">
        <f t="shared" si="6"/>
        <v>0.37751004016064255</v>
      </c>
      <c r="J18" s="9">
        <f t="shared" si="7"/>
        <v>0.28686635944700462</v>
      </c>
      <c r="K18" s="9">
        <f t="shared" si="8"/>
        <v>0.27777777777777779</v>
      </c>
      <c r="L18" s="12">
        <f t="shared" si="0"/>
        <v>249</v>
      </c>
      <c r="M18" s="9">
        <f t="shared" si="9"/>
        <v>166</v>
      </c>
      <c r="N18" s="12">
        <f t="shared" si="1"/>
        <v>5</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0.23</v>
      </c>
      <c r="C19" s="373">
        <f>P138</f>
        <v>1.6320960062868157</v>
      </c>
      <c r="D19" s="373">
        <f>P142</f>
        <v>2</v>
      </c>
      <c r="E19" s="27">
        <f>'terepi-hajtásszám&amp;hullaték'!EO108</f>
        <v>23</v>
      </c>
      <c r="F19" s="18">
        <f>'terepi-hajtásszám&amp;hullaték'!ES109</f>
        <v>0</v>
      </c>
      <c r="G19" s="18">
        <f>'terepi-hajtásszám&amp;hullaték'!ET110</f>
        <v>11</v>
      </c>
      <c r="H19" s="9">
        <f t="shared" si="12"/>
        <v>0</v>
      </c>
      <c r="I19" s="9">
        <f t="shared" si="6"/>
        <v>0.47826086956521741</v>
      </c>
      <c r="J19" s="9">
        <f t="shared" si="7"/>
        <v>2.6497695852534562E-2</v>
      </c>
      <c r="K19" s="9">
        <f t="shared" si="8"/>
        <v>0</v>
      </c>
      <c r="L19" s="12">
        <f t="shared" si="0"/>
        <v>23</v>
      </c>
      <c r="M19" s="9">
        <f t="shared" si="9"/>
        <v>15.333333333333332</v>
      </c>
      <c r="N19" s="12">
        <f t="shared" si="1"/>
        <v>0</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0.05</v>
      </c>
      <c r="C20" s="373">
        <f>Q138</f>
        <v>0.5</v>
      </c>
      <c r="D20" s="373">
        <f>Q142</f>
        <v>1</v>
      </c>
      <c r="E20" s="27">
        <f>'terepi-hajtásszám&amp;hullaték'!EX108</f>
        <v>5</v>
      </c>
      <c r="F20" s="18">
        <f>'terepi-hajtásszám&amp;hullaték'!FB109</f>
        <v>0</v>
      </c>
      <c r="G20" s="18">
        <f>'terepi-hajtásszám&amp;hullaték'!FC110</f>
        <v>3</v>
      </c>
      <c r="H20" s="9">
        <f t="shared" si="12"/>
        <v>0</v>
      </c>
      <c r="I20" s="9">
        <f t="shared" si="6"/>
        <v>0.6</v>
      </c>
      <c r="J20" s="9">
        <f t="shared" si="7"/>
        <v>5.7603686635944703E-3</v>
      </c>
      <c r="K20" s="9">
        <f t="shared" si="8"/>
        <v>0</v>
      </c>
      <c r="L20" s="12">
        <f t="shared" si="0"/>
        <v>5</v>
      </c>
      <c r="M20" s="9">
        <f t="shared" si="9"/>
        <v>3.333333333333333</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0.78</v>
      </c>
      <c r="C21" s="373">
        <f>R138</f>
        <v>2.9183501634943805</v>
      </c>
      <c r="D21" s="373">
        <f>R142</f>
        <v>9</v>
      </c>
      <c r="E21" s="27">
        <f>'terepi-hajtásszám&amp;hullaték'!FG108</f>
        <v>78</v>
      </c>
      <c r="F21" s="18">
        <f>'terepi-hajtásszám&amp;hullaték'!FK109</f>
        <v>7</v>
      </c>
      <c r="G21" s="18">
        <f>'terepi-hajtásszám&amp;hullaték'!FL110</f>
        <v>25</v>
      </c>
      <c r="H21" s="9">
        <f t="shared" si="12"/>
        <v>8.9743589743589744E-2</v>
      </c>
      <c r="I21" s="9">
        <f t="shared" si="6"/>
        <v>0.41025641025641024</v>
      </c>
      <c r="J21" s="9">
        <f t="shared" si="7"/>
        <v>8.9861751152073732E-2</v>
      </c>
      <c r="K21" s="9">
        <f t="shared" si="8"/>
        <v>0.3888888888888889</v>
      </c>
      <c r="L21" s="12">
        <f t="shared" si="0"/>
        <v>78</v>
      </c>
      <c r="M21" s="9">
        <f t="shared" si="9"/>
        <v>52</v>
      </c>
      <c r="N21" s="12">
        <f t="shared" si="1"/>
        <v>7</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2.99</v>
      </c>
      <c r="C22" s="373">
        <f>S138</f>
        <v>6.3667301281939475</v>
      </c>
      <c r="D22" s="373">
        <f>S142</f>
        <v>28.000000000000004</v>
      </c>
      <c r="E22" s="27">
        <f>'terepi-hajtásszám&amp;hullaték'!FP108</f>
        <v>299</v>
      </c>
      <c r="F22" s="18">
        <f>'terepi-hajtásszám&amp;hullaték'!FT109</f>
        <v>1</v>
      </c>
      <c r="G22" s="18">
        <f>'terepi-hajtásszám&amp;hullaték'!FU110</f>
        <v>1</v>
      </c>
      <c r="H22" s="9">
        <f t="shared" si="12"/>
        <v>3.3444816053511705E-3</v>
      </c>
      <c r="I22" s="9">
        <f t="shared" si="6"/>
        <v>6.688963210702341E-3</v>
      </c>
      <c r="J22" s="9">
        <f t="shared" si="7"/>
        <v>0.34447004608294929</v>
      </c>
      <c r="K22" s="9">
        <f t="shared" si="8"/>
        <v>5.5555555555555552E-2</v>
      </c>
      <c r="L22" s="12">
        <f t="shared" si="0"/>
        <v>299</v>
      </c>
      <c r="M22" s="9">
        <f t="shared" si="9"/>
        <v>199.33333333333331</v>
      </c>
      <c r="N22" s="12">
        <f t="shared" si="1"/>
        <v>1</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0.51</v>
      </c>
      <c r="C23" s="373">
        <f>T138</f>
        <v>2.0375019365424274</v>
      </c>
      <c r="D23" s="373">
        <f>T142</f>
        <v>8</v>
      </c>
      <c r="E23" s="27">
        <f>'terepi-hajtásszám&amp;hullaték'!FY108</f>
        <v>51</v>
      </c>
      <c r="F23" s="18">
        <f>'terepi-hajtásszám&amp;hullaték'!GC109</f>
        <v>0</v>
      </c>
      <c r="G23" s="18">
        <f>'terepi-hajtásszám&amp;hullaték'!GD110</f>
        <v>9</v>
      </c>
      <c r="H23" s="9">
        <f t="shared" si="12"/>
        <v>0</v>
      </c>
      <c r="I23" s="9">
        <f t="shared" si="6"/>
        <v>0.17647058823529413</v>
      </c>
      <c r="J23" s="9">
        <f t="shared" si="7"/>
        <v>5.8755760368663597E-2</v>
      </c>
      <c r="K23" s="9">
        <f t="shared" si="8"/>
        <v>0</v>
      </c>
      <c r="L23" s="12">
        <f t="shared" si="0"/>
        <v>51</v>
      </c>
      <c r="M23" s="9">
        <f t="shared" si="9"/>
        <v>34</v>
      </c>
      <c r="N23" s="12">
        <f t="shared" si="1"/>
        <v>0</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f t="shared" si="8"/>
        <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'terepi-hajtásszám&amp;hullaték'!GO4</f>
        <v>Kutyabenge</v>
      </c>
      <c r="B25" s="376">
        <f>V137</f>
        <v>0.28000000000000003</v>
      </c>
      <c r="C25" s="373">
        <f>V138</f>
        <v>1.1016974964741337</v>
      </c>
      <c r="D25" s="373">
        <f>V142</f>
        <v>7.0000000000000009</v>
      </c>
      <c r="E25" s="27">
        <f>'terepi-hajtásszám&amp;hullaték'!GQ108</f>
        <v>28</v>
      </c>
      <c r="F25" s="18">
        <f>'terepi-hajtásszám&amp;hullaték'!GU109</f>
        <v>1</v>
      </c>
      <c r="G25" s="18">
        <f>'terepi-hajtásszám&amp;hullaték'!GV110</f>
        <v>9</v>
      </c>
      <c r="H25" s="9">
        <f t="shared" si="12"/>
        <v>3.5714285714285712E-2</v>
      </c>
      <c r="I25" s="9">
        <f t="shared" si="6"/>
        <v>0.35714285714285715</v>
      </c>
      <c r="J25" s="9">
        <f t="shared" si="7"/>
        <v>3.2258064516129031E-2</v>
      </c>
      <c r="K25" s="9">
        <f t="shared" si="8"/>
        <v>5.5555555555555552E-2</v>
      </c>
      <c r="L25" s="12">
        <f t="shared" si="0"/>
        <v>28</v>
      </c>
      <c r="M25" s="9">
        <f t="shared" si="9"/>
        <v>18.666666666666664</v>
      </c>
      <c r="N25" s="12">
        <f t="shared" si="1"/>
        <v>1</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Tatárjuhar</v>
      </c>
      <c r="B26" s="376">
        <f>W137</f>
        <v>0.01</v>
      </c>
      <c r="C26" s="373">
        <f>W138</f>
        <v>0.1</v>
      </c>
      <c r="D26" s="373">
        <f>W142</f>
        <v>1</v>
      </c>
      <c r="E26" s="27">
        <f>'terepi-hajtásszám&amp;hullaték'!GZ108</f>
        <v>1</v>
      </c>
      <c r="F26" s="18">
        <f>'terepi-hajtásszám&amp;hullaték'!HD109</f>
        <v>0</v>
      </c>
      <c r="G26" s="18">
        <f>'terepi-hajtásszám&amp;hullaték'!HE110</f>
        <v>0</v>
      </c>
      <c r="H26" s="9">
        <f t="shared" si="12"/>
        <v>0</v>
      </c>
      <c r="I26" s="9">
        <f t="shared" si="6"/>
        <v>0</v>
      </c>
      <c r="J26" s="9">
        <f t="shared" si="7"/>
        <v>1.152073732718894E-3</v>
      </c>
      <c r="K26" s="9">
        <f t="shared" si="8"/>
        <v>0</v>
      </c>
      <c r="L26" s="12">
        <f t="shared" si="0"/>
        <v>1</v>
      </c>
      <c r="M26" s="9">
        <f t="shared" si="9"/>
        <v>0.66666666666666663</v>
      </c>
      <c r="N26" s="12">
        <f t="shared" si="1"/>
        <v>0</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Vadkörte</v>
      </c>
      <c r="B27" s="376">
        <f>X137</f>
        <v>0.23</v>
      </c>
      <c r="C27" s="373">
        <f>X138</f>
        <v>2.2999999999999998</v>
      </c>
      <c r="D27" s="373">
        <f>X142</f>
        <v>1</v>
      </c>
      <c r="E27" s="27">
        <f>'terepi-hajtásszám&amp;hullaték'!HI108</f>
        <v>23</v>
      </c>
      <c r="F27" s="18">
        <f>'terepi-hajtásszám&amp;hullaték'!HM109</f>
        <v>0</v>
      </c>
      <c r="G27" s="18">
        <f>'terepi-hajtásszám&amp;hullaték'!HN110</f>
        <v>0</v>
      </c>
      <c r="H27" s="9">
        <f t="shared" si="12"/>
        <v>0</v>
      </c>
      <c r="I27" s="9">
        <f t="shared" si="6"/>
        <v>0</v>
      </c>
      <c r="J27" s="9">
        <f t="shared" si="7"/>
        <v>2.6497695852534562E-2</v>
      </c>
      <c r="K27" s="9">
        <f t="shared" si="8"/>
        <v>0</v>
      </c>
      <c r="L27" s="12">
        <f t="shared" si="0"/>
        <v>23</v>
      </c>
      <c r="M27" s="9">
        <f t="shared" si="9"/>
        <v>15.333333333333332</v>
      </c>
      <c r="N27" s="12">
        <f t="shared" si="1"/>
        <v>0</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c r="F28" s="18"/>
      <c r="G28" s="18"/>
      <c r="H28" s="9" t="e">
        <f t="shared" si="12"/>
        <v>#DIV/0!</v>
      </c>
      <c r="I28" s="9" t="e">
        <f t="shared" si="6"/>
        <v>#DIV/0!</v>
      </c>
      <c r="J28" s="9">
        <f t="shared" si="7"/>
        <v>0</v>
      </c>
      <c r="K28" s="9">
        <f t="shared" si="8"/>
        <v>0</v>
      </c>
      <c r="L28" s="12">
        <f t="shared" si="0"/>
        <v>0</v>
      </c>
      <c r="M28" s="9">
        <f t="shared" si="9"/>
        <v>0</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868</v>
      </c>
      <c r="F29" s="11">
        <f>SUM(F5:F28)</f>
        <v>18</v>
      </c>
      <c r="G29" s="11">
        <f>SUM(G5:G25)</f>
        <v>190</v>
      </c>
      <c r="H29" s="12">
        <f>F29/E29</f>
        <v>2.0737327188940093E-2</v>
      </c>
      <c r="I29" s="12">
        <f>(G29+F29)/E29</f>
        <v>0.23963133640552994</v>
      </c>
      <c r="J29" s="26"/>
      <c r="K29" s="26"/>
      <c r="L29" s="12">
        <f t="shared" si="0"/>
        <v>868</v>
      </c>
      <c r="M29" s="12">
        <f>(L29*(10000/(100*0.5*0.3)))/1000</f>
        <v>578.66666666666663</v>
      </c>
      <c r="N29" s="12">
        <f t="shared" si="1"/>
        <v>18</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'terepi-hajtásszám&amp;hullaték'!GO4</f>
        <v>Kutyabenge</v>
      </c>
      <c r="W36" s="354" t="str">
        <f>'terepi-hajtásszám&amp;hullaték'!GX4</f>
        <v>Tatárjuhar</v>
      </c>
      <c r="X36" s="354" t="str">
        <f>'terepi-hajtásszám&amp;hullaték'!HG4</f>
        <v>Vadkörte</v>
      </c>
    </row>
    <row r="37" spans="1:24" ht="15" x14ac:dyDescent="0.25">
      <c r="A37" s="360" t="s">
        <v>0</v>
      </c>
      <c r="B37" s="351">
        <f>SUM('terepi-hajtásszám&amp;hullaték'!P7:S7)</f>
        <v>0</v>
      </c>
      <c r="C37" s="352">
        <f>SUM('terepi-hajtásszám&amp;hullaték'!Y7:AB7)</f>
        <v>0</v>
      </c>
      <c r="D37" s="352">
        <f>SUM('terepi-hajtásszám&amp;hullaték'!AH7:AK7)</f>
        <v>0</v>
      </c>
      <c r="E37" s="352">
        <f>SUM('terepi-hajtásszám&amp;hullaték'!AQ7:AT7)</f>
        <v>0</v>
      </c>
      <c r="F37" s="352">
        <f>SUM('terepi-hajtásszám&amp;hullaték'!AZ7:BC7)</f>
        <v>0</v>
      </c>
      <c r="G37" s="352">
        <f>SUM('terepi-hajtásszám&amp;hullaték'!BI7:BL7)</f>
        <v>0</v>
      </c>
      <c r="H37" s="352">
        <f>SUM('terepi-hajtásszám&amp;hullaték'!BR7:BU7)</f>
        <v>0</v>
      </c>
      <c r="I37" s="352">
        <f>SUM('terepi-hajtásszám&amp;hullaték'!CA7:CD7)</f>
        <v>0</v>
      </c>
      <c r="J37" s="352">
        <f>SUM('terepi-hajtásszám&amp;hullaték'!CJ7:CM7)</f>
        <v>0</v>
      </c>
      <c r="K37" s="351">
        <f>SUM('terepi-hajtásszám&amp;hullaték'!CS7:CV7)</f>
        <v>0</v>
      </c>
      <c r="L37" s="351">
        <f>SUM('terepi-hajtásszám&amp;hullaték'!DB7:DE7)</f>
        <v>0</v>
      </c>
      <c r="M37" s="351">
        <f>SUM('terepi-hajtásszám&amp;hullaték'!DK7:DN7)</f>
        <v>0</v>
      </c>
      <c r="N37" s="351">
        <f>SUM('terepi-hajtásszám&amp;hullaték'!DT7:DW7)</f>
        <v>0</v>
      </c>
      <c r="O37" s="353">
        <f>SUM('terepi-hajtásszám&amp;hullaték'!EC7:EF7)</f>
        <v>0</v>
      </c>
      <c r="P37" s="351">
        <f>SUM('terepi-hajtásszám&amp;hullaték'!EL7:EO7)</f>
        <v>0</v>
      </c>
      <c r="Q37" s="351">
        <f>SUM('terepi-hajtásszám&amp;hullaték'!EU7:EX7)</f>
        <v>0</v>
      </c>
      <c r="R37" s="351">
        <f>SUM('terepi-hajtásszám&amp;hullaték'!FD7:FG7)</f>
        <v>0</v>
      </c>
      <c r="S37" s="351">
        <f>SUM('terepi-hajtásszám&amp;hullaték'!FM7:FP7)</f>
        <v>8</v>
      </c>
      <c r="T37" s="351">
        <f>SUM('terepi-hajtásszám&amp;hullaték'!FV7:FY7)</f>
        <v>0</v>
      </c>
      <c r="U37" s="351">
        <f>SUM('terepi-hajtásszám&amp;hullaték'!GE7:GH7)</f>
        <v>0</v>
      </c>
      <c r="V37" s="351">
        <f>SUM('terepi-hajtásszám&amp;hullaték'!GN7:GQ7)</f>
        <v>0</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0</v>
      </c>
      <c r="E38" s="352">
        <f>SUM('terepi-hajtásszám&amp;hullaték'!AQ8:AT8)</f>
        <v>0</v>
      </c>
      <c r="F38" s="352">
        <f>SUM('terepi-hajtásszám&amp;hullaték'!AZ8:BC8)</f>
        <v>0</v>
      </c>
      <c r="G38" s="352">
        <f>SUM('terepi-hajtásszám&amp;hullaték'!BI8:BL8)</f>
        <v>0</v>
      </c>
      <c r="H38" s="352">
        <f>SUM('terepi-hajtásszám&amp;hullaték'!BR8:BU8)</f>
        <v>0</v>
      </c>
      <c r="I38" s="352">
        <f>SUM('terepi-hajtásszám&amp;hullaték'!CA8:CD8)</f>
        <v>0</v>
      </c>
      <c r="J38" s="352">
        <f>SUM('terepi-hajtásszám&amp;hullaték'!CJ8:CM8)</f>
        <v>0</v>
      </c>
      <c r="K38" s="351">
        <f>SUM('terepi-hajtásszám&amp;hullaték'!CS8:CV8)</f>
        <v>0</v>
      </c>
      <c r="L38" s="351">
        <f>SUM('terepi-hajtásszám&amp;hullaték'!DB8:DE8)</f>
        <v>0</v>
      </c>
      <c r="M38" s="351">
        <f>SUM('terepi-hajtásszám&amp;hullaték'!DK8:DN8)</f>
        <v>0</v>
      </c>
      <c r="N38" s="351">
        <f>SUM('terepi-hajtásszám&amp;hullaték'!DT8:DW8)</f>
        <v>0</v>
      </c>
      <c r="O38" s="353">
        <f>SUM('terepi-hajtásszám&amp;hullaték'!EC8:EF8)</f>
        <v>0</v>
      </c>
      <c r="P38" s="351">
        <f>SUM('terepi-hajtásszám&amp;hullaték'!EL8:EO8)</f>
        <v>0</v>
      </c>
      <c r="Q38" s="351">
        <f>SUM('terepi-hajtásszám&amp;hullaték'!EU8:EX8)</f>
        <v>0</v>
      </c>
      <c r="R38" s="351">
        <f>SUM('terepi-hajtásszám&amp;hullaték'!FD8:FG8)</f>
        <v>0</v>
      </c>
      <c r="S38" s="351">
        <f>SUM('terepi-hajtásszám&amp;hullaték'!FM8:FP8)</f>
        <v>0</v>
      </c>
      <c r="T38" s="351">
        <f>SUM('terepi-hajtásszám&amp;hullaték'!FV8:FY8)</f>
        <v>7</v>
      </c>
      <c r="U38" s="351">
        <f>SUM('terepi-hajtásszám&amp;hullaték'!GE8:GH8)</f>
        <v>0</v>
      </c>
      <c r="V38" s="351">
        <f>SUM('terepi-hajtásszám&amp;hullaték'!GN8:GQ8)</f>
        <v>0</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0</v>
      </c>
      <c r="G39" s="352">
        <f>SUM('terepi-hajtásszám&amp;hullaték'!BI9:BL9)</f>
        <v>0</v>
      </c>
      <c r="H39" s="352">
        <f>SUM('terepi-hajtásszám&amp;hullaték'!BR9:BU9)</f>
        <v>0</v>
      </c>
      <c r="I39" s="352">
        <f>SUM('terepi-hajtásszám&amp;hullaték'!CA9:CD9)</f>
        <v>0</v>
      </c>
      <c r="J39" s="352">
        <f>SUM('terepi-hajtásszám&amp;hullaték'!CJ9:CM9)</f>
        <v>0</v>
      </c>
      <c r="K39" s="351">
        <f>SUM('terepi-hajtásszám&amp;hullaték'!CS9:CV9)</f>
        <v>0</v>
      </c>
      <c r="L39" s="351">
        <f>SUM('terepi-hajtásszám&amp;hullaték'!DB9:DE9)</f>
        <v>0</v>
      </c>
      <c r="M39" s="351">
        <f>SUM('terepi-hajtásszám&amp;hullaték'!DK9:DN9)</f>
        <v>0</v>
      </c>
      <c r="N39" s="351">
        <f>SUM('terepi-hajtásszám&amp;hullaték'!DT9:DW9)</f>
        <v>2</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SUM('terepi-hajtásszám&amp;hullaték'!GN9:GQ9)</f>
        <v>0</v>
      </c>
      <c r="W39" s="351">
        <f>SUM('terepi-hajtásszám&amp;hullaték'!GW9:GZ9)</f>
        <v>0</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0</v>
      </c>
      <c r="E40" s="352">
        <f>SUM('terepi-hajtásszám&amp;hullaték'!AQ10:AT10)</f>
        <v>0</v>
      </c>
      <c r="F40" s="352">
        <f>SUM('terepi-hajtásszám&amp;hullaték'!AZ10:BC10)</f>
        <v>0</v>
      </c>
      <c r="G40" s="352">
        <f>SUM('terepi-hajtásszám&amp;hullaték'!BI10:BL10)</f>
        <v>0</v>
      </c>
      <c r="H40" s="352">
        <f>SUM('terepi-hajtásszám&amp;hullaték'!BR10:BU10)</f>
        <v>0</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54</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1</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0</v>
      </c>
      <c r="E41" s="352">
        <f>SUM('terepi-hajtásszám&amp;hullaték'!AQ11:AT11)</f>
        <v>0</v>
      </c>
      <c r="F41" s="352">
        <f>SUM('terepi-hajtásszám&amp;hullaték'!AZ11:BC11)</f>
        <v>0</v>
      </c>
      <c r="G41" s="352">
        <f>SUM('terepi-hajtásszám&amp;hullaték'!BI11:BL11)</f>
        <v>0</v>
      </c>
      <c r="H41" s="352">
        <f>SUM('terepi-hajtásszám&amp;hullaték'!BR11:BU11)</f>
        <v>0</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0</v>
      </c>
      <c r="O41" s="353">
        <f>SUM('terepi-hajtásszám&amp;hullaték'!EC11:EF11)</f>
        <v>0</v>
      </c>
      <c r="P41" s="351">
        <f>SUM('terepi-hajtásszám&amp;hullaték'!EL11:EO11)</f>
        <v>0</v>
      </c>
      <c r="Q41" s="351">
        <f>SUM('terepi-hajtásszám&amp;hullaték'!EU11:EX11)</f>
        <v>0</v>
      </c>
      <c r="R41" s="351">
        <f>SUM('terepi-hajtásszám&amp;hullaték'!FD11:FG11)</f>
        <v>13</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0</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0</v>
      </c>
      <c r="E42" s="352">
        <f>SUM('terepi-hajtásszám&amp;hullaték'!AQ12:AT12)</f>
        <v>0</v>
      </c>
      <c r="F42" s="352">
        <f>SUM('terepi-hajtásszám&amp;hullaték'!AZ12:BC12)</f>
        <v>0</v>
      </c>
      <c r="G42" s="352">
        <f>SUM('terepi-hajtásszám&amp;hullaték'!BI12:BL12)</f>
        <v>0</v>
      </c>
      <c r="H42" s="352">
        <f>SUM('terepi-hajtásszám&amp;hullaték'!BR12:BU12)</f>
        <v>0</v>
      </c>
      <c r="I42" s="352">
        <f>SUM('terepi-hajtásszám&amp;hullaték'!CA12:CD12)</f>
        <v>0</v>
      </c>
      <c r="J42" s="352">
        <f>SUM('terepi-hajtásszám&amp;hullaték'!CJ12:CM12)</f>
        <v>0</v>
      </c>
      <c r="K42" s="351">
        <f>SUM('terepi-hajtásszám&amp;hullaték'!CS12:CV12)</f>
        <v>0</v>
      </c>
      <c r="L42" s="351">
        <f>SUM('terepi-hajtásszám&amp;hullaték'!DB12:DE12)</f>
        <v>0</v>
      </c>
      <c r="M42" s="351">
        <f>SUM('terepi-hajtásszám&amp;hullaték'!DK12:DN12)</f>
        <v>0</v>
      </c>
      <c r="N42" s="351">
        <f>SUM('terepi-hajtásszám&amp;hullaték'!DT12:DW12)</f>
        <v>0</v>
      </c>
      <c r="O42" s="353">
        <f>SUM('terepi-hajtásszám&amp;hullaték'!EC12:EF12)</f>
        <v>1</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0</v>
      </c>
      <c r="U42" s="351">
        <f>SUM('terepi-hajtásszám&amp;hullaték'!GE12:GH12)</f>
        <v>0</v>
      </c>
      <c r="V42" s="351">
        <f>SUM('terepi-hajtásszám&amp;hullaték'!GN12:GQ12)</f>
        <v>0</v>
      </c>
      <c r="W42" s="351">
        <f>SUM('terepi-hajtásszám&amp;hullaték'!GW12:GZ12)</f>
        <v>0</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0</v>
      </c>
      <c r="E43" s="352">
        <f>SUM('terepi-hajtásszám&amp;hullaték'!AQ13:AT13)</f>
        <v>0</v>
      </c>
      <c r="F43" s="352">
        <f>SUM('terepi-hajtásszám&amp;hullaték'!AZ13:BC13)</f>
        <v>0</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0</v>
      </c>
      <c r="L43" s="351">
        <f>SUM('terepi-hajtásszám&amp;hullaték'!DB13:DE13)</f>
        <v>0</v>
      </c>
      <c r="M43" s="351">
        <f>SUM('terepi-hajtásszám&amp;hullaték'!DK13:DN13)</f>
        <v>0</v>
      </c>
      <c r="N43" s="351">
        <f>SUM('terepi-hajtásszám&amp;hullaték'!DT13:DW13)</f>
        <v>0</v>
      </c>
      <c r="O43" s="353">
        <f>SUM('terepi-hajtásszám&amp;hullaték'!EC13:EF13)</f>
        <v>23</v>
      </c>
      <c r="P43" s="351">
        <f>SUM('terepi-hajtásszám&amp;hullaték'!EL13:EO13)</f>
        <v>0</v>
      </c>
      <c r="Q43" s="351">
        <f>SUM('terepi-hajtásszám&amp;hullaték'!EU13:EX13)</f>
        <v>0</v>
      </c>
      <c r="R43" s="351">
        <f>SUM('terepi-hajtásszám&amp;hullaték'!FD13:FG13)</f>
        <v>0</v>
      </c>
      <c r="S43" s="351">
        <f>SUM('terepi-hajtásszám&amp;hullaték'!FM13:FP13)</f>
        <v>0</v>
      </c>
      <c r="T43" s="351">
        <f>SUM('terepi-hajtásszám&amp;hullaték'!FV13:FY13)</f>
        <v>0</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0</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0</v>
      </c>
      <c r="L44" s="351">
        <f>SUM('terepi-hajtásszám&amp;hullaték'!DB14:DE14)</f>
        <v>0</v>
      </c>
      <c r="M44" s="351">
        <f>SUM('terepi-hajtásszám&amp;hullaték'!DK14:DN14)</f>
        <v>0</v>
      </c>
      <c r="N44" s="351">
        <f>SUM('terepi-hajtásszám&amp;hullaték'!DT14:DW14)</f>
        <v>0</v>
      </c>
      <c r="O44" s="353">
        <f>SUM('terepi-hajtásszám&amp;hullaték'!EC14:EF14)</f>
        <v>0</v>
      </c>
      <c r="P44" s="351">
        <f>SUM('terepi-hajtásszám&amp;hullaték'!EL14:EO14)</f>
        <v>13</v>
      </c>
      <c r="Q44" s="351">
        <f>SUM('terepi-hajtásszám&amp;hullaték'!EU14:EX14)</f>
        <v>0</v>
      </c>
      <c r="R44" s="351">
        <f>SUM('terepi-hajtásszám&amp;hullaték'!FD14:FG14)</f>
        <v>1</v>
      </c>
      <c r="S44" s="351">
        <f>SUM('terepi-hajtásszám&amp;hullaték'!FM14:FP14)</f>
        <v>0</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0</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0</v>
      </c>
      <c r="L45" s="351">
        <f>SUM('terepi-hajtásszám&amp;hullaték'!DB15:DE15)</f>
        <v>0</v>
      </c>
      <c r="M45" s="351">
        <f>SUM('terepi-hajtásszám&amp;hullaték'!DK15:DN15)</f>
        <v>0</v>
      </c>
      <c r="N45" s="351">
        <f>SUM('terepi-hajtásszám&amp;hullaték'!DT15:DW15)</f>
        <v>0</v>
      </c>
      <c r="O45" s="353">
        <f>SUM('terepi-hajtásszám&amp;hullaték'!EC15:EF15)</f>
        <v>12</v>
      </c>
      <c r="P45" s="351">
        <f>SUM('terepi-hajtásszám&amp;hullaték'!EL15:EO15)</f>
        <v>0</v>
      </c>
      <c r="Q45" s="351">
        <f>SUM('terepi-hajtásszám&amp;hullaték'!EU15:EX15)</f>
        <v>0</v>
      </c>
      <c r="R45" s="351">
        <f>SUM('terepi-hajtásszám&amp;hullaték'!FD15:FG15)</f>
        <v>0</v>
      </c>
      <c r="S45" s="351">
        <f>SUM('terepi-hajtásszám&amp;hullaték'!FM15:FP15)</f>
        <v>6</v>
      </c>
      <c r="T45" s="351">
        <f>SUM('terepi-hajtásszám&amp;hullaték'!FV15:FY15)</f>
        <v>0</v>
      </c>
      <c r="U45" s="351">
        <f>SUM('terepi-hajtásszám&amp;hullaték'!GE15:GH15)</f>
        <v>0</v>
      </c>
      <c r="V45" s="351">
        <f>SUM('terepi-hajtásszám&amp;hullaték'!GN15:GQ15)</f>
        <v>0</v>
      </c>
      <c r="W45" s="351">
        <f>SUM('terepi-hajtásszám&amp;hullaték'!GW15:GZ15)</f>
        <v>0</v>
      </c>
      <c r="X45" s="351">
        <f>SUM('terepi-hajtásszám&amp;hullaték'!HF15:HI15)</f>
        <v>0</v>
      </c>
    </row>
    <row r="46" spans="1:24" ht="15" x14ac:dyDescent="0.25">
      <c r="A46" s="360" t="s">
        <v>9</v>
      </c>
      <c r="B46" s="351">
        <f>SUM('terepi-hajtásszám&amp;hullaték'!P16:S16)</f>
        <v>0</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0</v>
      </c>
      <c r="O46" s="353">
        <f>SUM('terepi-hajtásszám&amp;hullaték'!EC16:EF16)</f>
        <v>9</v>
      </c>
      <c r="P46" s="351">
        <f>SUM('terepi-hajtásszám&amp;hullaték'!EL16:EO16)</f>
        <v>0</v>
      </c>
      <c r="Q46" s="351">
        <f>SUM('terepi-hajtásszám&amp;hullaték'!EU16:EX16)</f>
        <v>0</v>
      </c>
      <c r="R46" s="351">
        <f>SUM('terepi-hajtásszám&amp;hullaték'!FD16:FG16)</f>
        <v>0</v>
      </c>
      <c r="S46" s="351">
        <f>SUM('terepi-hajtásszám&amp;hullaték'!FM16:FP16)</f>
        <v>0</v>
      </c>
      <c r="T46" s="351">
        <f>SUM('terepi-hajtásszám&amp;hullaték'!FV16:FY16)</f>
        <v>0</v>
      </c>
      <c r="U46" s="351">
        <f>SUM('terepi-hajtásszám&amp;hullaték'!GE16:GH16)</f>
        <v>0</v>
      </c>
      <c r="V46" s="351">
        <f>SUM('terepi-hajtásszám&amp;hullaték'!GN16:GQ16)</f>
        <v>0</v>
      </c>
      <c r="W46" s="351">
        <f>SUM('terepi-hajtásszám&amp;hullaték'!GW16:GZ16)</f>
        <v>0</v>
      </c>
      <c r="X46" s="351">
        <f>SUM('terepi-hajtásszám&amp;hullaték'!HF16:HI16)</f>
        <v>0</v>
      </c>
    </row>
    <row r="47" spans="1:24" ht="15" x14ac:dyDescent="0.25">
      <c r="A47" s="360" t="s">
        <v>10</v>
      </c>
      <c r="B47" s="351">
        <f>SUM('terepi-hajtásszám&amp;hullaték'!P17:S17)</f>
        <v>0</v>
      </c>
      <c r="C47" s="352">
        <f>SUM('terepi-hajtásszám&amp;hullaték'!Y17:AB17)</f>
        <v>0</v>
      </c>
      <c r="D47" s="352">
        <f>SUM('terepi-hajtásszám&amp;hullaték'!AH17:AK17)</f>
        <v>0</v>
      </c>
      <c r="E47" s="352">
        <f>SUM('terepi-hajtásszám&amp;hullaték'!AQ17:AT17)</f>
        <v>0</v>
      </c>
      <c r="F47" s="352">
        <f>SUM('terepi-hajtásszám&amp;hullaték'!AZ17:BC17)</f>
        <v>0</v>
      </c>
      <c r="G47" s="352">
        <f>SUM('terepi-hajtásszám&amp;hullaték'!BI17:BL17)</f>
        <v>0</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0</v>
      </c>
      <c r="P47" s="351">
        <f>SUM('terepi-hajtásszám&amp;hullaték'!EL17:EO17)</f>
        <v>0</v>
      </c>
      <c r="Q47" s="351">
        <f>SUM('terepi-hajtásszám&amp;hullaték'!EU17:EX17)</f>
        <v>0</v>
      </c>
      <c r="R47" s="351">
        <f>SUM('terepi-hajtásszám&amp;hullaték'!FD17:FG17)</f>
        <v>3</v>
      </c>
      <c r="S47" s="351">
        <f>SUM('terepi-hajtásszám&amp;hullaték'!FM17:FP17)</f>
        <v>0</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0</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0</v>
      </c>
      <c r="H48" s="352">
        <f>SUM('terepi-hajtásszám&amp;hullaték'!BR18:BU18)</f>
        <v>0</v>
      </c>
      <c r="I48" s="352">
        <f>SUM('terepi-hajtásszám&amp;hullaték'!CA18:CD18)</f>
        <v>0</v>
      </c>
      <c r="J48" s="352">
        <f>SUM('terepi-hajtásszám&amp;hullaték'!CJ18:CM18)</f>
        <v>0</v>
      </c>
      <c r="K48" s="351">
        <f>SUM('terepi-hajtásszám&amp;hullaték'!CS18:CV18)</f>
        <v>0</v>
      </c>
      <c r="L48" s="351">
        <f>SUM('terepi-hajtásszám&amp;hullaték'!DB18:DE18)</f>
        <v>0</v>
      </c>
      <c r="M48" s="351">
        <f>SUM('terepi-hajtásszám&amp;hullaték'!DK18:DN18)</f>
        <v>0</v>
      </c>
      <c r="N48" s="351">
        <f>SUM('terepi-hajtásszám&amp;hullaték'!DT18:DW18)</f>
        <v>0</v>
      </c>
      <c r="O48" s="353">
        <f>SUM('terepi-hajtásszám&amp;hullaték'!EC18:EF18)</f>
        <v>0</v>
      </c>
      <c r="P48" s="351">
        <f>SUM('terepi-hajtásszám&amp;hullaték'!EL18:EO18)</f>
        <v>0</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0</v>
      </c>
      <c r="G49" s="352">
        <f>SUM('terepi-hajtásszám&amp;hullaték'!BI19:BL19)</f>
        <v>0</v>
      </c>
      <c r="H49" s="352">
        <f>SUM('terepi-hajtásszám&amp;hullaték'!BR19:BU19)</f>
        <v>0</v>
      </c>
      <c r="I49" s="352">
        <f>SUM('terepi-hajtásszám&amp;hullaték'!CA19:CD19)</f>
        <v>0</v>
      </c>
      <c r="J49" s="352">
        <f>SUM('terepi-hajtásszám&amp;hullaték'!CJ19:CM19)</f>
        <v>0</v>
      </c>
      <c r="K49" s="351">
        <f>SUM('terepi-hajtásszám&amp;hullaték'!CS19:CV19)</f>
        <v>0</v>
      </c>
      <c r="L49" s="351">
        <f>SUM('terepi-hajtásszám&amp;hullaték'!DB19:DE19)</f>
        <v>0</v>
      </c>
      <c r="M49" s="351">
        <f>SUM('terepi-hajtásszám&amp;hullaték'!DK19:DN19)</f>
        <v>0</v>
      </c>
      <c r="N49" s="351">
        <f>SUM('terepi-hajtásszám&amp;hullaték'!DT19:DW19)</f>
        <v>0</v>
      </c>
      <c r="O49" s="353">
        <f>SUM('terepi-hajtásszám&amp;hullaték'!EC19:EF19)</f>
        <v>0</v>
      </c>
      <c r="P49" s="351">
        <f>SUM('terepi-hajtásszám&amp;hullaték'!EL19:EO19)</f>
        <v>0</v>
      </c>
      <c r="Q49" s="351">
        <f>SUM('terepi-hajtásszám&amp;hullaték'!EU19:EX19)</f>
        <v>0</v>
      </c>
      <c r="R49" s="351">
        <f>SUM('terepi-hajtásszám&amp;hullaték'!FD19:FG19)</f>
        <v>0</v>
      </c>
      <c r="S49" s="351">
        <f>SUM('terepi-hajtásszám&amp;hullaték'!FM19:FP19)</f>
        <v>0</v>
      </c>
      <c r="T49" s="351">
        <f>SUM('terepi-hajtásszám&amp;hullaték'!FV19:FY19)</f>
        <v>0</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0</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0</v>
      </c>
      <c r="H50" s="352">
        <f>SUM('terepi-hajtásszám&amp;hullaték'!BR20:BU20)</f>
        <v>0</v>
      </c>
      <c r="I50" s="352">
        <f>SUM('terepi-hajtásszám&amp;hullaték'!CA20:CD20)</f>
        <v>0</v>
      </c>
      <c r="J50" s="352">
        <f>SUM('terepi-hajtásszám&amp;hullaték'!CJ20:CM20)</f>
        <v>0</v>
      </c>
      <c r="K50" s="351">
        <f>SUM('terepi-hajtásszám&amp;hullaték'!CS20:CV20)</f>
        <v>0</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0</v>
      </c>
      <c r="Q50" s="351">
        <f>SUM('terepi-hajtásszám&amp;hullaték'!EU20:EX20)</f>
        <v>0</v>
      </c>
      <c r="R50" s="351">
        <f>SUM('terepi-hajtásszám&amp;hullaték'!FD20:FG20)</f>
        <v>0</v>
      </c>
      <c r="S50" s="351">
        <f>SUM('terepi-hajtásszám&amp;hullaték'!FM20:FP20)</f>
        <v>45</v>
      </c>
      <c r="T50" s="351">
        <f>SUM('terepi-hajtásszám&amp;hullaték'!FV20:FY20)</f>
        <v>0</v>
      </c>
      <c r="U50" s="351">
        <f>SUM('terepi-hajtásszám&amp;hullaték'!GE20:GH20)</f>
        <v>0</v>
      </c>
      <c r="V50" s="351">
        <f>SUM('terepi-hajtásszám&amp;hullaték'!GN20:GQ20)</f>
        <v>0</v>
      </c>
      <c r="W50" s="351">
        <f>SUM('terepi-hajtásszám&amp;hullaték'!GW20:GZ20)</f>
        <v>0</v>
      </c>
      <c r="X50" s="351">
        <f>SUM('terepi-hajtásszám&amp;hullaték'!HF20:HI20)</f>
        <v>0</v>
      </c>
    </row>
    <row r="51" spans="1:24" ht="15" x14ac:dyDescent="0.25">
      <c r="A51" s="360" t="s">
        <v>14</v>
      </c>
      <c r="B51" s="351">
        <f>SUM('terepi-hajtásszám&amp;hullaték'!P21:S21)</f>
        <v>0</v>
      </c>
      <c r="C51" s="352">
        <f>SUM('terepi-hajtásszám&amp;hullaték'!Y21:AB21)</f>
        <v>0</v>
      </c>
      <c r="D51" s="352">
        <f>SUM('terepi-hajtásszám&amp;hullaték'!AH21:AK21)</f>
        <v>0</v>
      </c>
      <c r="E51" s="352">
        <f>SUM('terepi-hajtásszám&amp;hullaték'!AQ21:AT21)</f>
        <v>0</v>
      </c>
      <c r="F51" s="352">
        <f>SUM('terepi-hajtásszám&amp;hullaték'!AZ21:BC21)</f>
        <v>0</v>
      </c>
      <c r="G51" s="352">
        <f>SUM('terepi-hajtásszám&amp;hullaték'!BI21:BL21)</f>
        <v>0</v>
      </c>
      <c r="H51" s="352">
        <f>SUM('terepi-hajtásszám&amp;hullaték'!BR21:BU21)</f>
        <v>0</v>
      </c>
      <c r="I51" s="352">
        <f>SUM('terepi-hajtásszám&amp;hullaték'!CA21:CD21)</f>
        <v>0</v>
      </c>
      <c r="J51" s="352">
        <f>SUM('terepi-hajtásszám&amp;hullaték'!CJ21:CM21)</f>
        <v>0</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16</v>
      </c>
      <c r="S51" s="351">
        <f>SUM('terepi-hajtásszám&amp;hullaték'!FM21:FP21)</f>
        <v>0</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0</v>
      </c>
      <c r="C52" s="352">
        <f>SUM('terepi-hajtásszám&amp;hullaték'!Y22:AB22)</f>
        <v>0</v>
      </c>
      <c r="D52" s="352">
        <f>SUM('terepi-hajtásszám&amp;hullaték'!AH22:AK22)</f>
        <v>0</v>
      </c>
      <c r="E52" s="352">
        <f>SUM('terepi-hajtásszám&amp;hullaték'!AQ22:AT22)</f>
        <v>0</v>
      </c>
      <c r="F52" s="352">
        <f>SUM('terepi-hajtásszám&amp;hullaték'!AZ22:BC22)</f>
        <v>0</v>
      </c>
      <c r="G52" s="352">
        <f>SUM('terepi-hajtásszám&amp;hullaték'!BI22:BL22)</f>
        <v>0</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0</v>
      </c>
      <c r="P52" s="351">
        <f>SUM('terepi-hajtásszám&amp;hullaték'!EL22:EO22)</f>
        <v>0</v>
      </c>
      <c r="Q52" s="351">
        <f>SUM('terepi-hajtásszám&amp;hullaték'!EU22:EX22)</f>
        <v>0</v>
      </c>
      <c r="R52" s="351">
        <f>SUM('terepi-hajtásszám&amp;hullaték'!FD22:FG22)</f>
        <v>0</v>
      </c>
      <c r="S52" s="351">
        <f>SUM('terepi-hajtásszám&amp;hullaték'!FM22:FP22)</f>
        <v>8</v>
      </c>
      <c r="T52" s="351">
        <f>SUM('terepi-hajtásszám&amp;hullaték'!FV22:FY22)</f>
        <v>0</v>
      </c>
      <c r="U52" s="351">
        <f>SUM('terepi-hajtásszám&amp;hullaték'!GE22:GH22)</f>
        <v>0</v>
      </c>
      <c r="V52" s="351">
        <f>SUM('terepi-hajtásszám&amp;hullaték'!GN22:GQ22)</f>
        <v>0</v>
      </c>
      <c r="W52" s="351">
        <f>SUM('terepi-hajtásszám&amp;hullaték'!GW22:GZ22)</f>
        <v>0</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0</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0</v>
      </c>
      <c r="Q53" s="351">
        <f>SUM('terepi-hajtásszám&amp;hullaték'!EU23:EX23)</f>
        <v>0</v>
      </c>
      <c r="R53" s="351">
        <f>SUM('terepi-hajtásszám&amp;hullaték'!FD23:FG23)</f>
        <v>0</v>
      </c>
      <c r="S53" s="351">
        <f>SUM('terepi-hajtásszám&amp;hullaték'!FM23:FP23)</f>
        <v>10</v>
      </c>
      <c r="T53" s="351">
        <f>SUM('terepi-hajtásszám&amp;hullaték'!FV23:FY23)</f>
        <v>0</v>
      </c>
      <c r="U53" s="351">
        <f>SUM('terepi-hajtásszám&amp;hullaték'!GE23:GH23)</f>
        <v>0</v>
      </c>
      <c r="V53" s="351">
        <f>SUM('terepi-hajtásszám&amp;hullaték'!GN23:GQ23)</f>
        <v>0</v>
      </c>
      <c r="W53" s="351">
        <f>SUM('terepi-hajtásszám&amp;hullaték'!GW23:GZ23)</f>
        <v>0</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0</v>
      </c>
      <c r="E54" s="352">
        <f>SUM('terepi-hajtásszám&amp;hullaték'!AQ24:AT24)</f>
        <v>0</v>
      </c>
      <c r="F54" s="352">
        <f>SUM('terepi-hajtásszám&amp;hullaték'!AZ24:BC24)</f>
        <v>0</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0</v>
      </c>
      <c r="P54" s="351">
        <f>SUM('terepi-hajtásszám&amp;hullaték'!EL24:EO24)</f>
        <v>0</v>
      </c>
      <c r="Q54" s="351">
        <f>SUM('terepi-hajtásszám&amp;hullaték'!EU24:EX24)</f>
        <v>0</v>
      </c>
      <c r="R54" s="351">
        <f>SUM('terepi-hajtásszám&amp;hullaték'!FD24:FG24)</f>
        <v>0</v>
      </c>
      <c r="S54" s="351">
        <f>SUM('terepi-hajtásszám&amp;hullaték'!FM24:FP24)</f>
        <v>14</v>
      </c>
      <c r="T54" s="351">
        <f>SUM('terepi-hajtásszám&amp;hullaték'!FV24:FY24)</f>
        <v>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0</v>
      </c>
      <c r="C55" s="352">
        <f>SUM('terepi-hajtásszám&amp;hullaték'!Y25:AB25)</f>
        <v>0</v>
      </c>
      <c r="D55" s="352">
        <f>SUM('terepi-hajtásszám&amp;hullaték'!AH25:AK25)</f>
        <v>0</v>
      </c>
      <c r="E55" s="352">
        <f>SUM('terepi-hajtásszám&amp;hullaték'!AQ25:AT25)</f>
        <v>0</v>
      </c>
      <c r="F55" s="352">
        <f>SUM('terepi-hajtásszám&amp;hullaték'!AZ25:BC25)</f>
        <v>0</v>
      </c>
      <c r="G55" s="352">
        <f>SUM('terepi-hajtásszám&amp;hullaték'!BI25:BL25)</f>
        <v>0</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0</v>
      </c>
      <c r="O55" s="353">
        <f>SUM('terepi-hajtásszám&amp;hullaték'!EC25:EF25)</f>
        <v>0</v>
      </c>
      <c r="P55" s="351">
        <f>SUM('terepi-hajtásszám&amp;hullaték'!EL25:EO25)</f>
        <v>0</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0</v>
      </c>
      <c r="C56" s="352">
        <f>SUM('terepi-hajtásszám&amp;hullaték'!Y26:AB26)</f>
        <v>0</v>
      </c>
      <c r="D56" s="352">
        <f>SUM('terepi-hajtásszám&amp;hullaték'!AH26:AK26)</f>
        <v>0</v>
      </c>
      <c r="E56" s="352">
        <f>SUM('terepi-hajtásszám&amp;hullaték'!AQ26:AT26)</f>
        <v>0</v>
      </c>
      <c r="F56" s="352">
        <f>SUM('terepi-hajtásszám&amp;hullaték'!AZ26:BC26)</f>
        <v>0</v>
      </c>
      <c r="G56" s="352">
        <f>SUM('terepi-hajtásszám&amp;hullaték'!BI26:BL26)</f>
        <v>0</v>
      </c>
      <c r="H56" s="352">
        <f>SUM('terepi-hajtásszám&amp;hullaték'!BR26:BU26)</f>
        <v>0</v>
      </c>
      <c r="I56" s="352">
        <f>SUM('terepi-hajtásszám&amp;hullaték'!CA26:CD26)</f>
        <v>0</v>
      </c>
      <c r="J56" s="352">
        <f>SUM('terepi-hajtásszám&amp;hullaték'!CJ26:CM26)</f>
        <v>0</v>
      </c>
      <c r="K56" s="351">
        <f>SUM('terepi-hajtásszám&amp;hullaték'!CS26:CV26)</f>
        <v>0</v>
      </c>
      <c r="L56" s="351">
        <f>SUM('terepi-hajtásszám&amp;hullaték'!DB26:DE26)</f>
        <v>0</v>
      </c>
      <c r="M56" s="351">
        <f>SUM('terepi-hajtásszám&amp;hullaték'!DK26:DN26)</f>
        <v>0</v>
      </c>
      <c r="N56" s="351">
        <f>SUM('terepi-hajtásszám&amp;hullaték'!DT26:DW26)</f>
        <v>4</v>
      </c>
      <c r="O56" s="353">
        <f>SUM('terepi-hajtásszám&amp;hullaték'!EC26:EF26)</f>
        <v>0</v>
      </c>
      <c r="P56" s="351">
        <f>SUM('terepi-hajtásszám&amp;hullaték'!EL26:EO26)</f>
        <v>0</v>
      </c>
      <c r="Q56" s="351">
        <f>SUM('terepi-hajtásszám&amp;hullaték'!EU26:EX26)</f>
        <v>0</v>
      </c>
      <c r="R56" s="351">
        <f>SUM('terepi-hajtásszám&amp;hullaték'!FD26:FG26)</f>
        <v>0</v>
      </c>
      <c r="S56" s="351">
        <f>SUM('terepi-hajtásszám&amp;hullaték'!FM26:FP26)</f>
        <v>0</v>
      </c>
      <c r="T56" s="351">
        <f>SUM('terepi-hajtásszám&amp;hullaték'!FV26:FY26)</f>
        <v>0</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0</v>
      </c>
      <c r="E57" s="352">
        <f>SUM('terepi-hajtásszám&amp;hullaték'!AQ27:AT27)</f>
        <v>0</v>
      </c>
      <c r="F57" s="352">
        <f>SUM('terepi-hajtásszám&amp;hullaték'!AZ27:BC27)</f>
        <v>0</v>
      </c>
      <c r="G57" s="352">
        <f>SUM('terepi-hajtásszám&amp;hullaték'!BI27:BL27)</f>
        <v>0</v>
      </c>
      <c r="H57" s="352">
        <f>SUM('terepi-hajtásszám&amp;hullaték'!BR27:BU27)</f>
        <v>0</v>
      </c>
      <c r="I57" s="352">
        <f>SUM('terepi-hajtásszám&amp;hullaték'!CA27:CD27)</f>
        <v>0</v>
      </c>
      <c r="J57" s="352">
        <f>SUM('terepi-hajtásszám&amp;hullaték'!CJ27:CM27)</f>
        <v>0</v>
      </c>
      <c r="K57" s="351">
        <f>SUM('terepi-hajtásszám&amp;hullaték'!CS27:CV27)</f>
        <v>0</v>
      </c>
      <c r="L57" s="351">
        <f>SUM('terepi-hajtásszám&amp;hullaték'!DB27:DE27)</f>
        <v>0</v>
      </c>
      <c r="M57" s="351">
        <f>SUM('terepi-hajtásszám&amp;hullaték'!DK27:DN27)</f>
        <v>0</v>
      </c>
      <c r="N57" s="351">
        <f>SUM('terepi-hajtásszám&amp;hullaték'!DT27:DW27)</f>
        <v>21</v>
      </c>
      <c r="O57" s="353">
        <f>SUM('terepi-hajtásszám&amp;hullaték'!EC27:EF27)</f>
        <v>0</v>
      </c>
      <c r="P57" s="351">
        <f>SUM('terepi-hajtásszám&amp;hullaték'!EL27:EO27)</f>
        <v>0</v>
      </c>
      <c r="Q57" s="351">
        <f>SUM('terepi-hajtásszám&amp;hullaték'!EU27:EX27)</f>
        <v>0</v>
      </c>
      <c r="R57" s="351">
        <f>SUM('terepi-hajtásszám&amp;hullaték'!FD27:FG27)</f>
        <v>0</v>
      </c>
      <c r="S57" s="351">
        <f>SUM('terepi-hajtásszám&amp;hullaték'!FM27:FP27)</f>
        <v>0</v>
      </c>
      <c r="T57" s="351">
        <f>SUM('terepi-hajtásszám&amp;hullaték'!FV27:FY27)</f>
        <v>13</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0</v>
      </c>
      <c r="C58" s="352">
        <f>SUM('terepi-hajtásszám&amp;hullaték'!Y28:AB28)</f>
        <v>0</v>
      </c>
      <c r="D58" s="352">
        <f>SUM('terepi-hajtásszám&amp;hullaték'!AH28:AK28)</f>
        <v>0</v>
      </c>
      <c r="E58" s="352">
        <f>SUM('terepi-hajtásszám&amp;hullaték'!AQ28:AT28)</f>
        <v>0</v>
      </c>
      <c r="F58" s="352">
        <f>SUM('terepi-hajtásszám&amp;hullaték'!AZ28:BC28)</f>
        <v>0</v>
      </c>
      <c r="G58" s="352">
        <f>SUM('terepi-hajtásszám&amp;hullaték'!BI28:BL28)</f>
        <v>0</v>
      </c>
      <c r="H58" s="352">
        <f>SUM('terepi-hajtásszám&amp;hullaték'!BR28:BU28)</f>
        <v>0</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0</v>
      </c>
      <c r="O58" s="353">
        <f>SUM('terepi-hajtásszám&amp;hullaték'!EC28:EF28)</f>
        <v>0</v>
      </c>
      <c r="P58" s="351">
        <f>SUM('terepi-hajtásszám&amp;hullaték'!EL28:EO28)</f>
        <v>0</v>
      </c>
      <c r="Q58" s="351">
        <f>SUM('terepi-hajtásszám&amp;hullaték'!EU28:EX28)</f>
        <v>0</v>
      </c>
      <c r="R58" s="351">
        <f>SUM('terepi-hajtásszám&amp;hullaték'!FD28:FG28)</f>
        <v>0</v>
      </c>
      <c r="S58" s="351">
        <f>SUM('terepi-hajtásszám&amp;hullaték'!FM28:FP28)</f>
        <v>8</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0</v>
      </c>
      <c r="G59" s="352">
        <f>SUM('terepi-hajtásszám&amp;hullaték'!BI29:BL29)</f>
        <v>0</v>
      </c>
      <c r="H59" s="352">
        <f>SUM('terepi-hajtásszám&amp;hullaték'!BR29:BU29)</f>
        <v>0</v>
      </c>
      <c r="I59" s="352">
        <f>SUM('terepi-hajtásszám&amp;hullaték'!CA29:CD29)</f>
        <v>0</v>
      </c>
      <c r="J59" s="352">
        <f>SUM('terepi-hajtásszám&amp;hullaték'!CJ29:CM29)</f>
        <v>0</v>
      </c>
      <c r="K59" s="351">
        <f>SUM('terepi-hajtásszám&amp;hullaték'!CS29:CV29)</f>
        <v>0</v>
      </c>
      <c r="L59" s="351">
        <f>SUM('terepi-hajtásszám&amp;hullaték'!DB29:DE29)</f>
        <v>0</v>
      </c>
      <c r="M59" s="351">
        <f>SUM('terepi-hajtásszám&amp;hullaték'!DK29:DN29)</f>
        <v>0</v>
      </c>
      <c r="N59" s="351">
        <f>SUM('terepi-hajtásszám&amp;hullaték'!DT29:DW29)</f>
        <v>0</v>
      </c>
      <c r="O59" s="353">
        <f>SUM('terepi-hajtásszám&amp;hullaték'!EC29:EF29)</f>
        <v>0</v>
      </c>
      <c r="P59" s="351">
        <f>SUM('terepi-hajtásszám&amp;hullaték'!EL29:EO29)</f>
        <v>0</v>
      </c>
      <c r="Q59" s="351">
        <f>SUM('terepi-hajtásszám&amp;hullaték'!EU29:EX29)</f>
        <v>0</v>
      </c>
      <c r="R59" s="351">
        <f>SUM('terepi-hajtásszám&amp;hullaték'!FD29:FG29)</f>
        <v>0</v>
      </c>
      <c r="S59" s="351">
        <f>SUM('terepi-hajtásszám&amp;hullaték'!FM29:FP29)</f>
        <v>0</v>
      </c>
      <c r="T59" s="351">
        <f>SUM('terepi-hajtásszám&amp;hullaték'!FV29:FY29)</f>
        <v>4</v>
      </c>
      <c r="U59" s="351">
        <f>SUM('terepi-hajtásszám&amp;hullaték'!GE29:GH29)</f>
        <v>0</v>
      </c>
      <c r="V59" s="351">
        <f>SUM('terepi-hajtásszám&amp;hullaték'!GN29:GQ29)</f>
        <v>3</v>
      </c>
      <c r="W59" s="351">
        <f>SUM('terepi-hajtásszám&amp;hullaték'!GW29:GZ29)</f>
        <v>0</v>
      </c>
      <c r="X59" s="351">
        <f>SUM('terepi-hajtásszám&amp;hullaték'!HF29:HI29)</f>
        <v>0</v>
      </c>
    </row>
    <row r="60" spans="1:24" ht="15" x14ac:dyDescent="0.25">
      <c r="A60" s="360" t="s">
        <v>23</v>
      </c>
      <c r="B60" s="351">
        <f>SUM('terepi-hajtásszám&amp;hullaték'!P30:S30)</f>
        <v>0</v>
      </c>
      <c r="C60" s="352">
        <f>SUM('terepi-hajtásszám&amp;hullaték'!Y30:AB30)</f>
        <v>0</v>
      </c>
      <c r="D60" s="352">
        <f>SUM('terepi-hajtásszám&amp;hullaték'!AH30:AK30)</f>
        <v>0</v>
      </c>
      <c r="E60" s="352">
        <f>SUM('terepi-hajtásszám&amp;hullaték'!AQ30:AT30)</f>
        <v>0</v>
      </c>
      <c r="F60" s="352">
        <f>SUM('terepi-hajtásszám&amp;hullaték'!AZ30:BC30)</f>
        <v>0</v>
      </c>
      <c r="G60" s="352">
        <f>SUM('terepi-hajtásszám&amp;hullaték'!BI30:BL30)</f>
        <v>0</v>
      </c>
      <c r="H60" s="352">
        <f>SUM('terepi-hajtásszám&amp;hullaték'!BR30:BU30)</f>
        <v>0</v>
      </c>
      <c r="I60" s="352">
        <f>SUM('terepi-hajtásszám&amp;hullaték'!CA30:CD30)</f>
        <v>0</v>
      </c>
      <c r="J60" s="352">
        <f>SUM('terepi-hajtásszám&amp;hullaték'!CJ30:CM30)</f>
        <v>0</v>
      </c>
      <c r="K60" s="351">
        <f>SUM('terepi-hajtásszám&amp;hullaték'!CS30:CV30)</f>
        <v>7</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0</v>
      </c>
      <c r="Q60" s="351">
        <f>SUM('terepi-hajtásszám&amp;hullaték'!EU30:EX30)</f>
        <v>0</v>
      </c>
      <c r="R60" s="351">
        <f>SUM('terepi-hajtásszám&amp;hullaték'!FD30:FG30)</f>
        <v>8</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0</v>
      </c>
      <c r="E61" s="352">
        <f>SUM('terepi-hajtásszám&amp;hullaték'!AQ31:AT31)</f>
        <v>0</v>
      </c>
      <c r="F61" s="352">
        <f>SUM('terepi-hajtásszám&amp;hullaték'!AZ31:BC31)</f>
        <v>0</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0</v>
      </c>
      <c r="L61" s="351">
        <f>SUM('terepi-hajtásszám&amp;hullaték'!DB31:DE31)</f>
        <v>0</v>
      </c>
      <c r="M61" s="351">
        <f>SUM('terepi-hajtásszám&amp;hullaték'!DK31:DN31)</f>
        <v>0</v>
      </c>
      <c r="N61" s="351">
        <f>SUM('terepi-hajtásszám&amp;hullaték'!DT31:DW31)</f>
        <v>9</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0</v>
      </c>
      <c r="U61" s="351">
        <f>SUM('terepi-hajtásszám&amp;hullaték'!GE31:GH31)</f>
        <v>0</v>
      </c>
      <c r="V61" s="351">
        <f>SUM('terepi-hajtásszám&amp;hullaték'!GN31:GQ31)</f>
        <v>0</v>
      </c>
      <c r="W61" s="351">
        <f>SUM('terepi-hajtásszám&amp;hullaték'!GW31:GZ31)</f>
        <v>0</v>
      </c>
      <c r="X61" s="351">
        <f>SUM('terepi-hajtásszám&amp;hullaték'!HF31:HI31)</f>
        <v>0</v>
      </c>
    </row>
    <row r="62" spans="1:24" ht="15" x14ac:dyDescent="0.25">
      <c r="A62" s="360" t="s">
        <v>25</v>
      </c>
      <c r="B62" s="351">
        <f>SUM('terepi-hajtásszám&amp;hullaték'!P32:S32)</f>
        <v>0</v>
      </c>
      <c r="C62" s="352">
        <f>SUM('terepi-hajtásszám&amp;hullaték'!Y32:AB32)</f>
        <v>0</v>
      </c>
      <c r="D62" s="352">
        <f>SUM('terepi-hajtásszám&amp;hullaték'!AH32:AK32)</f>
        <v>0</v>
      </c>
      <c r="E62" s="352">
        <f>SUM('terepi-hajtásszám&amp;hullaték'!AQ32:AT32)</f>
        <v>0</v>
      </c>
      <c r="F62" s="352">
        <f>SUM('terepi-hajtásszám&amp;hullaték'!AZ32:BC32)</f>
        <v>0</v>
      </c>
      <c r="G62" s="352">
        <f>SUM('terepi-hajtásszám&amp;hullaték'!BI32:BL32)</f>
        <v>0</v>
      </c>
      <c r="H62" s="352">
        <f>SUM('terepi-hajtásszám&amp;hullaték'!BR32:BU32)</f>
        <v>0</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8</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0</v>
      </c>
      <c r="C63" s="352">
        <f>SUM('terepi-hajtásszám&amp;hullaték'!Y33:AB33)</f>
        <v>0</v>
      </c>
      <c r="D63" s="352">
        <f>SUM('terepi-hajtásszám&amp;hullaték'!AH33:AK33)</f>
        <v>0</v>
      </c>
      <c r="E63" s="352">
        <f>SUM('terepi-hajtásszám&amp;hullaték'!AQ33:AT33)</f>
        <v>0</v>
      </c>
      <c r="F63" s="352">
        <f>SUM('terepi-hajtásszám&amp;hullaték'!AZ33:BC33)</f>
        <v>0</v>
      </c>
      <c r="G63" s="352">
        <f>SUM('terepi-hajtásszám&amp;hullaték'!BI33:BL33)</f>
        <v>0</v>
      </c>
      <c r="H63" s="352">
        <f>SUM('terepi-hajtásszám&amp;hullaték'!BR33:BU33)</f>
        <v>0</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13</v>
      </c>
      <c r="P63" s="351">
        <f>SUM('terepi-hajtásszám&amp;hullaték'!EL33:EO33)</f>
        <v>0</v>
      </c>
      <c r="Q63" s="351">
        <f>SUM('terepi-hajtásszám&amp;hullaték'!EU33:EX33)</f>
        <v>0</v>
      </c>
      <c r="R63" s="351">
        <f>SUM('terepi-hajtásszám&amp;hullaték'!FD33:FG33)</f>
        <v>0</v>
      </c>
      <c r="S63" s="351">
        <f>SUM('terepi-hajtásszám&amp;hullaték'!FM33:FP33)</f>
        <v>0</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0</v>
      </c>
      <c r="C64" s="352">
        <f>SUM('terepi-hajtásszám&amp;hullaték'!Y34:AB34)</f>
        <v>0</v>
      </c>
      <c r="D64" s="352">
        <f>SUM('terepi-hajtásszám&amp;hullaték'!AH34:AK34)</f>
        <v>0</v>
      </c>
      <c r="E64" s="352">
        <f>SUM('terepi-hajtásszám&amp;hullaték'!AQ34:AT34)</f>
        <v>0</v>
      </c>
      <c r="F64" s="352">
        <f>SUM('terepi-hajtásszám&amp;hullaték'!AZ34:BC34)</f>
        <v>0</v>
      </c>
      <c r="G64" s="352">
        <f>SUM('terepi-hajtásszám&amp;hullaték'!BI34:BL34)</f>
        <v>0</v>
      </c>
      <c r="H64" s="352">
        <f>SUM('terepi-hajtásszám&amp;hullaték'!BR34:BU34)</f>
        <v>0</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0</v>
      </c>
      <c r="S64" s="351">
        <f>SUM('terepi-hajtásszám&amp;hullaték'!FM34:FP34)</f>
        <v>0</v>
      </c>
      <c r="T64" s="351">
        <f>SUM('terepi-hajtásszám&amp;hullaték'!FV34:FY34)</f>
        <v>11</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0</v>
      </c>
      <c r="E65" s="352">
        <f>SUM('terepi-hajtásszám&amp;hullaték'!AQ35:AT35)</f>
        <v>0</v>
      </c>
      <c r="F65" s="352">
        <f>SUM('terepi-hajtásszám&amp;hullaték'!AZ35:BC35)</f>
        <v>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0</v>
      </c>
      <c r="S65" s="351">
        <f>SUM('terepi-hajtásszám&amp;hullaték'!FM35:FP35)</f>
        <v>0</v>
      </c>
      <c r="T65" s="351">
        <f>SUM('terepi-hajtásszám&amp;hullaték'!FV35:FY35)</f>
        <v>0</v>
      </c>
      <c r="U65" s="351">
        <f>SUM('terepi-hajtásszám&amp;hullaték'!GE35:GH35)</f>
        <v>0</v>
      </c>
      <c r="V65" s="351">
        <f>SUM('terepi-hajtásszám&amp;hullaték'!GN35:GQ35)</f>
        <v>0</v>
      </c>
      <c r="W65" s="351">
        <f>SUM('terepi-hajtásszám&amp;hullaték'!GW35:GZ35)</f>
        <v>0</v>
      </c>
      <c r="X65" s="351">
        <f>SUM('terepi-hajtásszám&amp;hullaték'!HF35:HI35)</f>
        <v>23</v>
      </c>
    </row>
    <row r="66" spans="1:24" ht="15" x14ac:dyDescent="0.25">
      <c r="A66" s="360" t="s">
        <v>29</v>
      </c>
      <c r="B66" s="351">
        <f>SUM('terepi-hajtásszám&amp;hullaték'!P36:S36)</f>
        <v>2</v>
      </c>
      <c r="C66" s="352">
        <f>SUM('terepi-hajtásszám&amp;hullaték'!Y36:AB36)</f>
        <v>0</v>
      </c>
      <c r="D66" s="352">
        <f>SUM('terepi-hajtásszám&amp;hullaték'!AH36:AK36)</f>
        <v>0</v>
      </c>
      <c r="E66" s="352">
        <f>SUM('terepi-hajtásszám&amp;hullaték'!AQ36:AT36)</f>
        <v>0</v>
      </c>
      <c r="F66" s="352">
        <f>SUM('terepi-hajtásszám&amp;hullaték'!AZ36:BC36)</f>
        <v>0</v>
      </c>
      <c r="G66" s="352">
        <f>SUM('terepi-hajtásszám&amp;hullaték'!BI36:BL36)</f>
        <v>0</v>
      </c>
      <c r="H66" s="352">
        <f>SUM('terepi-hajtásszám&amp;hullaték'!BR36:BU36)</f>
        <v>0</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5</v>
      </c>
      <c r="O66" s="353">
        <f>SUM('terepi-hajtásszám&amp;hullaték'!EC36:EF36)</f>
        <v>0</v>
      </c>
      <c r="P66" s="351">
        <f>SUM('terepi-hajtásszám&amp;hullaték'!EL36:EO36)</f>
        <v>0</v>
      </c>
      <c r="Q66" s="351">
        <f>SUM('terepi-hajtásszám&amp;hullaték'!EU36:EX36)</f>
        <v>0</v>
      </c>
      <c r="R66" s="351">
        <f>SUM('terepi-hajtásszám&amp;hullaték'!FD36:FG36)</f>
        <v>0</v>
      </c>
      <c r="S66" s="351">
        <f>SUM('terepi-hajtásszám&amp;hullaték'!FM36:FP36)</f>
        <v>0</v>
      </c>
      <c r="T66" s="351">
        <f>SUM('terepi-hajtásszám&amp;hullaték'!FV36:FY36)</f>
        <v>0</v>
      </c>
      <c r="U66" s="351">
        <f>SUM('terepi-hajtásszám&amp;hullaték'!GE36:GH36)</f>
        <v>0</v>
      </c>
      <c r="V66" s="351">
        <f>SUM('terepi-hajtásszám&amp;hullaték'!GN36:GQ36)</f>
        <v>0</v>
      </c>
      <c r="W66" s="351">
        <f>SUM('terepi-hajtásszám&amp;hullaték'!GW36:GZ36)</f>
        <v>0</v>
      </c>
      <c r="X66" s="351">
        <f>SUM('terepi-hajtásszám&amp;hullaték'!HF36:HI36)</f>
        <v>0</v>
      </c>
    </row>
    <row r="67" spans="1:24" ht="15" x14ac:dyDescent="0.25">
      <c r="A67" s="360" t="s">
        <v>40</v>
      </c>
      <c r="B67" s="351">
        <f>SUM('terepi-hajtásszám&amp;hullaték'!P37:S37)</f>
        <v>0</v>
      </c>
      <c r="C67" s="352">
        <f>SUM('terepi-hajtásszám&amp;hullaték'!Y37:AB37)</f>
        <v>0</v>
      </c>
      <c r="D67" s="352">
        <f>SUM('terepi-hajtásszám&amp;hullaték'!AH37:AK37)</f>
        <v>0</v>
      </c>
      <c r="E67" s="352">
        <f>SUM('terepi-hajtásszám&amp;hullaték'!AQ37:AT37)</f>
        <v>0</v>
      </c>
      <c r="F67" s="352">
        <f>SUM('terepi-hajtásszám&amp;hullaték'!AZ37:BC37)</f>
        <v>0</v>
      </c>
      <c r="G67" s="352">
        <f>SUM('terepi-hajtásszám&amp;hullaték'!BI37:BL37)</f>
        <v>0</v>
      </c>
      <c r="H67" s="352">
        <f>SUM('terepi-hajtásszám&amp;hullaték'!BR37:BU37)</f>
        <v>0</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0</v>
      </c>
      <c r="T67" s="351">
        <f>SUM('terepi-hajtásszám&amp;hullaték'!FV37:FY37)</f>
        <v>0</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0</v>
      </c>
      <c r="G68" s="352">
        <f>SUM('terepi-hajtásszám&amp;hullaték'!BI38:BL38)</f>
        <v>0</v>
      </c>
      <c r="H68" s="352">
        <f>SUM('terepi-hajtásszám&amp;hullaték'!BR38:BU38)</f>
        <v>0</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11</v>
      </c>
      <c r="O68" s="353">
        <f>SUM('terepi-hajtásszám&amp;hullaték'!EC38:EF38)</f>
        <v>6</v>
      </c>
      <c r="P68" s="351">
        <f>SUM('terepi-hajtásszám&amp;hullaték'!EL38:EO38)</f>
        <v>0</v>
      </c>
      <c r="Q68" s="351">
        <f>SUM('terepi-hajtásszám&amp;hullaték'!EU38:EX38)</f>
        <v>0</v>
      </c>
      <c r="R68" s="351">
        <f>SUM('terepi-hajtásszám&amp;hullaték'!FD38:FG38)</f>
        <v>0</v>
      </c>
      <c r="S68" s="351">
        <f>SUM('terepi-hajtásszám&amp;hullaték'!FM38:FP38)</f>
        <v>0</v>
      </c>
      <c r="T68" s="351">
        <f>SUM('terepi-hajtásszám&amp;hullaték'!FV38:FY38)</f>
        <v>0</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0</v>
      </c>
      <c r="E69" s="352">
        <f>SUM('terepi-hajtásszám&amp;hullaték'!AQ39:AT39)</f>
        <v>0</v>
      </c>
      <c r="F69" s="352">
        <f>SUM('terepi-hajtásszám&amp;hullaték'!AZ39:BC39)</f>
        <v>0</v>
      </c>
      <c r="G69" s="352">
        <f>SUM('terepi-hajtásszám&amp;hullaték'!BI39:BL39)</f>
        <v>0</v>
      </c>
      <c r="H69" s="352">
        <f>SUM('terepi-hajtásszám&amp;hullaték'!BR39:BU39)</f>
        <v>0</v>
      </c>
      <c r="I69" s="352">
        <f>SUM('terepi-hajtásszám&amp;hullaték'!CA39:CD39)</f>
        <v>0</v>
      </c>
      <c r="J69" s="352">
        <f>SUM('terepi-hajtásszám&amp;hullaték'!CJ39:CM39)</f>
        <v>0</v>
      </c>
      <c r="K69" s="351">
        <f>SUM('terepi-hajtásszám&amp;hullaték'!CS39:CV39)</f>
        <v>0</v>
      </c>
      <c r="L69" s="351">
        <f>SUM('terepi-hajtásszám&amp;hullaték'!DB39:DE39)</f>
        <v>0</v>
      </c>
      <c r="M69" s="351">
        <f>SUM('terepi-hajtásszám&amp;hullaték'!DK39:DN39)</f>
        <v>0</v>
      </c>
      <c r="N69" s="351">
        <f>SUM('terepi-hajtásszám&amp;hullaték'!DT39:DW39)</f>
        <v>1</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0</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0</v>
      </c>
      <c r="E70" s="352">
        <f>SUM('terepi-hajtásszám&amp;hullaték'!AQ40:AT40)</f>
        <v>0</v>
      </c>
      <c r="F70" s="352">
        <f>SUM('terepi-hajtásszám&amp;hullaték'!AZ40:BC40)</f>
        <v>0</v>
      </c>
      <c r="G70" s="352">
        <f>SUM('terepi-hajtásszám&amp;hullaték'!BI40:BL40)</f>
        <v>0</v>
      </c>
      <c r="H70" s="352">
        <f>SUM('terepi-hajtásszám&amp;hullaték'!BR40:BU40)</f>
        <v>0</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0</v>
      </c>
      <c r="O70" s="353">
        <f>SUM('terepi-hajtásszám&amp;hullaték'!EC40:EF40)</f>
        <v>0</v>
      </c>
      <c r="P70" s="351">
        <f>SUM('terepi-hajtásszám&amp;hullaték'!EL40:EO40)</f>
        <v>0</v>
      </c>
      <c r="Q70" s="351">
        <f>SUM('terepi-hajtásszám&amp;hullaték'!EU40:EX40)</f>
        <v>0</v>
      </c>
      <c r="R70" s="351">
        <f>SUM('terepi-hajtásszám&amp;hullaték'!FD40:FG40)</f>
        <v>0</v>
      </c>
      <c r="S70" s="351">
        <f>SUM('terepi-hajtásszám&amp;hullaték'!FM40:FP40)</f>
        <v>0</v>
      </c>
      <c r="T70" s="351">
        <f>SUM('terepi-hajtásszám&amp;hullaték'!FV40:FY40)</f>
        <v>0</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0</v>
      </c>
      <c r="E71" s="352">
        <f>SUM('terepi-hajtásszám&amp;hullaték'!AQ41:AT41)</f>
        <v>0</v>
      </c>
      <c r="F71" s="352">
        <f>SUM('terepi-hajtásszám&amp;hullaték'!AZ41:BC41)</f>
        <v>0</v>
      </c>
      <c r="G71" s="352">
        <f>SUM('terepi-hajtásszám&amp;hullaték'!BI41:BL41)</f>
        <v>0</v>
      </c>
      <c r="H71" s="352">
        <f>SUM('terepi-hajtásszám&amp;hullaték'!BR41:BU41)</f>
        <v>0</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5</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0</v>
      </c>
      <c r="E72" s="352">
        <f>SUM('terepi-hajtásszám&amp;hullaték'!AQ42:AT42)</f>
        <v>0</v>
      </c>
      <c r="F72" s="352">
        <f>SUM('terepi-hajtásszám&amp;hullaték'!AZ42:BC42)</f>
        <v>0</v>
      </c>
      <c r="G72" s="352">
        <f>SUM('terepi-hajtásszám&amp;hullaték'!BI42:BL42)</f>
        <v>0</v>
      </c>
      <c r="H72" s="352">
        <f>SUM('terepi-hajtásszám&amp;hullaték'!BR42:BU42)</f>
        <v>0</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7</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0</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0</v>
      </c>
      <c r="H73" s="352">
        <f>SUM('terepi-hajtásszám&amp;hullaték'!BR43:BU43)</f>
        <v>0</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0</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0</v>
      </c>
      <c r="T73" s="351">
        <f>SUM('terepi-hajtásszám&amp;hullaték'!FV43:FY43)</f>
        <v>0</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0</v>
      </c>
      <c r="G74" s="352">
        <f>SUM('terepi-hajtásszám&amp;hullaték'!BI44:BL44)</f>
        <v>0</v>
      </c>
      <c r="H74" s="352">
        <f>SUM('terepi-hajtásszám&amp;hullaték'!BR44:BU44)</f>
        <v>0</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0</v>
      </c>
      <c r="O74" s="353">
        <f>SUM('terepi-hajtásszám&amp;hullaték'!EC44:EF44)</f>
        <v>0</v>
      </c>
      <c r="P74" s="351">
        <f>SUM('terepi-hajtásszám&amp;hullaték'!EL44:EO44)</f>
        <v>0</v>
      </c>
      <c r="Q74" s="351">
        <f>SUM('terepi-hajtásszám&amp;hullaték'!EU44:EX44)</f>
        <v>0</v>
      </c>
      <c r="R74" s="351">
        <f>SUM('terepi-hajtásszám&amp;hullaték'!FD44:FG44)</f>
        <v>0</v>
      </c>
      <c r="S74" s="351">
        <f>SUM('terepi-hajtásszám&amp;hullaték'!FM44:FP44)</f>
        <v>0</v>
      </c>
      <c r="T74" s="351">
        <f>SUM('terepi-hajtásszám&amp;hullaték'!FV44:FY44)</f>
        <v>0</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0</v>
      </c>
      <c r="H75" s="352">
        <f>SUM('terepi-hajtásszám&amp;hullaték'!BR45:BU45)</f>
        <v>0</v>
      </c>
      <c r="I75" s="352">
        <f>SUM('terepi-hajtásszám&amp;hullaték'!CA45:CD45)</f>
        <v>0</v>
      </c>
      <c r="J75" s="352">
        <f>SUM('terepi-hajtásszám&amp;hullaték'!CJ45:CM45)</f>
        <v>0</v>
      </c>
      <c r="K75" s="351">
        <f>SUM('terepi-hajtásszám&amp;hullaték'!CS45:CV45)</f>
        <v>0</v>
      </c>
      <c r="L75" s="351">
        <f>SUM('terepi-hajtásszám&amp;hullaték'!DB45:DE45)</f>
        <v>0</v>
      </c>
      <c r="M75" s="351">
        <f>SUM('terepi-hajtásszám&amp;hullaték'!DK45:DN45)</f>
        <v>0</v>
      </c>
      <c r="N75" s="351">
        <f>SUM('terepi-hajtásszám&amp;hullaték'!DT45:DW45)</f>
        <v>0</v>
      </c>
      <c r="O75" s="353">
        <f>SUM('terepi-hajtásszám&amp;hullaték'!EC45:EF45)</f>
        <v>6</v>
      </c>
      <c r="P75" s="351">
        <f>SUM('terepi-hajtásszám&amp;hullaték'!EL45:EO45)</f>
        <v>0</v>
      </c>
      <c r="Q75" s="351">
        <f>SUM('terepi-hajtásszám&amp;hullaték'!EU45:EX45)</f>
        <v>0</v>
      </c>
      <c r="R75" s="351">
        <f>SUM('terepi-hajtásszám&amp;hullaték'!FD45:FG45)</f>
        <v>0</v>
      </c>
      <c r="S75" s="351">
        <f>SUM('terepi-hajtásszám&amp;hullaték'!FM45:FP45)</f>
        <v>8</v>
      </c>
      <c r="T75" s="351">
        <f>SUM('terepi-hajtásszám&amp;hullaték'!FV45:FY45)</f>
        <v>0</v>
      </c>
      <c r="U75" s="351">
        <f>SUM('terepi-hajtásszám&amp;hullaték'!GE45:GH45)</f>
        <v>0</v>
      </c>
      <c r="V75" s="351">
        <f>SUM('terepi-hajtásszám&amp;hullaték'!GN45:GQ45)</f>
        <v>0</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0</v>
      </c>
      <c r="G76" s="352">
        <f>SUM('terepi-hajtásszám&amp;hullaték'!BI46:BL46)</f>
        <v>0</v>
      </c>
      <c r="H76" s="352">
        <f>SUM('terepi-hajtásszám&amp;hullaték'!BR46:BU46)</f>
        <v>0</v>
      </c>
      <c r="I76" s="352">
        <f>SUM('terepi-hajtásszám&amp;hullaték'!CA46:CD46)</f>
        <v>0</v>
      </c>
      <c r="J76" s="352">
        <f>SUM('terepi-hajtásszám&amp;hullaték'!CJ46:CM46)</f>
        <v>0</v>
      </c>
      <c r="K76" s="351">
        <f>SUM('terepi-hajtásszám&amp;hullaték'!CS46:CV46)</f>
        <v>0</v>
      </c>
      <c r="L76" s="351">
        <f>SUM('terepi-hajtásszám&amp;hullaték'!DB46:DE46)</f>
        <v>0</v>
      </c>
      <c r="M76" s="351">
        <f>SUM('terepi-hajtásszám&amp;hullaték'!DK46:DN46)</f>
        <v>0</v>
      </c>
      <c r="N76" s="351">
        <f>SUM('terepi-hajtásszám&amp;hullaték'!DT46:DW46)</f>
        <v>0</v>
      </c>
      <c r="O76" s="353">
        <f>SUM('terepi-hajtásszám&amp;hullaték'!EC46:EF46)</f>
        <v>15</v>
      </c>
      <c r="P76" s="351">
        <f>SUM('terepi-hajtásszám&amp;hullaték'!EL46:EO46)</f>
        <v>0</v>
      </c>
      <c r="Q76" s="351">
        <f>SUM('terepi-hajtásszám&amp;hullaték'!EU46:EX46)</f>
        <v>0</v>
      </c>
      <c r="R76" s="351">
        <f>SUM('terepi-hajtásszám&amp;hullaték'!FD46:FG46)</f>
        <v>0</v>
      </c>
      <c r="S76" s="351">
        <f>SUM('terepi-hajtásszám&amp;hullaték'!FM46:FP46)</f>
        <v>0</v>
      </c>
      <c r="T76" s="351">
        <f>SUM('terepi-hajtásszám&amp;hullaték'!FV46:FY46)</f>
        <v>0</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0</v>
      </c>
      <c r="G77" s="352">
        <f>SUM('terepi-hajtásszám&amp;hullaték'!BI47:BL47)</f>
        <v>0</v>
      </c>
      <c r="H77" s="352">
        <f>SUM('terepi-hajtásszám&amp;hullaték'!BR47:BU47)</f>
        <v>0</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17</v>
      </c>
      <c r="P77" s="351">
        <f>SUM('terepi-hajtásszám&amp;hullaték'!EL47:EO47)</f>
        <v>0</v>
      </c>
      <c r="Q77" s="351">
        <f>SUM('terepi-hajtásszám&amp;hullaték'!EU47:EX47)</f>
        <v>0</v>
      </c>
      <c r="R77" s="351">
        <f>SUM('terepi-hajtásszám&amp;hullaték'!FD47:FG47)</f>
        <v>0</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0</v>
      </c>
      <c r="E78" s="352">
        <f>SUM('terepi-hajtásszám&amp;hullaték'!AQ48:AT48)</f>
        <v>0</v>
      </c>
      <c r="F78" s="352">
        <f>SUM('terepi-hajtásszám&amp;hullaték'!AZ48:BC48)</f>
        <v>0</v>
      </c>
      <c r="G78" s="352">
        <f>SUM('terepi-hajtásszám&amp;hullaték'!BI48:BL48)</f>
        <v>0</v>
      </c>
      <c r="H78" s="352">
        <f>SUM('terepi-hajtásszám&amp;hullaték'!BR48:BU48)</f>
        <v>0</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6</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0</v>
      </c>
      <c r="E79" s="352">
        <f>SUM('terepi-hajtásszám&amp;hullaték'!AQ49:AT49)</f>
        <v>0</v>
      </c>
      <c r="F79" s="352">
        <f>SUM('terepi-hajtásszám&amp;hullaték'!AZ49:BC49)</f>
        <v>0</v>
      </c>
      <c r="G79" s="352">
        <f>SUM('terepi-hajtásszám&amp;hullaték'!BI49:BL49)</f>
        <v>0</v>
      </c>
      <c r="H79" s="352">
        <f>SUM('terepi-hajtásszám&amp;hullaték'!BR49:BU49)</f>
        <v>0</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0</v>
      </c>
      <c r="N79" s="351">
        <f>SUM('terepi-hajtásszám&amp;hullaték'!DT49:DW49)</f>
        <v>0</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20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0</v>
      </c>
      <c r="G80" s="352">
        <f>SUM('terepi-hajtásszám&amp;hullaték'!BI50:BL50)</f>
        <v>0</v>
      </c>
      <c r="H80" s="352">
        <f>SUM('terepi-hajtásszám&amp;hullaték'!BR50:BU50)</f>
        <v>0</v>
      </c>
      <c r="I80" s="352">
        <f>SUM('terepi-hajtásszám&amp;hullaték'!CA50:CD50)</f>
        <v>0</v>
      </c>
      <c r="J80" s="352">
        <f>SUM('terepi-hajtásszám&amp;hullaték'!CJ50:CM50)</f>
        <v>0</v>
      </c>
      <c r="K80" s="351">
        <f>SUM('terepi-hajtásszám&amp;hullaték'!CS50:CV50)</f>
        <v>0</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0</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0</v>
      </c>
      <c r="E81" s="352">
        <f>SUM('terepi-hajtásszám&amp;hullaték'!AQ51:AT51)</f>
        <v>0</v>
      </c>
      <c r="F81" s="352">
        <f>SUM('terepi-hajtásszám&amp;hullaték'!AZ51:BC51)</f>
        <v>0</v>
      </c>
      <c r="G81" s="352">
        <f>SUM('terepi-hajtásszám&amp;hullaték'!BI51:BL51)</f>
        <v>0</v>
      </c>
      <c r="H81" s="352">
        <f>SUM('terepi-hajtásszám&amp;hullaték'!BR51:BU51)</f>
        <v>0</v>
      </c>
      <c r="I81" s="352">
        <f>SUM('terepi-hajtásszám&amp;hullaték'!CA51:CD51)</f>
        <v>0</v>
      </c>
      <c r="J81" s="352">
        <f>SUM('terepi-hajtásszám&amp;hullaték'!CJ51:CM51)</f>
        <v>0</v>
      </c>
      <c r="K81" s="351">
        <f>SUM('terepi-hajtásszám&amp;hullaték'!CS51:CV51)</f>
        <v>0</v>
      </c>
      <c r="L81" s="351">
        <f>SUM('terepi-hajtásszám&amp;hullaték'!DB51:DE51)</f>
        <v>0</v>
      </c>
      <c r="M81" s="351">
        <f>SUM('terepi-hajtásszám&amp;hullaték'!DK51:DN51)</f>
        <v>0</v>
      </c>
      <c r="N81" s="351">
        <f>SUM('terepi-hajtásszám&amp;hullaték'!DT51:DW51)</f>
        <v>0</v>
      </c>
      <c r="O81" s="353">
        <f>SUM('terepi-hajtásszám&amp;hullaték'!EC51:EF51)</f>
        <v>0</v>
      </c>
      <c r="P81" s="351">
        <f>SUM('terepi-hajtásszám&amp;hullaték'!EL51:EO51)</f>
        <v>0</v>
      </c>
      <c r="Q81" s="351">
        <f>SUM('terepi-hajtásszám&amp;hullaték'!EU51:EX51)</f>
        <v>0</v>
      </c>
      <c r="R81" s="351">
        <f>SUM('terepi-hajtásszám&amp;hullaték'!FD51:FG51)</f>
        <v>0</v>
      </c>
      <c r="S81" s="351">
        <f>SUM('terepi-hajtásszám&amp;hullaték'!FM51:FP51)</f>
        <v>14</v>
      </c>
      <c r="T81" s="351">
        <f>SUM('terepi-hajtásszám&amp;hullaték'!FV51:FY51)</f>
        <v>0</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0</v>
      </c>
      <c r="E82" s="352">
        <f>SUM('terepi-hajtásszám&amp;hullaték'!AQ52:AT52)</f>
        <v>0</v>
      </c>
      <c r="F82" s="352">
        <f>SUM('terepi-hajtásszám&amp;hullaték'!AZ52:BC52)</f>
        <v>0</v>
      </c>
      <c r="G82" s="352">
        <f>SUM('terepi-hajtásszám&amp;hullaték'!BI52:BL52)</f>
        <v>0</v>
      </c>
      <c r="H82" s="352">
        <f>SUM('terepi-hajtásszám&amp;hullaték'!BR52:BU52)</f>
        <v>0</v>
      </c>
      <c r="I82" s="352">
        <f>SUM('terepi-hajtásszám&amp;hullaték'!CA52:CD52)</f>
        <v>0</v>
      </c>
      <c r="J82" s="352">
        <f>SUM('terepi-hajtásszám&amp;hullaték'!CJ52:CM52)</f>
        <v>0</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8</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0</v>
      </c>
      <c r="E83" s="352">
        <f>SUM('terepi-hajtásszám&amp;hullaték'!AQ53:AT53)</f>
        <v>0</v>
      </c>
      <c r="F83" s="352">
        <f>SUM('terepi-hajtásszám&amp;hullaték'!AZ53:BC53)</f>
        <v>0</v>
      </c>
      <c r="G83" s="352">
        <f>SUM('terepi-hajtásszám&amp;hullaték'!BI53:BL53)</f>
        <v>0</v>
      </c>
      <c r="H83" s="352">
        <f>SUM('terepi-hajtásszám&amp;hullaték'!BR53:BU53)</f>
        <v>0</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0</v>
      </c>
      <c r="Q83" s="351">
        <f>SUM('terepi-hajtásszám&amp;hullaték'!EU53:EX53)</f>
        <v>0</v>
      </c>
      <c r="R83" s="351">
        <f>SUM('terepi-hajtásszám&amp;hullaték'!FD53:FG53)</f>
        <v>0</v>
      </c>
      <c r="S83" s="351">
        <f>SUM('terepi-hajtásszám&amp;hullaték'!FM53:FP53)</f>
        <v>10</v>
      </c>
      <c r="T83" s="351">
        <f>SUM('terepi-hajtásszám&amp;hullaték'!FV53:FY53)</f>
        <v>0</v>
      </c>
      <c r="U83" s="351">
        <f>SUM('terepi-hajtásszám&amp;hullaték'!GE53:GH53)</f>
        <v>0</v>
      </c>
      <c r="V83" s="351">
        <f>SUM('terepi-hajtásszám&amp;hullaték'!GN53:GQ53)</f>
        <v>0</v>
      </c>
      <c r="W83" s="351">
        <f>SUM('terepi-hajtásszám&amp;hullaték'!GW53:GZ53)</f>
        <v>0</v>
      </c>
      <c r="X83" s="351">
        <f>SUM('terepi-hajtásszám&amp;hullaték'!HF53:HI53)</f>
        <v>0</v>
      </c>
    </row>
    <row r="84" spans="1:24" ht="15" x14ac:dyDescent="0.25">
      <c r="A84" s="360" t="s">
        <v>57</v>
      </c>
      <c r="B84" s="351">
        <f>SUM('terepi-hajtásszám&amp;hullaték'!P54:S54)</f>
        <v>0</v>
      </c>
      <c r="C84" s="352">
        <f>SUM('terepi-hajtásszám&amp;hullaték'!Y54:AB54)</f>
        <v>0</v>
      </c>
      <c r="D84" s="352">
        <f>SUM('terepi-hajtásszám&amp;hullaték'!AH54:AK54)</f>
        <v>0</v>
      </c>
      <c r="E84" s="352">
        <f>SUM('terepi-hajtásszám&amp;hullaték'!AQ54:AT54)</f>
        <v>0</v>
      </c>
      <c r="F84" s="352">
        <f>SUM('terepi-hajtásszám&amp;hullaték'!AZ54:BC54)</f>
        <v>0</v>
      </c>
      <c r="G84" s="352">
        <f>SUM('terepi-hajtásszám&amp;hullaték'!BI54:BL54)</f>
        <v>0</v>
      </c>
      <c r="H84" s="352">
        <f>SUM('terepi-hajtásszám&amp;hullaték'!BR54:BU54)</f>
        <v>0</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4</v>
      </c>
      <c r="T84" s="351">
        <f>SUM('terepi-hajtásszám&amp;hullaték'!FV54:FY54)</f>
        <v>0</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0</v>
      </c>
      <c r="G85" s="352">
        <f>SUM('terepi-hajtásszám&amp;hullaték'!BI55:BL55)</f>
        <v>0</v>
      </c>
      <c r="H85" s="352">
        <f>SUM('terepi-hajtásszám&amp;hullaték'!BR55:BU55)</f>
        <v>0</v>
      </c>
      <c r="I85" s="352">
        <f>SUM('terepi-hajtásszám&amp;hullaték'!CA55:CD55)</f>
        <v>0</v>
      </c>
      <c r="J85" s="352">
        <f>SUM('terepi-hajtásszám&amp;hullaték'!CJ55:CM55)</f>
        <v>0</v>
      </c>
      <c r="K85" s="351">
        <f>SUM('terepi-hajtásszám&amp;hullaték'!CS55:CV55)</f>
        <v>18</v>
      </c>
      <c r="L85" s="351">
        <f>SUM('terepi-hajtásszám&amp;hullaték'!DB55:DE55)</f>
        <v>0</v>
      </c>
      <c r="M85" s="351">
        <f>SUM('terepi-hajtásszám&amp;hullaték'!DK55:DN55)</f>
        <v>0</v>
      </c>
      <c r="N85" s="351">
        <f>SUM('terepi-hajtásszám&amp;hullaték'!DT55:DW55)</f>
        <v>0</v>
      </c>
      <c r="O85" s="353">
        <f>SUM('terepi-hajtásszám&amp;hullaték'!EC55:EF55)</f>
        <v>0</v>
      </c>
      <c r="P85" s="351">
        <f>SUM('terepi-hajtásszám&amp;hullaték'!EL55:EO55)</f>
        <v>0</v>
      </c>
      <c r="Q85" s="351">
        <f>SUM('terepi-hajtásszám&amp;hullaték'!EU55:EX55)</f>
        <v>0</v>
      </c>
      <c r="R85" s="351">
        <f>SUM('terepi-hajtásszám&amp;hullaték'!FD55:FG55)</f>
        <v>0</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0</v>
      </c>
      <c r="G86" s="352">
        <f>SUM('terepi-hajtásszám&amp;hullaték'!BI56:BL56)</f>
        <v>0</v>
      </c>
      <c r="H86" s="352">
        <f>SUM('terepi-hajtásszám&amp;hullaték'!BR56:BU56)</f>
        <v>0</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0</v>
      </c>
      <c r="P86" s="351">
        <f>SUM('terepi-hajtásszám&amp;hullaték'!EL56:EO56)</f>
        <v>10</v>
      </c>
      <c r="Q86" s="351">
        <f>SUM('terepi-hajtásszám&amp;hullaték'!EU56:EX56)</f>
        <v>0</v>
      </c>
      <c r="R86" s="351">
        <f>SUM('terepi-hajtásszám&amp;hullaték'!FD56:FG56)</f>
        <v>0</v>
      </c>
      <c r="S86" s="351">
        <f>SUM('terepi-hajtásszám&amp;hullaték'!FM56:FP56)</f>
        <v>0</v>
      </c>
      <c r="T86" s="351">
        <f>SUM('terepi-hajtásszám&amp;hullaték'!FV56:FY56)</f>
        <v>0</v>
      </c>
      <c r="U86" s="351">
        <f>SUM('terepi-hajtásszám&amp;hullaték'!GE56:GH56)</f>
        <v>0</v>
      </c>
      <c r="V86" s="351">
        <f>SUM('terepi-hajtásszám&amp;hullaték'!GN56:GQ56)</f>
        <v>0</v>
      </c>
      <c r="W86" s="351">
        <f>SUM('terepi-hajtásszám&amp;hullaték'!GW56:GZ56)</f>
        <v>0</v>
      </c>
      <c r="X86" s="351">
        <f>SUM('terepi-hajtásszám&amp;hullaték'!HF56:HI56)</f>
        <v>0</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0</v>
      </c>
      <c r="H87" s="352">
        <f>SUM('terepi-hajtásszám&amp;hullaték'!BR57:BU57)</f>
        <v>0</v>
      </c>
      <c r="I87" s="352">
        <f>SUM('terepi-hajtásszám&amp;hullaték'!CA57:CD57)</f>
        <v>0</v>
      </c>
      <c r="J87" s="352">
        <f>SUM('terepi-hajtásszám&amp;hullaték'!CJ57:CM57)</f>
        <v>0</v>
      </c>
      <c r="K87" s="351">
        <f>SUM('terepi-hajtásszám&amp;hullaték'!CS57:CV57)</f>
        <v>0</v>
      </c>
      <c r="L87" s="351">
        <f>SUM('terepi-hajtásszám&amp;hullaték'!DB57:DE57)</f>
        <v>0</v>
      </c>
      <c r="M87" s="351">
        <f>SUM('terepi-hajtásszám&amp;hullaték'!DK57:DN57)</f>
        <v>0</v>
      </c>
      <c r="N87" s="351">
        <f>SUM('terepi-hajtásszám&amp;hullaték'!DT57:DW57)</f>
        <v>0</v>
      </c>
      <c r="O87" s="353">
        <f>SUM('terepi-hajtásszám&amp;hullaték'!EC57:EF57)</f>
        <v>6</v>
      </c>
      <c r="P87" s="351">
        <f>SUM('terepi-hajtásszám&amp;hullaték'!EL57:EO57)</f>
        <v>0</v>
      </c>
      <c r="Q87" s="351">
        <f>SUM('terepi-hajtásszám&amp;hullaték'!EU57:EX57)</f>
        <v>5</v>
      </c>
      <c r="R87" s="351">
        <f>SUM('terepi-hajtásszám&amp;hullaték'!FD57:FG57)</f>
        <v>0</v>
      </c>
      <c r="S87" s="351">
        <f>SUM('terepi-hajtásszám&amp;hullaték'!FM57:FP57)</f>
        <v>0</v>
      </c>
      <c r="T87" s="351">
        <f>SUM('terepi-hajtásszám&amp;hullaték'!FV57:FY57)</f>
        <v>0</v>
      </c>
      <c r="U87" s="351">
        <f>SUM('terepi-hajtásszám&amp;hullaték'!GE57:GH57)</f>
        <v>0</v>
      </c>
      <c r="V87" s="351">
        <f>SUM('terepi-hajtásszám&amp;hullaték'!GN57:GQ57)</f>
        <v>0</v>
      </c>
      <c r="W87" s="351">
        <f>SUM('terepi-hajtásszám&amp;hullaték'!GW57:GZ57)</f>
        <v>1</v>
      </c>
      <c r="X87" s="351">
        <f>SUM('terepi-hajtásszám&amp;hullaték'!HF57:HI57)</f>
        <v>0</v>
      </c>
    </row>
    <row r="88" spans="1:24" ht="15" x14ac:dyDescent="0.25">
      <c r="A88" s="360" t="s">
        <v>61</v>
      </c>
      <c r="B88" s="351">
        <f>SUM('terepi-hajtásszám&amp;hullaték'!P58:S58)</f>
        <v>3</v>
      </c>
      <c r="C88" s="352">
        <f>SUM('terepi-hajtásszám&amp;hullaték'!Y58:AB58)</f>
        <v>0</v>
      </c>
      <c r="D88" s="352">
        <f>SUM('terepi-hajtásszám&amp;hullaték'!AH58:AK58)</f>
        <v>0</v>
      </c>
      <c r="E88" s="352">
        <f>SUM('terepi-hajtásszám&amp;hullaték'!AQ58:AT58)</f>
        <v>0</v>
      </c>
      <c r="F88" s="352">
        <f>SUM('terepi-hajtásszám&amp;hullaték'!AZ58:BC58)</f>
        <v>0</v>
      </c>
      <c r="G88" s="352">
        <f>SUM('terepi-hajtásszám&amp;hullaték'!BI58:BL58)</f>
        <v>0</v>
      </c>
      <c r="H88" s="352">
        <f>SUM('terepi-hajtásszám&amp;hullaték'!BR58:BU58)</f>
        <v>0</v>
      </c>
      <c r="I88" s="352">
        <f>SUM('terepi-hajtásszám&amp;hullaték'!CA58:CD58)</f>
        <v>0</v>
      </c>
      <c r="J88" s="352">
        <f>SUM('terepi-hajtásszám&amp;hullaték'!CJ58:CM58)</f>
        <v>0</v>
      </c>
      <c r="K88" s="351">
        <f>SUM('terepi-hajtásszám&amp;hullaték'!CS58:CV58)</f>
        <v>0</v>
      </c>
      <c r="L88" s="351">
        <f>SUM('terepi-hajtásszám&amp;hullaték'!DB58:DE58)</f>
        <v>0</v>
      </c>
      <c r="M88" s="351">
        <f>SUM('terepi-hajtásszám&amp;hullaték'!DK58:DN58)</f>
        <v>0</v>
      </c>
      <c r="N88" s="351">
        <f>SUM('terepi-hajtásszám&amp;hullaték'!DT58:DW58)</f>
        <v>0</v>
      </c>
      <c r="O88" s="353">
        <f>SUM('terepi-hajtásszám&amp;hullaték'!EC58:EF58)</f>
        <v>0</v>
      </c>
      <c r="P88" s="351">
        <f>SUM('terepi-hajtásszám&amp;hullaték'!EL58:EO58)</f>
        <v>0</v>
      </c>
      <c r="Q88" s="351">
        <f>SUM('terepi-hajtásszám&amp;hullaték'!EU58:EX58)</f>
        <v>0</v>
      </c>
      <c r="R88" s="351">
        <f>SUM('terepi-hajtásszám&amp;hullaték'!FD58:FG58)</f>
        <v>0</v>
      </c>
      <c r="S88" s="351">
        <f>SUM('terepi-hajtásszám&amp;hullaték'!FM58:FP58)</f>
        <v>0</v>
      </c>
      <c r="T88" s="351">
        <f>SUM('terepi-hajtásszám&amp;hullaték'!FV58:FY58)</f>
        <v>0</v>
      </c>
      <c r="U88" s="351">
        <f>SUM('terepi-hajtásszám&amp;hullaték'!GE58:GH58)</f>
        <v>0</v>
      </c>
      <c r="V88" s="351">
        <f>SUM('terepi-hajtásszám&amp;hullaték'!GN58:GQ58)</f>
        <v>0</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0</v>
      </c>
      <c r="E89" s="352">
        <f>SUM('terepi-hajtásszám&amp;hullaték'!AQ59:AT59)</f>
        <v>1</v>
      </c>
      <c r="F89" s="352">
        <f>SUM('terepi-hajtásszám&amp;hullaték'!AZ59:BC59)</f>
        <v>0</v>
      </c>
      <c r="G89" s="352">
        <f>SUM('terepi-hajtásszám&amp;hullaték'!BI59:BL59)</f>
        <v>0</v>
      </c>
      <c r="H89" s="352">
        <f>SUM('terepi-hajtásszám&amp;hullaték'!BR59:BU59)</f>
        <v>0</v>
      </c>
      <c r="I89" s="352">
        <f>SUM('terepi-hajtásszám&amp;hullaték'!CA59:CD59)</f>
        <v>0</v>
      </c>
      <c r="J89" s="352">
        <f>SUM('terepi-hajtásszám&amp;hullaték'!CJ59:CM59)</f>
        <v>0</v>
      </c>
      <c r="K89" s="351">
        <f>SUM('terepi-hajtásszám&amp;hullaték'!CS59:CV59)</f>
        <v>0</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0</v>
      </c>
      <c r="W89" s="351">
        <f>SUM('terepi-hajtásszám&amp;hullaték'!GW59:GZ59)</f>
        <v>0</v>
      </c>
      <c r="X89" s="351">
        <f>SUM('terepi-hajtásszám&amp;hullaték'!HF59:HI59)</f>
        <v>0</v>
      </c>
    </row>
    <row r="90" spans="1:24" ht="15" x14ac:dyDescent="0.25">
      <c r="A90" s="360" t="s">
        <v>63</v>
      </c>
      <c r="B90" s="351">
        <f>SUM('terepi-hajtásszám&amp;hullaték'!P60:S60)</f>
        <v>0</v>
      </c>
      <c r="C90" s="352">
        <f>SUM('terepi-hajtásszám&amp;hullaték'!Y60:AB60)</f>
        <v>0</v>
      </c>
      <c r="D90" s="352">
        <f>SUM('terepi-hajtásszám&amp;hullaték'!AH60:AK60)</f>
        <v>0</v>
      </c>
      <c r="E90" s="352">
        <f>SUM('terepi-hajtásszám&amp;hullaték'!AQ60:AT60)</f>
        <v>3</v>
      </c>
      <c r="F90" s="352">
        <f>SUM('terepi-hajtásszám&amp;hullaték'!AZ60:BC60)</f>
        <v>0</v>
      </c>
      <c r="G90" s="352">
        <f>SUM('terepi-hajtásszám&amp;hullaték'!BI60:BL60)</f>
        <v>0</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1</v>
      </c>
      <c r="O90" s="353">
        <f>SUM('terepi-hajtásszám&amp;hullaték'!EC60:EF60)</f>
        <v>0</v>
      </c>
      <c r="P90" s="351">
        <f>SUM('terepi-hajtásszám&amp;hullaték'!EL60:EO60)</f>
        <v>0</v>
      </c>
      <c r="Q90" s="351">
        <f>SUM('terepi-hajtásszám&amp;hullaték'!EU60:EX60)</f>
        <v>0</v>
      </c>
      <c r="R90" s="351">
        <f>SUM('terepi-hajtásszám&amp;hullaték'!FD60:FG60)</f>
        <v>0</v>
      </c>
      <c r="S90" s="351">
        <f>SUM('terepi-hajtásszám&amp;hullaték'!FM60:FP60)</f>
        <v>0</v>
      </c>
      <c r="T90" s="351">
        <f>SUM('terepi-hajtásszám&amp;hullaték'!FV60:FY60)</f>
        <v>4</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0</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0</v>
      </c>
      <c r="H91" s="352">
        <f>SUM('terepi-hajtásszám&amp;hullaték'!BR61:BU61)</f>
        <v>0</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3</v>
      </c>
      <c r="O91" s="353">
        <f>SUM('terepi-hajtásszám&amp;hullaték'!EC61:EF61)</f>
        <v>0</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0</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0</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0</v>
      </c>
      <c r="H92" s="352">
        <f>SUM('terepi-hajtásszám&amp;hullaték'!BR62:BU62)</f>
        <v>0</v>
      </c>
      <c r="I92" s="352">
        <f>SUM('terepi-hajtásszám&amp;hullaték'!CA62:CD62)</f>
        <v>0</v>
      </c>
      <c r="J92" s="352">
        <f>SUM('terepi-hajtásszám&amp;hullaték'!CJ62:CM62)</f>
        <v>0</v>
      </c>
      <c r="K92" s="351">
        <f>SUM('terepi-hajtásszám&amp;hullaték'!CS62:CV62)</f>
        <v>0</v>
      </c>
      <c r="L92" s="351">
        <f>SUM('terepi-hajtásszám&amp;hullaték'!DB62:DE62)</f>
        <v>0</v>
      </c>
      <c r="M92" s="351">
        <f>SUM('terepi-hajtásszám&amp;hullaték'!DK62:DN62)</f>
        <v>0</v>
      </c>
      <c r="N92" s="351">
        <f>SUM('terepi-hajtásszám&amp;hullaték'!DT62:DW62)</f>
        <v>0</v>
      </c>
      <c r="O92" s="353">
        <f>SUM('terepi-hajtásszám&amp;hullaték'!EC62:EF62)</f>
        <v>0</v>
      </c>
      <c r="P92" s="351">
        <f>SUM('terepi-hajtásszám&amp;hullaték'!EL62:EO62)</f>
        <v>0</v>
      </c>
      <c r="Q92" s="351">
        <f>SUM('terepi-hajtásszám&amp;hullaték'!EU62:EX62)</f>
        <v>0</v>
      </c>
      <c r="R92" s="351">
        <f>SUM('terepi-hajtásszám&amp;hullaték'!FD62:FG62)</f>
        <v>0</v>
      </c>
      <c r="S92" s="351">
        <f>SUM('terepi-hajtásszám&amp;hullaték'!FM62:FP62)</f>
        <v>16</v>
      </c>
      <c r="T92" s="351">
        <f>SUM('terepi-hajtásszám&amp;hullaték'!FV62:FY62)</f>
        <v>0</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0</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0</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0</v>
      </c>
      <c r="P93" s="351">
        <f>SUM('terepi-hajtásszám&amp;hullaték'!EL63:EO63)</f>
        <v>0</v>
      </c>
      <c r="Q93" s="351">
        <f>SUM('terepi-hajtásszám&amp;hullaték'!EU63:EX63)</f>
        <v>0</v>
      </c>
      <c r="R93" s="351">
        <f>SUM('terepi-hajtásszám&amp;hullaték'!FD63:FG63)</f>
        <v>0</v>
      </c>
      <c r="S93" s="351">
        <f>SUM('terepi-hajtásszám&amp;hullaték'!FM63:FP63)</f>
        <v>0</v>
      </c>
      <c r="T93" s="351">
        <f>SUM('terepi-hajtásszám&amp;hullaték'!FV63:FY63)</f>
        <v>0</v>
      </c>
      <c r="U93" s="351">
        <f>SUM('terepi-hajtásszám&amp;hullaték'!GE63:GH63)</f>
        <v>0</v>
      </c>
      <c r="V93" s="351">
        <f>SUM('terepi-hajtásszám&amp;hullaték'!GN63:GQ63)</f>
        <v>4</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0</v>
      </c>
      <c r="H94" s="352">
        <f>SUM('terepi-hajtásszám&amp;hullaték'!BR64:BU64)</f>
        <v>0</v>
      </c>
      <c r="I94" s="352">
        <f>SUM('terepi-hajtásszám&amp;hullaték'!CA64:CD64)</f>
        <v>0</v>
      </c>
      <c r="J94" s="352">
        <f>SUM('terepi-hajtásszám&amp;hullaték'!CJ64:CM64)</f>
        <v>0</v>
      </c>
      <c r="K94" s="351">
        <f>SUM('terepi-hajtásszám&amp;hullaték'!CS64:CV64)</f>
        <v>0</v>
      </c>
      <c r="L94" s="351">
        <f>SUM('terepi-hajtásszám&amp;hullaték'!DB64:DE64)</f>
        <v>0</v>
      </c>
      <c r="M94" s="351">
        <f>SUM('terepi-hajtásszám&amp;hullaték'!DK64:DN64)</f>
        <v>0</v>
      </c>
      <c r="N94" s="351">
        <f>SUM('terepi-hajtásszám&amp;hullaték'!DT64:DW64)</f>
        <v>0</v>
      </c>
      <c r="O94" s="353">
        <f>SUM('terepi-hajtásszám&amp;hullaték'!EC64:EF64)</f>
        <v>0</v>
      </c>
      <c r="P94" s="351">
        <f>SUM('terepi-hajtásszám&amp;hullaték'!EL64:EO64)</f>
        <v>0</v>
      </c>
      <c r="Q94" s="351">
        <f>SUM('terepi-hajtásszám&amp;hullaték'!EU64:EX64)</f>
        <v>0</v>
      </c>
      <c r="R94" s="351">
        <f>SUM('terepi-hajtásszám&amp;hullaték'!FD64:FG64)</f>
        <v>0</v>
      </c>
      <c r="S94" s="351">
        <f>SUM('terepi-hajtásszám&amp;hullaték'!FM64:FP64)</f>
        <v>4</v>
      </c>
      <c r="T94" s="351">
        <f>SUM('terepi-hajtásszám&amp;hullaték'!FV64:FY64)</f>
        <v>0</v>
      </c>
      <c r="U94" s="351">
        <f>SUM('terepi-hajtásszám&amp;hullaték'!GE64:GH64)</f>
        <v>0</v>
      </c>
      <c r="V94" s="351">
        <f>SUM('terepi-hajtásszám&amp;hullaték'!GN64:GQ64)</f>
        <v>1</v>
      </c>
      <c r="W94" s="351">
        <f>SUM('terepi-hajtásszám&amp;hullaték'!GW64:GZ64)</f>
        <v>0</v>
      </c>
      <c r="X94" s="351">
        <f>SUM('terepi-hajtásszám&amp;hullaték'!HF64:HI64)</f>
        <v>0</v>
      </c>
    </row>
    <row r="95" spans="1:24" ht="15" x14ac:dyDescent="0.25">
      <c r="A95" s="360" t="s">
        <v>68</v>
      </c>
      <c r="B95" s="351">
        <f>SUM('terepi-hajtásszám&amp;hullaték'!P65:S65)</f>
        <v>0</v>
      </c>
      <c r="C95" s="352">
        <f>SUM('terepi-hajtásszám&amp;hullaték'!Y65:AB65)</f>
        <v>0</v>
      </c>
      <c r="D95" s="352">
        <f>SUM('terepi-hajtásszám&amp;hullaték'!AH65:AK65)</f>
        <v>0</v>
      </c>
      <c r="E95" s="352">
        <f>SUM('terepi-hajtásszám&amp;hullaték'!AQ65:AT65)</f>
        <v>0</v>
      </c>
      <c r="F95" s="352">
        <f>SUM('terepi-hajtásszám&amp;hullaték'!AZ65:BC65)</f>
        <v>0</v>
      </c>
      <c r="G95" s="352">
        <f>SUM('terepi-hajtásszám&amp;hullaték'!BI65:BL65)</f>
        <v>0</v>
      </c>
      <c r="H95" s="352">
        <f>SUM('terepi-hajtásszám&amp;hullaték'!BR65:BU65)</f>
        <v>0</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0</v>
      </c>
      <c r="N95" s="351">
        <f>SUM('terepi-hajtásszám&amp;hullaték'!DT65:DW65)</f>
        <v>0</v>
      </c>
      <c r="O95" s="353">
        <f>SUM('terepi-hajtásszám&amp;hullaték'!EC65:EF65)</f>
        <v>1</v>
      </c>
      <c r="P95" s="351">
        <f>SUM('terepi-hajtásszám&amp;hullaték'!EL65:EO65)</f>
        <v>0</v>
      </c>
      <c r="Q95" s="351">
        <f>SUM('terepi-hajtásszám&amp;hullaték'!EU65:EX65)</f>
        <v>0</v>
      </c>
      <c r="R95" s="351">
        <f>SUM('terepi-hajtásszám&amp;hullaték'!FD65:FG65)</f>
        <v>6</v>
      </c>
      <c r="S95" s="351">
        <f>SUM('terepi-hajtásszám&amp;hullaték'!FM65:FP65)</f>
        <v>9</v>
      </c>
      <c r="T95" s="351">
        <f>SUM('terepi-hajtásszám&amp;hullaték'!FV65:FY65)</f>
        <v>4</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0</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0</v>
      </c>
      <c r="H96" s="352">
        <f>SUM('terepi-hajtásszám&amp;hullaték'!BR66:BU66)</f>
        <v>0</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0</v>
      </c>
      <c r="P96" s="351">
        <f>SUM('terepi-hajtásszám&amp;hullaték'!EL66:EO66)</f>
        <v>0</v>
      </c>
      <c r="Q96" s="351">
        <f>SUM('terepi-hajtásszám&amp;hullaték'!EU66:EX66)</f>
        <v>0</v>
      </c>
      <c r="R96" s="351">
        <f>SUM('terepi-hajtásszám&amp;hullaték'!FD66:FG66)</f>
        <v>0</v>
      </c>
      <c r="S96" s="351">
        <f>SUM('terepi-hajtásszám&amp;hullaték'!FM66:FP66)</f>
        <v>0</v>
      </c>
      <c r="T96" s="351">
        <f>SUM('terepi-hajtásszám&amp;hullaték'!FV66:FY66)</f>
        <v>0</v>
      </c>
      <c r="U96" s="351">
        <f>SUM('terepi-hajtásszám&amp;hullaték'!GE66:GH66)</f>
        <v>0</v>
      </c>
      <c r="V96" s="351">
        <f>SUM('terepi-hajtásszám&amp;hullaték'!GN66:GQ66)</f>
        <v>5</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0</v>
      </c>
      <c r="E97" s="352">
        <f>SUM('terepi-hajtásszám&amp;hullaték'!AQ67:AT67)</f>
        <v>0</v>
      </c>
      <c r="F97" s="352">
        <f>SUM('terepi-hajtásszám&amp;hullaték'!AZ67:BC67)</f>
        <v>0</v>
      </c>
      <c r="G97" s="352">
        <f>SUM('terepi-hajtásszám&amp;hullaték'!BI67:BL67)</f>
        <v>0</v>
      </c>
      <c r="H97" s="352">
        <f>SUM('terepi-hajtásszám&amp;hullaték'!BR67:BU67)</f>
        <v>0</v>
      </c>
      <c r="I97" s="352">
        <f>SUM('terepi-hajtásszám&amp;hullaték'!CA67:CD67)</f>
        <v>0</v>
      </c>
      <c r="J97" s="352">
        <f>SUM('terepi-hajtásszám&amp;hullaték'!CJ67:CM67)</f>
        <v>0</v>
      </c>
      <c r="K97" s="351">
        <f>SUM('terepi-hajtásszám&amp;hullaték'!CS67:CV67)</f>
        <v>0</v>
      </c>
      <c r="L97" s="351">
        <f>SUM('terepi-hajtásszám&amp;hullaték'!DB67:DE67)</f>
        <v>0</v>
      </c>
      <c r="M97" s="351">
        <f>SUM('terepi-hajtásszám&amp;hullaték'!DK67:DN67)</f>
        <v>0</v>
      </c>
      <c r="N97" s="351">
        <f>SUM('terepi-hajtásszám&amp;hullaték'!DT67:DW67)</f>
        <v>0</v>
      </c>
      <c r="O97" s="353">
        <f>SUM('terepi-hajtásszám&amp;hullaték'!EC67:EF67)</f>
        <v>0</v>
      </c>
      <c r="P97" s="351">
        <f>SUM('terepi-hajtásszám&amp;hullaték'!EL67:EO67)</f>
        <v>0</v>
      </c>
      <c r="Q97" s="351">
        <f>SUM('terepi-hajtásszám&amp;hullaték'!EU67:EX67)</f>
        <v>0</v>
      </c>
      <c r="R97" s="351">
        <f>SUM('terepi-hajtásszám&amp;hullaték'!FD67:FG67)</f>
        <v>16</v>
      </c>
      <c r="S97" s="351">
        <f>SUM('terepi-hajtásszám&amp;hullaték'!FM67:FP67)</f>
        <v>0</v>
      </c>
      <c r="T97" s="351">
        <f>SUM('terepi-hajtásszám&amp;hullaték'!FV67:FY67)</f>
        <v>0</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0</v>
      </c>
      <c r="H98" s="352">
        <f>SUM('terepi-hajtásszám&amp;hullaték'!BR68:BU68)</f>
        <v>0</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0</v>
      </c>
      <c r="N98" s="351">
        <f>SUM('terepi-hajtásszám&amp;hullaték'!DT68:DW68)</f>
        <v>0</v>
      </c>
      <c r="O98" s="353">
        <f>SUM('terepi-hajtásszám&amp;hullaték'!EC68:EF68)</f>
        <v>7</v>
      </c>
      <c r="P98" s="351">
        <f>SUM('terepi-hajtásszám&amp;hullaték'!EL68:EO68)</f>
        <v>0</v>
      </c>
      <c r="Q98" s="351">
        <f>SUM('terepi-hajtásszám&amp;hullaték'!EU68:EX68)</f>
        <v>0</v>
      </c>
      <c r="R98" s="351">
        <f>SUM('terepi-hajtásszám&amp;hullaték'!FD68:FG68)</f>
        <v>0</v>
      </c>
      <c r="S98" s="351">
        <f>SUM('terepi-hajtásszám&amp;hullaték'!FM68:FP68)</f>
        <v>0</v>
      </c>
      <c r="T98" s="351">
        <f>SUM('terepi-hajtásszám&amp;hullaték'!FV68:FY68)</f>
        <v>0</v>
      </c>
      <c r="U98" s="351">
        <f>SUM('terepi-hajtásszám&amp;hullaték'!GE68:GH68)</f>
        <v>0</v>
      </c>
      <c r="V98" s="351">
        <f>SUM('terepi-hajtásszám&amp;hullaték'!GN68:GQ68)</f>
        <v>6</v>
      </c>
      <c r="W98" s="351">
        <f>SUM('terepi-hajtásszám&amp;hullaték'!GW68:GZ68)</f>
        <v>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0</v>
      </c>
      <c r="H99" s="352">
        <f>SUM('terepi-hajtásszám&amp;hullaték'!BR69:BU69)</f>
        <v>0</v>
      </c>
      <c r="I99" s="352">
        <f>SUM('terepi-hajtásszám&amp;hullaték'!CA69:CD69)</f>
        <v>0</v>
      </c>
      <c r="J99" s="352">
        <f>SUM('terepi-hajtásszám&amp;hullaték'!CJ69:CM69)</f>
        <v>0</v>
      </c>
      <c r="K99" s="351">
        <f>SUM('terepi-hajtásszám&amp;hullaték'!CS69:CV69)</f>
        <v>0</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15</v>
      </c>
      <c r="T99" s="351">
        <f>SUM('terepi-hajtásszám&amp;hullaték'!FV69:FY69)</f>
        <v>0</v>
      </c>
      <c r="U99" s="351">
        <f>SUM('terepi-hajtásszám&amp;hullaték'!GE69:GH69)</f>
        <v>0</v>
      </c>
      <c r="V99" s="351">
        <f>SUM('terepi-hajtásszám&amp;hullaték'!GN69:GQ69)</f>
        <v>0</v>
      </c>
      <c r="W99" s="351">
        <f>SUM('terepi-hajtásszám&amp;hullaték'!GW69:GZ69)</f>
        <v>0</v>
      </c>
      <c r="X99" s="351">
        <f>SUM('terepi-hajtásszám&amp;hullaték'!HF69:HI69)</f>
        <v>0</v>
      </c>
    </row>
    <row r="100" spans="1:24" ht="15" x14ac:dyDescent="0.25">
      <c r="A100" s="360" t="s">
        <v>73</v>
      </c>
      <c r="B100" s="351">
        <f>SUM('terepi-hajtásszám&amp;hullaték'!P70:S70)</f>
        <v>0</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0</v>
      </c>
      <c r="H100" s="352">
        <f>SUM('terepi-hajtásszám&amp;hullaték'!BR70:BU70)</f>
        <v>0</v>
      </c>
      <c r="I100" s="352">
        <f>SUM('terepi-hajtásszám&amp;hullaték'!CA70:CD70)</f>
        <v>0</v>
      </c>
      <c r="J100" s="352">
        <f>SUM('terepi-hajtásszám&amp;hullaték'!CJ70:CM70)</f>
        <v>0</v>
      </c>
      <c r="K100" s="351">
        <f>SUM('terepi-hajtásszám&amp;hullaték'!CS70:CV70)</f>
        <v>0</v>
      </c>
      <c r="L100" s="351">
        <f>SUM('terepi-hajtásszám&amp;hullaték'!DB70:DE70)</f>
        <v>0</v>
      </c>
      <c r="M100" s="351">
        <f>SUM('terepi-hajtásszám&amp;hullaték'!DK70:DN70)</f>
        <v>0</v>
      </c>
      <c r="N100" s="351">
        <f>SUM('terepi-hajtásszám&amp;hullaték'!DT70:DW70)</f>
        <v>0</v>
      </c>
      <c r="O100" s="353">
        <f>SUM('terepi-hajtásszám&amp;hullaték'!EC70:EF70)</f>
        <v>0</v>
      </c>
      <c r="P100" s="351">
        <f>SUM('terepi-hajtásszám&amp;hullaték'!EL70:EO70)</f>
        <v>0</v>
      </c>
      <c r="Q100" s="351">
        <f>SUM('terepi-hajtásszám&amp;hullaték'!EU70:EX70)</f>
        <v>0</v>
      </c>
      <c r="R100" s="351">
        <f>SUM('terepi-hajtásszám&amp;hullaték'!FD70:FG70)</f>
        <v>0</v>
      </c>
      <c r="S100" s="351">
        <f>SUM('terepi-hajtásszám&amp;hullaték'!FM70:FP70)</f>
        <v>10</v>
      </c>
      <c r="T100" s="351">
        <f>SUM('terepi-hajtásszám&amp;hullaték'!FV70:FY70)</f>
        <v>0</v>
      </c>
      <c r="U100" s="351">
        <f>SUM('terepi-hajtásszám&amp;hullaték'!GE70:GH70)</f>
        <v>0</v>
      </c>
      <c r="V100" s="351">
        <f>SUM('terepi-hajtásszám&amp;hullaték'!GN70:GQ70)</f>
        <v>0</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0</v>
      </c>
      <c r="E101" s="352">
        <f>SUM('terepi-hajtásszám&amp;hullaték'!AQ71:AT71)</f>
        <v>0</v>
      </c>
      <c r="F101" s="352">
        <f>SUM('terepi-hajtásszám&amp;hullaték'!AZ71:BC71)</f>
        <v>0</v>
      </c>
      <c r="G101" s="352">
        <f>SUM('terepi-hajtásszám&amp;hullaték'!BI71:BL71)</f>
        <v>0</v>
      </c>
      <c r="H101" s="352">
        <f>SUM('terepi-hajtásszám&amp;hullaték'!BR71:BU71)</f>
        <v>0</v>
      </c>
      <c r="I101" s="352">
        <f>SUM('terepi-hajtásszám&amp;hullaték'!CA71:CD71)</f>
        <v>0</v>
      </c>
      <c r="J101" s="352">
        <f>SUM('terepi-hajtásszám&amp;hullaték'!CJ71:CM71)</f>
        <v>0</v>
      </c>
      <c r="K101" s="351">
        <f>SUM('terepi-hajtásszám&amp;hullaték'!CS71:CV71)</f>
        <v>0</v>
      </c>
      <c r="L101" s="351">
        <f>SUM('terepi-hajtásszám&amp;hullaték'!DB71:DE71)</f>
        <v>0</v>
      </c>
      <c r="M101" s="351">
        <f>SUM('terepi-hajtásszám&amp;hullaték'!DK71:DN71)</f>
        <v>0</v>
      </c>
      <c r="N101" s="351">
        <f>SUM('terepi-hajtásszám&amp;hullaték'!DT71:DW71)</f>
        <v>0</v>
      </c>
      <c r="O101" s="353">
        <f>SUM('terepi-hajtásszám&amp;hullaték'!EC71:EF71)</f>
        <v>1</v>
      </c>
      <c r="P101" s="351">
        <f>SUM('terepi-hajtásszám&amp;hullaték'!EL71:EO71)</f>
        <v>0</v>
      </c>
      <c r="Q101" s="351">
        <f>SUM('terepi-hajtásszám&amp;hullaték'!EU71:EX71)</f>
        <v>0</v>
      </c>
      <c r="R101" s="351">
        <f>SUM('terepi-hajtásszám&amp;hullaték'!FD71:FG71)</f>
        <v>0</v>
      </c>
      <c r="S101" s="351">
        <f>SUM('terepi-hajtásszám&amp;hullaték'!FM71:FP71)</f>
        <v>9</v>
      </c>
      <c r="T101" s="351">
        <f>SUM('terepi-hajtásszám&amp;hullaték'!FV71:FY71)</f>
        <v>0</v>
      </c>
      <c r="U101" s="351">
        <f>SUM('terepi-hajtásszám&amp;hullaték'!GE71:GH71)</f>
        <v>0</v>
      </c>
      <c r="V101" s="351">
        <f>SUM('terepi-hajtásszám&amp;hullaték'!GN71:GQ71)</f>
        <v>0</v>
      </c>
      <c r="W101" s="351">
        <f>SUM('terepi-hajtásszám&amp;hullaték'!GW71:GZ71)</f>
        <v>0</v>
      </c>
      <c r="X101" s="351">
        <f>SUM('terepi-hajtásszám&amp;hullaték'!HF71:HI71)</f>
        <v>0</v>
      </c>
    </row>
    <row r="102" spans="1:24" ht="15" x14ac:dyDescent="0.25">
      <c r="A102" s="360" t="s">
        <v>75</v>
      </c>
      <c r="B102" s="351">
        <f>SUM('terepi-hajtásszám&amp;hullaték'!P72:S72)</f>
        <v>0</v>
      </c>
      <c r="C102" s="352">
        <f>SUM('terepi-hajtásszám&amp;hullaték'!Y72:AB72)</f>
        <v>0</v>
      </c>
      <c r="D102" s="352">
        <f>SUM('terepi-hajtásszám&amp;hullaték'!AH72:AK72)</f>
        <v>0</v>
      </c>
      <c r="E102" s="352">
        <f>SUM('terepi-hajtásszám&amp;hullaték'!AQ72:AT72)</f>
        <v>0</v>
      </c>
      <c r="F102" s="352">
        <f>SUM('terepi-hajtásszám&amp;hullaték'!AZ72:BC72)</f>
        <v>0</v>
      </c>
      <c r="G102" s="352">
        <f>SUM('terepi-hajtásszám&amp;hullaték'!BI72:BL72)</f>
        <v>0</v>
      </c>
      <c r="H102" s="352">
        <f>SUM('terepi-hajtásszám&amp;hullaték'!BR72:BU72)</f>
        <v>0</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0</v>
      </c>
      <c r="P102" s="351">
        <f>SUM('terepi-hajtásszám&amp;hullaték'!EL72:EO72)</f>
        <v>0</v>
      </c>
      <c r="Q102" s="351">
        <f>SUM('terepi-hajtásszám&amp;hullaték'!EU72:EX72)</f>
        <v>0</v>
      </c>
      <c r="R102" s="351">
        <f>SUM('terepi-hajtásszám&amp;hullaték'!FD72:FG72)</f>
        <v>0</v>
      </c>
      <c r="S102" s="351">
        <f>SUM('terepi-hajtásszám&amp;hullaték'!FM72:FP72)</f>
        <v>6</v>
      </c>
      <c r="T102" s="351">
        <f>SUM('terepi-hajtásszám&amp;hullaték'!FV72:FY72)</f>
        <v>0</v>
      </c>
      <c r="U102" s="351">
        <f>SUM('terepi-hajtásszám&amp;hullaték'!GE72:GH72)</f>
        <v>0</v>
      </c>
      <c r="V102" s="351">
        <f>SUM('terepi-hajtásszám&amp;hullaték'!GN72:GQ72)</f>
        <v>0</v>
      </c>
      <c r="W102" s="351">
        <f>SUM('terepi-hajtásszám&amp;hullaték'!GW72:GZ72)</f>
        <v>0</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0</v>
      </c>
      <c r="E103" s="352">
        <f>SUM('terepi-hajtásszám&amp;hullaték'!AQ73:AT73)</f>
        <v>0</v>
      </c>
      <c r="F103" s="352">
        <f>SUM('terepi-hajtásszám&amp;hullaték'!AZ73:BC73)</f>
        <v>0</v>
      </c>
      <c r="G103" s="352">
        <f>SUM('terepi-hajtásszám&amp;hullaték'!BI73:BL73)</f>
        <v>0</v>
      </c>
      <c r="H103" s="352">
        <f>SUM('terepi-hajtásszám&amp;hullaték'!BR73:BU73)</f>
        <v>0</v>
      </c>
      <c r="I103" s="352">
        <f>SUM('terepi-hajtásszám&amp;hullaték'!CA73:CD73)</f>
        <v>0</v>
      </c>
      <c r="J103" s="352">
        <f>SUM('terepi-hajtásszám&amp;hullaték'!CJ73:CM73)</f>
        <v>0</v>
      </c>
      <c r="K103" s="351">
        <f>SUM('terepi-hajtásszám&amp;hullaték'!CS73:CV73)</f>
        <v>0</v>
      </c>
      <c r="L103" s="351">
        <f>SUM('terepi-hajtásszám&amp;hullaték'!DB73:DE73)</f>
        <v>0</v>
      </c>
      <c r="M103" s="351">
        <f>SUM('terepi-hajtásszám&amp;hullaték'!DK73:DN73)</f>
        <v>0</v>
      </c>
      <c r="N103" s="351">
        <f>SUM('terepi-hajtásszám&amp;hullaték'!DT73:DW73)</f>
        <v>0</v>
      </c>
      <c r="O103" s="353">
        <f>SUM('terepi-hajtásszám&amp;hullaték'!EC73:EF73)</f>
        <v>6</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0</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0</v>
      </c>
      <c r="C104" s="352">
        <f>SUM('terepi-hajtásszám&amp;hullaték'!Y74:AB74)</f>
        <v>0</v>
      </c>
      <c r="D104" s="352">
        <f>SUM('terepi-hajtásszám&amp;hullaték'!AH74:AK74)</f>
        <v>0</v>
      </c>
      <c r="E104" s="352">
        <f>SUM('terepi-hajtásszám&amp;hullaték'!AQ74:AT74)</f>
        <v>0</v>
      </c>
      <c r="F104" s="352">
        <f>SUM('terepi-hajtásszám&amp;hullaték'!AZ74:BC74)</f>
        <v>0</v>
      </c>
      <c r="G104" s="352">
        <f>SUM('terepi-hajtásszám&amp;hullaték'!BI74:BL74)</f>
        <v>0</v>
      </c>
      <c r="H104" s="352">
        <f>SUM('terepi-hajtásszám&amp;hullaték'!BR74:BU74)</f>
        <v>0</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5</v>
      </c>
      <c r="P104" s="351">
        <f>SUM('terepi-hajtásszám&amp;hullaték'!EL74:EO74)</f>
        <v>0</v>
      </c>
      <c r="Q104" s="351">
        <f>SUM('terepi-hajtásszám&amp;hullaték'!EU74:EX74)</f>
        <v>0</v>
      </c>
      <c r="R104" s="351">
        <f>SUM('terepi-hajtásszám&amp;hullaték'!FD74:FG74)</f>
        <v>0</v>
      </c>
      <c r="S104" s="351">
        <f>SUM('terepi-hajtásszám&amp;hullaték'!FM74:FP74)</f>
        <v>4</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0</v>
      </c>
      <c r="E105" s="352">
        <f>SUM('terepi-hajtásszám&amp;hullaték'!AQ75:AT75)</f>
        <v>0</v>
      </c>
      <c r="F105" s="352">
        <f>SUM('terepi-hajtásszám&amp;hullaték'!AZ75:BC75)</f>
        <v>0</v>
      </c>
      <c r="G105" s="352">
        <f>SUM('terepi-hajtásszám&amp;hullaték'!BI75:BL75)</f>
        <v>0</v>
      </c>
      <c r="H105" s="352">
        <f>SUM('terepi-hajtásszám&amp;hullaték'!BR75:BU75)</f>
        <v>0</v>
      </c>
      <c r="I105" s="352">
        <f>SUM('terepi-hajtásszám&amp;hullaték'!CA75:CD75)</f>
        <v>0</v>
      </c>
      <c r="J105" s="352">
        <f>SUM('terepi-hajtásszám&amp;hullaték'!CJ75:CM75)</f>
        <v>0</v>
      </c>
      <c r="K105" s="351">
        <f>SUM('terepi-hajtásszám&amp;hullaték'!CS75:CV75)</f>
        <v>0</v>
      </c>
      <c r="L105" s="351">
        <f>SUM('terepi-hajtásszám&amp;hullaték'!DB75:DE75)</f>
        <v>0</v>
      </c>
      <c r="M105" s="351">
        <f>SUM('terepi-hajtásszám&amp;hullaték'!DK75:DN75)</f>
        <v>0</v>
      </c>
      <c r="N105" s="351">
        <f>SUM('terepi-hajtásszám&amp;hullaték'!DT75:DW75)</f>
        <v>0</v>
      </c>
      <c r="O105" s="353">
        <f>SUM('terepi-hajtásszám&amp;hullaték'!EC75:EF75)</f>
        <v>0</v>
      </c>
      <c r="P105" s="351">
        <f>SUM('terepi-hajtásszám&amp;hullaték'!EL75:EO75)</f>
        <v>0</v>
      </c>
      <c r="Q105" s="351">
        <f>SUM('terepi-hajtásszám&amp;hullaték'!EU75:EX75)</f>
        <v>0</v>
      </c>
      <c r="R105" s="351">
        <f>SUM('terepi-hajtásszám&amp;hullaték'!FD75:FG75)</f>
        <v>0</v>
      </c>
      <c r="S105" s="351">
        <f>SUM('terepi-hajtásszám&amp;hullaték'!FM75:FP75)</f>
        <v>0</v>
      </c>
      <c r="T105" s="351">
        <f>SUM('terepi-hajtásszám&amp;hullaték'!FV75:FY75)</f>
        <v>0</v>
      </c>
      <c r="U105" s="351">
        <f>SUM('terepi-hajtásszám&amp;hullaték'!GE75:GH75)</f>
        <v>0</v>
      </c>
      <c r="V105" s="351">
        <f>SUM('terepi-hajtásszám&amp;hullaték'!GN75:GQ75)</f>
        <v>5</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0</v>
      </c>
      <c r="G106" s="352">
        <f>SUM('terepi-hajtásszám&amp;hullaték'!BI76:BL76)</f>
        <v>0</v>
      </c>
      <c r="H106" s="352">
        <f>SUM('terepi-hajtásszám&amp;hullaték'!BR76:BU76)</f>
        <v>0</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0</v>
      </c>
      <c r="S106" s="351">
        <f>SUM('terepi-hajtásszám&amp;hullaték'!FM76:FP76)</f>
        <v>4</v>
      </c>
      <c r="T106" s="351">
        <f>SUM('terepi-hajtásszám&amp;hullaték'!FV76:FY76)</f>
        <v>0</v>
      </c>
      <c r="U106" s="351">
        <f>SUM('terepi-hajtásszám&amp;hullaték'!GE76:GH76)</f>
        <v>0</v>
      </c>
      <c r="V106" s="351">
        <f>SUM('terepi-hajtásszám&amp;hullaték'!GN76:GQ76)</f>
        <v>4</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0</v>
      </c>
      <c r="E107" s="352">
        <f>SUM('terepi-hajtásszám&amp;hullaték'!AQ77:AT77)</f>
        <v>0</v>
      </c>
      <c r="F107" s="352">
        <f>SUM('terepi-hajtásszám&amp;hullaték'!AZ77:BC77)</f>
        <v>0</v>
      </c>
      <c r="G107" s="352">
        <f>SUM('terepi-hajtásszám&amp;hullaték'!BI77:BL77)</f>
        <v>0</v>
      </c>
      <c r="H107" s="352">
        <f>SUM('terepi-hajtásszám&amp;hullaték'!BR77:BU77)</f>
        <v>0</v>
      </c>
      <c r="I107" s="352">
        <f>SUM('terepi-hajtásszám&amp;hullaték'!CA77:CD77)</f>
        <v>0</v>
      </c>
      <c r="J107" s="352">
        <f>SUM('terepi-hajtásszám&amp;hullaték'!CJ77:CM77)</f>
        <v>0</v>
      </c>
      <c r="K107" s="351">
        <f>SUM('terepi-hajtásszám&amp;hullaték'!CS77:CV77)</f>
        <v>0</v>
      </c>
      <c r="L107" s="351">
        <f>SUM('terepi-hajtásszám&amp;hullaték'!DB77:DE77)</f>
        <v>0</v>
      </c>
      <c r="M107" s="351">
        <f>SUM('terepi-hajtásszám&amp;hullaték'!DK77:DN77)</f>
        <v>0</v>
      </c>
      <c r="N107" s="351">
        <f>SUM('terepi-hajtásszám&amp;hullaték'!DT77:DW77)</f>
        <v>0</v>
      </c>
      <c r="O107" s="353">
        <f>SUM('terepi-hajtásszám&amp;hullaték'!EC77:EF77)</f>
        <v>7</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0</v>
      </c>
    </row>
    <row r="108" spans="1:24" ht="15" x14ac:dyDescent="0.25">
      <c r="A108" s="360" t="s">
        <v>81</v>
      </c>
      <c r="B108" s="351">
        <f>SUM('terepi-hajtásszám&amp;hullaték'!P78:S78)</f>
        <v>0</v>
      </c>
      <c r="C108" s="352">
        <f>SUM('terepi-hajtásszám&amp;hullaték'!Y78:AB78)</f>
        <v>0</v>
      </c>
      <c r="D108" s="352">
        <f>SUM('terepi-hajtásszám&amp;hullaték'!AH78:AK78)</f>
        <v>0</v>
      </c>
      <c r="E108" s="352">
        <f>SUM('terepi-hajtásszám&amp;hullaték'!AQ78:AT78)</f>
        <v>0</v>
      </c>
      <c r="F108" s="352">
        <f>SUM('terepi-hajtásszám&amp;hullaték'!AZ78:BC78)</f>
        <v>0</v>
      </c>
      <c r="G108" s="352">
        <f>SUM('terepi-hajtásszám&amp;hullaték'!BI78:BL78)</f>
        <v>0</v>
      </c>
      <c r="H108" s="352">
        <f>SUM('terepi-hajtásszám&amp;hullaték'!BR78:BU78)</f>
        <v>0</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0</v>
      </c>
      <c r="P108" s="351">
        <f>SUM('terepi-hajtásszám&amp;hullaték'!EL78:EO78)</f>
        <v>0</v>
      </c>
      <c r="Q108" s="351">
        <f>SUM('terepi-hajtásszám&amp;hullaték'!EU78:EX78)</f>
        <v>0</v>
      </c>
      <c r="R108" s="351">
        <f>SUM('terepi-hajtásszám&amp;hullaték'!FD78:FG78)</f>
        <v>0</v>
      </c>
      <c r="S108" s="351">
        <f>SUM('terepi-hajtásszám&amp;hullaték'!FM78:FP78)</f>
        <v>14</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0</v>
      </c>
      <c r="G109" s="352">
        <f>SUM('terepi-hajtásszám&amp;hullaték'!BI79:BL79)</f>
        <v>0</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0</v>
      </c>
      <c r="O109" s="353">
        <f>SUM('terepi-hajtásszám&amp;hullaték'!EC79:EF79)</f>
        <v>4</v>
      </c>
      <c r="P109" s="351">
        <f>SUM('terepi-hajtásszám&amp;hullaték'!EL79:EO79)</f>
        <v>0</v>
      </c>
      <c r="Q109" s="351">
        <f>SUM('terepi-hajtásszám&amp;hullaték'!EU79:EX79)</f>
        <v>0</v>
      </c>
      <c r="R109" s="351">
        <f>SUM('terepi-hajtásszám&amp;hullaték'!FD79:FG79)</f>
        <v>0</v>
      </c>
      <c r="S109" s="351">
        <f>SUM('terepi-hajtásszám&amp;hullaték'!FM79:FP79)</f>
        <v>0</v>
      </c>
      <c r="T109" s="351">
        <f>SUM('terepi-hajtásszám&amp;hullaték'!FV79:FY79)</f>
        <v>0</v>
      </c>
      <c r="U109" s="351">
        <f>SUM('terepi-hajtásszám&amp;hullaték'!GE79:GH79)</f>
        <v>0</v>
      </c>
      <c r="V109" s="351">
        <f>SUM('terepi-hajtásszám&amp;hullaték'!GN79:GQ79)</f>
        <v>0</v>
      </c>
      <c r="W109" s="351">
        <f>SUM('terepi-hajtásszám&amp;hullaték'!GW79:GZ79)</f>
        <v>0</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0</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0</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0</v>
      </c>
    </row>
    <row r="111" spans="1:24" ht="15" x14ac:dyDescent="0.25">
      <c r="A111" s="360" t="s">
        <v>84</v>
      </c>
      <c r="B111" s="351">
        <f>SUM('terepi-hajtásszám&amp;hullaték'!P81:S81)</f>
        <v>0</v>
      </c>
      <c r="C111" s="352">
        <f>SUM('terepi-hajtásszám&amp;hullaték'!Y81:AB81)</f>
        <v>0</v>
      </c>
      <c r="D111" s="352">
        <f>SUM('terepi-hajtásszám&amp;hullaték'!AH81:AK81)</f>
        <v>0</v>
      </c>
      <c r="E111" s="352">
        <f>SUM('terepi-hajtásszám&amp;hullaték'!AQ81:AT81)</f>
        <v>0</v>
      </c>
      <c r="F111" s="352">
        <f>SUM('terepi-hajtásszám&amp;hullaték'!AZ81:BC81)</f>
        <v>0</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0</v>
      </c>
      <c r="N111" s="351">
        <f>SUM('terepi-hajtásszám&amp;hullaték'!DT81:DW81)</f>
        <v>0</v>
      </c>
      <c r="O111" s="353">
        <f>SUM('terepi-hajtásszám&amp;hullaték'!EC81:EF81)</f>
        <v>0</v>
      </c>
      <c r="P111" s="351">
        <f>SUM('terepi-hajtásszám&amp;hullaték'!EL81:EO81)</f>
        <v>0</v>
      </c>
      <c r="Q111" s="351">
        <f>SUM('terepi-hajtásszám&amp;hullaték'!EU81:EX81)</f>
        <v>0</v>
      </c>
      <c r="R111" s="351">
        <f>SUM('terepi-hajtásszám&amp;hullaték'!FD81:FG81)</f>
        <v>0</v>
      </c>
      <c r="S111" s="351">
        <f>SUM('terepi-hajtásszám&amp;hullaték'!FM81:FP81)</f>
        <v>9</v>
      </c>
      <c r="T111" s="351">
        <f>SUM('terepi-hajtásszám&amp;hullaték'!FV81:FY81)</f>
        <v>0</v>
      </c>
      <c r="U111" s="351">
        <f>SUM('terepi-hajtásszám&amp;hullaték'!GE81:GH81)</f>
        <v>0</v>
      </c>
      <c r="V111" s="351">
        <f>SUM('terepi-hajtásszám&amp;hullaték'!GN81:GQ81)</f>
        <v>0</v>
      </c>
      <c r="W111" s="351">
        <f>SUM('terepi-hajtásszám&amp;hullaték'!GW81:GZ81)</f>
        <v>0</v>
      </c>
      <c r="X111" s="351">
        <f>SUM('terepi-hajtásszám&amp;hullaték'!HF81:HI81)</f>
        <v>0</v>
      </c>
    </row>
    <row r="112" spans="1:24" ht="15" x14ac:dyDescent="0.25">
      <c r="A112" s="360" t="s">
        <v>85</v>
      </c>
      <c r="B112" s="351">
        <f>SUM('terepi-hajtásszám&amp;hullaték'!P82:S82)</f>
        <v>0</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0</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0</v>
      </c>
      <c r="P112" s="351">
        <f>SUM('terepi-hajtásszám&amp;hullaték'!EL82:EO82)</f>
        <v>0</v>
      </c>
      <c r="Q112" s="351">
        <f>SUM('terepi-hajtásszám&amp;hullaték'!EU82:EX82)</f>
        <v>0</v>
      </c>
      <c r="R112" s="351">
        <f>SUM('terepi-hajtásszám&amp;hullaték'!FD82:FG82)</f>
        <v>0</v>
      </c>
      <c r="S112" s="351">
        <f>SUM('terepi-hajtásszám&amp;hullaték'!FM82:FP82)</f>
        <v>0</v>
      </c>
      <c r="T112" s="351">
        <f>SUM('terepi-hajtásszám&amp;hullaték'!FV82:FY82)</f>
        <v>0</v>
      </c>
      <c r="U112" s="351">
        <f>SUM('terepi-hajtásszám&amp;hullaték'!GE82:GH82)</f>
        <v>0</v>
      </c>
      <c r="V112" s="351">
        <f>SUM('terepi-hajtásszám&amp;hullaték'!GN82:GQ82)</f>
        <v>0</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0</v>
      </c>
      <c r="E113" s="352">
        <f>SUM('terepi-hajtásszám&amp;hullaték'!AQ83:AT83)</f>
        <v>0</v>
      </c>
      <c r="F113" s="352">
        <f>SUM('terepi-hajtásszám&amp;hullaték'!AZ83:BC83)</f>
        <v>0</v>
      </c>
      <c r="G113" s="352">
        <f>SUM('terepi-hajtásszám&amp;hullaték'!BI83:BL83)</f>
        <v>0</v>
      </c>
      <c r="H113" s="352">
        <f>SUM('terepi-hajtásszám&amp;hullaték'!BR83:BU83)</f>
        <v>0</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0</v>
      </c>
      <c r="P113" s="351">
        <f>SUM('terepi-hajtásszám&amp;hullaték'!EL83:EO83)</f>
        <v>0</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0</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0</v>
      </c>
      <c r="H114" s="352">
        <f>SUM('terepi-hajtásszám&amp;hullaték'!BR84:BU84)</f>
        <v>0</v>
      </c>
      <c r="I114" s="352">
        <f>SUM('terepi-hajtásszám&amp;hullaték'!CA84:CD84)</f>
        <v>0</v>
      </c>
      <c r="J114" s="352">
        <f>SUM('terepi-hajtásszám&amp;hullaték'!CJ84:CM84)</f>
        <v>0</v>
      </c>
      <c r="K114" s="351">
        <f>SUM('terepi-hajtásszám&amp;hullaték'!CS84:CV84)</f>
        <v>0</v>
      </c>
      <c r="L114" s="351">
        <f>SUM('terepi-hajtásszám&amp;hullaték'!DB84:DE84)</f>
        <v>0</v>
      </c>
      <c r="M114" s="351">
        <f>SUM('terepi-hajtásszám&amp;hullaték'!DK84:DN84)</f>
        <v>0</v>
      </c>
      <c r="N114" s="351">
        <f>SUM('terepi-hajtásszám&amp;hullaték'!DT84:DW84)</f>
        <v>0</v>
      </c>
      <c r="O114" s="353">
        <f>SUM('terepi-hajtásszám&amp;hullaték'!EC84:EF84)</f>
        <v>0</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0</v>
      </c>
      <c r="H115" s="352">
        <f>SUM('terepi-hajtásszám&amp;hullaték'!BR85:BU85)</f>
        <v>0</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4</v>
      </c>
      <c r="P115" s="351">
        <f>SUM('terepi-hajtásszám&amp;hullaték'!EL85:EO85)</f>
        <v>0</v>
      </c>
      <c r="Q115" s="351">
        <f>SUM('terepi-hajtásszám&amp;hullaték'!EU85:EX85)</f>
        <v>0</v>
      </c>
      <c r="R115" s="351">
        <f>SUM('terepi-hajtásszám&amp;hullaték'!FD85:FG85)</f>
        <v>0</v>
      </c>
      <c r="S115" s="351">
        <f>SUM('terepi-hajtásszám&amp;hullaték'!FM85:FP85)</f>
        <v>0</v>
      </c>
      <c r="T115" s="351">
        <f>SUM('terepi-hajtásszám&amp;hullaték'!FV85:FY85)</f>
        <v>0</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0</v>
      </c>
      <c r="G116" s="352">
        <f>SUM('terepi-hajtásszám&amp;hullaték'!BI86:BL86)</f>
        <v>0</v>
      </c>
      <c r="H116" s="352">
        <f>SUM('terepi-hajtásszám&amp;hullaték'!BR86:BU86)</f>
        <v>0</v>
      </c>
      <c r="I116" s="352">
        <f>SUM('terepi-hajtásszám&amp;hullaték'!CA86:CD86)</f>
        <v>0</v>
      </c>
      <c r="J116" s="352">
        <f>SUM('terepi-hajtásszám&amp;hullaték'!CJ86:CM86)</f>
        <v>0</v>
      </c>
      <c r="K116" s="351">
        <f>SUM('terepi-hajtásszám&amp;hullaték'!CS86:CV86)</f>
        <v>0</v>
      </c>
      <c r="L116" s="351">
        <f>SUM('terepi-hajtásszám&amp;hullaték'!DB86:DE86)</f>
        <v>0</v>
      </c>
      <c r="M116" s="351">
        <f>SUM('terepi-hajtásszám&amp;hullaték'!DK86:DN86)</f>
        <v>0</v>
      </c>
      <c r="N116" s="351">
        <f>SUM('terepi-hajtásszám&amp;hullaték'!DT86:DW86)</f>
        <v>0</v>
      </c>
      <c r="O116" s="353">
        <f>SUM('terepi-hajtásszám&amp;hullaték'!EC86:EF86)</f>
        <v>0</v>
      </c>
      <c r="P116" s="351">
        <f>SUM('terepi-hajtásszám&amp;hullaték'!EL86:EO86)</f>
        <v>0</v>
      </c>
      <c r="Q116" s="351">
        <f>SUM('terepi-hajtásszám&amp;hullaték'!EU86:EX86)</f>
        <v>0</v>
      </c>
      <c r="R116" s="351">
        <f>SUM('terepi-hajtásszám&amp;hullaték'!FD86:FG86)</f>
        <v>0</v>
      </c>
      <c r="S116" s="351">
        <f>SUM('terepi-hajtásszám&amp;hullaték'!FM86:FP86)</f>
        <v>0</v>
      </c>
      <c r="T116" s="351">
        <f>SUM('terepi-hajtásszám&amp;hullaték'!FV86:FY86)</f>
        <v>0</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0</v>
      </c>
      <c r="G117" s="352">
        <f>SUM('terepi-hajtásszám&amp;hullaték'!BI87:BL87)</f>
        <v>0</v>
      </c>
      <c r="H117" s="352">
        <f>SUM('terepi-hajtásszám&amp;hullaték'!BR87:BU87)</f>
        <v>0</v>
      </c>
      <c r="I117" s="352">
        <f>SUM('terepi-hajtásszám&amp;hullaték'!CA87:CD87)</f>
        <v>0</v>
      </c>
      <c r="J117" s="352">
        <f>SUM('terepi-hajtásszám&amp;hullaték'!CJ87:CM87)</f>
        <v>0</v>
      </c>
      <c r="K117" s="351">
        <f>SUM('terepi-hajtásszám&amp;hullaték'!CS87:CV87)</f>
        <v>0</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0</v>
      </c>
      <c r="Q117" s="351">
        <f>SUM('terepi-hajtásszám&amp;hullaték'!EU87:EX87)</f>
        <v>0</v>
      </c>
      <c r="R117" s="351">
        <f>SUM('terepi-hajtásszám&amp;hullaték'!FD87:FG87)</f>
        <v>0</v>
      </c>
      <c r="S117" s="351">
        <f>SUM('terepi-hajtásszám&amp;hullaték'!FM87:FP87)</f>
        <v>0</v>
      </c>
      <c r="T117" s="351">
        <f>SUM('terepi-hajtásszám&amp;hullaték'!FV87:FY87)</f>
        <v>0</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0</v>
      </c>
      <c r="G118" s="352">
        <f>SUM('terepi-hajtásszám&amp;hullaték'!BI88:BL88)</f>
        <v>0</v>
      </c>
      <c r="H118" s="352">
        <f>SUM('terepi-hajtásszám&amp;hullaték'!BR88:BU88)</f>
        <v>0</v>
      </c>
      <c r="I118" s="352">
        <f>SUM('terepi-hajtásszám&amp;hullaték'!CA88:CD88)</f>
        <v>0</v>
      </c>
      <c r="J118" s="352">
        <f>SUM('terepi-hajtásszám&amp;hullaték'!CJ88:CM88)</f>
        <v>0</v>
      </c>
      <c r="K118" s="351">
        <f>SUM('terepi-hajtásszám&amp;hullaték'!CS88:CV88)</f>
        <v>0</v>
      </c>
      <c r="L118" s="351">
        <f>SUM('terepi-hajtásszám&amp;hullaték'!DB88:DE88)</f>
        <v>0</v>
      </c>
      <c r="M118" s="351">
        <f>SUM('terepi-hajtásszám&amp;hullaték'!DK88:DN88)</f>
        <v>0</v>
      </c>
      <c r="N118" s="351">
        <f>SUM('terepi-hajtásszám&amp;hullaték'!DT88:DW88)</f>
        <v>0</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0</v>
      </c>
      <c r="T118" s="351">
        <f>SUM('terepi-hajtásszám&amp;hullaték'!FV88:FY88)</f>
        <v>0</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2</v>
      </c>
      <c r="C119" s="352">
        <f>SUM('terepi-hajtásszám&amp;hullaték'!Y89:AB89)</f>
        <v>0</v>
      </c>
      <c r="D119" s="352">
        <f>SUM('terepi-hajtásszám&amp;hullaték'!AH89:AK89)</f>
        <v>0</v>
      </c>
      <c r="E119" s="352">
        <f>SUM('terepi-hajtásszám&amp;hullaték'!AQ89:AT89)</f>
        <v>0</v>
      </c>
      <c r="F119" s="352">
        <f>SUM('terepi-hajtásszám&amp;hullaték'!AZ89:BC89)</f>
        <v>0</v>
      </c>
      <c r="G119" s="352">
        <f>SUM('terepi-hajtásszám&amp;hullaték'!BI89:BL89)</f>
        <v>0</v>
      </c>
      <c r="H119" s="352">
        <f>SUM('terepi-hajtásszám&amp;hullaték'!BR89:BU89)</f>
        <v>0</v>
      </c>
      <c r="I119" s="352">
        <f>SUM('terepi-hajtásszám&amp;hullaték'!CA89:CD89)</f>
        <v>0</v>
      </c>
      <c r="J119" s="352">
        <f>SUM('terepi-hajtásszám&amp;hullaték'!CJ89:CM89)</f>
        <v>0</v>
      </c>
      <c r="K119" s="351">
        <f>SUM('terepi-hajtásszám&amp;hullaték'!CS89:CV89)</f>
        <v>0</v>
      </c>
      <c r="L119" s="351">
        <f>SUM('terepi-hajtásszám&amp;hullaték'!DB89:DE89)</f>
        <v>0</v>
      </c>
      <c r="M119" s="351">
        <f>SUM('terepi-hajtásszám&amp;hullaték'!DK89:DN89)</f>
        <v>0</v>
      </c>
      <c r="N119" s="351">
        <f>SUM('terepi-hajtásszám&amp;hullaték'!DT89:DW89)</f>
        <v>0</v>
      </c>
      <c r="O119" s="353">
        <f>SUM('terepi-hajtásszám&amp;hullaték'!EC89:EF89)</f>
        <v>0</v>
      </c>
      <c r="P119" s="351">
        <f>SUM('terepi-hajtásszám&amp;hullaték'!EL89:EO89)</f>
        <v>0</v>
      </c>
      <c r="Q119" s="351">
        <f>SUM('terepi-hajtásszám&amp;hullaték'!EU89:EX89)</f>
        <v>0</v>
      </c>
      <c r="R119" s="351">
        <f>SUM('terepi-hajtásszám&amp;hullaték'!FD89:FG89)</f>
        <v>0</v>
      </c>
      <c r="S119" s="351">
        <f>SUM('terepi-hajtásszám&amp;hullaték'!FM89:FP89)</f>
        <v>0</v>
      </c>
      <c r="T119" s="351">
        <f>SUM('terepi-hajtásszám&amp;hullaték'!FV89:FY89)</f>
        <v>0</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0</v>
      </c>
      <c r="F120" s="352">
        <f>SUM('terepi-hajtásszám&amp;hullaték'!AZ90:BC90)</f>
        <v>0</v>
      </c>
      <c r="G120" s="352">
        <f>SUM('terepi-hajtásszám&amp;hullaték'!BI90:BL90)</f>
        <v>0</v>
      </c>
      <c r="H120" s="352">
        <f>SUM('terepi-hajtásszám&amp;hullaték'!BR90:BU90)</f>
        <v>0</v>
      </c>
      <c r="I120" s="352">
        <f>SUM('terepi-hajtásszám&amp;hullaték'!CA90:CD90)</f>
        <v>0</v>
      </c>
      <c r="J120" s="352">
        <f>SUM('terepi-hajtásszám&amp;hullaték'!CJ90:CM90)</f>
        <v>0</v>
      </c>
      <c r="K120" s="351">
        <f>SUM('terepi-hajtásszám&amp;hullaték'!CS90:CV90)</f>
        <v>0</v>
      </c>
      <c r="L120" s="351">
        <f>SUM('terepi-hajtásszám&amp;hullaték'!DB90:DE90)</f>
        <v>0</v>
      </c>
      <c r="M120" s="351">
        <f>SUM('terepi-hajtásszám&amp;hullaték'!DK90:DN90)</f>
        <v>0</v>
      </c>
      <c r="N120" s="351">
        <f>SUM('terepi-hajtásszám&amp;hullaték'!DT90:DW90)</f>
        <v>0</v>
      </c>
      <c r="O120" s="353">
        <f>SUM('terepi-hajtásszám&amp;hullaték'!EC90:EF90)</f>
        <v>6</v>
      </c>
      <c r="P120" s="351">
        <f>SUM('terepi-hajtásszám&amp;hullaték'!EL90:EO90)</f>
        <v>0</v>
      </c>
      <c r="Q120" s="351">
        <f>SUM('terepi-hajtásszám&amp;hullaték'!EU90:EX90)</f>
        <v>0</v>
      </c>
      <c r="R120" s="351">
        <f>SUM('terepi-hajtásszám&amp;hullaték'!FD90:FG90)</f>
        <v>0</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0</v>
      </c>
      <c r="H121" s="352">
        <f>SUM('terepi-hajtásszám&amp;hullaték'!BR91:BU91)</f>
        <v>0</v>
      </c>
      <c r="I121" s="352">
        <f>SUM('terepi-hajtásszám&amp;hullaték'!CA91:CD91)</f>
        <v>0</v>
      </c>
      <c r="J121" s="352">
        <f>SUM('terepi-hajtásszám&amp;hullaték'!CJ91:CM91)</f>
        <v>0</v>
      </c>
      <c r="K121" s="351">
        <f>SUM('terepi-hajtásszám&amp;hullaték'!CS91:CV91)</f>
        <v>0</v>
      </c>
      <c r="L121" s="351">
        <f>SUM('terepi-hajtásszám&amp;hullaték'!DB91:DE91)</f>
        <v>0</v>
      </c>
      <c r="M121" s="351">
        <f>SUM('terepi-hajtásszám&amp;hullaték'!DK91:DN91)</f>
        <v>0</v>
      </c>
      <c r="N121" s="351">
        <f>SUM('terepi-hajtásszám&amp;hullaték'!DT91:DW91)</f>
        <v>0</v>
      </c>
      <c r="O121" s="353">
        <f>SUM('terepi-hajtásszám&amp;hullaték'!EC91:EF91)</f>
        <v>10</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0</v>
      </c>
      <c r="H122" s="352">
        <f>SUM('terepi-hajtásszám&amp;hullaték'!BR92:BU92)</f>
        <v>0</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0</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0</v>
      </c>
      <c r="U122" s="351">
        <f>SUM('terepi-hajtásszám&amp;hullaték'!GE92:GH92)</f>
        <v>0</v>
      </c>
      <c r="V122" s="351">
        <f>SUM('terepi-hajtásszám&amp;hullaték'!GN92:GQ92)</f>
        <v>0</v>
      </c>
      <c r="W122" s="351">
        <f>SUM('terepi-hajtásszám&amp;hullaték'!GW92:GZ92)</f>
        <v>0</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0</v>
      </c>
      <c r="H123" s="352">
        <f>SUM('terepi-hajtásszám&amp;hullaték'!BR93:BU93)</f>
        <v>0</v>
      </c>
      <c r="I123" s="352">
        <f>SUM('terepi-hajtásszám&amp;hullaték'!CA93:CD93)</f>
        <v>0</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3</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0</v>
      </c>
      <c r="W123" s="351">
        <f>SUM('terepi-hajtásszám&amp;hullaték'!GW93:GZ93)</f>
        <v>0</v>
      </c>
      <c r="X123" s="351">
        <f>SUM('terepi-hajtásszám&amp;hullaték'!HF93:HI93)</f>
        <v>0</v>
      </c>
    </row>
    <row r="124" spans="1:24" ht="15" x14ac:dyDescent="0.25">
      <c r="A124" s="360" t="s">
        <v>97</v>
      </c>
      <c r="B124" s="351">
        <f>SUM('terepi-hajtásszám&amp;hullaték'!P94:S94)</f>
        <v>0</v>
      </c>
      <c r="C124" s="352">
        <f>SUM('terepi-hajtásszám&amp;hullaték'!Y94:AB94)</f>
        <v>0</v>
      </c>
      <c r="D124" s="352">
        <f>SUM('terepi-hajtásszám&amp;hullaték'!AH94:AK94)</f>
        <v>0</v>
      </c>
      <c r="E124" s="352">
        <f>SUM('terepi-hajtásszám&amp;hullaték'!AQ94:AT94)</f>
        <v>0</v>
      </c>
      <c r="F124" s="352">
        <f>SUM('terepi-hajtásszám&amp;hullaték'!AZ94:BC94)</f>
        <v>0</v>
      </c>
      <c r="G124" s="352">
        <f>SUM('terepi-hajtásszám&amp;hullaték'!BI94:BL94)</f>
        <v>0</v>
      </c>
      <c r="H124" s="352">
        <f>SUM('terepi-hajtásszám&amp;hullaték'!BR94:BU94)</f>
        <v>0</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5</v>
      </c>
      <c r="O124" s="353">
        <f>SUM('terepi-hajtásszám&amp;hullaték'!EC94:EF94)</f>
        <v>3</v>
      </c>
      <c r="P124" s="351">
        <f>SUM('terepi-hajtásszám&amp;hullaték'!EL94:EO94)</f>
        <v>0</v>
      </c>
      <c r="Q124" s="351">
        <f>SUM('terepi-hajtásszám&amp;hullaték'!EU94:EX94)</f>
        <v>0</v>
      </c>
      <c r="R124" s="351">
        <f>SUM('terepi-hajtásszám&amp;hullaték'!FD94:FG94)</f>
        <v>0</v>
      </c>
      <c r="S124" s="351">
        <f>SUM('terepi-hajtásszám&amp;hullaték'!FM94:FP94)</f>
        <v>0</v>
      </c>
      <c r="T124" s="351">
        <f>SUM('terepi-hajtásszám&amp;hullaték'!FV94:FY94)</f>
        <v>0</v>
      </c>
      <c r="U124" s="351">
        <f>SUM('terepi-hajtásszám&amp;hullaték'!GE94:GH94)</f>
        <v>0</v>
      </c>
      <c r="V124" s="351">
        <f>SUM('terepi-hajtásszám&amp;hullaték'!GN94:GQ94)</f>
        <v>0</v>
      </c>
      <c r="W124" s="351">
        <f>SUM('terepi-hajtásszám&amp;hullaték'!GW94:GZ94)</f>
        <v>0</v>
      </c>
      <c r="X124" s="351">
        <f>SUM('terepi-hajtásszám&amp;hullaték'!HF94:HI94)</f>
        <v>0</v>
      </c>
    </row>
    <row r="125" spans="1:24" ht="15" x14ac:dyDescent="0.25">
      <c r="A125" s="360" t="s">
        <v>98</v>
      </c>
      <c r="B125" s="351">
        <f>SUM('terepi-hajtásszám&amp;hullaték'!P95:S95)</f>
        <v>1</v>
      </c>
      <c r="C125" s="352">
        <f>SUM('terepi-hajtásszám&amp;hullaték'!Y95:AB95)</f>
        <v>0</v>
      </c>
      <c r="D125" s="352">
        <f>SUM('terepi-hajtásszám&amp;hullaték'!AH95:AK95)</f>
        <v>0</v>
      </c>
      <c r="E125" s="352">
        <f>SUM('terepi-hajtásszám&amp;hullaték'!AQ95:AT95)</f>
        <v>0</v>
      </c>
      <c r="F125" s="352">
        <f>SUM('terepi-hajtásszám&amp;hullaték'!AZ95:BC95)</f>
        <v>0</v>
      </c>
      <c r="G125" s="352">
        <f>SUM('terepi-hajtásszám&amp;hullaték'!BI95:BL95)</f>
        <v>0</v>
      </c>
      <c r="H125" s="352">
        <f>SUM('terepi-hajtásszám&amp;hullaték'!BR95:BU95)</f>
        <v>0</v>
      </c>
      <c r="I125" s="352">
        <f>SUM('terepi-hajtásszám&amp;hullaték'!CA95:CD95)</f>
        <v>0</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0</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0</v>
      </c>
      <c r="E126" s="352">
        <f>SUM('terepi-hajtásszám&amp;hullaték'!AQ96:AT96)</f>
        <v>0</v>
      </c>
      <c r="F126" s="352">
        <f>SUM('terepi-hajtásszám&amp;hullaték'!AZ96:BC96)</f>
        <v>0</v>
      </c>
      <c r="G126" s="352">
        <f>SUM('terepi-hajtásszám&amp;hullaték'!BI96:BL96)</f>
        <v>0</v>
      </c>
      <c r="H126" s="352">
        <f>SUM('terepi-hajtásszám&amp;hullaték'!BR96:BU96)</f>
        <v>0</v>
      </c>
      <c r="I126" s="352">
        <f>SUM('terepi-hajtásszám&amp;hullaték'!CA96:CD96)</f>
        <v>0</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0</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0</v>
      </c>
      <c r="E127" s="352">
        <f>SUM('terepi-hajtásszám&amp;hullaték'!AQ97:AT97)</f>
        <v>0</v>
      </c>
      <c r="F127" s="352">
        <f>SUM('terepi-hajtásszám&amp;hullaték'!AZ97:BC97)</f>
        <v>0</v>
      </c>
      <c r="G127" s="352">
        <f>SUM('terepi-hajtásszám&amp;hullaték'!BI97:BL97)</f>
        <v>0</v>
      </c>
      <c r="H127" s="352">
        <f>SUM('terepi-hajtásszám&amp;hullaték'!BR97:BU97)</f>
        <v>0</v>
      </c>
      <c r="I127" s="352">
        <f>SUM('terepi-hajtásszám&amp;hullaték'!CA97:CD97)</f>
        <v>0</v>
      </c>
      <c r="J127" s="352">
        <f>SUM('terepi-hajtásszám&amp;hullaték'!CJ97:CM97)</f>
        <v>0</v>
      </c>
      <c r="K127" s="351">
        <f>SUM('terepi-hajtásszám&amp;hullaték'!CS97:CV97)</f>
        <v>0</v>
      </c>
      <c r="L127" s="351">
        <f>SUM('terepi-hajtásszám&amp;hullaték'!DB97:DE97)</f>
        <v>0</v>
      </c>
      <c r="M127" s="351">
        <f>SUM('terepi-hajtásszám&amp;hullaték'!DK97:DN97)</f>
        <v>0</v>
      </c>
      <c r="N127" s="351">
        <f>SUM('terepi-hajtásszám&amp;hullaték'!DT97:DW97)</f>
        <v>4</v>
      </c>
      <c r="O127" s="353">
        <f>SUM('terepi-hajtásszám&amp;hullaték'!EC97:EF97)</f>
        <v>0</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0</v>
      </c>
      <c r="G128" s="352">
        <f>SUM('terepi-hajtásszám&amp;hullaték'!BI98:BL98)</f>
        <v>0</v>
      </c>
      <c r="H128" s="352">
        <f>SUM('terepi-hajtásszám&amp;hullaték'!BR98:BU98)</f>
        <v>0</v>
      </c>
      <c r="I128" s="352">
        <f>SUM('terepi-hajtásszám&amp;hullaték'!CA98:CD98)</f>
        <v>0</v>
      </c>
      <c r="J128" s="352">
        <f>SUM('terepi-hajtásszám&amp;hullaték'!CJ98:CM98)</f>
        <v>0</v>
      </c>
      <c r="K128" s="351">
        <f>SUM('terepi-hajtásszám&amp;hullaték'!CS98:CV98)</f>
        <v>0</v>
      </c>
      <c r="L128" s="351">
        <f>SUM('terepi-hajtásszám&amp;hullaték'!DB98:DE98)</f>
        <v>0</v>
      </c>
      <c r="M128" s="351">
        <f>SUM('terepi-hajtásszám&amp;hullaték'!DK98:DN98)</f>
        <v>0</v>
      </c>
      <c r="N128" s="351">
        <f>SUM('terepi-hajtásszám&amp;hullaték'!DT98:DW98)</f>
        <v>0</v>
      </c>
      <c r="O128" s="353">
        <f>SUM('terepi-hajtásszám&amp;hullaték'!EC98:EF98)</f>
        <v>0</v>
      </c>
      <c r="P128" s="351">
        <f>SUM('terepi-hajtásszám&amp;hullaték'!EL98:EO98)</f>
        <v>0</v>
      </c>
      <c r="Q128" s="351">
        <f>SUM('terepi-hajtásszám&amp;hullaték'!EU98:EX98)</f>
        <v>0</v>
      </c>
      <c r="R128" s="351">
        <f>SUM('terepi-hajtásszám&amp;hullaték'!FD98:FG98)</f>
        <v>0</v>
      </c>
      <c r="S128" s="351">
        <f>SUM('terepi-hajtásszám&amp;hullaték'!FM98:FP98)</f>
        <v>8</v>
      </c>
      <c r="T128" s="351">
        <f>SUM('terepi-hajtásszám&amp;hullaték'!FV98:FY98)</f>
        <v>0</v>
      </c>
      <c r="U128" s="351">
        <f>SUM('terepi-hajtásszám&amp;hullaték'!GE98:GH98)</f>
        <v>0</v>
      </c>
      <c r="V128" s="351">
        <f>SUM('terepi-hajtásszám&amp;hullaték'!GN98:GQ98)</f>
        <v>0</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0</v>
      </c>
      <c r="E129" s="352">
        <f>SUM('terepi-hajtásszám&amp;hullaték'!AQ99:AT99)</f>
        <v>0</v>
      </c>
      <c r="F129" s="352">
        <f>SUM('terepi-hajtásszám&amp;hullaték'!AZ99:BC99)</f>
        <v>0</v>
      </c>
      <c r="G129" s="352">
        <f>SUM('terepi-hajtásszám&amp;hullaték'!BI99:BL99)</f>
        <v>0</v>
      </c>
      <c r="H129" s="352">
        <f>SUM('terepi-hajtásszám&amp;hullaték'!BR99:BU99)</f>
        <v>0</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0</v>
      </c>
      <c r="P129" s="351">
        <f>SUM('terepi-hajtásszám&amp;hullaték'!EL99:EO99)</f>
        <v>0</v>
      </c>
      <c r="Q129" s="351">
        <f>SUM('terepi-hajtásszám&amp;hullaték'!EU99:EX99)</f>
        <v>0</v>
      </c>
      <c r="R129" s="351">
        <f>SUM('terepi-hajtásszám&amp;hullaték'!FD99:FG99)</f>
        <v>0</v>
      </c>
      <c r="S129" s="351">
        <f>SUM('terepi-hajtásszám&amp;hullaték'!FM99:FP99)</f>
        <v>5</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0</v>
      </c>
      <c r="I130" s="352">
        <f>SUM('terepi-hajtásszám&amp;hullaték'!CA100:CD100)</f>
        <v>0</v>
      </c>
      <c r="J130" s="352">
        <f>SUM('terepi-hajtásszám&amp;hullaték'!CJ100:CM100)</f>
        <v>0</v>
      </c>
      <c r="K130" s="351">
        <f>SUM('terepi-hajtásszám&amp;hullaték'!CS100:CV100)</f>
        <v>0</v>
      </c>
      <c r="L130" s="351">
        <f>SUM('terepi-hajtásszám&amp;hullaték'!DB100:DE100)</f>
        <v>0</v>
      </c>
      <c r="M130" s="351">
        <f>SUM('terepi-hajtásszám&amp;hullaték'!DK100:DN100)</f>
        <v>0</v>
      </c>
      <c r="N130" s="351">
        <f>SUM('terepi-hajtásszám&amp;hullaték'!DT100:DW100)</f>
        <v>3</v>
      </c>
      <c r="O130" s="353">
        <f>SUM('terepi-hajtásszám&amp;hullaték'!EC100:EF100)</f>
        <v>0</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0</v>
      </c>
      <c r="H131" s="352">
        <f>SUM('terepi-hajtásszám&amp;hullaték'!BR101:BU101)</f>
        <v>0</v>
      </c>
      <c r="I131" s="352">
        <f>SUM('terepi-hajtásszám&amp;hullaték'!CA101:CD101)</f>
        <v>0</v>
      </c>
      <c r="J131" s="352">
        <f>SUM('terepi-hajtásszám&amp;hullaték'!CJ101:CM101)</f>
        <v>0</v>
      </c>
      <c r="K131" s="351">
        <f>SUM('terepi-hajtásszám&amp;hullaték'!CS101:CV101)</f>
        <v>0</v>
      </c>
      <c r="L131" s="351">
        <f>SUM('terepi-hajtásszám&amp;hullaték'!DB101:DE101)</f>
        <v>0</v>
      </c>
      <c r="M131" s="351">
        <f>SUM('terepi-hajtásszám&amp;hullaték'!DK101:DN101)</f>
        <v>0</v>
      </c>
      <c r="N131" s="351">
        <f>SUM('terepi-hajtásszám&amp;hullaték'!DT101:DW101)</f>
        <v>0</v>
      </c>
      <c r="O131" s="353">
        <f>SUM('terepi-hajtásszám&amp;hullaték'!EC101:EF101)</f>
        <v>0</v>
      </c>
      <c r="P131" s="351">
        <f>SUM('terepi-hajtásszám&amp;hullaték'!EL101:EO101)</f>
        <v>0</v>
      </c>
      <c r="Q131" s="351">
        <f>SUM('terepi-hajtásszám&amp;hullaték'!EU101:EX101)</f>
        <v>0</v>
      </c>
      <c r="R131" s="351">
        <f>SUM('terepi-hajtásszám&amp;hullaték'!FD101:FG101)</f>
        <v>7</v>
      </c>
      <c r="S131" s="351">
        <f>SUM('terepi-hajtásszám&amp;hullaték'!FM101:FP101)</f>
        <v>0</v>
      </c>
      <c r="T131" s="351">
        <f>SUM('terepi-hajtásszám&amp;hullaték'!FV101:FY101)</f>
        <v>0</v>
      </c>
      <c r="U131" s="351">
        <f>SUM('terepi-hajtásszám&amp;hullaték'!GE101:GH101)</f>
        <v>0</v>
      </c>
      <c r="V131" s="351">
        <f>SUM('terepi-hajtásszám&amp;hullaték'!GN101:GQ101)</f>
        <v>0</v>
      </c>
      <c r="W131" s="351">
        <f>SUM('terepi-hajtásszám&amp;hullaték'!GW101:GZ101)</f>
        <v>0</v>
      </c>
      <c r="X131" s="351">
        <f>SUM('terepi-hajtásszám&amp;hullaték'!HF101:HI101)</f>
        <v>0</v>
      </c>
    </row>
    <row r="132" spans="1:24" ht="15" x14ac:dyDescent="0.25">
      <c r="A132" s="360" t="s">
        <v>105</v>
      </c>
      <c r="B132" s="351">
        <f>SUM('terepi-hajtásszám&amp;hullaték'!P102:S102)</f>
        <v>0</v>
      </c>
      <c r="C132" s="352">
        <f>SUM('terepi-hajtásszám&amp;hullaték'!Y102:AB102)</f>
        <v>0</v>
      </c>
      <c r="D132" s="352">
        <f>SUM('terepi-hajtásszám&amp;hullaték'!AH102:AK102)</f>
        <v>0</v>
      </c>
      <c r="E132" s="352">
        <f>SUM('terepi-hajtásszám&amp;hullaték'!AQ102:AT102)</f>
        <v>0</v>
      </c>
      <c r="F132" s="352">
        <f>SUM('terepi-hajtásszám&amp;hullaték'!AZ102:BC102)</f>
        <v>0</v>
      </c>
      <c r="G132" s="352">
        <f>SUM('terepi-hajtásszám&amp;hullaték'!BI102:BL102)</f>
        <v>0</v>
      </c>
      <c r="H132" s="352">
        <f>SUM('terepi-hajtásszám&amp;hullaték'!BR102:BU102)</f>
        <v>0</v>
      </c>
      <c r="I132" s="352">
        <f>SUM('terepi-hajtásszám&amp;hullaték'!CA102:CD102)</f>
        <v>0</v>
      </c>
      <c r="J132" s="352">
        <f>SUM('terepi-hajtásszám&amp;hullaték'!CJ102:CM102)</f>
        <v>0</v>
      </c>
      <c r="K132" s="351">
        <f>SUM('terepi-hajtásszám&amp;hullaték'!CS102:CV102)</f>
        <v>0</v>
      </c>
      <c r="L132" s="351">
        <f>SUM('terepi-hajtásszám&amp;hullaték'!DB102:DE102)</f>
        <v>0</v>
      </c>
      <c r="M132" s="351">
        <f>SUM('terepi-hajtásszám&amp;hullaték'!DK102:DN102)</f>
        <v>0</v>
      </c>
      <c r="N132" s="351">
        <f>SUM('terepi-hajtásszám&amp;hullaték'!DT102:DW102)</f>
        <v>0</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0</v>
      </c>
      <c r="E133" s="352">
        <f>SUM('terepi-hajtásszám&amp;hullaték'!AQ103:AT103)</f>
        <v>0</v>
      </c>
      <c r="F133" s="352">
        <f>SUM('terepi-hajtásszám&amp;hullaték'!AZ103:BC103)</f>
        <v>0</v>
      </c>
      <c r="G133" s="352">
        <f>SUM('terepi-hajtásszám&amp;hullaték'!BI103:BL103)</f>
        <v>0</v>
      </c>
      <c r="H133" s="352">
        <f>SUM('terepi-hajtásszám&amp;hullaték'!BR103:BU103)</f>
        <v>0</v>
      </c>
      <c r="I133" s="352">
        <f>SUM('terepi-hajtásszám&amp;hullaték'!CA103:CD103)</f>
        <v>0</v>
      </c>
      <c r="J133" s="352">
        <f>SUM('terepi-hajtásszám&amp;hullaték'!CJ103:CM103)</f>
        <v>0</v>
      </c>
      <c r="K133" s="351">
        <f>SUM('terepi-hajtásszám&amp;hullaték'!CS103:CV103)</f>
        <v>0</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0</v>
      </c>
      <c r="S133" s="351">
        <f>SUM('terepi-hajtásszám&amp;hullaték'!FM103:FP103)</f>
        <v>17</v>
      </c>
      <c r="T133" s="351">
        <f>SUM('terepi-hajtásszám&amp;hullaték'!FV103:FY103)</f>
        <v>0</v>
      </c>
      <c r="U133" s="351">
        <f>SUM('terepi-hajtásszám&amp;hullaték'!GE103:GH103)</f>
        <v>0</v>
      </c>
      <c r="V133" s="351">
        <f>SUM('terepi-hajtásszám&amp;hullaték'!GN103:GQ103)</f>
        <v>0</v>
      </c>
      <c r="W133" s="351">
        <f>SUM('terepi-hajtásszám&amp;hullaték'!GW103:GZ103)</f>
        <v>0</v>
      </c>
      <c r="X133" s="351">
        <f>SUM('terepi-hajtásszám&amp;hullaték'!HF103:HI103)</f>
        <v>0</v>
      </c>
    </row>
    <row r="134" spans="1:24" ht="15" x14ac:dyDescent="0.25">
      <c r="A134" s="360" t="s">
        <v>107</v>
      </c>
      <c r="B134" s="351">
        <f>SUM('terepi-hajtásszám&amp;hullaték'!P104:S104)</f>
        <v>0</v>
      </c>
      <c r="C134" s="352">
        <f>SUM('terepi-hajtásszám&amp;hullaték'!Y104:AB104)</f>
        <v>0</v>
      </c>
      <c r="D134" s="352">
        <f>SUM('terepi-hajtásszám&amp;hullaték'!AH104:AK104)</f>
        <v>0</v>
      </c>
      <c r="E134" s="352">
        <f>SUM('terepi-hajtásszám&amp;hullaték'!AQ104:AT104)</f>
        <v>0</v>
      </c>
      <c r="F134" s="352">
        <f>SUM('terepi-hajtásszám&amp;hullaték'!AZ104:BC104)</f>
        <v>0</v>
      </c>
      <c r="G134" s="352">
        <f>SUM('terepi-hajtásszám&amp;hullaték'!BI104:BL104)</f>
        <v>0</v>
      </c>
      <c r="H134" s="352">
        <f>SUM('terepi-hajtásszám&amp;hullaték'!BR104:BU104)</f>
        <v>0</v>
      </c>
      <c r="I134" s="352">
        <f>SUM('terepi-hajtásszám&amp;hullaték'!CA104:CD104)</f>
        <v>0</v>
      </c>
      <c r="J134" s="352">
        <f>SUM('terepi-hajtásszám&amp;hullaték'!CJ104:CM104)</f>
        <v>0</v>
      </c>
      <c r="K134" s="351">
        <f>SUM('terepi-hajtásszám&amp;hullaték'!CS104:CV104)</f>
        <v>0</v>
      </c>
      <c r="L134" s="351">
        <f>SUM('terepi-hajtásszám&amp;hullaték'!DB104:DE104)</f>
        <v>0</v>
      </c>
      <c r="M134" s="351">
        <f>SUM('terepi-hajtásszám&amp;hullaték'!DK104:DN104)</f>
        <v>0</v>
      </c>
      <c r="N134" s="351">
        <f>SUM('terepi-hajtásszám&amp;hullaték'!DT104:DW104)</f>
        <v>0</v>
      </c>
      <c r="O134" s="353">
        <f>SUM('terepi-hajtásszám&amp;hullaték'!EC104:EF104)</f>
        <v>0</v>
      </c>
      <c r="P134" s="351">
        <f>SUM('terepi-hajtásszám&amp;hullaték'!EL104:EO104)</f>
        <v>0</v>
      </c>
      <c r="Q134" s="351">
        <f>SUM('terepi-hajtásszám&amp;hullaték'!EU104:EX104)</f>
        <v>0</v>
      </c>
      <c r="R134" s="351">
        <f>SUM('terepi-hajtásszám&amp;hullaték'!FD104:FG104)</f>
        <v>8</v>
      </c>
      <c r="S134" s="351">
        <f>SUM('terepi-hajtásszám&amp;hullaték'!FM104:FP104)</f>
        <v>0</v>
      </c>
      <c r="T134" s="351">
        <f>SUM('terepi-hajtásszám&amp;hullaték'!FV104:FY104)</f>
        <v>0</v>
      </c>
      <c r="U134" s="351">
        <f>SUM('terepi-hajtásszám&amp;hullaték'!GE104:GH104)</f>
        <v>0</v>
      </c>
      <c r="V134" s="351">
        <f>SUM('terepi-hajtásszám&amp;hullaték'!GN104:GQ104)</f>
        <v>0</v>
      </c>
      <c r="W134" s="351">
        <f>SUM('terepi-hajtásszám&amp;hullaték'!GW104:GZ104)</f>
        <v>0</v>
      </c>
      <c r="X134" s="351">
        <f>SUM('terepi-hajtásszám&amp;hullaték'!HF104:HI104)</f>
        <v>0</v>
      </c>
    </row>
    <row r="135" spans="1:24" ht="15" x14ac:dyDescent="0.25">
      <c r="A135" s="360" t="s">
        <v>108</v>
      </c>
      <c r="B135" s="351">
        <f>SUM('terepi-hajtásszám&amp;hullaték'!P105:S105)</f>
        <v>0</v>
      </c>
      <c r="C135" s="352">
        <f>SUM('terepi-hajtásszám&amp;hullaték'!Y105:AB105)</f>
        <v>0</v>
      </c>
      <c r="D135" s="352">
        <f>SUM('terepi-hajtásszám&amp;hullaték'!AH105:AK105)</f>
        <v>0</v>
      </c>
      <c r="E135" s="352">
        <f>SUM('terepi-hajtásszám&amp;hullaték'!AQ105:AT105)</f>
        <v>0</v>
      </c>
      <c r="F135" s="352">
        <f>SUM('terepi-hajtásszám&amp;hullaték'!AZ105:BC105)</f>
        <v>0</v>
      </c>
      <c r="G135" s="352">
        <f>SUM('terepi-hajtásszám&amp;hullaték'!BI105:BL105)</f>
        <v>0</v>
      </c>
      <c r="H135" s="352">
        <f>SUM('terepi-hajtásszám&amp;hullaték'!BR105:BU105)</f>
        <v>0</v>
      </c>
      <c r="I135" s="352">
        <f>SUM('terepi-hajtásszám&amp;hullaték'!CA105:CD105)</f>
        <v>0</v>
      </c>
      <c r="J135" s="352">
        <f>SUM('terepi-hajtásszám&amp;hullaték'!CJ105:CM105)</f>
        <v>0</v>
      </c>
      <c r="K135" s="351">
        <f>SUM('terepi-hajtásszám&amp;hullaték'!CS105:CV105)</f>
        <v>0</v>
      </c>
      <c r="L135" s="351">
        <f>SUM('terepi-hajtásszám&amp;hullaték'!DB105:DE105)</f>
        <v>0</v>
      </c>
      <c r="M135" s="351">
        <f>SUM('terepi-hajtásszám&amp;hullaték'!DK105:DN105)</f>
        <v>0</v>
      </c>
      <c r="N135" s="351">
        <f>SUM('terepi-hajtásszám&amp;hullaték'!DT105:DW105)</f>
        <v>0</v>
      </c>
      <c r="O135" s="353">
        <f>SUM('terepi-hajtásszám&amp;hullaték'!EC105:EF105)</f>
        <v>15</v>
      </c>
      <c r="P135" s="351">
        <f>SUM('terepi-hajtásszám&amp;hullaték'!EL105:EO105)</f>
        <v>0</v>
      </c>
      <c r="Q135" s="351">
        <f>SUM('terepi-hajtásszám&amp;hullaték'!EU105:EX105)</f>
        <v>0</v>
      </c>
      <c r="R135" s="351">
        <f>SUM('terepi-hajtásszám&amp;hullaték'!FD105:FG105)</f>
        <v>0</v>
      </c>
      <c r="S135" s="351">
        <f>SUM('terepi-hajtásszám&amp;hullaték'!FM105:FP105)</f>
        <v>0</v>
      </c>
      <c r="T135" s="351">
        <f>SUM('terepi-hajtásszám&amp;hullaték'!FV105:FY105)</f>
        <v>7</v>
      </c>
      <c r="U135" s="351">
        <f>SUM('terepi-hajtásszám&amp;hullaték'!GE105:GH105)</f>
        <v>0</v>
      </c>
      <c r="V135" s="351">
        <f>SUM('terepi-hajtásszám&amp;hullaték'!GN105:GQ105)</f>
        <v>0</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0</v>
      </c>
      <c r="E136" s="352">
        <f>SUM('terepi-hajtásszám&amp;hullaték'!AQ106:AT106)</f>
        <v>0</v>
      </c>
      <c r="F136" s="352">
        <f>SUM('terepi-hajtásszám&amp;hullaték'!AZ106:BC106)</f>
        <v>0</v>
      </c>
      <c r="G136" s="352">
        <f>SUM('terepi-hajtásszám&amp;hullaték'!BI106:BL106)</f>
        <v>0</v>
      </c>
      <c r="H136" s="352">
        <f>SUM('terepi-hajtásszám&amp;hullaték'!BR106:BU106)</f>
        <v>0</v>
      </c>
      <c r="I136" s="352">
        <f>SUM('terepi-hajtásszám&amp;hullaték'!CA106:CD106)</f>
        <v>0</v>
      </c>
      <c r="J136" s="352">
        <f>SUM('terepi-hajtásszám&amp;hullaték'!CJ106:CM106)</f>
        <v>0</v>
      </c>
      <c r="K136" s="351">
        <f>SUM('terepi-hajtásszám&amp;hullaték'!CS106:CV106)</f>
        <v>0</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SUM('terepi-hajtásszám&amp;hullaték'!GN106:GQ106)</f>
        <v>0</v>
      </c>
      <c r="W136" s="351">
        <f>SUM('terepi-hajtásszám&amp;hullaték'!GW106:GZ106)</f>
        <v>0</v>
      </c>
      <c r="X136" s="351">
        <f>SUM('terepi-hajtásszám&amp;hullaték'!HF106:HI106)</f>
        <v>0</v>
      </c>
    </row>
    <row r="137" spans="1:24" ht="15" x14ac:dyDescent="0.25">
      <c r="A137" s="361" t="s">
        <v>332</v>
      </c>
      <c r="B137" s="356">
        <f>AVERAGE(B37:B136)</f>
        <v>0.08</v>
      </c>
      <c r="C137" s="363">
        <f t="shared" ref="C137:X137" si="13">AVERAGE(C37:C136)</f>
        <v>0</v>
      </c>
      <c r="D137" s="363">
        <f t="shared" si="13"/>
        <v>0</v>
      </c>
      <c r="E137" s="363">
        <f t="shared" si="13"/>
        <v>0.04</v>
      </c>
      <c r="F137" s="363">
        <f t="shared" si="13"/>
        <v>0</v>
      </c>
      <c r="G137" s="363">
        <f t="shared" si="13"/>
        <v>0</v>
      </c>
      <c r="H137" s="363">
        <f t="shared" si="13"/>
        <v>0</v>
      </c>
      <c r="I137" s="363">
        <f t="shared" si="13"/>
        <v>0</v>
      </c>
      <c r="J137" s="363">
        <f t="shared" si="13"/>
        <v>0</v>
      </c>
      <c r="K137" s="363">
        <f t="shared" si="13"/>
        <v>0.25</v>
      </c>
      <c r="L137" s="363">
        <f t="shared" si="13"/>
        <v>0</v>
      </c>
      <c r="M137" s="363">
        <f t="shared" si="13"/>
        <v>0</v>
      </c>
      <c r="N137" s="363">
        <f t="shared" si="13"/>
        <v>0.74</v>
      </c>
      <c r="O137" s="363">
        <f t="shared" si="13"/>
        <v>2.4900000000000002</v>
      </c>
      <c r="P137" s="363">
        <f t="shared" si="13"/>
        <v>0.23</v>
      </c>
      <c r="Q137" s="363">
        <f t="shared" si="13"/>
        <v>0.05</v>
      </c>
      <c r="R137" s="363">
        <f t="shared" si="13"/>
        <v>0.78</v>
      </c>
      <c r="S137" s="363">
        <f t="shared" si="13"/>
        <v>2.99</v>
      </c>
      <c r="T137" s="363">
        <f t="shared" si="13"/>
        <v>0.51</v>
      </c>
      <c r="U137" s="363">
        <f t="shared" si="13"/>
        <v>0</v>
      </c>
      <c r="V137" s="363">
        <f t="shared" si="13"/>
        <v>0.28000000000000003</v>
      </c>
      <c r="W137" s="363">
        <f t="shared" si="13"/>
        <v>0.01</v>
      </c>
      <c r="X137" s="364">
        <f t="shared" si="13"/>
        <v>0.23</v>
      </c>
    </row>
    <row r="138" spans="1:24" ht="15" x14ac:dyDescent="0.25">
      <c r="A138" s="360" t="s">
        <v>220</v>
      </c>
      <c r="B138" s="357">
        <f>STDEV(B37:B136)</f>
        <v>0.41875235563938662</v>
      </c>
      <c r="C138" s="365">
        <f t="shared" ref="C138:X138" si="14">STDEV(C37:C136)</f>
        <v>0</v>
      </c>
      <c r="D138" s="365">
        <f t="shared" si="14"/>
        <v>0</v>
      </c>
      <c r="E138" s="365">
        <f t="shared" si="14"/>
        <v>0.31526804372460493</v>
      </c>
      <c r="F138" s="365">
        <f t="shared" si="14"/>
        <v>0</v>
      </c>
      <c r="G138" s="365">
        <f t="shared" si="14"/>
        <v>0</v>
      </c>
      <c r="H138" s="365">
        <f t="shared" si="14"/>
        <v>0</v>
      </c>
      <c r="I138" s="365">
        <f t="shared" si="14"/>
        <v>0</v>
      </c>
      <c r="J138" s="365">
        <f t="shared" si="14"/>
        <v>0</v>
      </c>
      <c r="K138" s="365">
        <f t="shared" si="14"/>
        <v>1.9247195781581936</v>
      </c>
      <c r="L138" s="365">
        <f t="shared" si="14"/>
        <v>0</v>
      </c>
      <c r="M138" s="365">
        <f t="shared" si="14"/>
        <v>0</v>
      </c>
      <c r="N138" s="365">
        <f t="shared" si="14"/>
        <v>2.6953757632379394</v>
      </c>
      <c r="O138" s="365">
        <f t="shared" si="14"/>
        <v>6.7621869034485966</v>
      </c>
      <c r="P138" s="365">
        <f t="shared" si="14"/>
        <v>1.6320960062868157</v>
      </c>
      <c r="Q138" s="365">
        <f t="shared" si="14"/>
        <v>0.5</v>
      </c>
      <c r="R138" s="365">
        <f t="shared" si="14"/>
        <v>2.9183501634943805</v>
      </c>
      <c r="S138" s="365">
        <f t="shared" si="14"/>
        <v>6.3667301281939475</v>
      </c>
      <c r="T138" s="365">
        <f t="shared" si="14"/>
        <v>2.0375019365424274</v>
      </c>
      <c r="U138" s="365">
        <f t="shared" si="14"/>
        <v>0</v>
      </c>
      <c r="V138" s="365">
        <f t="shared" si="14"/>
        <v>1.1016974964741337</v>
      </c>
      <c r="W138" s="365">
        <f t="shared" si="14"/>
        <v>0.1</v>
      </c>
      <c r="X138" s="366">
        <f t="shared" si="14"/>
        <v>2.2999999999999998</v>
      </c>
    </row>
    <row r="139" spans="1:24" x14ac:dyDescent="0.2">
      <c r="A139" s="25"/>
    </row>
    <row r="140" spans="1:24" ht="15" x14ac:dyDescent="0.25">
      <c r="A140" s="362" t="s">
        <v>325</v>
      </c>
      <c r="B140" s="355">
        <f t="shared" ref="B140:X140" si="15">$B$1-B141</f>
        <v>4</v>
      </c>
      <c r="C140" s="355">
        <f t="shared" si="15"/>
        <v>0</v>
      </c>
      <c r="D140" s="355">
        <f t="shared" si="15"/>
        <v>0</v>
      </c>
      <c r="E140" s="355">
        <f t="shared" si="15"/>
        <v>2</v>
      </c>
      <c r="F140" s="355">
        <f t="shared" si="15"/>
        <v>0</v>
      </c>
      <c r="G140" s="355">
        <f t="shared" si="15"/>
        <v>0</v>
      </c>
      <c r="H140" s="355">
        <f t="shared" si="15"/>
        <v>0</v>
      </c>
      <c r="I140" s="355">
        <f t="shared" si="15"/>
        <v>0</v>
      </c>
      <c r="J140" s="355">
        <f t="shared" si="15"/>
        <v>0</v>
      </c>
      <c r="K140" s="355">
        <f t="shared" si="15"/>
        <v>2</v>
      </c>
      <c r="L140" s="355">
        <f t="shared" si="15"/>
        <v>0</v>
      </c>
      <c r="M140" s="355">
        <f t="shared" si="15"/>
        <v>0</v>
      </c>
      <c r="N140" s="355">
        <f t="shared" si="15"/>
        <v>13</v>
      </c>
      <c r="O140" s="355">
        <f t="shared" si="15"/>
        <v>26</v>
      </c>
      <c r="P140" s="355">
        <f t="shared" si="15"/>
        <v>2</v>
      </c>
      <c r="Q140" s="355">
        <f t="shared" si="15"/>
        <v>1</v>
      </c>
      <c r="R140" s="355">
        <f t="shared" si="15"/>
        <v>9</v>
      </c>
      <c r="S140" s="355">
        <f t="shared" si="15"/>
        <v>28</v>
      </c>
      <c r="T140" s="355">
        <f t="shared" si="15"/>
        <v>8</v>
      </c>
      <c r="U140" s="355">
        <f t="shared" si="15"/>
        <v>0</v>
      </c>
      <c r="V140" s="355">
        <f t="shared" si="15"/>
        <v>7</v>
      </c>
      <c r="W140" s="355">
        <f t="shared" si="15"/>
        <v>1</v>
      </c>
      <c r="X140" s="355">
        <f t="shared" si="15"/>
        <v>1</v>
      </c>
    </row>
    <row r="141" spans="1:24" ht="15" x14ac:dyDescent="0.25">
      <c r="A141" s="362" t="s">
        <v>324</v>
      </c>
      <c r="B141" s="355">
        <f>COUNTIF(B37:B136,0)</f>
        <v>96</v>
      </c>
      <c r="C141" s="355">
        <f t="shared" ref="C141:F141" si="16">COUNTIF(C37:C136,0)</f>
        <v>100</v>
      </c>
      <c r="D141" s="355">
        <f t="shared" si="16"/>
        <v>100</v>
      </c>
      <c r="E141" s="355">
        <f t="shared" si="16"/>
        <v>98</v>
      </c>
      <c r="F141" s="355">
        <f t="shared" si="16"/>
        <v>100</v>
      </c>
      <c r="G141" s="355">
        <f t="shared" ref="G141:X141" si="17">COUNTIF(G37:G136,0)</f>
        <v>100</v>
      </c>
      <c r="H141" s="355">
        <f t="shared" si="17"/>
        <v>100</v>
      </c>
      <c r="I141" s="355">
        <f t="shared" si="17"/>
        <v>100</v>
      </c>
      <c r="J141" s="355">
        <f t="shared" si="17"/>
        <v>100</v>
      </c>
      <c r="K141" s="355">
        <f t="shared" si="17"/>
        <v>98</v>
      </c>
      <c r="L141" s="355">
        <f t="shared" si="17"/>
        <v>100</v>
      </c>
      <c r="M141" s="355">
        <f t="shared" si="17"/>
        <v>100</v>
      </c>
      <c r="N141" s="355">
        <f t="shared" si="17"/>
        <v>87</v>
      </c>
      <c r="O141" s="355">
        <f t="shared" si="17"/>
        <v>74</v>
      </c>
      <c r="P141" s="355">
        <f t="shared" si="17"/>
        <v>98</v>
      </c>
      <c r="Q141" s="355">
        <f t="shared" si="17"/>
        <v>99</v>
      </c>
      <c r="R141" s="355">
        <f t="shared" si="17"/>
        <v>91</v>
      </c>
      <c r="S141" s="355">
        <f t="shared" si="17"/>
        <v>72</v>
      </c>
      <c r="T141" s="355">
        <f t="shared" si="17"/>
        <v>92</v>
      </c>
      <c r="U141" s="355">
        <f t="shared" si="17"/>
        <v>100</v>
      </c>
      <c r="V141" s="355">
        <f t="shared" si="17"/>
        <v>93</v>
      </c>
      <c r="W141" s="355">
        <f t="shared" si="17"/>
        <v>99</v>
      </c>
      <c r="X141" s="355">
        <f t="shared" si="17"/>
        <v>99</v>
      </c>
    </row>
    <row r="142" spans="1:24" ht="15" x14ac:dyDescent="0.25">
      <c r="A142" s="362" t="s">
        <v>326</v>
      </c>
      <c r="B142" s="358">
        <f>(B140/(B140+B141))*100</f>
        <v>4</v>
      </c>
      <c r="C142" s="358">
        <f t="shared" ref="C142:X142" si="18">(C140/(C140+C141))*100</f>
        <v>0</v>
      </c>
      <c r="D142" s="358">
        <f t="shared" si="18"/>
        <v>0</v>
      </c>
      <c r="E142" s="358">
        <f t="shared" si="18"/>
        <v>2</v>
      </c>
      <c r="F142" s="358">
        <f t="shared" si="18"/>
        <v>0</v>
      </c>
      <c r="G142" s="358">
        <f t="shared" si="18"/>
        <v>0</v>
      </c>
      <c r="H142" s="358">
        <f t="shared" si="18"/>
        <v>0</v>
      </c>
      <c r="I142" s="358">
        <f t="shared" si="18"/>
        <v>0</v>
      </c>
      <c r="J142" s="358">
        <f t="shared" si="18"/>
        <v>0</v>
      </c>
      <c r="K142" s="358">
        <f t="shared" si="18"/>
        <v>2</v>
      </c>
      <c r="L142" s="358">
        <f t="shared" si="18"/>
        <v>0</v>
      </c>
      <c r="M142" s="358">
        <f t="shared" si="18"/>
        <v>0</v>
      </c>
      <c r="N142" s="358">
        <f t="shared" si="18"/>
        <v>13</v>
      </c>
      <c r="O142" s="358">
        <f t="shared" si="18"/>
        <v>26</v>
      </c>
      <c r="P142" s="358">
        <f t="shared" si="18"/>
        <v>2</v>
      </c>
      <c r="Q142" s="358">
        <f t="shared" si="18"/>
        <v>1</v>
      </c>
      <c r="R142" s="358">
        <f t="shared" si="18"/>
        <v>9</v>
      </c>
      <c r="S142" s="358">
        <f t="shared" si="18"/>
        <v>28.000000000000004</v>
      </c>
      <c r="T142" s="358">
        <f t="shared" si="18"/>
        <v>8</v>
      </c>
      <c r="U142" s="358">
        <f t="shared" si="18"/>
        <v>0</v>
      </c>
      <c r="V142" s="358">
        <f t="shared" si="18"/>
        <v>7.0000000000000009</v>
      </c>
      <c r="W142" s="358">
        <f t="shared" si="18"/>
        <v>1</v>
      </c>
      <c r="X142" s="358">
        <f t="shared" si="18"/>
        <v>1</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topLeftCell="E1" zoomScale="80" zoomScaleNormal="80" workbookViewId="0">
      <selection activeCell="O2" sqref="O2"/>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323</v>
      </c>
      <c r="C1" s="150">
        <f>COUNTIFS(C5:C25,"&gt;0")</f>
        <v>10</v>
      </c>
      <c r="D1" s="193"/>
      <c r="E1" s="193" t="s">
        <v>197</v>
      </c>
      <c r="F1" s="150">
        <v>0.05</v>
      </c>
      <c r="G1" s="193"/>
      <c r="H1" s="193" t="s">
        <v>198</v>
      </c>
      <c r="I1" s="150">
        <f>F1/(2*C1)</f>
        <v>2.5000000000000001E-3</v>
      </c>
      <c r="J1" s="193"/>
      <c r="K1" s="193" t="s">
        <v>310</v>
      </c>
      <c r="L1" s="222">
        <f>C1-2</f>
        <v>8</v>
      </c>
      <c r="N1" s="194" t="s">
        <v>194</v>
      </c>
      <c r="O1" s="145">
        <v>2.8781599999999998</v>
      </c>
    </row>
    <row r="2" spans="1:29" ht="16.5" thickBot="1" x14ac:dyDescent="0.3">
      <c r="A2" s="193"/>
      <c r="B2" s="193"/>
      <c r="C2" s="193"/>
      <c r="D2" s="193"/>
      <c r="E2" s="193"/>
      <c r="F2" s="193"/>
      <c r="G2" s="193"/>
      <c r="H2" s="193"/>
      <c r="I2" s="193"/>
      <c r="J2" s="193"/>
      <c r="K2" s="193"/>
      <c r="L2" s="193"/>
      <c r="N2" s="250" t="s">
        <v>311</v>
      </c>
      <c r="O2" s="250"/>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81.599999999999994</v>
      </c>
      <c r="C5" s="335">
        <f>'növénykínálat-rágás'!E5</f>
        <v>8</v>
      </c>
      <c r="D5" s="253">
        <f t="shared" ref="D5:D24" si="0">C5/$C$26</f>
        <v>9.8039215686274508E-3</v>
      </c>
      <c r="E5" s="253">
        <f>(F5-D5)/((F5+D5)-(2*F5*D5))</f>
        <v>-1</v>
      </c>
      <c r="F5" s="253">
        <f t="shared" ref="F5:F24" si="1">I5/$I$26</f>
        <v>0</v>
      </c>
      <c r="G5" s="263" t="str">
        <f>A5</f>
        <v>Kocsánytalan tölgy</v>
      </c>
      <c r="H5" s="260">
        <f t="shared" ref="H5:H24" si="2">$I$26*(C5/$C$26)</f>
        <v>0.16666666666666666</v>
      </c>
      <c r="I5" s="336">
        <f>'növénykínálat-rágás'!F5</f>
        <v>0</v>
      </c>
      <c r="J5" s="237"/>
      <c r="K5" s="238"/>
      <c r="L5" s="239" t="s">
        <v>173</v>
      </c>
      <c r="M5" s="30"/>
      <c r="N5" s="31"/>
      <c r="O5" s="30"/>
      <c r="P5" s="32"/>
      <c r="R5" s="254" t="str">
        <f>A5</f>
        <v>Kocsánytalan tölgy</v>
      </c>
      <c r="S5" s="255">
        <f>D5</f>
        <v>9.8039215686274508E-3</v>
      </c>
      <c r="T5" s="41">
        <f>(U5-S5)/((U5+S5)-(2*U5*S5))</f>
        <v>-1</v>
      </c>
      <c r="U5" s="255">
        <f>F5</f>
        <v>0</v>
      </c>
      <c r="V5" s="150">
        <f t="shared" ref="V5:V24" si="3">(S5/S$26)*(LN(S5/S$26))</f>
        <v>-6.9781014462589011E-2</v>
      </c>
      <c r="W5" s="150" t="e">
        <f t="shared" ref="W5:W24" si="4">(U5/U$26)*(LN(U5/U$26))</f>
        <v>#NUM!</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f t="shared" si="1"/>
        <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f t="shared" ref="U6:U24" si="11">F6</f>
        <v>0</v>
      </c>
      <c r="V6" s="150" t="e">
        <f t="shared" si="3"/>
        <v>#NUM!</v>
      </c>
      <c r="W6" s="150" t="e">
        <f t="shared" si="4"/>
        <v>#NUM!</v>
      </c>
      <c r="X6" s="193"/>
      <c r="Y6" s="193"/>
      <c r="Z6" s="193"/>
      <c r="AA6" s="193"/>
      <c r="AB6" s="193"/>
      <c r="AC6" s="193"/>
    </row>
    <row r="7" spans="1:29" ht="16.5" thickBot="1" x14ac:dyDescent="0.3">
      <c r="A7" s="150" t="str">
        <f>'növénykínálat-rágás'!A7</f>
        <v>Csertölgy</v>
      </c>
      <c r="B7" s="260">
        <f t="shared" si="5"/>
        <v>0</v>
      </c>
      <c r="C7" s="335">
        <f>'növénykínálat-rágás'!E7</f>
        <v>0</v>
      </c>
      <c r="D7" s="253">
        <f t="shared" si="0"/>
        <v>0</v>
      </c>
      <c r="E7" s="253" t="e">
        <f t="shared" si="6"/>
        <v>#DIV/0!</v>
      </c>
      <c r="F7" s="253">
        <f t="shared" si="1"/>
        <v>0</v>
      </c>
      <c r="G7" s="263" t="str">
        <f t="shared" si="7"/>
        <v>Csertölgy</v>
      </c>
      <c r="H7" s="260">
        <f t="shared" si="2"/>
        <v>0</v>
      </c>
      <c r="I7" s="336">
        <f>'növénykínálat-rágás'!F7</f>
        <v>0</v>
      </c>
      <c r="J7" s="237"/>
      <c r="K7" s="238"/>
      <c r="L7" s="241" t="s">
        <v>175</v>
      </c>
      <c r="M7" s="34"/>
      <c r="N7" s="35"/>
      <c r="O7" s="34"/>
      <c r="P7" s="36"/>
      <c r="R7" s="254" t="str">
        <f t="shared" si="8"/>
        <v>Csertölgy</v>
      </c>
      <c r="S7" s="255">
        <f t="shared" si="9"/>
        <v>0</v>
      </c>
      <c r="T7" s="41" t="e">
        <f t="shared" si="10"/>
        <v>#DIV/0!</v>
      </c>
      <c r="U7" s="255">
        <f t="shared" si="11"/>
        <v>0</v>
      </c>
      <c r="V7" s="150" t="e">
        <f t="shared" si="3"/>
        <v>#NUM!</v>
      </c>
      <c r="W7" s="150" t="e">
        <f t="shared" si="4"/>
        <v>#NUM!</v>
      </c>
      <c r="X7" s="193"/>
      <c r="Y7" s="193"/>
      <c r="Z7" s="193"/>
      <c r="AA7" s="193"/>
      <c r="AB7" s="193"/>
      <c r="AC7" s="193"/>
    </row>
    <row r="8" spans="1:29" ht="15.75" x14ac:dyDescent="0.25">
      <c r="A8" s="150" t="str">
        <f>'növénykínálat-rágás'!A8</f>
        <v>Magas kőris</v>
      </c>
      <c r="B8" s="260">
        <f t="shared" si="5"/>
        <v>81.599999999999994</v>
      </c>
      <c r="C8" s="335">
        <f>'növénykínálat-rágás'!E8</f>
        <v>4</v>
      </c>
      <c r="D8" s="253">
        <f t="shared" si="0"/>
        <v>4.9019607843137254E-3</v>
      </c>
      <c r="E8" s="253">
        <f t="shared" si="6"/>
        <v>0.92874109263657967</v>
      </c>
      <c r="F8" s="253">
        <f t="shared" si="1"/>
        <v>0.11764705882352941</v>
      </c>
      <c r="G8" s="263" t="str">
        <f t="shared" si="7"/>
        <v>Magas kőris</v>
      </c>
      <c r="H8" s="260">
        <f t="shared" si="2"/>
        <v>8.3333333333333329E-2</v>
      </c>
      <c r="I8" s="336">
        <f>'növénykínálat-rágás'!F8</f>
        <v>2</v>
      </c>
      <c r="J8" s="237"/>
      <c r="K8" s="238"/>
      <c r="L8" s="193"/>
      <c r="M8" s="21"/>
      <c r="N8" s="1"/>
      <c r="O8" s="21"/>
      <c r="R8" s="254" t="str">
        <f t="shared" si="8"/>
        <v>Magas kőris</v>
      </c>
      <c r="S8" s="255">
        <f t="shared" si="9"/>
        <v>4.9019607843137254E-3</v>
      </c>
      <c r="T8" s="41">
        <f t="shared" si="10"/>
        <v>0.92874109263657967</v>
      </c>
      <c r="U8" s="255">
        <f t="shared" si="11"/>
        <v>0.11764705882352941</v>
      </c>
      <c r="V8" s="150">
        <f t="shared" si="3"/>
        <v>-4.0840268437817642E-2</v>
      </c>
      <c r="W8" s="150">
        <f t="shared" si="4"/>
        <v>-0.25993019270997947</v>
      </c>
      <c r="X8" s="193"/>
      <c r="Y8" s="193"/>
      <c r="Z8" s="193"/>
      <c r="AA8" s="193"/>
      <c r="AB8" s="193"/>
      <c r="AC8" s="193"/>
    </row>
    <row r="9" spans="1:29" ht="15.75" x14ac:dyDescent="0.25">
      <c r="A9" s="150" t="str">
        <f>'növénykínálat-rágás'!A9</f>
        <v>Virágos kőris</v>
      </c>
      <c r="B9" s="260">
        <f t="shared" si="5"/>
        <v>0</v>
      </c>
      <c r="C9" s="335">
        <f>'növénykínálat-rágás'!E9</f>
        <v>0</v>
      </c>
      <c r="D9" s="253">
        <f t="shared" si="0"/>
        <v>0</v>
      </c>
      <c r="E9" s="253" t="e">
        <f t="shared" si="6"/>
        <v>#DIV/0!</v>
      </c>
      <c r="F9" s="253">
        <f t="shared" si="1"/>
        <v>0</v>
      </c>
      <c r="G9" s="263" t="str">
        <f t="shared" si="7"/>
        <v>Virágos kőris</v>
      </c>
      <c r="H9" s="260">
        <f t="shared" si="2"/>
        <v>0</v>
      </c>
      <c r="I9" s="336">
        <f>'növénykínálat-rágás'!F9</f>
        <v>0</v>
      </c>
      <c r="J9" s="237"/>
      <c r="K9" s="238"/>
      <c r="L9" s="193"/>
      <c r="M9" s="21"/>
      <c r="N9" s="1"/>
      <c r="O9" s="21"/>
      <c r="R9" s="254" t="str">
        <f t="shared" si="8"/>
        <v>Virágos kőris</v>
      </c>
      <c r="S9" s="255">
        <f t="shared" si="9"/>
        <v>0</v>
      </c>
      <c r="T9" s="41" t="e">
        <f t="shared" si="10"/>
        <v>#DIV/0!</v>
      </c>
      <c r="U9" s="255">
        <f t="shared" si="11"/>
        <v>0</v>
      </c>
      <c r="V9" s="150" t="e">
        <f t="shared" si="3"/>
        <v>#NUM!</v>
      </c>
      <c r="W9" s="150" t="e">
        <f t="shared" si="4"/>
        <v>#NUM!</v>
      </c>
      <c r="X9" s="193"/>
      <c r="Y9" s="193"/>
      <c r="Z9" s="193"/>
      <c r="AA9" s="193"/>
      <c r="AB9" s="193"/>
      <c r="AC9" s="193"/>
    </row>
    <row r="10" spans="1:29" ht="15.75" x14ac:dyDescent="0.25">
      <c r="A10" s="150" t="str">
        <f>'növénykínálat-rágás'!A10</f>
        <v>Gyertyán</v>
      </c>
      <c r="B10" s="260">
        <f t="shared" si="5"/>
        <v>0</v>
      </c>
      <c r="C10" s="335">
        <f>'növénykínálat-rágás'!E10</f>
        <v>0</v>
      </c>
      <c r="D10" s="253">
        <f t="shared" si="0"/>
        <v>0</v>
      </c>
      <c r="E10" s="253" t="e">
        <f t="shared" si="6"/>
        <v>#DIV/0!</v>
      </c>
      <c r="F10" s="253">
        <f t="shared" si="1"/>
        <v>0</v>
      </c>
      <c r="G10" s="263" t="str">
        <f t="shared" si="7"/>
        <v>Gyertyán</v>
      </c>
      <c r="H10" s="260">
        <f t="shared" si="2"/>
        <v>0</v>
      </c>
      <c r="I10" s="336">
        <f>'növénykínálat-rágás'!F10</f>
        <v>0</v>
      </c>
      <c r="J10" s="237"/>
      <c r="K10" s="238"/>
      <c r="L10" s="238"/>
      <c r="M10" s="22"/>
      <c r="N10" s="1"/>
      <c r="O10" s="21"/>
      <c r="R10" s="254" t="str">
        <f t="shared" si="8"/>
        <v>Gyertyán</v>
      </c>
      <c r="S10" s="255">
        <f t="shared" si="9"/>
        <v>0</v>
      </c>
      <c r="T10" s="41" t="e">
        <f t="shared" si="10"/>
        <v>#DIV/0!</v>
      </c>
      <c r="U10" s="255">
        <f t="shared" si="11"/>
        <v>0</v>
      </c>
      <c r="V10" s="150" t="e">
        <f t="shared" si="3"/>
        <v>#NUM!</v>
      </c>
      <c r="W10" s="150" t="e">
        <f t="shared" si="4"/>
        <v>#NUM!</v>
      </c>
      <c r="X10" s="193"/>
      <c r="Y10" s="193"/>
      <c r="Z10" s="193"/>
      <c r="AA10" s="193"/>
      <c r="AB10" s="193"/>
      <c r="AC10" s="193"/>
    </row>
    <row r="11" spans="1:29" ht="15.75" x14ac:dyDescent="0.25">
      <c r="A11" s="150" t="str">
        <f>'növénykínálat-rágás'!A11</f>
        <v>Bükk</v>
      </c>
      <c r="B11" s="260">
        <f t="shared" si="5"/>
        <v>0</v>
      </c>
      <c r="C11" s="335">
        <f>'növénykínálat-rágás'!E11</f>
        <v>0</v>
      </c>
      <c r="D11" s="253">
        <f t="shared" si="0"/>
        <v>0</v>
      </c>
      <c r="E11" s="253" t="e">
        <f t="shared" si="6"/>
        <v>#DIV/0!</v>
      </c>
      <c r="F11" s="253">
        <f t="shared" si="1"/>
        <v>0</v>
      </c>
      <c r="G11" s="263" t="str">
        <f t="shared" si="7"/>
        <v>Bükk</v>
      </c>
      <c r="H11" s="260">
        <f t="shared" si="2"/>
        <v>0</v>
      </c>
      <c r="I11" s="336">
        <f>'növénykínálat-rágás'!F11</f>
        <v>0</v>
      </c>
      <c r="J11" s="237"/>
      <c r="K11" s="238"/>
      <c r="L11" s="238"/>
      <c r="M11" s="22"/>
      <c r="N11" s="1"/>
      <c r="O11" s="21"/>
      <c r="R11" s="254" t="str">
        <f t="shared" si="8"/>
        <v>Bükk</v>
      </c>
      <c r="S11" s="255">
        <f t="shared" si="9"/>
        <v>0</v>
      </c>
      <c r="T11" s="41" t="e">
        <f t="shared" si="10"/>
        <v>#DIV/0!</v>
      </c>
      <c r="U11" s="255">
        <f t="shared" si="11"/>
        <v>0</v>
      </c>
      <c r="V11" s="150" t="e">
        <f t="shared" si="3"/>
        <v>#NUM!</v>
      </c>
      <c r="W11" s="150" t="e">
        <f t="shared" si="4"/>
        <v>#NUM!</v>
      </c>
      <c r="X11" s="193"/>
      <c r="Y11" s="193"/>
      <c r="Z11" s="193"/>
      <c r="AA11" s="193"/>
      <c r="AB11" s="193"/>
      <c r="AC11" s="193"/>
    </row>
    <row r="12" spans="1:29" ht="15.75" x14ac:dyDescent="0.25">
      <c r="A12" s="150" t="str">
        <f>'növénykínálat-rágás'!A12</f>
        <v>Hegyi juhar</v>
      </c>
      <c r="B12" s="260">
        <f t="shared" si="5"/>
        <v>0</v>
      </c>
      <c r="C12" s="335">
        <f>'növénykínálat-rágás'!E12</f>
        <v>0</v>
      </c>
      <c r="D12" s="253">
        <f t="shared" si="0"/>
        <v>0</v>
      </c>
      <c r="E12" s="253" t="e">
        <f t="shared" si="6"/>
        <v>#DIV/0!</v>
      </c>
      <c r="F12" s="253">
        <f t="shared" si="1"/>
        <v>0</v>
      </c>
      <c r="G12" s="263" t="str">
        <f t="shared" si="7"/>
        <v>Hegyi juhar</v>
      </c>
      <c r="H12" s="260">
        <f t="shared" si="2"/>
        <v>0</v>
      </c>
      <c r="I12" s="336">
        <f>'növénykínálat-rágás'!F12</f>
        <v>0</v>
      </c>
      <c r="J12" s="237"/>
      <c r="K12" s="238"/>
      <c r="L12" s="238"/>
      <c r="M12" s="22"/>
      <c r="N12" s="1"/>
      <c r="O12" s="21"/>
      <c r="R12" s="254" t="str">
        <f t="shared" si="8"/>
        <v>Hegyi juhar</v>
      </c>
      <c r="S12" s="255">
        <f t="shared" si="9"/>
        <v>0</v>
      </c>
      <c r="T12" s="41" t="e">
        <f t="shared" si="10"/>
        <v>#DIV/0!</v>
      </c>
      <c r="U12" s="255">
        <f t="shared" si="11"/>
        <v>0</v>
      </c>
      <c r="V12" s="150" t="e">
        <f t="shared" si="3"/>
        <v>#NUM!</v>
      </c>
      <c r="W12" s="150" t="e">
        <f t="shared" si="4"/>
        <v>#NUM!</v>
      </c>
      <c r="X12" s="193"/>
      <c r="Y12" s="193"/>
      <c r="Z12" s="193"/>
      <c r="AA12" s="193"/>
      <c r="AB12" s="193"/>
      <c r="AC12" s="193"/>
    </row>
    <row r="13" spans="1:29" ht="15.75" x14ac:dyDescent="0.25">
      <c r="A13" s="150" t="str">
        <f>'növénykínálat-rágás'!A13</f>
        <v>Korai juhar</v>
      </c>
      <c r="B13" s="260">
        <f t="shared" si="5"/>
        <v>0</v>
      </c>
      <c r="C13" s="335">
        <f>'növénykínálat-rágás'!E13</f>
        <v>0</v>
      </c>
      <c r="D13" s="253">
        <f t="shared" si="0"/>
        <v>0</v>
      </c>
      <c r="E13" s="253" t="e">
        <f t="shared" si="6"/>
        <v>#DIV/0!</v>
      </c>
      <c r="F13" s="253">
        <f t="shared" si="1"/>
        <v>0</v>
      </c>
      <c r="G13" s="263" t="str">
        <f t="shared" si="7"/>
        <v>Korai juhar</v>
      </c>
      <c r="H13" s="260">
        <f t="shared" si="2"/>
        <v>0</v>
      </c>
      <c r="I13" s="336">
        <f>'növénykínálat-rágás'!F13</f>
        <v>0</v>
      </c>
      <c r="J13" s="237"/>
      <c r="K13" s="238"/>
      <c r="L13" s="238"/>
      <c r="M13" s="22"/>
      <c r="N13" s="1"/>
      <c r="O13" s="21"/>
      <c r="R13" s="254" t="str">
        <f t="shared" si="8"/>
        <v>Korai juhar</v>
      </c>
      <c r="S13" s="255">
        <f t="shared" si="9"/>
        <v>0</v>
      </c>
      <c r="T13" s="41" t="e">
        <f t="shared" si="10"/>
        <v>#DIV/0!</v>
      </c>
      <c r="U13" s="255">
        <f t="shared" si="11"/>
        <v>0</v>
      </c>
      <c r="V13" s="150" t="e">
        <f t="shared" si="3"/>
        <v>#NUM!</v>
      </c>
      <c r="W13" s="150" t="e">
        <f t="shared" si="4"/>
        <v>#NUM!</v>
      </c>
      <c r="X13" s="193"/>
      <c r="Y13" s="193"/>
      <c r="Z13" s="193"/>
      <c r="AA13" s="193"/>
      <c r="AB13" s="193"/>
      <c r="AC13" s="193"/>
    </row>
    <row r="14" spans="1:29" ht="15.75" x14ac:dyDescent="0.25">
      <c r="A14" s="150" t="str">
        <f>'növénykínálat-rágás'!A14</f>
        <v>Mezei juhar</v>
      </c>
      <c r="B14" s="260">
        <f t="shared" si="5"/>
        <v>81.599999999999994</v>
      </c>
      <c r="C14" s="335">
        <f>'növénykínálat-rágás'!E14</f>
        <v>25</v>
      </c>
      <c r="D14" s="253">
        <f t="shared" si="0"/>
        <v>3.0637254901960783E-2</v>
      </c>
      <c r="E14" s="253">
        <f t="shared" si="6"/>
        <v>-1</v>
      </c>
      <c r="F14" s="253">
        <f t="shared" si="1"/>
        <v>0</v>
      </c>
      <c r="G14" s="263" t="str">
        <f t="shared" si="7"/>
        <v>Mezei juhar</v>
      </c>
      <c r="H14" s="260">
        <f t="shared" si="2"/>
        <v>0.52083333333333326</v>
      </c>
      <c r="I14" s="336">
        <f>'növénykínálat-rágás'!F14</f>
        <v>0</v>
      </c>
      <c r="J14" s="237"/>
      <c r="K14" s="238"/>
      <c r="L14" s="238"/>
      <c r="M14" s="22"/>
      <c r="N14" s="1"/>
      <c r="O14" s="21"/>
      <c r="R14" s="254" t="str">
        <f t="shared" si="8"/>
        <v>Mezei juhar</v>
      </c>
      <c r="S14" s="255">
        <f t="shared" si="9"/>
        <v>3.0637254901960783E-2</v>
      </c>
      <c r="T14" s="41">
        <f t="shared" si="10"/>
        <v>-1</v>
      </c>
      <c r="U14" s="255">
        <f t="shared" si="11"/>
        <v>0</v>
      </c>
      <c r="V14" s="150">
        <f t="shared" si="3"/>
        <v>-0.15693722152668696</v>
      </c>
      <c r="W14" s="150" t="e">
        <f t="shared" si="4"/>
        <v>#NUM!</v>
      </c>
      <c r="X14" s="193"/>
      <c r="Y14" s="193"/>
      <c r="Z14" s="193"/>
      <c r="AA14" s="193"/>
      <c r="AB14" s="193"/>
      <c r="AC14" s="193"/>
    </row>
    <row r="15" spans="1:29" ht="15.75" x14ac:dyDescent="0.25">
      <c r="A15" s="150" t="str">
        <f>'növénykínálat-rágás'!A15</f>
        <v>Erdei fenyő</v>
      </c>
      <c r="B15" s="260">
        <f t="shared" si="5"/>
        <v>0</v>
      </c>
      <c r="C15" s="335">
        <f>'növénykínálat-rágás'!E15</f>
        <v>0</v>
      </c>
      <c r="D15" s="253">
        <f t="shared" si="0"/>
        <v>0</v>
      </c>
      <c r="E15" s="253" t="e">
        <f t="shared" si="6"/>
        <v>#DIV/0!</v>
      </c>
      <c r="F15" s="253">
        <f t="shared" si="1"/>
        <v>0</v>
      </c>
      <c r="G15" s="263" t="str">
        <f t="shared" si="7"/>
        <v>Erdei fenyő</v>
      </c>
      <c r="H15" s="260">
        <f t="shared" si="2"/>
        <v>0</v>
      </c>
      <c r="I15" s="336">
        <f>'növénykínálat-rágás'!F15</f>
        <v>0</v>
      </c>
      <c r="J15" s="237"/>
      <c r="K15" s="238"/>
      <c r="L15" s="238"/>
      <c r="M15" s="22"/>
      <c r="N15" s="1"/>
      <c r="O15" s="21"/>
      <c r="R15" s="254" t="str">
        <f t="shared" si="8"/>
        <v>Erdei fenyő</v>
      </c>
      <c r="S15" s="255">
        <f t="shared" si="9"/>
        <v>0</v>
      </c>
      <c r="T15" s="41" t="e">
        <f t="shared" si="10"/>
        <v>#DIV/0!</v>
      </c>
      <c r="U15" s="255">
        <f t="shared" si="11"/>
        <v>0</v>
      </c>
      <c r="V15" s="150" t="e">
        <f t="shared" si="3"/>
        <v>#NUM!</v>
      </c>
      <c r="W15" s="150" t="e">
        <f t="shared" si="4"/>
        <v>#NUM!</v>
      </c>
      <c r="X15" s="193"/>
      <c r="Y15" s="193"/>
      <c r="Z15" s="193"/>
      <c r="AA15" s="193"/>
      <c r="AB15" s="193"/>
      <c r="AC15" s="193"/>
    </row>
    <row r="16" spans="1:29" ht="15.75" x14ac:dyDescent="0.25">
      <c r="A16" s="150" t="str">
        <f>'növénykínálat-rágás'!A16</f>
        <v>Akác</v>
      </c>
      <c r="B16" s="260">
        <f t="shared" si="5"/>
        <v>0</v>
      </c>
      <c r="C16" s="335">
        <f>'növénykínálat-rágás'!E16</f>
        <v>0</v>
      </c>
      <c r="D16" s="253">
        <f t="shared" si="0"/>
        <v>0</v>
      </c>
      <c r="E16" s="253" t="e">
        <f t="shared" si="6"/>
        <v>#DIV/0!</v>
      </c>
      <c r="F16" s="253">
        <f t="shared" si="1"/>
        <v>0</v>
      </c>
      <c r="G16" s="263" t="str">
        <f t="shared" si="7"/>
        <v>Akác</v>
      </c>
      <c r="H16" s="260">
        <f t="shared" si="2"/>
        <v>0</v>
      </c>
      <c r="I16" s="336">
        <f>'növénykínálat-rágás'!F16</f>
        <v>0</v>
      </c>
      <c r="J16" s="237"/>
      <c r="K16" s="238"/>
      <c r="L16" s="238"/>
      <c r="M16" s="22"/>
      <c r="N16" s="1"/>
      <c r="O16" s="21"/>
      <c r="R16" s="254" t="str">
        <f t="shared" si="8"/>
        <v>Akác</v>
      </c>
      <c r="S16" s="255">
        <f t="shared" si="9"/>
        <v>0</v>
      </c>
      <c r="T16" s="41" t="e">
        <f t="shared" si="10"/>
        <v>#DIV/0!</v>
      </c>
      <c r="U16" s="255">
        <f t="shared" si="11"/>
        <v>0</v>
      </c>
      <c r="V16" s="150" t="e">
        <f t="shared" si="3"/>
        <v>#NUM!</v>
      </c>
      <c r="W16" s="150" t="e">
        <f t="shared" si="4"/>
        <v>#NUM!</v>
      </c>
      <c r="X16" s="193"/>
      <c r="Y16" s="193"/>
      <c r="Z16" s="193"/>
      <c r="AA16" s="193"/>
      <c r="AB16" s="193"/>
      <c r="AC16" s="193"/>
    </row>
    <row r="17" spans="1:29" ht="15.75" x14ac:dyDescent="0.25">
      <c r="A17" s="150" t="str">
        <f>'növénykínálat-rágás'!A17</f>
        <v>Fagyal</v>
      </c>
      <c r="B17" s="260">
        <f t="shared" si="5"/>
        <v>81.599999999999994</v>
      </c>
      <c r="C17" s="335">
        <f>'növénykínálat-rágás'!E17</f>
        <v>74</v>
      </c>
      <c r="D17" s="253">
        <f t="shared" si="0"/>
        <v>9.0686274509803919E-2</v>
      </c>
      <c r="E17" s="253">
        <f t="shared" si="6"/>
        <v>0.14417887432536627</v>
      </c>
      <c r="F17" s="253">
        <f t="shared" si="1"/>
        <v>0.11764705882352941</v>
      </c>
      <c r="G17" s="263" t="str">
        <f t="shared" si="7"/>
        <v>Fagyal</v>
      </c>
      <c r="H17" s="260">
        <f t="shared" si="2"/>
        <v>1.5416666666666665</v>
      </c>
      <c r="I17" s="336">
        <f>'növénykínálat-rágás'!F17</f>
        <v>2</v>
      </c>
      <c r="J17" s="237"/>
      <c r="K17" s="238"/>
      <c r="L17" s="238"/>
      <c r="M17" s="22"/>
      <c r="N17" s="1"/>
      <c r="O17" s="21"/>
      <c r="R17" s="254" t="str">
        <f t="shared" si="8"/>
        <v>Fagyal</v>
      </c>
      <c r="S17" s="255">
        <f t="shared" si="9"/>
        <v>9.0686274509803919E-2</v>
      </c>
      <c r="T17" s="41">
        <f t="shared" si="10"/>
        <v>0.14417887432536627</v>
      </c>
      <c r="U17" s="255">
        <f t="shared" si="11"/>
        <v>0.11764705882352941</v>
      </c>
      <c r="V17" s="150">
        <f t="shared" si="3"/>
        <v>-0.29220798289310995</v>
      </c>
      <c r="W17" s="150">
        <f t="shared" si="4"/>
        <v>-0.25993019270997947</v>
      </c>
      <c r="X17" s="193"/>
      <c r="Y17" s="193"/>
      <c r="Z17" s="193"/>
      <c r="AA17" s="193"/>
      <c r="AB17" s="193"/>
      <c r="AC17" s="193"/>
    </row>
    <row r="18" spans="1:29" ht="15.75" x14ac:dyDescent="0.25">
      <c r="A18" s="150" t="str">
        <f>'növénykínálat-rágás'!A18</f>
        <v>Galagonya</v>
      </c>
      <c r="B18" s="260">
        <f t="shared" si="5"/>
        <v>81.599999999999994</v>
      </c>
      <c r="C18" s="335">
        <f>'növénykínálat-rágás'!E18</f>
        <v>249</v>
      </c>
      <c r="D18" s="253">
        <f t="shared" si="0"/>
        <v>0.30514705882352944</v>
      </c>
      <c r="E18" s="253">
        <f t="shared" si="6"/>
        <v>-2.627511591962909E-2</v>
      </c>
      <c r="F18" s="253">
        <f t="shared" si="1"/>
        <v>0.29411764705882354</v>
      </c>
      <c r="G18" s="263" t="str">
        <f t="shared" si="7"/>
        <v>Galagonya</v>
      </c>
      <c r="H18" s="260">
        <f t="shared" si="2"/>
        <v>5.1875</v>
      </c>
      <c r="I18" s="336">
        <f>'növénykínálat-rágás'!F18</f>
        <v>5</v>
      </c>
      <c r="J18" s="237"/>
      <c r="K18" s="238"/>
      <c r="L18" s="238"/>
      <c r="M18" s="22"/>
      <c r="N18" s="1"/>
      <c r="O18" s="21"/>
      <c r="R18" s="254" t="str">
        <f t="shared" si="8"/>
        <v>Galagonya</v>
      </c>
      <c r="S18" s="255">
        <f t="shared" si="9"/>
        <v>0.30514705882352944</v>
      </c>
      <c r="T18" s="41">
        <f t="shared" si="10"/>
        <v>-2.627511591962909E-2</v>
      </c>
      <c r="U18" s="255">
        <f t="shared" si="11"/>
        <v>0.29411764705882354</v>
      </c>
      <c r="V18" s="150">
        <f t="shared" si="3"/>
        <v>-0.33488508943685324</v>
      </c>
      <c r="W18" s="150">
        <f t="shared" si="4"/>
        <v>-0.36348462806427528</v>
      </c>
      <c r="X18" s="193"/>
      <c r="Y18" s="193"/>
      <c r="Z18" s="193"/>
      <c r="AA18" s="193"/>
      <c r="AB18" s="193"/>
      <c r="AC18" s="193"/>
    </row>
    <row r="19" spans="1:29" ht="15.75" x14ac:dyDescent="0.25">
      <c r="A19" s="150" t="str">
        <f>'növénykínálat-rágás'!A19</f>
        <v>Húsos som</v>
      </c>
      <c r="B19" s="260">
        <f t="shared" si="5"/>
        <v>81.599999999999994</v>
      </c>
      <c r="C19" s="335">
        <f>'növénykínálat-rágás'!E19</f>
        <v>23</v>
      </c>
      <c r="D19" s="253">
        <f t="shared" si="0"/>
        <v>2.8186274509803922E-2</v>
      </c>
      <c r="E19" s="253">
        <f t="shared" si="6"/>
        <v>-1</v>
      </c>
      <c r="F19" s="253">
        <f t="shared" si="1"/>
        <v>0</v>
      </c>
      <c r="G19" s="263" t="str">
        <f t="shared" si="7"/>
        <v>Húsos som</v>
      </c>
      <c r="H19" s="260">
        <f t="shared" si="2"/>
        <v>0.47916666666666669</v>
      </c>
      <c r="I19" s="336">
        <f>'növénykínálat-rágás'!F19</f>
        <v>0</v>
      </c>
      <c r="J19" s="237"/>
      <c r="K19" s="238"/>
      <c r="L19" s="238"/>
      <c r="M19" s="22"/>
      <c r="N19" s="1"/>
      <c r="O19" s="21"/>
      <c r="R19" s="254" t="str">
        <f t="shared" si="8"/>
        <v>Húsos som</v>
      </c>
      <c r="S19" s="255">
        <f t="shared" si="9"/>
        <v>2.8186274509803922E-2</v>
      </c>
      <c r="T19" s="41">
        <f t="shared" si="10"/>
        <v>-1</v>
      </c>
      <c r="U19" s="255">
        <f t="shared" si="11"/>
        <v>0</v>
      </c>
      <c r="V19" s="150">
        <f t="shared" si="3"/>
        <v>-0.14849764510411892</v>
      </c>
      <c r="W19" s="150" t="e">
        <f t="shared" si="4"/>
        <v>#NUM!</v>
      </c>
      <c r="X19" s="193"/>
      <c r="Y19" s="193"/>
      <c r="Z19" s="193"/>
      <c r="AA19" s="193"/>
      <c r="AB19" s="193"/>
      <c r="AC19" s="193"/>
    </row>
    <row r="20" spans="1:29" ht="15.75" x14ac:dyDescent="0.25">
      <c r="A20" s="150" t="str">
        <f>'növénykínálat-rágás'!A20</f>
        <v>Veresgyűrűs som</v>
      </c>
      <c r="B20" s="260">
        <f t="shared" si="5"/>
        <v>81.599999999999994</v>
      </c>
      <c r="C20" s="335">
        <f>'növénykínálat-rágás'!E20</f>
        <v>5</v>
      </c>
      <c r="D20" s="253">
        <f t="shared" si="0"/>
        <v>6.1274509803921568E-3</v>
      </c>
      <c r="E20" s="253">
        <f t="shared" si="6"/>
        <v>-1</v>
      </c>
      <c r="F20" s="253">
        <f t="shared" si="1"/>
        <v>0</v>
      </c>
      <c r="G20" s="263" t="str">
        <f t="shared" si="7"/>
        <v>Veresgyűrűs som</v>
      </c>
      <c r="H20" s="260">
        <f t="shared" si="2"/>
        <v>0.10416666666666667</v>
      </c>
      <c r="I20" s="336">
        <f>'növénykínálat-rágás'!F20</f>
        <v>0</v>
      </c>
      <c r="J20" s="237"/>
      <c r="K20" s="238"/>
      <c r="L20" s="238"/>
      <c r="M20" s="22"/>
      <c r="N20" s="1"/>
      <c r="O20" s="21"/>
      <c r="R20" s="254" t="str">
        <f t="shared" si="8"/>
        <v>Veresgyűrűs som</v>
      </c>
      <c r="S20" s="255">
        <f t="shared" si="9"/>
        <v>6.1274509803921568E-3</v>
      </c>
      <c r="T20" s="41">
        <f t="shared" si="10"/>
        <v>-1</v>
      </c>
      <c r="U20" s="255">
        <f t="shared" si="11"/>
        <v>0</v>
      </c>
      <c r="V20" s="150">
        <f t="shared" si="3"/>
        <v>-4.8656091434458648E-2</v>
      </c>
      <c r="W20" s="150" t="e">
        <f t="shared" si="4"/>
        <v>#NUM!</v>
      </c>
      <c r="X20" s="193"/>
      <c r="Y20" s="193"/>
      <c r="Z20" s="193"/>
      <c r="AA20" s="193"/>
      <c r="AB20" s="193"/>
      <c r="AC20" s="193"/>
    </row>
    <row r="21" spans="1:29" ht="15.75" x14ac:dyDescent="0.25">
      <c r="A21" s="150" t="str">
        <f>'növénykínálat-rágás'!A21</f>
        <v>Kökény</v>
      </c>
      <c r="B21" s="260">
        <f t="shared" si="5"/>
        <v>81.599999999999994</v>
      </c>
      <c r="C21" s="335">
        <f>'növénykínálat-rágás'!E21</f>
        <v>78</v>
      </c>
      <c r="D21" s="253">
        <f t="shared" si="0"/>
        <v>9.5588235294117641E-2</v>
      </c>
      <c r="E21" s="253">
        <f t="shared" si="6"/>
        <v>0.73763874873864776</v>
      </c>
      <c r="F21" s="253">
        <f t="shared" si="1"/>
        <v>0.41176470588235292</v>
      </c>
      <c r="G21" s="263" t="str">
        <f t="shared" si="7"/>
        <v>Kökény</v>
      </c>
      <c r="H21" s="260">
        <f t="shared" si="2"/>
        <v>1.625</v>
      </c>
      <c r="I21" s="336">
        <f>'növénykínálat-rágás'!F21</f>
        <v>7</v>
      </c>
      <c r="J21" s="237"/>
      <c r="K21" s="238"/>
      <c r="L21" s="238"/>
      <c r="M21" s="22"/>
      <c r="N21" s="1"/>
      <c r="O21" s="21"/>
      <c r="R21" s="254" t="str">
        <f t="shared" si="8"/>
        <v>Kökény</v>
      </c>
      <c r="S21" s="255">
        <f t="shared" si="9"/>
        <v>9.5588235294117641E-2</v>
      </c>
      <c r="T21" s="41">
        <f t="shared" si="10"/>
        <v>0.73763874873864776</v>
      </c>
      <c r="U21" s="255">
        <f t="shared" si="11"/>
        <v>0.41176470588235292</v>
      </c>
      <c r="V21" s="150">
        <f t="shared" si="3"/>
        <v>-0.29919139695281594</v>
      </c>
      <c r="W21" s="150">
        <f t="shared" si="4"/>
        <v>-0.3616718757682047</v>
      </c>
      <c r="X21" s="193"/>
      <c r="Y21" s="193"/>
      <c r="Z21" s="193"/>
      <c r="AA21" s="193"/>
      <c r="AB21" s="193"/>
      <c r="AC21" s="193"/>
    </row>
    <row r="22" spans="1:29" ht="15.75" x14ac:dyDescent="0.25">
      <c r="A22" s="150" t="str">
        <f>'növénykínálat-rágás'!A22</f>
        <v>Szeder</v>
      </c>
      <c r="B22" s="260">
        <f t="shared" si="5"/>
        <v>81.599999999999994</v>
      </c>
      <c r="C22" s="335">
        <f>'növénykínálat-rágás'!E22</f>
        <v>299</v>
      </c>
      <c r="D22" s="253">
        <f t="shared" si="0"/>
        <v>0.36642156862745096</v>
      </c>
      <c r="E22" s="253">
        <f t="shared" si="6"/>
        <v>-0.8049424636860969</v>
      </c>
      <c r="F22" s="253">
        <f t="shared" si="1"/>
        <v>5.8823529411764705E-2</v>
      </c>
      <c r="G22" s="263" t="str">
        <f t="shared" si="7"/>
        <v>Szeder</v>
      </c>
      <c r="H22" s="260">
        <f t="shared" si="2"/>
        <v>6.2291666666666661</v>
      </c>
      <c r="I22" s="336">
        <f>'növénykínálat-rágás'!F22</f>
        <v>1</v>
      </c>
      <c r="J22" s="193"/>
      <c r="K22" s="193"/>
      <c r="L22" s="238"/>
      <c r="M22" s="21"/>
      <c r="N22" s="1"/>
      <c r="O22" s="22"/>
      <c r="R22" s="254" t="str">
        <f t="shared" si="8"/>
        <v>Szeder</v>
      </c>
      <c r="S22" s="255">
        <f t="shared" si="9"/>
        <v>0.36642156862745096</v>
      </c>
      <c r="T22" s="41">
        <f t="shared" si="10"/>
        <v>-0.8049424636860969</v>
      </c>
      <c r="U22" s="255">
        <f t="shared" si="11"/>
        <v>5.8823529411764705E-2</v>
      </c>
      <c r="V22" s="150">
        <f t="shared" si="3"/>
        <v>-0.28471861836856843</v>
      </c>
      <c r="W22" s="150">
        <f t="shared" si="4"/>
        <v>-0.17328679513998632</v>
      </c>
      <c r="X22" s="193"/>
      <c r="Y22" s="193"/>
      <c r="Z22" s="193"/>
      <c r="AA22" s="193"/>
      <c r="AB22" s="193"/>
      <c r="AC22" s="193"/>
    </row>
    <row r="23" spans="1:29" ht="15.75" x14ac:dyDescent="0.25">
      <c r="A23" s="150" t="str">
        <f>'növénykínálat-rágás'!A23</f>
        <v>Vadrózsa</v>
      </c>
      <c r="B23" s="260">
        <f t="shared" si="5"/>
        <v>81.599999999999994</v>
      </c>
      <c r="C23" s="335">
        <f>'növénykínálat-rágás'!E23</f>
        <v>51</v>
      </c>
      <c r="D23" s="253">
        <f t="shared" si="0"/>
        <v>6.25E-2</v>
      </c>
      <c r="E23" s="253">
        <f t="shared" si="6"/>
        <v>-1</v>
      </c>
      <c r="F23" s="253">
        <f t="shared" si="1"/>
        <v>0</v>
      </c>
      <c r="G23" s="263" t="str">
        <f t="shared" si="7"/>
        <v>Vadrózsa</v>
      </c>
      <c r="H23" s="260">
        <f t="shared" si="2"/>
        <v>1.0625</v>
      </c>
      <c r="I23" s="336">
        <f>'növénykínálat-rágás'!F23</f>
        <v>0</v>
      </c>
      <c r="J23" s="193"/>
      <c r="K23" s="193"/>
      <c r="L23" s="238"/>
      <c r="M23" s="21"/>
      <c r="N23" s="25"/>
      <c r="O23" s="1"/>
      <c r="P23" s="22"/>
      <c r="R23" s="256" t="str">
        <f t="shared" si="8"/>
        <v>Vadrózsa</v>
      </c>
      <c r="S23" s="255">
        <f t="shared" si="9"/>
        <v>6.25E-2</v>
      </c>
      <c r="T23" s="41">
        <f t="shared" si="10"/>
        <v>-1</v>
      </c>
      <c r="U23" s="255">
        <f t="shared" si="11"/>
        <v>0</v>
      </c>
      <c r="V23" s="150">
        <f t="shared" si="3"/>
        <v>-0.24212523620486553</v>
      </c>
      <c r="W23" s="150" t="e">
        <f t="shared" si="4"/>
        <v>#NUM!</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f t="shared" si="1"/>
        <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f t="shared" si="11"/>
        <v>0</v>
      </c>
      <c r="V24" s="150" t="e">
        <f t="shared" si="3"/>
        <v>#NUM!</v>
      </c>
      <c r="W24" s="150" t="e">
        <f t="shared" si="4"/>
        <v>#NUM!</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816</v>
      </c>
      <c r="D26" s="262"/>
      <c r="E26" s="252"/>
      <c r="F26" s="252"/>
      <c r="G26" s="263" t="str">
        <f>A26</f>
        <v>összes (n)</v>
      </c>
      <c r="H26" s="260">
        <f>SUM(H5:H24)</f>
        <v>17</v>
      </c>
      <c r="I26" s="260">
        <f>SUM(I5:I24)</f>
        <v>17</v>
      </c>
      <c r="J26" s="242"/>
      <c r="K26" s="238"/>
      <c r="L26" s="193"/>
      <c r="R26" s="254" t="str">
        <f>A26</f>
        <v>összes (n)</v>
      </c>
      <c r="S26" s="40">
        <f>SUM(S5:S21)</f>
        <v>0.57107843137254899</v>
      </c>
      <c r="T26" s="257"/>
      <c r="U26" s="40">
        <f>SUM(U5:U21)</f>
        <v>0.94117647058823528</v>
      </c>
      <c r="V26" s="37" t="e">
        <f>-(SUM(V5:V21))</f>
        <v>#NUM!</v>
      </c>
      <c r="W26" s="37" t="e">
        <f>-(SUM(W5:W21))</f>
        <v>#NUM!</v>
      </c>
      <c r="X26" s="37">
        <f>COUNTIF(S5:S21, "&gt;0")</f>
        <v>8</v>
      </c>
      <c r="Y26" s="37">
        <f>COUNTIF(U5:U21, "&gt;0")</f>
        <v>4</v>
      </c>
      <c r="Z26" s="37" t="e">
        <f>V26/LN(X26)</f>
        <v>#NUM!</v>
      </c>
      <c r="AA26" s="37" t="e">
        <f>W26/LN(Y26)</f>
        <v>#NUM!</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312</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270</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81.599999999999994</v>
      </c>
      <c r="C37" s="264">
        <f t="shared" si="12"/>
        <v>8</v>
      </c>
      <c r="D37" s="264">
        <f>SUM(B37:C37)</f>
        <v>89.6</v>
      </c>
      <c r="E37" s="264">
        <f>IF(C5=0,"nem volt",(B37-C37)*(B37-C37)/B37)</f>
        <v>66.384313725490188</v>
      </c>
      <c r="F37" s="193"/>
      <c r="G37" s="193"/>
      <c r="H37" s="193"/>
      <c r="I37" s="194"/>
      <c r="J37" s="193"/>
      <c r="K37" s="402">
        <f t="shared" ref="K37:K56" si="13">C37/C$57</f>
        <v>9.8039215686274508E-3</v>
      </c>
      <c r="L37" s="402">
        <f>IF(K37=0,"nem volt",B37/B$57)</f>
        <v>9.9999999999999978E-2</v>
      </c>
      <c r="M37" s="402">
        <f>IF(K37=0,"nem volt",$O$1*(SQRT(K37*(1-K37)/C$57)))</f>
        <v>9.9272822297272467E-3</v>
      </c>
      <c r="N37" s="402">
        <f>K37-M37</f>
        <v>-1.2336066109979588E-4</v>
      </c>
      <c r="O37" s="402">
        <f>K37+M37</f>
        <v>1.9731203798354698E-2</v>
      </c>
      <c r="P37" s="473" t="str">
        <f>IF(L37&gt;O37,"ritka",IF(L37&gt;N37,"ns","gyakori"))</f>
        <v>ritka</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0</v>
      </c>
      <c r="C39" s="264">
        <f t="shared" si="12"/>
        <v>0</v>
      </c>
      <c r="D39" s="264">
        <f t="shared" si="14"/>
        <v>0</v>
      </c>
      <c r="E39" s="264" t="str">
        <f t="shared" si="15"/>
        <v>nem volt</v>
      </c>
      <c r="F39" s="193"/>
      <c r="G39" s="193"/>
      <c r="H39" s="193"/>
      <c r="I39" s="193"/>
      <c r="J39" s="193"/>
      <c r="K39" s="402">
        <f t="shared" si="13"/>
        <v>0</v>
      </c>
      <c r="L39" s="402" t="str">
        <f t="shared" si="16"/>
        <v>nem volt</v>
      </c>
      <c r="M39" s="402" t="str">
        <f t="shared" si="17"/>
        <v>nem volt</v>
      </c>
      <c r="N39" s="402" t="e">
        <f t="shared" si="18"/>
        <v>#VALUE!</v>
      </c>
      <c r="O39" s="402" t="e">
        <f t="shared" si="19"/>
        <v>#VALUE!</v>
      </c>
      <c r="P39" s="474" t="e">
        <f t="shared" si="20"/>
        <v>#VALUE!</v>
      </c>
      <c r="Q39" s="402" t="str">
        <f t="shared" si="21"/>
        <v>Csertölgy</v>
      </c>
      <c r="R39" s="193"/>
      <c r="S39" s="193"/>
    </row>
    <row r="40" spans="1:19" ht="15.75" x14ac:dyDescent="0.25">
      <c r="A40" s="150" t="str">
        <f t="shared" si="12"/>
        <v>Magas kőris</v>
      </c>
      <c r="B40" s="264">
        <f t="shared" si="12"/>
        <v>81.599999999999994</v>
      </c>
      <c r="C40" s="264">
        <f t="shared" si="12"/>
        <v>4</v>
      </c>
      <c r="D40" s="264">
        <f t="shared" si="14"/>
        <v>85.6</v>
      </c>
      <c r="E40" s="264">
        <f t="shared" si="15"/>
        <v>73.79607843137255</v>
      </c>
      <c r="F40" s="193"/>
      <c r="G40" s="193"/>
      <c r="H40" s="193"/>
      <c r="I40" s="193"/>
      <c r="J40" s="193"/>
      <c r="K40" s="402">
        <f t="shared" si="13"/>
        <v>4.9019607843137254E-3</v>
      </c>
      <c r="L40" s="402">
        <f t="shared" si="16"/>
        <v>9.9999999999999978E-2</v>
      </c>
      <c r="M40" s="402">
        <f t="shared" si="17"/>
        <v>7.0370025000694907E-3</v>
      </c>
      <c r="N40" s="402">
        <f t="shared" si="18"/>
        <v>-2.1350417157557653E-3</v>
      </c>
      <c r="O40" s="402">
        <f t="shared" si="19"/>
        <v>1.1938963284383215E-2</v>
      </c>
      <c r="P40" s="474" t="str">
        <f t="shared" si="20"/>
        <v>ritka</v>
      </c>
      <c r="Q40" s="402" t="str">
        <f t="shared" si="21"/>
        <v>Magas kőris</v>
      </c>
      <c r="R40" s="193"/>
      <c r="S40" s="193"/>
    </row>
    <row r="41" spans="1:19" ht="15.75" x14ac:dyDescent="0.25">
      <c r="A41" s="150" t="str">
        <f t="shared" si="12"/>
        <v>Virágos kőris</v>
      </c>
      <c r="B41" s="264">
        <f t="shared" si="12"/>
        <v>0</v>
      </c>
      <c r="C41" s="264">
        <f t="shared" si="12"/>
        <v>0</v>
      </c>
      <c r="D41" s="264">
        <f t="shared" si="14"/>
        <v>0</v>
      </c>
      <c r="E41" s="264" t="str">
        <f t="shared" si="15"/>
        <v>nem volt</v>
      </c>
      <c r="F41" s="193"/>
      <c r="G41" s="193"/>
      <c r="H41" s="193"/>
      <c r="I41" s="193"/>
      <c r="J41" s="193"/>
      <c r="K41" s="402">
        <f t="shared" si="13"/>
        <v>0</v>
      </c>
      <c r="L41" s="402" t="str">
        <f t="shared" si="16"/>
        <v>nem volt</v>
      </c>
      <c r="M41" s="402" t="str">
        <f t="shared" si="17"/>
        <v>nem volt</v>
      </c>
      <c r="N41" s="402" t="e">
        <f t="shared" si="18"/>
        <v>#VALUE!</v>
      </c>
      <c r="O41" s="402" t="e">
        <f t="shared" si="19"/>
        <v>#VALUE!</v>
      </c>
      <c r="P41" s="474" t="e">
        <f t="shared" si="20"/>
        <v>#VALUE!</v>
      </c>
      <c r="Q41" s="402" t="str">
        <f t="shared" si="21"/>
        <v>Virágos kőris</v>
      </c>
      <c r="R41" s="193"/>
      <c r="S41" s="193"/>
    </row>
    <row r="42" spans="1:19" ht="15.75" x14ac:dyDescent="0.25">
      <c r="A42" s="150" t="str">
        <f t="shared" si="12"/>
        <v>Gyertyán</v>
      </c>
      <c r="B42" s="264">
        <f t="shared" si="12"/>
        <v>0</v>
      </c>
      <c r="C42" s="264">
        <f t="shared" si="12"/>
        <v>0</v>
      </c>
      <c r="D42" s="264">
        <f t="shared" si="14"/>
        <v>0</v>
      </c>
      <c r="E42" s="264" t="str">
        <f t="shared" si="15"/>
        <v>nem volt</v>
      </c>
      <c r="F42" s="193"/>
      <c r="G42" s="193"/>
      <c r="H42" s="193"/>
      <c r="I42" s="193"/>
      <c r="J42" s="193"/>
      <c r="K42" s="402">
        <f t="shared" si="13"/>
        <v>0</v>
      </c>
      <c r="L42" s="402" t="str">
        <f t="shared" si="16"/>
        <v>nem volt</v>
      </c>
      <c r="M42" s="402" t="str">
        <f t="shared" si="17"/>
        <v>nem volt</v>
      </c>
      <c r="N42" s="402" t="e">
        <f t="shared" si="18"/>
        <v>#VALUE!</v>
      </c>
      <c r="O42" s="402" t="e">
        <f t="shared" si="19"/>
        <v>#VALUE!</v>
      </c>
      <c r="P42" s="474" t="e">
        <f t="shared" si="20"/>
        <v>#VALUE!</v>
      </c>
      <c r="Q42" s="402" t="str">
        <f t="shared" si="21"/>
        <v>Gyertyán</v>
      </c>
      <c r="R42" s="193"/>
      <c r="S42" s="193"/>
    </row>
    <row r="43" spans="1:19" ht="15.75" x14ac:dyDescent="0.25">
      <c r="A43" s="150" t="str">
        <f t="shared" si="12"/>
        <v>Bükk</v>
      </c>
      <c r="B43" s="264">
        <f t="shared" si="12"/>
        <v>0</v>
      </c>
      <c r="C43" s="264">
        <f t="shared" si="12"/>
        <v>0</v>
      </c>
      <c r="D43" s="264">
        <f t="shared" si="14"/>
        <v>0</v>
      </c>
      <c r="E43" s="264" t="str">
        <f t="shared" si="15"/>
        <v>nem volt</v>
      </c>
      <c r="F43" s="193"/>
      <c r="G43" s="193"/>
      <c r="H43" s="193"/>
      <c r="I43" s="193"/>
      <c r="J43" s="193"/>
      <c r="K43" s="402">
        <f t="shared" si="13"/>
        <v>0</v>
      </c>
      <c r="L43" s="402" t="str">
        <f t="shared" si="16"/>
        <v>nem volt</v>
      </c>
      <c r="M43" s="402" t="str">
        <f t="shared" si="17"/>
        <v>nem volt</v>
      </c>
      <c r="N43" s="402" t="e">
        <f t="shared" si="18"/>
        <v>#VALUE!</v>
      </c>
      <c r="O43" s="402" t="e">
        <f t="shared" si="19"/>
        <v>#VALUE!</v>
      </c>
      <c r="P43" s="474" t="e">
        <f t="shared" si="20"/>
        <v>#VALUE!</v>
      </c>
      <c r="Q43" s="402" t="str">
        <f t="shared" si="21"/>
        <v>Bükk</v>
      </c>
      <c r="R43" s="248"/>
      <c r="S43" s="193"/>
    </row>
    <row r="44" spans="1:19" ht="15.75" x14ac:dyDescent="0.25">
      <c r="A44" s="150" t="str">
        <f t="shared" si="12"/>
        <v>Hegyi juhar</v>
      </c>
      <c r="B44" s="264">
        <f t="shared" si="12"/>
        <v>0</v>
      </c>
      <c r="C44" s="264">
        <f t="shared" si="12"/>
        <v>0</v>
      </c>
      <c r="D44" s="264">
        <f t="shared" si="14"/>
        <v>0</v>
      </c>
      <c r="E44" s="264" t="str">
        <f t="shared" si="15"/>
        <v>nem volt</v>
      </c>
      <c r="F44" s="193"/>
      <c r="G44" s="193"/>
      <c r="H44" s="193"/>
      <c r="I44" s="193"/>
      <c r="J44" s="193"/>
      <c r="K44" s="402">
        <f t="shared" si="13"/>
        <v>0</v>
      </c>
      <c r="L44" s="402" t="str">
        <f t="shared" si="16"/>
        <v>nem volt</v>
      </c>
      <c r="M44" s="402" t="str">
        <f t="shared" si="17"/>
        <v>nem volt</v>
      </c>
      <c r="N44" s="402" t="e">
        <f t="shared" si="18"/>
        <v>#VALUE!</v>
      </c>
      <c r="O44" s="402" t="e">
        <f t="shared" si="19"/>
        <v>#VALUE!</v>
      </c>
      <c r="P44" s="474" t="e">
        <f t="shared" si="20"/>
        <v>#VALUE!</v>
      </c>
      <c r="Q44" s="402" t="str">
        <f t="shared" si="21"/>
        <v>Hegyi juhar</v>
      </c>
      <c r="R44" s="248"/>
      <c r="S44" s="193"/>
    </row>
    <row r="45" spans="1:19" ht="15.75" x14ac:dyDescent="0.25">
      <c r="A45" s="150" t="str">
        <f t="shared" si="12"/>
        <v>Korai juhar</v>
      </c>
      <c r="B45" s="264">
        <f t="shared" si="12"/>
        <v>0</v>
      </c>
      <c r="C45" s="264">
        <f t="shared" si="12"/>
        <v>0</v>
      </c>
      <c r="D45" s="264">
        <f t="shared" si="14"/>
        <v>0</v>
      </c>
      <c r="E45" s="264" t="str">
        <f t="shared" si="15"/>
        <v>nem volt</v>
      </c>
      <c r="F45" s="193"/>
      <c r="G45" s="193"/>
      <c r="H45" s="193"/>
      <c r="I45" s="193"/>
      <c r="J45" s="193"/>
      <c r="K45" s="402">
        <f t="shared" si="13"/>
        <v>0</v>
      </c>
      <c r="L45" s="402" t="str">
        <f t="shared" si="16"/>
        <v>nem volt</v>
      </c>
      <c r="M45" s="402" t="str">
        <f t="shared" si="17"/>
        <v>nem volt</v>
      </c>
      <c r="N45" s="402" t="e">
        <f t="shared" si="18"/>
        <v>#VALUE!</v>
      </c>
      <c r="O45" s="402" t="e">
        <f t="shared" si="19"/>
        <v>#VALUE!</v>
      </c>
      <c r="P45" s="474" t="e">
        <f t="shared" si="20"/>
        <v>#VALUE!</v>
      </c>
      <c r="Q45" s="402" t="str">
        <f t="shared" si="21"/>
        <v>Korai juhar</v>
      </c>
      <c r="R45" s="248"/>
      <c r="S45" s="193"/>
    </row>
    <row r="46" spans="1:19" ht="15.75" x14ac:dyDescent="0.25">
      <c r="A46" s="150" t="str">
        <f t="shared" si="12"/>
        <v>Mezei juhar</v>
      </c>
      <c r="B46" s="264">
        <f t="shared" si="12"/>
        <v>81.599999999999994</v>
      </c>
      <c r="C46" s="264">
        <f t="shared" si="12"/>
        <v>25</v>
      </c>
      <c r="D46" s="264">
        <f t="shared" si="14"/>
        <v>106.6</v>
      </c>
      <c r="E46" s="264">
        <f t="shared" si="15"/>
        <v>39.259313725490195</v>
      </c>
      <c r="F46" s="193"/>
      <c r="G46" s="193"/>
      <c r="H46" s="193"/>
      <c r="I46" s="193"/>
      <c r="J46" s="193"/>
      <c r="K46" s="402">
        <f t="shared" si="13"/>
        <v>3.0637254901960783E-2</v>
      </c>
      <c r="L46" s="402">
        <f t="shared" si="16"/>
        <v>9.9999999999999978E-2</v>
      </c>
      <c r="M46" s="402">
        <f t="shared" si="17"/>
        <v>1.7363526776657985E-2</v>
      </c>
      <c r="N46" s="402">
        <f t="shared" si="18"/>
        <v>1.3273728125302798E-2</v>
      </c>
      <c r="O46" s="402">
        <f t="shared" si="19"/>
        <v>4.8000781678618765E-2</v>
      </c>
      <c r="P46" s="474" t="str">
        <f t="shared" si="20"/>
        <v>ritka</v>
      </c>
      <c r="Q46" s="402" t="str">
        <f t="shared" si="21"/>
        <v>Mezei juhar</v>
      </c>
      <c r="R46" s="248"/>
      <c r="S46" s="193"/>
    </row>
    <row r="47" spans="1:19" ht="15.75" x14ac:dyDescent="0.25">
      <c r="A47" s="150" t="str">
        <f t="shared" si="12"/>
        <v>Erdei fenyő</v>
      </c>
      <c r="B47" s="264">
        <f t="shared" si="12"/>
        <v>0</v>
      </c>
      <c r="C47" s="264">
        <f t="shared" si="12"/>
        <v>0</v>
      </c>
      <c r="D47" s="264">
        <f t="shared" si="14"/>
        <v>0</v>
      </c>
      <c r="E47" s="264" t="str">
        <f t="shared" si="15"/>
        <v>nem volt</v>
      </c>
      <c r="F47" s="193"/>
      <c r="G47" s="193"/>
      <c r="H47" s="193"/>
      <c r="I47" s="193"/>
      <c r="J47" s="193"/>
      <c r="K47" s="402">
        <f t="shared" si="13"/>
        <v>0</v>
      </c>
      <c r="L47" s="402" t="str">
        <f t="shared" si="16"/>
        <v>nem volt</v>
      </c>
      <c r="M47" s="402" t="str">
        <f t="shared" si="17"/>
        <v>nem volt</v>
      </c>
      <c r="N47" s="402" t="e">
        <f t="shared" si="18"/>
        <v>#VALUE!</v>
      </c>
      <c r="O47" s="402" t="e">
        <f t="shared" si="19"/>
        <v>#VALUE!</v>
      </c>
      <c r="P47" s="474" t="e">
        <f t="shared" si="20"/>
        <v>#VALUE!</v>
      </c>
      <c r="Q47" s="402" t="str">
        <f t="shared" si="21"/>
        <v>Erdei fenyő</v>
      </c>
      <c r="R47" s="248"/>
      <c r="S47" s="193"/>
    </row>
    <row r="48" spans="1:19" ht="15.75" x14ac:dyDescent="0.25">
      <c r="A48" s="150" t="str">
        <f t="shared" si="12"/>
        <v>Akác</v>
      </c>
      <c r="B48" s="264">
        <f t="shared" si="12"/>
        <v>0</v>
      </c>
      <c r="C48" s="264">
        <f t="shared" si="12"/>
        <v>0</v>
      </c>
      <c r="D48" s="264">
        <f t="shared" si="14"/>
        <v>0</v>
      </c>
      <c r="E48" s="264" t="str">
        <f t="shared" si="15"/>
        <v>nem volt</v>
      </c>
      <c r="F48" s="193"/>
      <c r="G48" s="193"/>
      <c r="H48" s="193"/>
      <c r="I48" s="193"/>
      <c r="J48" s="193"/>
      <c r="K48" s="402">
        <f t="shared" si="13"/>
        <v>0</v>
      </c>
      <c r="L48" s="402" t="str">
        <f t="shared" si="16"/>
        <v>nem volt</v>
      </c>
      <c r="M48" s="402" t="str">
        <f t="shared" si="17"/>
        <v>nem volt</v>
      </c>
      <c r="N48" s="402" t="e">
        <f t="shared" si="18"/>
        <v>#VALUE!</v>
      </c>
      <c r="O48" s="402" t="e">
        <f t="shared" si="19"/>
        <v>#VALUE!</v>
      </c>
      <c r="P48" s="474" t="e">
        <f t="shared" si="20"/>
        <v>#VALUE!</v>
      </c>
      <c r="Q48" s="402" t="str">
        <f t="shared" si="21"/>
        <v>Akác</v>
      </c>
      <c r="R48" s="248"/>
      <c r="S48" s="193"/>
    </row>
    <row r="49" spans="1:19" ht="15.75" x14ac:dyDescent="0.25">
      <c r="A49" s="150" t="str">
        <f t="shared" si="12"/>
        <v>Fagyal</v>
      </c>
      <c r="B49" s="264">
        <f t="shared" si="12"/>
        <v>81.599999999999994</v>
      </c>
      <c r="C49" s="264">
        <f t="shared" si="12"/>
        <v>74</v>
      </c>
      <c r="D49" s="264">
        <f t="shared" si="14"/>
        <v>155.6</v>
      </c>
      <c r="E49" s="264">
        <f t="shared" si="15"/>
        <v>0.70784313725490089</v>
      </c>
      <c r="F49" s="193"/>
      <c r="G49" s="193"/>
      <c r="H49" s="193"/>
      <c r="I49" s="193"/>
      <c r="J49" s="193"/>
      <c r="K49" s="402">
        <f t="shared" si="13"/>
        <v>9.0686274509803919E-2</v>
      </c>
      <c r="L49" s="402">
        <f t="shared" si="16"/>
        <v>9.9999999999999978E-2</v>
      </c>
      <c r="M49" s="402">
        <f t="shared" si="17"/>
        <v>2.8933269182592758E-2</v>
      </c>
      <c r="N49" s="402">
        <f t="shared" si="18"/>
        <v>6.1753005327211161E-2</v>
      </c>
      <c r="O49" s="402">
        <f t="shared" si="19"/>
        <v>0.11961954369239668</v>
      </c>
      <c r="P49" s="474" t="str">
        <f t="shared" si="20"/>
        <v>ns</v>
      </c>
      <c r="Q49" s="402" t="str">
        <f t="shared" si="21"/>
        <v>Fagyal</v>
      </c>
      <c r="R49" s="248"/>
      <c r="S49" s="193"/>
    </row>
    <row r="50" spans="1:19" ht="15.75" x14ac:dyDescent="0.25">
      <c r="A50" s="150" t="str">
        <f t="shared" si="12"/>
        <v>Galagonya</v>
      </c>
      <c r="B50" s="264">
        <f t="shared" si="12"/>
        <v>81.599999999999994</v>
      </c>
      <c r="C50" s="264">
        <f t="shared" si="12"/>
        <v>249</v>
      </c>
      <c r="D50" s="264">
        <f t="shared" si="14"/>
        <v>330.6</v>
      </c>
      <c r="E50" s="264">
        <f t="shared" si="15"/>
        <v>343.41617647058831</v>
      </c>
      <c r="F50" s="193"/>
      <c r="G50" s="193"/>
      <c r="H50" s="193"/>
      <c r="I50" s="193"/>
      <c r="J50" s="193"/>
      <c r="K50" s="402">
        <f t="shared" si="13"/>
        <v>0.30514705882352944</v>
      </c>
      <c r="L50" s="402">
        <f t="shared" si="16"/>
        <v>9.9999999999999978E-2</v>
      </c>
      <c r="M50" s="402">
        <f t="shared" si="17"/>
        <v>4.639496997824849E-2</v>
      </c>
      <c r="N50" s="402">
        <f t="shared" si="18"/>
        <v>0.25875208884528095</v>
      </c>
      <c r="O50" s="402">
        <f t="shared" si="19"/>
        <v>0.35154202880177793</v>
      </c>
      <c r="P50" s="474" t="str">
        <f t="shared" si="20"/>
        <v>gyakori</v>
      </c>
      <c r="Q50" s="402" t="str">
        <f t="shared" si="21"/>
        <v>Galagonya</v>
      </c>
      <c r="R50" s="248"/>
      <c r="S50" s="193"/>
    </row>
    <row r="51" spans="1:19" ht="15.75" x14ac:dyDescent="0.25">
      <c r="A51" s="150" t="str">
        <f t="shared" si="12"/>
        <v>Húsos som</v>
      </c>
      <c r="B51" s="264">
        <f t="shared" si="12"/>
        <v>81.599999999999994</v>
      </c>
      <c r="C51" s="264">
        <f t="shared" si="12"/>
        <v>23</v>
      </c>
      <c r="D51" s="264">
        <f t="shared" si="14"/>
        <v>104.6</v>
      </c>
      <c r="E51" s="264">
        <f t="shared" si="15"/>
        <v>42.082843137254898</v>
      </c>
      <c r="F51" s="193"/>
      <c r="G51" s="193"/>
      <c r="H51" s="193"/>
      <c r="I51" s="193"/>
      <c r="J51" s="193"/>
      <c r="K51" s="402">
        <f t="shared" si="13"/>
        <v>2.8186274509803922E-2</v>
      </c>
      <c r="L51" s="402">
        <f t="shared" si="16"/>
        <v>9.9999999999999978E-2</v>
      </c>
      <c r="M51" s="402">
        <f t="shared" si="17"/>
        <v>1.6675551528055367E-2</v>
      </c>
      <c r="N51" s="402">
        <f t="shared" si="18"/>
        <v>1.1510722981748555E-2</v>
      </c>
      <c r="O51" s="402">
        <f t="shared" si="19"/>
        <v>4.4861826037859293E-2</v>
      </c>
      <c r="P51" s="474" t="str">
        <f t="shared" si="20"/>
        <v>ritka</v>
      </c>
      <c r="Q51" s="402" t="str">
        <f t="shared" si="21"/>
        <v>Húsos som</v>
      </c>
      <c r="R51" s="248"/>
      <c r="S51" s="193"/>
    </row>
    <row r="52" spans="1:19" ht="15.75" x14ac:dyDescent="0.25">
      <c r="A52" s="150" t="str">
        <f t="shared" si="12"/>
        <v>Veresgyűrűs som</v>
      </c>
      <c r="B52" s="264">
        <f t="shared" si="12"/>
        <v>81.599999999999994</v>
      </c>
      <c r="C52" s="264">
        <f t="shared" si="12"/>
        <v>5</v>
      </c>
      <c r="D52" s="264">
        <f t="shared" si="14"/>
        <v>86.6</v>
      </c>
      <c r="E52" s="264">
        <f t="shared" si="15"/>
        <v>71.906372549019608</v>
      </c>
      <c r="F52" s="193"/>
      <c r="G52" s="193"/>
      <c r="H52" s="193"/>
      <c r="I52" s="193"/>
      <c r="J52" s="193"/>
      <c r="K52" s="402">
        <f t="shared" si="13"/>
        <v>6.1274509803921568E-3</v>
      </c>
      <c r="L52" s="402">
        <f t="shared" si="16"/>
        <v>9.9999999999999978E-2</v>
      </c>
      <c r="M52" s="402">
        <f t="shared" si="17"/>
        <v>7.8627618953258475E-3</v>
      </c>
      <c r="N52" s="402">
        <f t="shared" si="18"/>
        <v>-1.7353109149336908E-3</v>
      </c>
      <c r="O52" s="402">
        <f t="shared" si="19"/>
        <v>1.3990212875718003E-2</v>
      </c>
      <c r="P52" s="474" t="str">
        <f t="shared" si="20"/>
        <v>ritka</v>
      </c>
      <c r="Q52" s="402" t="str">
        <f t="shared" si="21"/>
        <v>Veresgyűrűs som</v>
      </c>
      <c r="R52" s="248"/>
      <c r="S52" s="193"/>
    </row>
    <row r="53" spans="1:19" ht="15.75" x14ac:dyDescent="0.25">
      <c r="A53" s="150" t="str">
        <f t="shared" si="12"/>
        <v>Kökény</v>
      </c>
      <c r="B53" s="264">
        <f t="shared" si="12"/>
        <v>81.599999999999994</v>
      </c>
      <c r="C53" s="264">
        <f t="shared" si="12"/>
        <v>78</v>
      </c>
      <c r="D53" s="264">
        <f t="shared" si="14"/>
        <v>159.6</v>
      </c>
      <c r="E53" s="264">
        <f t="shared" si="15"/>
        <v>0.1588235294117642</v>
      </c>
      <c r="F53" s="193"/>
      <c r="G53" s="193"/>
      <c r="H53" s="193"/>
      <c r="I53" s="193"/>
      <c r="J53" s="193"/>
      <c r="K53" s="402">
        <f t="shared" si="13"/>
        <v>9.5588235294117641E-2</v>
      </c>
      <c r="L53" s="402">
        <f t="shared" si="16"/>
        <v>9.9999999999999978E-2</v>
      </c>
      <c r="M53" s="402">
        <f t="shared" si="17"/>
        <v>2.962478296236308E-2</v>
      </c>
      <c r="N53" s="402">
        <f t="shared" si="18"/>
        <v>6.596345233175456E-2</v>
      </c>
      <c r="O53" s="402">
        <f t="shared" si="19"/>
        <v>0.12521301825648073</v>
      </c>
      <c r="P53" s="474" t="str">
        <f t="shared" si="20"/>
        <v>ns</v>
      </c>
      <c r="Q53" s="402" t="str">
        <f t="shared" si="21"/>
        <v>Kökény</v>
      </c>
      <c r="R53" s="248"/>
      <c r="S53" s="193"/>
    </row>
    <row r="54" spans="1:19" ht="15.75" x14ac:dyDescent="0.25">
      <c r="A54" s="150" t="str">
        <f t="shared" si="12"/>
        <v>Szeder</v>
      </c>
      <c r="B54" s="264">
        <f t="shared" si="12"/>
        <v>81.599999999999994</v>
      </c>
      <c r="C54" s="264">
        <f t="shared" si="12"/>
        <v>299</v>
      </c>
      <c r="D54" s="264">
        <f t="shared" si="14"/>
        <v>380.6</v>
      </c>
      <c r="E54" s="264">
        <f t="shared" si="15"/>
        <v>579.20049019607848</v>
      </c>
      <c r="F54" s="193"/>
      <c r="G54" s="193"/>
      <c r="H54" s="193"/>
      <c r="I54" s="193"/>
      <c r="J54" s="193"/>
      <c r="K54" s="402">
        <f t="shared" si="13"/>
        <v>0.36642156862745096</v>
      </c>
      <c r="L54" s="402">
        <f t="shared" si="16"/>
        <v>9.9999999999999978E-2</v>
      </c>
      <c r="M54" s="402">
        <f t="shared" si="17"/>
        <v>4.8546794680943875E-2</v>
      </c>
      <c r="N54" s="402">
        <f t="shared" si="18"/>
        <v>0.31787477394650709</v>
      </c>
      <c r="O54" s="402">
        <f t="shared" si="19"/>
        <v>0.41496836330839482</v>
      </c>
      <c r="P54" s="474" t="str">
        <f t="shared" si="20"/>
        <v>gyakori</v>
      </c>
      <c r="Q54" s="402" t="str">
        <f t="shared" si="21"/>
        <v>Szeder</v>
      </c>
      <c r="R54" s="248"/>
      <c r="S54" s="193"/>
    </row>
    <row r="55" spans="1:19" ht="15.75" x14ac:dyDescent="0.25">
      <c r="A55" s="150" t="str">
        <f t="shared" si="12"/>
        <v>Vadrózsa</v>
      </c>
      <c r="B55" s="264">
        <f t="shared" si="12"/>
        <v>81.599999999999994</v>
      </c>
      <c r="C55" s="264">
        <f t="shared" si="12"/>
        <v>51</v>
      </c>
      <c r="D55" s="264">
        <f t="shared" si="14"/>
        <v>132.6</v>
      </c>
      <c r="E55" s="264">
        <f t="shared" si="15"/>
        <v>11.474999999999996</v>
      </c>
      <c r="F55" s="244" t="s">
        <v>162</v>
      </c>
      <c r="G55" s="193"/>
      <c r="H55" s="193"/>
      <c r="I55" s="193"/>
      <c r="J55" s="193"/>
      <c r="K55" s="402">
        <f t="shared" si="13"/>
        <v>6.25E-2</v>
      </c>
      <c r="L55" s="402">
        <f t="shared" si="16"/>
        <v>9.9999999999999978E-2</v>
      </c>
      <c r="M55" s="402">
        <f t="shared" si="17"/>
        <v>2.4389084627943102E-2</v>
      </c>
      <c r="N55" s="402">
        <f t="shared" si="18"/>
        <v>3.8110915372056894E-2</v>
      </c>
      <c r="O55" s="402">
        <f t="shared" si="19"/>
        <v>8.6889084627943106E-2</v>
      </c>
      <c r="P55" s="474" t="str">
        <f t="shared" si="20"/>
        <v>ritka</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1228.3872549019607</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816.00000000000011</v>
      </c>
      <c r="C57" s="264">
        <f>SUM(C37:C56)</f>
        <v>816</v>
      </c>
      <c r="D57" s="264">
        <f>SUM(D37:D56)</f>
        <v>1632</v>
      </c>
      <c r="E57" s="264" t="str">
        <f t="shared" si="15"/>
        <v>nem volt</v>
      </c>
      <c r="F57" s="304" t="s">
        <v>309</v>
      </c>
      <c r="G57" s="266">
        <f>L1</f>
        <v>8</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270</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0.16666666666666666</v>
      </c>
      <c r="C68" s="265">
        <f t="shared" ref="C68:C87" si="24">I5</f>
        <v>0</v>
      </c>
      <c r="D68" s="264">
        <f>SUM(B68:C68)</f>
        <v>0.16666666666666666</v>
      </c>
      <c r="E68" s="264" t="str">
        <f>IF(C68=0,"nem volt",(B68-C68)*(B68-C68)/B68)</f>
        <v>nem volt</v>
      </c>
      <c r="F68" s="193"/>
      <c r="G68" s="193"/>
      <c r="H68" s="193"/>
      <c r="I68" s="193"/>
      <c r="J68" s="193"/>
      <c r="K68" s="402">
        <f t="shared" ref="K68:K74" si="25">C68/C$88</f>
        <v>0</v>
      </c>
      <c r="L68" s="402" t="str">
        <f>IF(K68=0,"nem volt",B68/B$88)</f>
        <v>nem volt</v>
      </c>
      <c r="M68" s="402" t="str">
        <f>IF(K68=0,"nem volt",$O$1*(SQRT(K68*(1-K68)/C$88)))</f>
        <v>nem volt</v>
      </c>
      <c r="N68" s="402" t="e">
        <f>K68-M68</f>
        <v>#VALUE!</v>
      </c>
      <c r="O68" s="402" t="e">
        <f>K68+M68</f>
        <v>#VALUE!</v>
      </c>
      <c r="P68" s="473" t="e">
        <f>IF(L68&gt;O68,"elkerülés",IF(L68&gt;N68,"ns","preferált"))</f>
        <v>#VALUE!</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f t="shared" si="25"/>
        <v>0</v>
      </c>
      <c r="L69" s="402" t="str">
        <f t="shared" ref="L69:L87" si="27">IF(K69=0,"nem volt",B69/B$88)</f>
        <v>nem volt</v>
      </c>
      <c r="M69" s="402" t="str">
        <f t="shared" ref="M69:M87" si="28">IF(K69=0,"nem volt",$O$1*(SQRT(K69*(1-K69)/C$88)))</f>
        <v>nem volt</v>
      </c>
      <c r="N69" s="402" t="e">
        <f t="shared" ref="N69:N87" si="29">K69-M69</f>
        <v>#VALUE!</v>
      </c>
      <c r="O69" s="402" t="e">
        <f t="shared" ref="O69:O87" si="30">K69+M69</f>
        <v>#VALUE!</v>
      </c>
      <c r="P69" s="474" t="e">
        <f t="shared" ref="P69:P87" si="31">IF(L69&gt;O69,"elkerülés",IF(L69&gt;N69,"ns","preferált"))</f>
        <v>#VALUE!</v>
      </c>
      <c r="Q69" s="402" t="str">
        <f t="shared" ref="Q69:Q87" si="32">A69</f>
        <v>Kocsányos tölgy</v>
      </c>
      <c r="R69" s="193"/>
      <c r="S69" s="193"/>
    </row>
    <row r="70" spans="1:19" ht="15.75" x14ac:dyDescent="0.25">
      <c r="A70" s="150" t="str">
        <f t="shared" si="22"/>
        <v>Csertölgy</v>
      </c>
      <c r="B70" s="265">
        <f t="shared" si="23"/>
        <v>0</v>
      </c>
      <c r="C70" s="265">
        <f t="shared" si="24"/>
        <v>0</v>
      </c>
      <c r="D70" s="264">
        <f>SUM(B70:C70)</f>
        <v>0</v>
      </c>
      <c r="E70" s="264" t="str">
        <f t="shared" si="26"/>
        <v>nem volt</v>
      </c>
      <c r="F70" s="193"/>
      <c r="G70" s="193"/>
      <c r="H70" s="193"/>
      <c r="I70" s="193"/>
      <c r="J70" s="193"/>
      <c r="K70" s="402">
        <f t="shared" si="25"/>
        <v>0</v>
      </c>
      <c r="L70" s="402" t="str">
        <f t="shared" si="27"/>
        <v>nem volt</v>
      </c>
      <c r="M70" s="402" t="str">
        <f t="shared" si="28"/>
        <v>nem volt</v>
      </c>
      <c r="N70" s="402" t="e">
        <f t="shared" si="29"/>
        <v>#VALUE!</v>
      </c>
      <c r="O70" s="402" t="e">
        <f t="shared" si="30"/>
        <v>#VALUE!</v>
      </c>
      <c r="P70" s="474" t="e">
        <f t="shared" si="31"/>
        <v>#VALUE!</v>
      </c>
      <c r="Q70" s="402" t="str">
        <f t="shared" si="32"/>
        <v>Csertölgy</v>
      </c>
      <c r="R70" s="193"/>
      <c r="S70" s="193"/>
    </row>
    <row r="71" spans="1:19" ht="15.75" x14ac:dyDescent="0.25">
      <c r="A71" s="150" t="str">
        <f t="shared" si="22"/>
        <v>Magas kőris</v>
      </c>
      <c r="B71" s="265">
        <f t="shared" si="23"/>
        <v>8.3333333333333329E-2</v>
      </c>
      <c r="C71" s="265">
        <f t="shared" si="24"/>
        <v>2</v>
      </c>
      <c r="D71" s="264">
        <f>SUM(B71:C71)</f>
        <v>2.0833333333333335</v>
      </c>
      <c r="E71" s="264">
        <f t="shared" si="26"/>
        <v>44.083333333333343</v>
      </c>
      <c r="F71" s="193"/>
      <c r="G71" s="193"/>
      <c r="H71" s="193"/>
      <c r="I71" s="193"/>
      <c r="J71" s="193"/>
      <c r="K71" s="402">
        <f t="shared" si="25"/>
        <v>0.11764705882352941</v>
      </c>
      <c r="L71" s="402">
        <f t="shared" si="27"/>
        <v>4.9019607843137254E-3</v>
      </c>
      <c r="M71" s="402">
        <f t="shared" si="28"/>
        <v>0.22490658873230124</v>
      </c>
      <c r="N71" s="402">
        <f t="shared" si="29"/>
        <v>-0.10725952990877183</v>
      </c>
      <c r="O71" s="402">
        <f t="shared" si="30"/>
        <v>0.34255364755583062</v>
      </c>
      <c r="P71" s="474" t="str">
        <f t="shared" si="31"/>
        <v>ns</v>
      </c>
      <c r="Q71" s="402" t="str">
        <f t="shared" si="32"/>
        <v>Magas kőris</v>
      </c>
      <c r="R71" s="193"/>
      <c r="S71" s="193"/>
    </row>
    <row r="72" spans="1:19" ht="15.75" x14ac:dyDescent="0.25">
      <c r="A72" s="150" t="str">
        <f t="shared" si="22"/>
        <v>Virágos kőris</v>
      </c>
      <c r="B72" s="265">
        <f t="shared" si="23"/>
        <v>0</v>
      </c>
      <c r="C72" s="265">
        <f t="shared" si="24"/>
        <v>0</v>
      </c>
      <c r="D72" s="264">
        <f>SUM(B72:C72)</f>
        <v>0</v>
      </c>
      <c r="E72" s="264" t="str">
        <f t="shared" si="26"/>
        <v>nem volt</v>
      </c>
      <c r="F72" s="193"/>
      <c r="G72" s="193"/>
      <c r="H72" s="193"/>
      <c r="I72" s="193"/>
      <c r="J72" s="193"/>
      <c r="K72" s="402">
        <f t="shared" si="25"/>
        <v>0</v>
      </c>
      <c r="L72" s="402" t="str">
        <f t="shared" si="27"/>
        <v>nem volt</v>
      </c>
      <c r="M72" s="402" t="str">
        <f t="shared" si="28"/>
        <v>nem volt</v>
      </c>
      <c r="N72" s="402" t="e">
        <f t="shared" si="29"/>
        <v>#VALUE!</v>
      </c>
      <c r="O72" s="402" t="e">
        <f t="shared" si="30"/>
        <v>#VALUE!</v>
      </c>
      <c r="P72" s="474" t="e">
        <f t="shared" si="31"/>
        <v>#VALUE!</v>
      </c>
      <c r="Q72" s="402" t="str">
        <f t="shared" si="32"/>
        <v>Virágos kőris</v>
      </c>
      <c r="R72" s="193"/>
      <c r="S72" s="193"/>
    </row>
    <row r="73" spans="1:19" ht="15.75" x14ac:dyDescent="0.25">
      <c r="A73" s="150" t="str">
        <f t="shared" si="22"/>
        <v>Gyertyán</v>
      </c>
      <c r="B73" s="265">
        <f t="shared" si="23"/>
        <v>0</v>
      </c>
      <c r="C73" s="265">
        <f t="shared" si="24"/>
        <v>0</v>
      </c>
      <c r="D73" s="264">
        <f t="shared" ref="D73:D83" si="33">SUM(B73:C73)</f>
        <v>0</v>
      </c>
      <c r="E73" s="264" t="str">
        <f t="shared" si="26"/>
        <v>nem volt</v>
      </c>
      <c r="F73" s="193"/>
      <c r="G73" s="193"/>
      <c r="H73" s="193"/>
      <c r="I73" s="193"/>
      <c r="J73" s="193"/>
      <c r="K73" s="402">
        <f t="shared" si="25"/>
        <v>0</v>
      </c>
      <c r="L73" s="402" t="str">
        <f t="shared" si="27"/>
        <v>nem volt</v>
      </c>
      <c r="M73" s="402" t="str">
        <f t="shared" si="28"/>
        <v>nem volt</v>
      </c>
      <c r="N73" s="402" t="e">
        <f t="shared" si="29"/>
        <v>#VALUE!</v>
      </c>
      <c r="O73" s="402" t="e">
        <f t="shared" si="30"/>
        <v>#VALUE!</v>
      </c>
      <c r="P73" s="474" t="e">
        <f t="shared" si="31"/>
        <v>#VALUE!</v>
      </c>
      <c r="Q73" s="402" t="str">
        <f t="shared" si="32"/>
        <v>Gyertyán</v>
      </c>
      <c r="R73" s="193"/>
      <c r="S73" s="193"/>
    </row>
    <row r="74" spans="1:19" ht="15.75" x14ac:dyDescent="0.25">
      <c r="A74" s="150" t="str">
        <f t="shared" si="22"/>
        <v>Bükk</v>
      </c>
      <c r="B74" s="265">
        <f t="shared" si="23"/>
        <v>0</v>
      </c>
      <c r="C74" s="265">
        <f t="shared" si="24"/>
        <v>0</v>
      </c>
      <c r="D74" s="264">
        <f t="shared" si="33"/>
        <v>0</v>
      </c>
      <c r="E74" s="264" t="str">
        <f t="shared" si="26"/>
        <v>nem volt</v>
      </c>
      <c r="F74" s="193"/>
      <c r="G74" s="193"/>
      <c r="H74" s="193"/>
      <c r="I74" s="193"/>
      <c r="J74" s="193"/>
      <c r="K74" s="402">
        <f t="shared" si="25"/>
        <v>0</v>
      </c>
      <c r="L74" s="402" t="str">
        <f t="shared" si="27"/>
        <v>nem volt</v>
      </c>
      <c r="M74" s="402" t="str">
        <f t="shared" si="28"/>
        <v>nem volt</v>
      </c>
      <c r="N74" s="402" t="e">
        <f t="shared" si="29"/>
        <v>#VALUE!</v>
      </c>
      <c r="O74" s="402" t="e">
        <f t="shared" si="30"/>
        <v>#VALUE!</v>
      </c>
      <c r="P74" s="474" t="e">
        <f t="shared" si="31"/>
        <v>#VALUE!</v>
      </c>
      <c r="Q74" s="402" t="str">
        <f t="shared" si="32"/>
        <v>Bükk</v>
      </c>
      <c r="R74" s="193"/>
      <c r="S74" s="193"/>
    </row>
    <row r="75" spans="1:19" ht="15.75" x14ac:dyDescent="0.25">
      <c r="A75" s="150" t="str">
        <f t="shared" si="22"/>
        <v>Hegyi juhar</v>
      </c>
      <c r="B75" s="265">
        <f t="shared" si="23"/>
        <v>0</v>
      </c>
      <c r="C75" s="265">
        <f t="shared" si="24"/>
        <v>0</v>
      </c>
      <c r="D75" s="264">
        <f t="shared" si="33"/>
        <v>0</v>
      </c>
      <c r="E75" s="264" t="str">
        <f t="shared" si="26"/>
        <v>nem volt</v>
      </c>
      <c r="F75" s="193"/>
      <c r="G75" s="193"/>
      <c r="H75" s="193"/>
      <c r="I75" s="193"/>
      <c r="J75" s="193"/>
      <c r="K75" s="402">
        <f t="shared" ref="K75:K87" si="34">C75/C$88</f>
        <v>0</v>
      </c>
      <c r="L75" s="402" t="str">
        <f t="shared" si="27"/>
        <v>nem volt</v>
      </c>
      <c r="M75" s="402" t="str">
        <f t="shared" si="28"/>
        <v>nem volt</v>
      </c>
      <c r="N75" s="402" t="e">
        <f t="shared" si="29"/>
        <v>#VALUE!</v>
      </c>
      <c r="O75" s="402" t="e">
        <f t="shared" si="30"/>
        <v>#VALUE!</v>
      </c>
      <c r="P75" s="474" t="e">
        <f t="shared" si="31"/>
        <v>#VALUE!</v>
      </c>
      <c r="Q75" s="402" t="str">
        <f t="shared" si="32"/>
        <v>Hegyi juhar</v>
      </c>
      <c r="R75" s="193"/>
      <c r="S75" s="193"/>
    </row>
    <row r="76" spans="1:19" ht="15.75" x14ac:dyDescent="0.25">
      <c r="A76" s="150" t="str">
        <f t="shared" si="22"/>
        <v>Korai juhar</v>
      </c>
      <c r="B76" s="265">
        <f t="shared" si="23"/>
        <v>0</v>
      </c>
      <c r="C76" s="265">
        <f t="shared" si="24"/>
        <v>0</v>
      </c>
      <c r="D76" s="264">
        <f t="shared" si="33"/>
        <v>0</v>
      </c>
      <c r="E76" s="264" t="str">
        <f t="shared" si="26"/>
        <v>nem volt</v>
      </c>
      <c r="F76" s="193"/>
      <c r="G76" s="193"/>
      <c r="H76" s="193"/>
      <c r="I76" s="193"/>
      <c r="J76" s="193"/>
      <c r="K76" s="402">
        <f t="shared" si="34"/>
        <v>0</v>
      </c>
      <c r="L76" s="402" t="str">
        <f t="shared" si="27"/>
        <v>nem volt</v>
      </c>
      <c r="M76" s="402" t="str">
        <f t="shared" si="28"/>
        <v>nem volt</v>
      </c>
      <c r="N76" s="402" t="e">
        <f t="shared" si="29"/>
        <v>#VALUE!</v>
      </c>
      <c r="O76" s="402" t="e">
        <f t="shared" si="30"/>
        <v>#VALUE!</v>
      </c>
      <c r="P76" s="474" t="e">
        <f t="shared" si="31"/>
        <v>#VALUE!</v>
      </c>
      <c r="Q76" s="402" t="str">
        <f t="shared" si="32"/>
        <v>Korai juhar</v>
      </c>
      <c r="R76" s="193"/>
      <c r="S76" s="193"/>
    </row>
    <row r="77" spans="1:19" ht="15.75" x14ac:dyDescent="0.25">
      <c r="A77" s="150" t="str">
        <f t="shared" si="22"/>
        <v>Mezei juhar</v>
      </c>
      <c r="B77" s="265">
        <f t="shared" si="23"/>
        <v>0.52083333333333326</v>
      </c>
      <c r="C77" s="265">
        <f t="shared" si="24"/>
        <v>0</v>
      </c>
      <c r="D77" s="264">
        <f t="shared" si="33"/>
        <v>0.52083333333333326</v>
      </c>
      <c r="E77" s="264" t="str">
        <f t="shared" si="26"/>
        <v>nem volt</v>
      </c>
      <c r="F77" s="193"/>
      <c r="G77" s="193"/>
      <c r="H77" s="193"/>
      <c r="I77" s="193"/>
      <c r="J77" s="193"/>
      <c r="K77" s="402">
        <f t="shared" si="34"/>
        <v>0</v>
      </c>
      <c r="L77" s="402" t="str">
        <f t="shared" si="27"/>
        <v>nem volt</v>
      </c>
      <c r="M77" s="402" t="str">
        <f t="shared" si="28"/>
        <v>nem volt</v>
      </c>
      <c r="N77" s="402" t="e">
        <f t="shared" si="29"/>
        <v>#VALUE!</v>
      </c>
      <c r="O77" s="402" t="e">
        <f t="shared" si="30"/>
        <v>#VALUE!</v>
      </c>
      <c r="P77" s="474" t="e">
        <f t="shared" si="31"/>
        <v>#VALUE!</v>
      </c>
      <c r="Q77" s="402" t="str">
        <f t="shared" si="32"/>
        <v>Mezei juhar</v>
      </c>
      <c r="R77" s="193"/>
      <c r="S77" s="193"/>
    </row>
    <row r="78" spans="1:19" ht="15.75" x14ac:dyDescent="0.25">
      <c r="A78" s="150" t="str">
        <f t="shared" si="22"/>
        <v>Erdei fenyő</v>
      </c>
      <c r="B78" s="265">
        <f t="shared" si="23"/>
        <v>0</v>
      </c>
      <c r="C78" s="265">
        <f t="shared" si="24"/>
        <v>0</v>
      </c>
      <c r="D78" s="264">
        <f t="shared" si="33"/>
        <v>0</v>
      </c>
      <c r="E78" s="264" t="str">
        <f t="shared" si="26"/>
        <v>nem volt</v>
      </c>
      <c r="F78" s="193"/>
      <c r="G78" s="193"/>
      <c r="H78" s="193"/>
      <c r="I78" s="193"/>
      <c r="J78" s="193"/>
      <c r="K78" s="402">
        <f t="shared" si="34"/>
        <v>0</v>
      </c>
      <c r="L78" s="402" t="str">
        <f t="shared" si="27"/>
        <v>nem volt</v>
      </c>
      <c r="M78" s="402" t="str">
        <f t="shared" si="28"/>
        <v>nem volt</v>
      </c>
      <c r="N78" s="402" t="e">
        <f t="shared" si="29"/>
        <v>#VALUE!</v>
      </c>
      <c r="O78" s="402" t="e">
        <f t="shared" si="30"/>
        <v>#VALUE!</v>
      </c>
      <c r="P78" s="474" t="e">
        <f t="shared" si="31"/>
        <v>#VALUE!</v>
      </c>
      <c r="Q78" s="402" t="str">
        <f t="shared" si="32"/>
        <v>Erdei fenyő</v>
      </c>
      <c r="R78" s="193"/>
      <c r="S78" s="193"/>
    </row>
    <row r="79" spans="1:19" ht="15.75" x14ac:dyDescent="0.25">
      <c r="A79" s="150" t="str">
        <f t="shared" si="22"/>
        <v>Akác</v>
      </c>
      <c r="B79" s="265">
        <f t="shared" si="23"/>
        <v>0</v>
      </c>
      <c r="C79" s="265">
        <f t="shared" si="24"/>
        <v>0</v>
      </c>
      <c r="D79" s="264">
        <f t="shared" si="33"/>
        <v>0</v>
      </c>
      <c r="E79" s="264" t="str">
        <f t="shared" si="26"/>
        <v>nem volt</v>
      </c>
      <c r="F79" s="193"/>
      <c r="G79" s="193"/>
      <c r="H79" s="193"/>
      <c r="I79" s="193"/>
      <c r="J79" s="193"/>
      <c r="K79" s="402">
        <f t="shared" si="34"/>
        <v>0</v>
      </c>
      <c r="L79" s="402" t="str">
        <f t="shared" si="27"/>
        <v>nem volt</v>
      </c>
      <c r="M79" s="402" t="str">
        <f t="shared" si="28"/>
        <v>nem volt</v>
      </c>
      <c r="N79" s="402" t="e">
        <f t="shared" si="29"/>
        <v>#VALUE!</v>
      </c>
      <c r="O79" s="402" t="e">
        <f t="shared" si="30"/>
        <v>#VALUE!</v>
      </c>
      <c r="P79" s="474" t="e">
        <f t="shared" si="31"/>
        <v>#VALUE!</v>
      </c>
      <c r="Q79" s="402" t="str">
        <f t="shared" si="32"/>
        <v>Akác</v>
      </c>
      <c r="R79" s="193"/>
      <c r="S79" s="193"/>
    </row>
    <row r="80" spans="1:19" ht="15.75" x14ac:dyDescent="0.25">
      <c r="A80" s="150" t="str">
        <f t="shared" si="22"/>
        <v>Fagyal</v>
      </c>
      <c r="B80" s="265">
        <f t="shared" si="23"/>
        <v>1.5416666666666665</v>
      </c>
      <c r="C80" s="265">
        <f t="shared" si="24"/>
        <v>2</v>
      </c>
      <c r="D80" s="264">
        <f t="shared" si="33"/>
        <v>3.5416666666666665</v>
      </c>
      <c r="E80" s="264">
        <f t="shared" si="26"/>
        <v>0.13626126126126137</v>
      </c>
      <c r="F80" s="193"/>
      <c r="G80" s="193"/>
      <c r="H80" s="193"/>
      <c r="I80" s="193"/>
      <c r="J80" s="193"/>
      <c r="K80" s="402">
        <f t="shared" si="34"/>
        <v>0.11764705882352941</v>
      </c>
      <c r="L80" s="402">
        <f t="shared" si="27"/>
        <v>9.0686274509803919E-2</v>
      </c>
      <c r="M80" s="402">
        <f t="shared" si="28"/>
        <v>0.22490658873230124</v>
      </c>
      <c r="N80" s="402">
        <f t="shared" si="29"/>
        <v>-0.10725952990877183</v>
      </c>
      <c r="O80" s="402">
        <f t="shared" si="30"/>
        <v>0.34255364755583062</v>
      </c>
      <c r="P80" s="474" t="str">
        <f t="shared" si="31"/>
        <v>ns</v>
      </c>
      <c r="Q80" s="402" t="str">
        <f t="shared" si="32"/>
        <v>Fagyal</v>
      </c>
      <c r="R80" s="193"/>
      <c r="S80" s="193"/>
    </row>
    <row r="81" spans="1:19" ht="15.75" x14ac:dyDescent="0.25">
      <c r="A81" s="150" t="str">
        <f t="shared" si="22"/>
        <v>Galagonya</v>
      </c>
      <c r="B81" s="265">
        <f t="shared" si="23"/>
        <v>5.1875</v>
      </c>
      <c r="C81" s="265">
        <f t="shared" si="24"/>
        <v>5</v>
      </c>
      <c r="D81" s="264">
        <f t="shared" si="33"/>
        <v>10.1875</v>
      </c>
      <c r="E81" s="264">
        <f t="shared" si="26"/>
        <v>6.7771084337349399E-3</v>
      </c>
      <c r="F81" s="193"/>
      <c r="G81" s="193"/>
      <c r="H81" s="193"/>
      <c r="I81" s="193"/>
      <c r="J81" s="193"/>
      <c r="K81" s="402">
        <f t="shared" si="34"/>
        <v>0.29411764705882354</v>
      </c>
      <c r="L81" s="402">
        <f t="shared" si="27"/>
        <v>0.30514705882352944</v>
      </c>
      <c r="M81" s="402">
        <f t="shared" si="28"/>
        <v>0.31806594805228827</v>
      </c>
      <c r="N81" s="402">
        <f t="shared" si="29"/>
        <v>-2.3948300993464733E-2</v>
      </c>
      <c r="O81" s="402">
        <f t="shared" si="30"/>
        <v>0.61218359511111187</v>
      </c>
      <c r="P81" s="474" t="str">
        <f t="shared" si="31"/>
        <v>ns</v>
      </c>
      <c r="Q81" s="402" t="str">
        <f t="shared" si="32"/>
        <v>Galagonya</v>
      </c>
      <c r="R81" s="193"/>
      <c r="S81" s="193"/>
    </row>
    <row r="82" spans="1:19" ht="15.75" x14ac:dyDescent="0.25">
      <c r="A82" s="150" t="str">
        <f t="shared" si="22"/>
        <v>Húsos som</v>
      </c>
      <c r="B82" s="265">
        <f t="shared" si="23"/>
        <v>0.47916666666666669</v>
      </c>
      <c r="C82" s="265">
        <f t="shared" si="24"/>
        <v>0</v>
      </c>
      <c r="D82" s="264">
        <f t="shared" si="33"/>
        <v>0.47916666666666669</v>
      </c>
      <c r="E82" s="264" t="str">
        <f t="shared" si="26"/>
        <v>nem volt</v>
      </c>
      <c r="F82" s="193"/>
      <c r="G82" s="193"/>
      <c r="H82" s="193"/>
      <c r="I82" s="193"/>
      <c r="J82" s="193"/>
      <c r="K82" s="402">
        <f t="shared" si="34"/>
        <v>0</v>
      </c>
      <c r="L82" s="402" t="str">
        <f t="shared" si="27"/>
        <v>nem volt</v>
      </c>
      <c r="M82" s="402" t="str">
        <f t="shared" si="28"/>
        <v>nem volt</v>
      </c>
      <c r="N82" s="402" t="e">
        <f t="shared" si="29"/>
        <v>#VALUE!</v>
      </c>
      <c r="O82" s="402" t="e">
        <f t="shared" si="30"/>
        <v>#VALUE!</v>
      </c>
      <c r="P82" s="474" t="e">
        <f t="shared" si="31"/>
        <v>#VALUE!</v>
      </c>
      <c r="Q82" s="402" t="str">
        <f t="shared" si="32"/>
        <v>Húsos som</v>
      </c>
      <c r="R82" s="193"/>
      <c r="S82" s="193"/>
    </row>
    <row r="83" spans="1:19" ht="15.75" x14ac:dyDescent="0.25">
      <c r="A83" s="150" t="str">
        <f t="shared" si="22"/>
        <v>Veresgyűrűs som</v>
      </c>
      <c r="B83" s="265">
        <f t="shared" si="23"/>
        <v>0.10416666666666667</v>
      </c>
      <c r="C83" s="265">
        <f t="shared" si="24"/>
        <v>0</v>
      </c>
      <c r="D83" s="264">
        <f t="shared" si="33"/>
        <v>0.10416666666666667</v>
      </c>
      <c r="E83" s="264" t="str">
        <f t="shared" si="26"/>
        <v>nem volt</v>
      </c>
      <c r="F83" s="193"/>
      <c r="G83" s="193"/>
      <c r="H83" s="193"/>
      <c r="I83" s="193"/>
      <c r="J83" s="193"/>
      <c r="K83" s="402">
        <f t="shared" si="34"/>
        <v>0</v>
      </c>
      <c r="L83" s="402" t="str">
        <f t="shared" si="27"/>
        <v>nem volt</v>
      </c>
      <c r="M83" s="402" t="str">
        <f t="shared" si="28"/>
        <v>nem volt</v>
      </c>
      <c r="N83" s="402" t="e">
        <f t="shared" si="29"/>
        <v>#VALUE!</v>
      </c>
      <c r="O83" s="402" t="e">
        <f t="shared" si="30"/>
        <v>#VALUE!</v>
      </c>
      <c r="P83" s="474" t="e">
        <f t="shared" si="31"/>
        <v>#VALUE!</v>
      </c>
      <c r="Q83" s="402" t="str">
        <f t="shared" si="32"/>
        <v>Veresgyűrűs som</v>
      </c>
      <c r="R83" s="193"/>
      <c r="S83" s="193"/>
    </row>
    <row r="84" spans="1:19" ht="15.75" x14ac:dyDescent="0.25">
      <c r="A84" s="150" t="str">
        <f t="shared" si="22"/>
        <v>Kökény</v>
      </c>
      <c r="B84" s="265">
        <f t="shared" si="23"/>
        <v>1.625</v>
      </c>
      <c r="C84" s="265">
        <f t="shared" si="24"/>
        <v>7</v>
      </c>
      <c r="D84" s="264">
        <f>SUM(B84:C84)</f>
        <v>8.625</v>
      </c>
      <c r="E84" s="264">
        <f t="shared" si="26"/>
        <v>17.778846153846153</v>
      </c>
      <c r="F84" s="193"/>
      <c r="G84" s="193"/>
      <c r="H84" s="193"/>
      <c r="I84" s="193"/>
      <c r="J84" s="193"/>
      <c r="K84" s="402">
        <f t="shared" si="34"/>
        <v>0.41176470588235292</v>
      </c>
      <c r="L84" s="402">
        <f t="shared" si="27"/>
        <v>9.5588235294117641E-2</v>
      </c>
      <c r="M84" s="402">
        <f t="shared" si="28"/>
        <v>0.3435504890533575</v>
      </c>
      <c r="N84" s="402">
        <f t="shared" si="29"/>
        <v>6.8214216828995422E-2</v>
      </c>
      <c r="O84" s="402">
        <f t="shared" si="30"/>
        <v>0.75531519493571042</v>
      </c>
      <c r="P84" s="474" t="str">
        <f t="shared" si="31"/>
        <v>ns</v>
      </c>
      <c r="Q84" s="402" t="str">
        <f t="shared" si="32"/>
        <v>Kökény</v>
      </c>
      <c r="R84" s="193"/>
      <c r="S84" s="193"/>
    </row>
    <row r="85" spans="1:19" ht="15.75" x14ac:dyDescent="0.25">
      <c r="A85" s="150" t="str">
        <f t="shared" si="22"/>
        <v>Szeder</v>
      </c>
      <c r="B85" s="265">
        <f t="shared" si="23"/>
        <v>6.2291666666666661</v>
      </c>
      <c r="C85" s="265">
        <f t="shared" si="24"/>
        <v>1</v>
      </c>
      <c r="D85" s="264">
        <f>SUM(B85:C85)</f>
        <v>7.2291666666666661</v>
      </c>
      <c r="E85" s="264">
        <f t="shared" si="26"/>
        <v>4.3897017837235222</v>
      </c>
      <c r="F85" s="193"/>
      <c r="G85" s="193"/>
      <c r="H85" s="193"/>
      <c r="I85" s="193"/>
      <c r="J85" s="193"/>
      <c r="K85" s="402">
        <f t="shared" si="34"/>
        <v>5.8823529411764705E-2</v>
      </c>
      <c r="L85" s="402">
        <f t="shared" si="27"/>
        <v>0.36642156862745096</v>
      </c>
      <c r="M85" s="402">
        <f t="shared" si="28"/>
        <v>0.16424854930695815</v>
      </c>
      <c r="N85" s="402">
        <f t="shared" si="29"/>
        <v>-0.10542501989519344</v>
      </c>
      <c r="O85" s="402">
        <f t="shared" si="30"/>
        <v>0.22307207871872287</v>
      </c>
      <c r="P85" s="474" t="str">
        <f t="shared" si="31"/>
        <v>elkerülés</v>
      </c>
      <c r="Q85" s="402" t="str">
        <f t="shared" si="32"/>
        <v>Szeder</v>
      </c>
      <c r="R85" s="193"/>
      <c r="S85" s="193"/>
    </row>
    <row r="86" spans="1:19" ht="15.75" x14ac:dyDescent="0.25">
      <c r="A86" s="150" t="str">
        <f t="shared" si="22"/>
        <v>Vadrózsa</v>
      </c>
      <c r="B86" s="265">
        <f t="shared" si="23"/>
        <v>1.0625</v>
      </c>
      <c r="C86" s="265">
        <f t="shared" si="24"/>
        <v>0</v>
      </c>
      <c r="D86" s="264">
        <f>SUM(B86:C86)</f>
        <v>1.0625</v>
      </c>
      <c r="E86" s="264" t="str">
        <f t="shared" si="26"/>
        <v>nem volt</v>
      </c>
      <c r="F86" s="244" t="s">
        <v>162</v>
      </c>
      <c r="G86" s="193"/>
      <c r="H86" s="193"/>
      <c r="I86" s="193"/>
      <c r="J86" s="193"/>
      <c r="K86" s="402">
        <f t="shared" si="34"/>
        <v>0</v>
      </c>
      <c r="L86" s="402" t="str">
        <f t="shared" si="27"/>
        <v>nem volt</v>
      </c>
      <c r="M86" s="402" t="str">
        <f t="shared" si="28"/>
        <v>nem volt</v>
      </c>
      <c r="N86" s="402" t="e">
        <f t="shared" si="29"/>
        <v>#VALUE!</v>
      </c>
      <c r="O86" s="402" t="e">
        <f t="shared" si="30"/>
        <v>#VALUE!</v>
      </c>
      <c r="P86" s="474" t="e">
        <f t="shared" si="31"/>
        <v>#VALUE!</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66.394919640598019</v>
      </c>
      <c r="G87" s="193"/>
      <c r="H87" s="193"/>
      <c r="I87" s="193"/>
      <c r="J87" s="193"/>
      <c r="K87" s="402">
        <f t="shared" si="34"/>
        <v>0</v>
      </c>
      <c r="L87" s="402" t="str">
        <f t="shared" si="27"/>
        <v>nem volt</v>
      </c>
      <c r="M87" s="402" t="str">
        <f t="shared" si="28"/>
        <v>nem volt</v>
      </c>
      <c r="N87" s="402" t="e">
        <f t="shared" si="29"/>
        <v>#VALUE!</v>
      </c>
      <c r="O87" s="402" t="e">
        <f t="shared" si="30"/>
        <v>#VALUE!</v>
      </c>
      <c r="P87" s="475" t="e">
        <f t="shared" si="31"/>
        <v>#VALUE!</v>
      </c>
      <c r="Q87" s="402" t="str">
        <f t="shared" si="32"/>
        <v>Bodza</v>
      </c>
      <c r="R87" s="193"/>
      <c r="S87" s="193"/>
    </row>
    <row r="88" spans="1:19" ht="15.75" x14ac:dyDescent="0.25">
      <c r="A88" s="249" t="s">
        <v>141</v>
      </c>
      <c r="B88" s="264">
        <f>SUM(B68:B87)</f>
        <v>17</v>
      </c>
      <c r="C88" s="264">
        <f>SUM(C68:C87)</f>
        <v>17</v>
      </c>
      <c r="D88" s="264">
        <f>SUM(D68:D87)</f>
        <v>34</v>
      </c>
      <c r="E88" s="264">
        <f t="shared" si="26"/>
        <v>0</v>
      </c>
      <c r="F88" s="304" t="s">
        <v>309</v>
      </c>
      <c r="G88" s="266">
        <f>L1</f>
        <v>8</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2014-08-02T14:43:06Z</dcterms:modified>
</cp:coreProperties>
</file>