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naira.hafeez\Desktop\Projects Linkedin\"/>
    </mc:Choice>
  </mc:AlternateContent>
  <xr:revisionPtr revIDLastSave="0" documentId="13_ncr:1_{44A32010-1A59-4786-83EB-FD93783CD8A7}" xr6:coauthVersionLast="36" xr6:coauthVersionMax="36" xr10:uidLastSave="{00000000-0000-0000-0000-000000000000}"/>
  <bookViews>
    <workbookView xWindow="0" yWindow="0" windowWidth="19200" windowHeight="6520" xr2:uid="{C947E7CE-A3EE-425E-93B9-3268B616B4BF}"/>
  </bookViews>
  <sheets>
    <sheet name="Analysis" sheetId="4" r:id="rId1"/>
    <sheet name="Dashboard" sheetId="5" r:id="rId2"/>
  </sheets>
  <calcPr calcId="191029"/>
  <pivotCaches>
    <pivotCache cacheId="14" r:id="rId3"/>
    <pivotCache cacheId="17" r:id="rId4"/>
    <pivotCache cacheId="20" r:id="rId5"/>
    <pivotCache cacheId="23" r:id="rId6"/>
    <pivotCache cacheId="26" r:id="rId7"/>
    <pivotCache cacheId="29" r:id="rId8"/>
    <pivotCache cacheId="32" r:id="rId9"/>
    <pivotCache cacheId="35" r:id="rId10"/>
    <pivotCache cacheId="38" r:id="rId11"/>
    <pivotCache cacheId="41" r:id="rId12"/>
    <pivotCache cacheId="44" r:id="rId13"/>
    <pivotCache cacheId="47" r:id="rId1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buses_b8351859-8bc6-4012-bdd5-51f74d354317" name="Dim_buses" connection="Query - Dim_buses"/>
          <x15:modelTable id="Dim_demographics_c5995b61-35bf-4f94-beb0-f9a9088a9db1" name="Dim_demographics" connection="Query - Dim_demographics"/>
          <x15:modelTable id="Dim_routes_a826feef-21f1-4210-a1dc-f9124f804509" name="Dim_routes" connection="Query - Dim_routes"/>
          <x15:modelTable id="Facttable_ridership_161d6c8c-63f1-4f6d-8a60-b942230e919c" name="Facttable_ridership" connection="Query - Facttable_ridership"/>
          <x15:modelTable id="Datetable_abbb5552-5e54-41ce-b29f-fa18f5cbd28f" name="Datetable" connection="Query - Datetable"/>
          <x15:modelTable id="Calculations_7fab73b5-a7d5-4bbb-a6ed-0a7eb0dd796a" name="Calculations" connection="Query - Calculations"/>
        </x15:modelTables>
        <x15:modelRelationships>
          <x15:modelRelationship fromTable="Dim_buses" fromColumn="RouteID" toTable="Dim_routes" toColumn="RouteID"/>
          <x15:modelRelationship fromTable="Facttable_ridership" fromColumn="BusID" toTable="Dim_buses" toColumn="BusID"/>
          <x15:modelRelationship fromTable="Facttable_ridership" fromColumn="RiderID" toTable="Dim_demographics" toColumn="RiderID"/>
          <x15:modelRelationship fromTable="Facttable_ridership" fromColumn="Date" toTable="Datetable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table_ridership" columnName="Time" columnId="Time">
                <x16:calculatedTimeColumn columnName="Time (Hour)" columnId="Time (Hour)" contentType="hours" isSelected="1"/>
                <x16:calculatedTimeColumn columnName="Time (Minute)" columnId="Time (Minute)" contentType="minute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AX5" i="4" l="1"/>
  <c r="AX4" i="4"/>
  <c r="AP7" i="4"/>
  <c r="AP5" i="4"/>
  <c r="AP6" i="4"/>
  <c r="AP4" i="4"/>
  <c r="AP11" i="4"/>
  <c r="AQ14" i="4"/>
  <c r="AQ11" i="4"/>
  <c r="AQ12" i="4"/>
  <c r="AQ13" i="4"/>
  <c r="AP12" i="4"/>
  <c r="AP13" i="4"/>
  <c r="AP14" i="4"/>
  <c r="U26" i="4"/>
  <c r="U29" i="4"/>
  <c r="X16" i="4"/>
  <c r="X17" i="4"/>
  <c r="X18" i="4"/>
  <c r="X19" i="4"/>
  <c r="X20" i="4"/>
  <c r="X21" i="4"/>
  <c r="X15" i="4"/>
  <c r="W16" i="4"/>
  <c r="W17" i="4"/>
  <c r="W18" i="4"/>
  <c r="W19" i="4"/>
  <c r="W20" i="4"/>
  <c r="W21" i="4"/>
  <c r="W15" i="4"/>
  <c r="O28" i="4"/>
  <c r="P28" i="4" s="1"/>
  <c r="O34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6E3025-E78C-4EAF-8842-05AA4C0F9023}" name="Query - Calculations" description="Connection to the 'Calculations' query in the workbook." type="100" refreshedVersion="6" minRefreshableVersion="5">
    <extLst>
      <ext xmlns:x15="http://schemas.microsoft.com/office/spreadsheetml/2010/11/main" uri="{DE250136-89BD-433C-8126-D09CA5730AF9}">
        <x15:connection id="0d50e343-1a08-4883-b32c-af8ce66483c3"/>
      </ext>
    </extLst>
  </connection>
  <connection id="2" xr16:uid="{4BE202F2-9B39-49D7-980F-4499512F420A}" name="Query - Datetable" description="Connection to the 'Datetable' query in the workbook." type="100" refreshedVersion="6" minRefreshableVersion="5">
    <extLst>
      <ext xmlns:x15="http://schemas.microsoft.com/office/spreadsheetml/2010/11/main" uri="{DE250136-89BD-433C-8126-D09CA5730AF9}">
        <x15:connection id="3d963017-147a-4f59-9d58-c0dd2aaa8eb8"/>
      </ext>
    </extLst>
  </connection>
  <connection id="3" xr16:uid="{7D7DB4C0-6B42-4184-B2E2-AB2A580D3668}" name="Query - Dim_buses" description="Connection to the 'Dim_buses' query in the workbook." type="100" refreshedVersion="6" minRefreshableVersion="5">
    <extLst>
      <ext xmlns:x15="http://schemas.microsoft.com/office/spreadsheetml/2010/11/main" uri="{DE250136-89BD-433C-8126-D09CA5730AF9}">
        <x15:connection id="5e39e957-d288-4b53-ac74-8ed15e8ca7e2"/>
      </ext>
    </extLst>
  </connection>
  <connection id="4" xr16:uid="{CACE9088-5B5F-4045-81F6-EE07136350F7}" name="Query - Dim_demographics" description="Connection to the 'Dim_demographics' query in the workbook." type="100" refreshedVersion="6" minRefreshableVersion="5">
    <extLst>
      <ext xmlns:x15="http://schemas.microsoft.com/office/spreadsheetml/2010/11/main" uri="{DE250136-89BD-433C-8126-D09CA5730AF9}">
        <x15:connection id="787cbed1-a38c-4bc7-aa3d-2a5dac78905e"/>
      </ext>
    </extLst>
  </connection>
  <connection id="5" xr16:uid="{D37A064C-5BBC-420E-B9D4-61E39371DE3E}" name="Query - Dim_routes" description="Connection to the 'Dim_routes' query in the workbook." type="100" refreshedVersion="6" minRefreshableVersion="5">
    <extLst>
      <ext xmlns:x15="http://schemas.microsoft.com/office/spreadsheetml/2010/11/main" uri="{DE250136-89BD-433C-8126-D09CA5730AF9}">
        <x15:connection id="d797cb81-70dd-4779-a93d-11bc3f923933"/>
      </ext>
    </extLst>
  </connection>
  <connection id="6" xr16:uid="{0F2F750F-B943-41CD-8DB3-93D4779F39F9}" name="Query - Facttable_ridership" description="Connection to the 'Facttable_ridership' query in the workbook." type="100" refreshedVersion="6" minRefreshableVersion="5">
    <extLst>
      <ext xmlns:x15="http://schemas.microsoft.com/office/spreadsheetml/2010/11/main" uri="{DE250136-89BD-433C-8126-D09CA5730AF9}">
        <x15:connection id="a301957d-a190-429e-af30-50a11cae61e6"/>
      </ext>
    </extLst>
  </connection>
  <connection id="7" xr16:uid="{4096573B-33BB-43B6-9B0D-793EE91718B9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<sst xmlns="http://schemas.openxmlformats.org/spreadsheetml/2006/main" count="76" uniqueCount="46">
  <si>
    <t>Sum of NumberOfRiders</t>
  </si>
  <si>
    <t>Total_Riders(Passengers)</t>
  </si>
  <si>
    <t>East-West Express</t>
  </si>
  <si>
    <t>South Line</t>
  </si>
  <si>
    <t>Avg Rider per trip</t>
  </si>
  <si>
    <t>Busiest Route</t>
  </si>
  <si>
    <t>RouteName</t>
  </si>
  <si>
    <t>Least Busiest Route</t>
  </si>
  <si>
    <t>Time_Group</t>
  </si>
  <si>
    <t>03:00 pm - 08:00 pm</t>
  </si>
  <si>
    <t>05:00 am - 10:00 am</t>
  </si>
  <si>
    <t>08:00 pm - 01:00 am</t>
  </si>
  <si>
    <t>10:00 am - 03:00 pm</t>
  </si>
  <si>
    <t>Peak Hour of operation</t>
  </si>
  <si>
    <t>pm</t>
  </si>
  <si>
    <t>Moderately Utilized</t>
  </si>
  <si>
    <t>am</t>
  </si>
  <si>
    <t>Under Utilized</t>
  </si>
  <si>
    <t>Over Utilized</t>
  </si>
  <si>
    <t>Fully Utilized</t>
  </si>
  <si>
    <t>Time</t>
  </si>
  <si>
    <t>Off-Peak Hour of operation</t>
  </si>
  <si>
    <t>Year</t>
  </si>
  <si>
    <t>YOY Pct change</t>
  </si>
  <si>
    <t>Indicator</t>
  </si>
  <si>
    <t>▼</t>
  </si>
  <si>
    <t>▲</t>
  </si>
  <si>
    <t>Caption</t>
  </si>
  <si>
    <t>Day Name</t>
  </si>
  <si>
    <t>Friday</t>
  </si>
  <si>
    <t>Monday</t>
  </si>
  <si>
    <t>Saturday</t>
  </si>
  <si>
    <t>Sunday</t>
  </si>
  <si>
    <t>Thursday</t>
  </si>
  <si>
    <t>Tuesday</t>
  </si>
  <si>
    <t>Wednesday</t>
  </si>
  <si>
    <t>Average</t>
  </si>
  <si>
    <t>Above Average</t>
  </si>
  <si>
    <t>Month Name</t>
  </si>
  <si>
    <t>Dec</t>
  </si>
  <si>
    <t>Jan</t>
  </si>
  <si>
    <t>Utilization_status</t>
  </si>
  <si>
    <t>Total Buses</t>
  </si>
  <si>
    <t>Pct</t>
  </si>
  <si>
    <t>Pct Left</t>
  </si>
  <si>
    <t>Operation 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</si>
</sst>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NumberFormat="1"/>
    <xf numFmtId="3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2" borderId="0" xfId="0" pivotButton="1" applyFill="1"/>
    <xf numFmtId="19" fontId="0" fillId="0" borderId="0" xfId="0" applyNumberFormat="1"/>
    <xf numFmtId="10" fontId="0" fillId="0" borderId="0" xfId="0" applyNumberFormat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AC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1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47" Type="http://schemas.openxmlformats.org/officeDocument/2006/relationships/customXml" Target="../customXml/item27.xml"/><Relationship Id="rId50" Type="http://schemas.openxmlformats.org/officeDocument/2006/relationships/customXml" Target="../customXml/item30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9" Type="http://schemas.openxmlformats.org/officeDocument/2006/relationships/customXml" Target="../customXml/item9.xml"/><Relationship Id="rId11" Type="http://schemas.openxmlformats.org/officeDocument/2006/relationships/pivotCacheDefinition" Target="pivotCache/pivotCacheDefinition9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45" Type="http://schemas.openxmlformats.org/officeDocument/2006/relationships/customXml" Target="../customXml/item25.xml"/><Relationship Id="rId53" Type="http://schemas.openxmlformats.org/officeDocument/2006/relationships/customXml" Target="../customXml/item33.xml"/><Relationship Id="rId5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8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4" Type="http://schemas.openxmlformats.org/officeDocument/2006/relationships/customXml" Target="../customXml/item24.xml"/><Relationship Id="rId52" Type="http://schemas.openxmlformats.org/officeDocument/2006/relationships/customXml" Target="../customXml/item32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4" Type="http://schemas.openxmlformats.org/officeDocument/2006/relationships/pivotCacheDefinition" Target="pivotCache/pivotCacheDefinition12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Relationship Id="rId48" Type="http://schemas.openxmlformats.org/officeDocument/2006/relationships/customXml" Target="../customXml/item28.xml"/><Relationship Id="rId8" Type="http://schemas.openxmlformats.org/officeDocument/2006/relationships/pivotCacheDefinition" Target="pivotCache/pivotCacheDefinition6.xml"/><Relationship Id="rId51" Type="http://schemas.openxmlformats.org/officeDocument/2006/relationships/customXml" Target="../customXml/item31.xml"/><Relationship Id="rId3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10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46" Type="http://schemas.openxmlformats.org/officeDocument/2006/relationships/customXml" Target="../customXml/item26.xml"/><Relationship Id="rId20" Type="http://schemas.openxmlformats.org/officeDocument/2006/relationships/calcChain" Target="calcChain.xml"/><Relationship Id="rId41" Type="http://schemas.openxmlformats.org/officeDocument/2006/relationships/customXml" Target="../customXml/item21.xml"/><Relationship Id="rId54" Type="http://schemas.openxmlformats.org/officeDocument/2006/relationships/customXml" Target="../customXml/item3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49" Type="http://schemas.openxmlformats.org/officeDocument/2006/relationships/customXml" Target="../customXml/item2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1.xlsx]Analysis!PivotTable6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0555555555555555E-2"/>
          <c:y val="0.20370370370370369"/>
          <c:w val="0.93888888888888888"/>
          <c:h val="0.688896908719743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Analysis!$G$3:$G$6</c:f>
              <c:strCache>
                <c:ptCount val="4"/>
                <c:pt idx="0">
                  <c:v>10:00 am - 03:00 pm</c:v>
                </c:pt>
                <c:pt idx="1">
                  <c:v>08:00 pm - 01:00 am</c:v>
                </c:pt>
                <c:pt idx="2">
                  <c:v>03:00 pm - 08:00 pm</c:v>
                </c:pt>
                <c:pt idx="3">
                  <c:v>05:00 am - 10:00 am</c:v>
                </c:pt>
              </c:strCache>
            </c:strRef>
          </c:cat>
          <c:val>
            <c:numRef>
              <c:f>Analysis!$H$3:$H$6</c:f>
              <c:numCache>
                <c:formatCode>General</c:formatCode>
                <c:ptCount val="4"/>
                <c:pt idx="0">
                  <c:v>2243</c:v>
                </c:pt>
                <c:pt idx="1">
                  <c:v>1653</c:v>
                </c:pt>
                <c:pt idx="2">
                  <c:v>1346</c:v>
                </c:pt>
                <c:pt idx="3">
                  <c:v>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3-4921-9544-058E362B4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842528"/>
        <c:axId val="387167408"/>
      </c:barChart>
      <c:catAx>
        <c:axId val="38084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87167408"/>
        <c:crosses val="autoZero"/>
        <c:auto val="1"/>
        <c:lblAlgn val="ctr"/>
        <c:lblOffset val="100"/>
        <c:noMultiLvlLbl val="0"/>
      </c:catAx>
      <c:valAx>
        <c:axId val="387167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08425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57894736842105"/>
          <c:y val="7.8125E-2"/>
          <c:w val="0.56842105263157894"/>
          <c:h val="0.828125"/>
        </c:manualLayout>
      </c:layout>
      <c:doughnutChart>
        <c:varyColors val="1"/>
        <c:ser>
          <c:idx val="0"/>
          <c:order val="0"/>
          <c:tx>
            <c:strRef>
              <c:f>Analysis!$AN$11</c:f>
              <c:strCache>
                <c:ptCount val="1"/>
                <c:pt idx="0">
                  <c:v>Fully Utilized</c:v>
                </c:pt>
              </c:strCache>
            </c:strRef>
          </c:tx>
          <c:spPr>
            <a:solidFill>
              <a:schemeClr val="bg2"/>
            </a:solidFill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60-40D1-8311-AC10F1D16AB2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60-40D1-8311-AC10F1D16AB2}"/>
              </c:ext>
            </c:extLst>
          </c:dPt>
          <c:val>
            <c:numRef>
              <c:f>(Analysis!$AP$11,Analysis!$AQ$11)</c:f>
              <c:numCache>
                <c:formatCode>0%</c:formatCode>
                <c:ptCount val="2"/>
                <c:pt idx="0">
                  <c:v>9.4117647058823528E-2</c:v>
                </c:pt>
                <c:pt idx="1">
                  <c:v>0.90588235294117647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60-40D1-8311-AC10F1D16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57894736842105"/>
          <c:y val="7.8125E-2"/>
          <c:w val="0.56842105263157894"/>
          <c:h val="0.828125"/>
        </c:manualLayout>
      </c:layout>
      <c:doughnutChart>
        <c:varyColors val="1"/>
        <c:ser>
          <c:idx val="0"/>
          <c:order val="0"/>
          <c:tx>
            <c:strRef>
              <c:f>Analysis!$AN$12</c:f>
              <c:strCache>
                <c:ptCount val="1"/>
                <c:pt idx="0">
                  <c:v>Moderately Utilized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82-4BD8-970F-387E69802B66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82-4BD8-970F-387E69802B66}"/>
              </c:ext>
            </c:extLst>
          </c:dPt>
          <c:val>
            <c:numRef>
              <c:f>(Analysis!$AP$12,Analysis!$AQ$12)</c:f>
              <c:numCache>
                <c:formatCode>0%</c:formatCode>
                <c:ptCount val="2"/>
                <c:pt idx="0">
                  <c:v>0.44705882352941179</c:v>
                </c:pt>
                <c:pt idx="1">
                  <c:v>0.55294117647058827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82-4BD8-970F-387E69802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57894736842105"/>
          <c:y val="7.8125E-2"/>
          <c:w val="0.56842105263157894"/>
          <c:h val="0.828125"/>
        </c:manualLayout>
      </c:layout>
      <c:doughnutChart>
        <c:varyColors val="1"/>
        <c:ser>
          <c:idx val="0"/>
          <c:order val="0"/>
          <c:tx>
            <c:strRef>
              <c:f>Analysis!$AN$13</c:f>
              <c:strCache>
                <c:ptCount val="1"/>
                <c:pt idx="0">
                  <c:v>Over Utilized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54-46B3-A907-2AEA6DAAA44D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54-46B3-A907-2AEA6DAAA44D}"/>
              </c:ext>
            </c:extLst>
          </c:dPt>
          <c:val>
            <c:numRef>
              <c:f>(Analysis!$AP$13,Analysis!$AQ$13)</c:f>
              <c:numCache>
                <c:formatCode>0%</c:formatCode>
                <c:ptCount val="2"/>
                <c:pt idx="0">
                  <c:v>0.23529411764705882</c:v>
                </c:pt>
                <c:pt idx="1">
                  <c:v>0.76470588235294112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54-46B3-A907-2AEA6DAAA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157894736842105"/>
          <c:y val="7.8125E-2"/>
          <c:w val="0.56842105263157894"/>
          <c:h val="0.828125"/>
        </c:manualLayout>
      </c:layout>
      <c:doughnutChart>
        <c:varyColors val="1"/>
        <c:ser>
          <c:idx val="0"/>
          <c:order val="0"/>
          <c:tx>
            <c:strRef>
              <c:f>Analysis!$AN$14</c:f>
              <c:strCache>
                <c:ptCount val="1"/>
                <c:pt idx="0">
                  <c:v>Under Utilized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87-46FB-8149-B881CDDC28D9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87-46FB-8149-B881CDDC28D9}"/>
              </c:ext>
            </c:extLst>
          </c:dPt>
          <c:val>
            <c:numRef>
              <c:f>(Analysis!$AP$14,Analysis!$AQ$14)</c:f>
              <c:numCache>
                <c:formatCode>0%</c:formatCode>
                <c:ptCount val="2"/>
                <c:pt idx="0">
                  <c:v>0.22352941176470589</c:v>
                </c:pt>
                <c:pt idx="1">
                  <c:v>0.77647058823529413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87-46FB-8149-B881CDDC2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1.xlsx]Analysis!PivotTable9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Analysis!$P$17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Analysis!$O$18:$O$19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Analysis!$P$18:$P$19</c:f>
              <c:numCache>
                <c:formatCode>General</c:formatCode>
                <c:ptCount val="2"/>
                <c:pt idx="0">
                  <c:v>5654</c:v>
                </c:pt>
                <c:pt idx="1">
                  <c:v>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E-499B-B48A-5B74C37BA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502255"/>
        <c:axId val="470803504"/>
      </c:barChart>
      <c:catAx>
        <c:axId val="202450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70803504"/>
        <c:crosses val="autoZero"/>
        <c:auto val="1"/>
        <c:lblAlgn val="ctr"/>
        <c:lblOffset val="100"/>
        <c:noMultiLvlLbl val="0"/>
      </c:catAx>
      <c:valAx>
        <c:axId val="470803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245022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1.xlsx]Analysis!PivotTable11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Analysis!$V$4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Analysis!$U$5:$U$11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Analysis!$V$5:$V$11</c:f>
              <c:numCache>
                <c:formatCode>General</c:formatCode>
                <c:ptCount val="7"/>
                <c:pt idx="0">
                  <c:v>1185</c:v>
                </c:pt>
                <c:pt idx="1">
                  <c:v>1085</c:v>
                </c:pt>
                <c:pt idx="2">
                  <c:v>983</c:v>
                </c:pt>
                <c:pt idx="3">
                  <c:v>887</c:v>
                </c:pt>
                <c:pt idx="4">
                  <c:v>889</c:v>
                </c:pt>
                <c:pt idx="5">
                  <c:v>762</c:v>
                </c:pt>
                <c:pt idx="6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E-4D65-AA9A-B297C469C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046976"/>
        <c:axId val="109744064"/>
      </c:barChart>
      <c:catAx>
        <c:axId val="47704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9744064"/>
        <c:crosses val="autoZero"/>
        <c:auto val="1"/>
        <c:lblAlgn val="ctr"/>
        <c:lblOffset val="100"/>
        <c:noMultiLvlLbl val="0"/>
      </c:catAx>
      <c:valAx>
        <c:axId val="109744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704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Analysis!$V$14</c:f>
              <c:strCache>
                <c:ptCount val="1"/>
                <c:pt idx="0">
                  <c:v>Sum of NumberOfRiders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Analysis!$U$15:$U$21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Analysis!$V$15:$V$21</c:f>
              <c:numCache>
                <c:formatCode>General</c:formatCode>
                <c:ptCount val="7"/>
                <c:pt idx="0">
                  <c:v>1185</c:v>
                </c:pt>
                <c:pt idx="1">
                  <c:v>1085</c:v>
                </c:pt>
                <c:pt idx="2">
                  <c:v>983</c:v>
                </c:pt>
                <c:pt idx="3">
                  <c:v>887</c:v>
                </c:pt>
                <c:pt idx="4">
                  <c:v>889</c:v>
                </c:pt>
                <c:pt idx="5">
                  <c:v>762</c:v>
                </c:pt>
                <c:pt idx="6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1-4495-93F7-13D56A330092}"/>
            </c:ext>
          </c:extLst>
        </c:ser>
        <c:ser>
          <c:idx val="2"/>
          <c:order val="2"/>
          <c:tx>
            <c:strRef>
              <c:f>Analysis!$X$14</c:f>
              <c:strCache>
                <c:ptCount val="1"/>
                <c:pt idx="0">
                  <c:v>Above 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Analysis!$X$15:$X$21</c:f>
              <c:numCache>
                <c:formatCode>General</c:formatCode>
                <c:ptCount val="7"/>
                <c:pt idx="0">
                  <c:v>1185</c:v>
                </c:pt>
                <c:pt idx="1">
                  <c:v>1085</c:v>
                </c:pt>
                <c:pt idx="2">
                  <c:v>983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51-4495-93F7-13D56A330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4469088"/>
        <c:axId val="658296416"/>
      </c:barChart>
      <c:lineChart>
        <c:grouping val="standard"/>
        <c:varyColors val="0"/>
        <c:ser>
          <c:idx val="1"/>
          <c:order val="1"/>
          <c:tx>
            <c:strRef>
              <c:f>Analysis!$W$14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Analysis!$W$15:$W$21</c:f>
              <c:numCache>
                <c:formatCode>General</c:formatCode>
                <c:ptCount val="7"/>
                <c:pt idx="0">
                  <c:v>941</c:v>
                </c:pt>
                <c:pt idx="1">
                  <c:v>941</c:v>
                </c:pt>
                <c:pt idx="2">
                  <c:v>941</c:v>
                </c:pt>
                <c:pt idx="3">
                  <c:v>941</c:v>
                </c:pt>
                <c:pt idx="4">
                  <c:v>941</c:v>
                </c:pt>
                <c:pt idx="5">
                  <c:v>941</c:v>
                </c:pt>
                <c:pt idx="6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1-4495-93F7-13D56A330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69088"/>
        <c:axId val="658296416"/>
      </c:lineChart>
      <c:catAx>
        <c:axId val="47446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58296416"/>
        <c:crosses val="autoZero"/>
        <c:auto val="1"/>
        <c:lblAlgn val="ctr"/>
        <c:lblOffset val="100"/>
        <c:noMultiLvlLbl val="0"/>
      </c:catAx>
      <c:valAx>
        <c:axId val="658296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446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1.xlsx]Analysis!PivotTable13</c:name>
    <c:fmtId val="11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Analysis!$AH$3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Analysis!$AG$4:$AG$5</c:f>
              <c:strCache>
                <c:ptCount val="2"/>
                <c:pt idx="0">
                  <c:v>Jan</c:v>
                </c:pt>
                <c:pt idx="1">
                  <c:v>Dec</c:v>
                </c:pt>
              </c:strCache>
            </c:strRef>
          </c:cat>
          <c:val>
            <c:numRef>
              <c:f>Analysis!$AH$4:$AH$5</c:f>
              <c:numCache>
                <c:formatCode>General</c:formatCode>
                <c:ptCount val="2"/>
                <c:pt idx="0">
                  <c:v>933</c:v>
                </c:pt>
                <c:pt idx="1">
                  <c:v>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C-4C6B-AE95-3E0E96C2A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659071"/>
        <c:axId val="722076656"/>
      </c:lineChart>
      <c:catAx>
        <c:axId val="75665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22076656"/>
        <c:crosses val="autoZero"/>
        <c:auto val="1"/>
        <c:lblAlgn val="ctr"/>
        <c:lblOffset val="100"/>
        <c:noMultiLvlLbl val="0"/>
      </c:catAx>
      <c:valAx>
        <c:axId val="722076656"/>
        <c:scaling>
          <c:orientation val="minMax"/>
        </c:scaling>
        <c:delete val="0"/>
        <c:axPos val="l"/>
        <c:numFmt formatCode="0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5665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1.xlsx]Analysis!PivotTable6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4FACB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7.7567491563554553E-2"/>
          <c:w val="0.93888888888888888"/>
          <c:h val="0.815033042744656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FACB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Analysis!$G$3:$G$6</c:f>
              <c:strCache>
                <c:ptCount val="4"/>
                <c:pt idx="0">
                  <c:v>10:00 am - 03:00 pm</c:v>
                </c:pt>
                <c:pt idx="1">
                  <c:v>08:00 pm - 01:00 am</c:v>
                </c:pt>
                <c:pt idx="2">
                  <c:v>03:00 pm - 08:00 pm</c:v>
                </c:pt>
                <c:pt idx="3">
                  <c:v>05:00 am - 10:00 am</c:v>
                </c:pt>
              </c:strCache>
            </c:strRef>
          </c:cat>
          <c:val>
            <c:numRef>
              <c:f>Analysis!$H$3:$H$6</c:f>
              <c:numCache>
                <c:formatCode>General</c:formatCode>
                <c:ptCount val="4"/>
                <c:pt idx="0">
                  <c:v>2243</c:v>
                </c:pt>
                <c:pt idx="1">
                  <c:v>1653</c:v>
                </c:pt>
                <c:pt idx="2">
                  <c:v>1346</c:v>
                </c:pt>
                <c:pt idx="3">
                  <c:v>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C-4060-84EA-5F5760569A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2"/>
        <c:axId val="380842528"/>
        <c:axId val="387167408"/>
      </c:barChart>
      <c:catAx>
        <c:axId val="38084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387167408"/>
        <c:crosses val="autoZero"/>
        <c:auto val="1"/>
        <c:lblAlgn val="ctr"/>
        <c:lblOffset val="100"/>
        <c:noMultiLvlLbl val="0"/>
      </c:catAx>
      <c:valAx>
        <c:axId val="387167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08425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1.xlsx]Analysis!PivotTable9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rgbClr val="4FACB9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Analysis!$P$17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4FACB9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Analysis!$O$18:$O$19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Analysis!$P$18:$P$19</c:f>
              <c:numCache>
                <c:formatCode>General</c:formatCode>
                <c:ptCount val="2"/>
                <c:pt idx="0">
                  <c:v>5654</c:v>
                </c:pt>
                <c:pt idx="1">
                  <c:v>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C-4249-8B0D-6CA89FD9F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502255"/>
        <c:axId val="470803504"/>
      </c:lineChart>
      <c:catAx>
        <c:axId val="202450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70803504"/>
        <c:crosses val="autoZero"/>
        <c:auto val="1"/>
        <c:lblAlgn val="ctr"/>
        <c:lblOffset val="100"/>
        <c:noMultiLvlLbl val="0"/>
      </c:catAx>
      <c:valAx>
        <c:axId val="470803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245022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Analysis!$V$14</c:f>
              <c:strCache>
                <c:ptCount val="1"/>
                <c:pt idx="0">
                  <c:v>Sum of NumberOfRiders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1905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Analysis!$U$15:$U$21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Analysis!$V$15:$V$21</c:f>
              <c:numCache>
                <c:formatCode>General</c:formatCode>
                <c:ptCount val="7"/>
                <c:pt idx="0">
                  <c:v>1185</c:v>
                </c:pt>
                <c:pt idx="1">
                  <c:v>1085</c:v>
                </c:pt>
                <c:pt idx="2">
                  <c:v>983</c:v>
                </c:pt>
                <c:pt idx="3">
                  <c:v>887</c:v>
                </c:pt>
                <c:pt idx="4">
                  <c:v>889</c:v>
                </c:pt>
                <c:pt idx="5">
                  <c:v>762</c:v>
                </c:pt>
                <c:pt idx="6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A-4E4E-9D12-46866891FAC7}"/>
            </c:ext>
          </c:extLst>
        </c:ser>
        <c:ser>
          <c:idx val="2"/>
          <c:order val="2"/>
          <c:tx>
            <c:strRef>
              <c:f>Analysis!$X$14</c:f>
              <c:strCache>
                <c:ptCount val="1"/>
                <c:pt idx="0">
                  <c:v>Above Average</c:v>
                </c:pt>
              </c:strCache>
            </c:strRef>
          </c:tx>
          <c:spPr>
            <a:solidFill>
              <a:srgbClr val="4FACB9"/>
            </a:solidFill>
            <a:ln>
              <a:noFill/>
            </a:ln>
            <a:effectLst/>
          </c:spPr>
          <c:invertIfNegative val="0"/>
          <c:val>
            <c:numRef>
              <c:f>Analysis!$X$15:$X$21</c:f>
              <c:numCache>
                <c:formatCode>General</c:formatCode>
                <c:ptCount val="7"/>
                <c:pt idx="0">
                  <c:v>1185</c:v>
                </c:pt>
                <c:pt idx="1">
                  <c:v>1085</c:v>
                </c:pt>
                <c:pt idx="2">
                  <c:v>983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A-4E4E-9D12-46866891F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100"/>
        <c:axId val="474469088"/>
        <c:axId val="658296416"/>
      </c:barChart>
      <c:lineChart>
        <c:grouping val="standard"/>
        <c:varyColors val="0"/>
        <c:ser>
          <c:idx val="1"/>
          <c:order val="1"/>
          <c:tx>
            <c:strRef>
              <c:f>Analysis!$W$14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Analysis!$W$15:$W$21</c:f>
              <c:numCache>
                <c:formatCode>General</c:formatCode>
                <c:ptCount val="7"/>
                <c:pt idx="0">
                  <c:v>941</c:v>
                </c:pt>
                <c:pt idx="1">
                  <c:v>941</c:v>
                </c:pt>
                <c:pt idx="2">
                  <c:v>941</c:v>
                </c:pt>
                <c:pt idx="3">
                  <c:v>941</c:v>
                </c:pt>
                <c:pt idx="4">
                  <c:v>941</c:v>
                </c:pt>
                <c:pt idx="5">
                  <c:v>941</c:v>
                </c:pt>
                <c:pt idx="6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5A-4E4E-9D12-46866891F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69088"/>
        <c:axId val="658296416"/>
      </c:lineChart>
      <c:catAx>
        <c:axId val="47446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58296416"/>
        <c:crosses val="autoZero"/>
        <c:auto val="1"/>
        <c:lblAlgn val="ctr"/>
        <c:lblOffset val="100"/>
        <c:noMultiLvlLbl val="0"/>
      </c:catAx>
      <c:valAx>
        <c:axId val="658296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446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1.xlsx]Analysis!PivotTable13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rgbClr val="4FACB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Analysis!$AH$3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4FACB9"/>
              </a:solidFill>
              <a:round/>
            </a:ln>
            <a:effectLst/>
          </c:spPr>
          <c:marker>
            <c:symbol val="none"/>
          </c:marker>
          <c:cat>
            <c:strRef>
              <c:f>Analysis!$AG$4:$AG$5</c:f>
              <c:strCache>
                <c:ptCount val="2"/>
                <c:pt idx="0">
                  <c:v>Jan</c:v>
                </c:pt>
                <c:pt idx="1">
                  <c:v>Dec</c:v>
                </c:pt>
              </c:strCache>
            </c:strRef>
          </c:cat>
          <c:val>
            <c:numRef>
              <c:f>Analysis!$AH$4:$AH$5</c:f>
              <c:numCache>
                <c:formatCode>General</c:formatCode>
                <c:ptCount val="2"/>
                <c:pt idx="0">
                  <c:v>933</c:v>
                </c:pt>
                <c:pt idx="1">
                  <c:v>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F-481E-968A-118A66C3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659071"/>
        <c:axId val="722076656"/>
      </c:lineChart>
      <c:catAx>
        <c:axId val="75665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22076656"/>
        <c:crosses val="autoZero"/>
        <c:auto val="1"/>
        <c:lblAlgn val="ctr"/>
        <c:lblOffset val="100"/>
        <c:noMultiLvlLbl val="0"/>
      </c:catAx>
      <c:valAx>
        <c:axId val="722076656"/>
        <c:scaling>
          <c:orientation val="minMax"/>
        </c:scaling>
        <c:delete val="0"/>
        <c:axPos val="l"/>
        <c:numFmt formatCode="0,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75665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image" Target="../media/image5.svg"/><Relationship Id="rId12" Type="http://schemas.openxmlformats.org/officeDocument/2006/relationships/chart" Target="../charts/chart12.xml"/><Relationship Id="rId17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2.svg"/><Relationship Id="rId1" Type="http://schemas.openxmlformats.org/officeDocument/2006/relationships/chart" Target="../charts/chart6.xml"/><Relationship Id="rId6" Type="http://schemas.openxmlformats.org/officeDocument/2006/relationships/image" Target="../media/image4.png"/><Relationship Id="rId11" Type="http://schemas.openxmlformats.org/officeDocument/2006/relationships/chart" Target="../charts/chart11.xml"/><Relationship Id="rId5" Type="http://schemas.openxmlformats.org/officeDocument/2006/relationships/chart" Target="../charts/chart7.xml"/><Relationship Id="rId15" Type="http://schemas.openxmlformats.org/officeDocument/2006/relationships/image" Target="../media/image7.svg"/><Relationship Id="rId10" Type="http://schemas.openxmlformats.org/officeDocument/2006/relationships/chart" Target="../charts/chart10.xml"/><Relationship Id="rId19" Type="http://schemas.openxmlformats.org/officeDocument/2006/relationships/image" Target="../media/image11.png"/><Relationship Id="rId4" Type="http://schemas.openxmlformats.org/officeDocument/2006/relationships/image" Target="../media/image3.png"/><Relationship Id="rId9" Type="http://schemas.openxmlformats.org/officeDocument/2006/relationships/chart" Target="../charts/chart9.xml"/><Relationship Id="rId1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6</xdr:row>
      <xdr:rowOff>184149</xdr:rowOff>
    </xdr:from>
    <xdr:to>
      <xdr:col>8</xdr:col>
      <xdr:colOff>25400</xdr:colOff>
      <xdr:row>13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C605E-2A11-40DC-9754-53BB34D19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161925</xdr:colOff>
      <xdr:row>13</xdr:row>
      <xdr:rowOff>180975</xdr:rowOff>
    </xdr:from>
    <xdr:to>
      <xdr:col>17</xdr:col>
      <xdr:colOff>361950</xdr:colOff>
      <xdr:row>19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38B6F0-0557-42D9-9D08-9E78B92F8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327025</xdr:colOff>
      <xdr:row>3</xdr:row>
      <xdr:rowOff>3175</xdr:rowOff>
    </xdr:from>
    <xdr:to>
      <xdr:col>25</xdr:col>
      <xdr:colOff>222250</xdr:colOff>
      <xdr:row>10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B10768-A91A-4E6F-B30E-962AAA490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314325</xdr:colOff>
      <xdr:row>11</xdr:row>
      <xdr:rowOff>161925</xdr:rowOff>
    </xdr:from>
    <xdr:to>
      <xdr:col>28</xdr:col>
      <xdr:colOff>615950</xdr:colOff>
      <xdr:row>22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4685BF-623B-4D6B-993B-6A49079A5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346075</xdr:colOff>
      <xdr:row>1</xdr:row>
      <xdr:rowOff>22225</xdr:rowOff>
    </xdr:from>
    <xdr:to>
      <xdr:col>36</xdr:col>
      <xdr:colOff>520700</xdr:colOff>
      <xdr:row>7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2CAFB2-6D47-4DB7-9EAA-3EFC90C41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0</xdr:row>
      <xdr:rowOff>0</xdr:rowOff>
    </xdr:from>
    <xdr:to>
      <xdr:col>11</xdr:col>
      <xdr:colOff>590550</xdr:colOff>
      <xdr:row>28</xdr:row>
      <xdr:rowOff>31750</xdr:rowOff>
    </xdr:to>
    <xdr:sp macro="" textlink="">
      <xdr:nvSpPr>
        <xdr:cNvPr id="5" name="Arrow: Pentagon 4">
          <a:extLst>
            <a:ext uri="{FF2B5EF4-FFF2-40B4-BE49-F238E27FC236}">
              <a16:creationId xmlns:a16="http://schemas.microsoft.com/office/drawing/2014/main" id="{90B5911D-4EFE-4076-87D5-E8ACF64748BF}"/>
            </a:ext>
          </a:extLst>
        </xdr:cNvPr>
        <xdr:cNvSpPr/>
      </xdr:nvSpPr>
      <xdr:spPr>
        <a:xfrm rot="10800000">
          <a:off x="3035300" y="0"/>
          <a:ext cx="4260850" cy="5187950"/>
        </a:xfrm>
        <a:prstGeom prst="homePlate">
          <a:avLst>
            <a:gd name="adj" fmla="val 34355"/>
          </a:avLst>
        </a:prstGeom>
        <a:gradFill flip="none" rotWithShape="1">
          <a:gsLst>
            <a:gs pos="0">
              <a:schemeClr val="tx1">
                <a:lumMod val="95000"/>
                <a:lumOff val="5000"/>
              </a:schemeClr>
            </a:gs>
            <a:gs pos="64000">
              <a:schemeClr val="tx1">
                <a:lumMod val="85000"/>
                <a:lumOff val="15000"/>
              </a:schemeClr>
            </a:gs>
            <a:gs pos="96791">
              <a:schemeClr val="tx1">
                <a:lumMod val="50000"/>
                <a:lumOff val="50000"/>
              </a:schemeClr>
            </a:gs>
            <a:gs pos="39000">
              <a:schemeClr val="tx1">
                <a:lumMod val="65000"/>
                <a:lumOff val="35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PK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107950</xdr:colOff>
      <xdr:row>0</xdr:row>
      <xdr:rowOff>0</xdr:rowOff>
    </xdr:from>
    <xdr:to>
      <xdr:col>12</xdr:col>
      <xdr:colOff>533400</xdr:colOff>
      <xdr:row>27</xdr:row>
      <xdr:rowOff>95250</xdr:rowOff>
    </xdr:to>
    <xdr:sp macro="" textlink="">
      <xdr:nvSpPr>
        <xdr:cNvPr id="4" name="Arrow: Pentagon 3">
          <a:extLst>
            <a:ext uri="{FF2B5EF4-FFF2-40B4-BE49-F238E27FC236}">
              <a16:creationId xmlns:a16="http://schemas.microsoft.com/office/drawing/2014/main" id="{95E24471-DAB2-432A-B165-AF7AB1251BA3}"/>
            </a:ext>
          </a:extLst>
        </xdr:cNvPr>
        <xdr:cNvSpPr/>
      </xdr:nvSpPr>
      <xdr:spPr>
        <a:xfrm rot="10800000">
          <a:off x="3765550" y="0"/>
          <a:ext cx="4083050" cy="5067300"/>
        </a:xfrm>
        <a:prstGeom prst="homePlate">
          <a:avLst>
            <a:gd name="adj" fmla="val 32965"/>
          </a:avLst>
        </a:prstGeom>
        <a:gradFill flip="none" rotWithShape="1">
          <a:gsLst>
            <a:gs pos="3000">
              <a:schemeClr val="tx1">
                <a:lumMod val="50000"/>
                <a:lumOff val="50000"/>
              </a:schemeClr>
            </a:gs>
            <a:gs pos="66000">
              <a:schemeClr val="tx1">
                <a:lumMod val="75000"/>
                <a:lumOff val="25000"/>
              </a:schemeClr>
            </a:gs>
            <a:gs pos="33000">
              <a:schemeClr val="tx1">
                <a:lumMod val="50000"/>
                <a:lumOff val="50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7</xdr:col>
      <xdr:colOff>228600</xdr:colOff>
      <xdr:row>0</xdr:row>
      <xdr:rowOff>0</xdr:rowOff>
    </xdr:from>
    <xdr:to>
      <xdr:col>13</xdr:col>
      <xdr:colOff>387350</xdr:colOff>
      <xdr:row>27</xdr:row>
      <xdr:rowOff>82550</xdr:rowOff>
    </xdr:to>
    <xdr:sp macro="" textlink="">
      <xdr:nvSpPr>
        <xdr:cNvPr id="3" name="Arrow: Pentagon 2">
          <a:extLst>
            <a:ext uri="{FF2B5EF4-FFF2-40B4-BE49-F238E27FC236}">
              <a16:creationId xmlns:a16="http://schemas.microsoft.com/office/drawing/2014/main" id="{9AC5E71A-3368-471A-AC2F-229ED75379EB}"/>
            </a:ext>
          </a:extLst>
        </xdr:cNvPr>
        <xdr:cNvSpPr/>
      </xdr:nvSpPr>
      <xdr:spPr>
        <a:xfrm rot="10800000">
          <a:off x="4495800" y="0"/>
          <a:ext cx="3816350" cy="5054600"/>
        </a:xfrm>
        <a:prstGeom prst="homePlate">
          <a:avLst>
            <a:gd name="adj" fmla="val 32489"/>
          </a:avLst>
        </a:prstGeom>
        <a:gradFill flip="none" rotWithShape="1">
          <a:gsLst>
            <a:gs pos="0">
              <a:schemeClr val="tx1">
                <a:lumMod val="95000"/>
                <a:lumOff val="5000"/>
              </a:schemeClr>
            </a:gs>
            <a:gs pos="64000">
              <a:schemeClr val="tx1">
                <a:lumMod val="85000"/>
                <a:lumOff val="15000"/>
              </a:schemeClr>
            </a:gs>
            <a:gs pos="96791">
              <a:schemeClr val="tx1">
                <a:lumMod val="50000"/>
                <a:lumOff val="50000"/>
              </a:schemeClr>
            </a:gs>
            <a:gs pos="39000">
              <a:schemeClr val="tx1">
                <a:lumMod val="65000"/>
                <a:lumOff val="35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8</xdr:col>
      <xdr:colOff>165100</xdr:colOff>
      <xdr:row>0</xdr:row>
      <xdr:rowOff>0</xdr:rowOff>
    </xdr:from>
    <xdr:to>
      <xdr:col>15</xdr:col>
      <xdr:colOff>139700</xdr:colOff>
      <xdr:row>28</xdr:row>
      <xdr:rowOff>38100</xdr:rowOff>
    </xdr:to>
    <xdr:sp macro="" textlink="">
      <xdr:nvSpPr>
        <xdr:cNvPr id="2" name="Arrow: Pentagon 1">
          <a:extLst>
            <a:ext uri="{FF2B5EF4-FFF2-40B4-BE49-F238E27FC236}">
              <a16:creationId xmlns:a16="http://schemas.microsoft.com/office/drawing/2014/main" id="{E474CA06-692D-4BF7-8B5A-A672803C2BE6}"/>
            </a:ext>
          </a:extLst>
        </xdr:cNvPr>
        <xdr:cNvSpPr/>
      </xdr:nvSpPr>
      <xdr:spPr>
        <a:xfrm rot="10800000">
          <a:off x="5041900" y="0"/>
          <a:ext cx="4241800" cy="5194300"/>
        </a:xfrm>
        <a:prstGeom prst="homePlate">
          <a:avLst>
            <a:gd name="adj" fmla="val 32806"/>
          </a:avLst>
        </a:prstGeom>
        <a:gradFill flip="none" rotWithShape="1">
          <a:gsLst>
            <a:gs pos="3000">
              <a:schemeClr val="tx1">
                <a:lumMod val="75000"/>
                <a:lumOff val="25000"/>
              </a:schemeClr>
            </a:gs>
            <a:gs pos="66000">
              <a:schemeClr val="tx1">
                <a:lumMod val="65000"/>
                <a:lumOff val="35000"/>
              </a:schemeClr>
            </a:gs>
            <a:gs pos="33000">
              <a:schemeClr val="tx1">
                <a:lumMod val="50000"/>
                <a:lumOff val="50000"/>
              </a:schemeClr>
            </a:gs>
            <a:gs pos="89000">
              <a:schemeClr val="tx1">
                <a:lumMod val="65000"/>
                <a:lumOff val="35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PK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69850</xdr:colOff>
      <xdr:row>2</xdr:row>
      <xdr:rowOff>101600</xdr:rowOff>
    </xdr:from>
    <xdr:to>
      <xdr:col>8</xdr:col>
      <xdr:colOff>393699</xdr:colOff>
      <xdr:row>5</xdr:row>
      <xdr:rowOff>107950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FD3EBF1E-0C74-45F3-A2A4-5CDF3EC3C14B}"/>
            </a:ext>
          </a:extLst>
        </xdr:cNvPr>
        <xdr:cNvSpPr/>
      </xdr:nvSpPr>
      <xdr:spPr>
        <a:xfrm>
          <a:off x="679450" y="469900"/>
          <a:ext cx="4591049" cy="558800"/>
        </a:xfrm>
        <a:prstGeom prst="roundRect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0</xdr:col>
      <xdr:colOff>142874</xdr:colOff>
      <xdr:row>0</xdr:row>
      <xdr:rowOff>114300</xdr:rowOff>
    </xdr:from>
    <xdr:to>
      <xdr:col>0</xdr:col>
      <xdr:colOff>514350</xdr:colOff>
      <xdr:row>28</xdr:row>
      <xdr:rowOff>57153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1F937CD1-90BE-4541-B887-380D13B13773}"/>
            </a:ext>
          </a:extLst>
        </xdr:cNvPr>
        <xdr:cNvSpPr/>
      </xdr:nvSpPr>
      <xdr:spPr>
        <a:xfrm rot="16200000" flipH="1" flipV="1">
          <a:off x="-2220915" y="2478089"/>
          <a:ext cx="5099053" cy="371476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0</xdr:col>
      <xdr:colOff>1</xdr:colOff>
      <xdr:row>15</xdr:row>
      <xdr:rowOff>98425</xdr:rowOff>
    </xdr:from>
    <xdr:to>
      <xdr:col>0</xdr:col>
      <xdr:colOff>1</xdr:colOff>
      <xdr:row>35</xdr:row>
      <xdr:rowOff>171450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5CFEB27E-0FC0-426E-85BA-66273AB22952}"/>
            </a:ext>
          </a:extLst>
        </xdr:cNvPr>
        <xdr:cNvSpPr/>
      </xdr:nvSpPr>
      <xdr:spPr>
        <a:xfrm rot="16200000" flipH="1" flipV="1">
          <a:off x="-1878012" y="4738688"/>
          <a:ext cx="3756025" cy="0"/>
        </a:xfrm>
        <a:prstGeom prst="roundRect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1</xdr:col>
      <xdr:colOff>158751</xdr:colOff>
      <xdr:row>2</xdr:row>
      <xdr:rowOff>139700</xdr:rowOff>
    </xdr:from>
    <xdr:to>
      <xdr:col>3</xdr:col>
      <xdr:colOff>285751</xdr:colOff>
      <xdr:row>3</xdr:row>
      <xdr:rowOff>146050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8A7E214-4412-4AED-ADF6-4FCD16A5E06E}"/>
            </a:ext>
          </a:extLst>
        </xdr:cNvPr>
        <xdr:cNvSpPr txBox="1"/>
      </xdr:nvSpPr>
      <xdr:spPr>
        <a:xfrm>
          <a:off x="768351" y="508000"/>
          <a:ext cx="1346200" cy="19050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bg1"/>
              </a:solidFill>
            </a:rPr>
            <a:t>Total Passengers</a:t>
          </a:r>
          <a:endParaRPr lang="en-PK" sz="105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596901</xdr:colOff>
      <xdr:row>2</xdr:row>
      <xdr:rowOff>139700</xdr:rowOff>
    </xdr:from>
    <xdr:to>
      <xdr:col>4</xdr:col>
      <xdr:colOff>603251</xdr:colOff>
      <xdr:row>3</xdr:row>
      <xdr:rowOff>158750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8B88BCA-3315-47DA-BEBF-67F9675655B0}"/>
            </a:ext>
          </a:extLst>
        </xdr:cNvPr>
        <xdr:cNvSpPr txBox="1"/>
      </xdr:nvSpPr>
      <xdr:spPr>
        <a:xfrm>
          <a:off x="1816101" y="508000"/>
          <a:ext cx="1225550" cy="20320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bg1"/>
              </a:solidFill>
            </a:rPr>
            <a:t>Avg Riders Per Trip</a:t>
          </a:r>
          <a:endParaRPr lang="en-PK" sz="105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501651</xdr:colOff>
      <xdr:row>2</xdr:row>
      <xdr:rowOff>133350</xdr:rowOff>
    </xdr:from>
    <xdr:to>
      <xdr:col>7</xdr:col>
      <xdr:colOff>19051</xdr:colOff>
      <xdr:row>3</xdr:row>
      <xdr:rowOff>139700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2F56DD-50EE-4BCD-90E3-DC8712D57745}"/>
            </a:ext>
          </a:extLst>
        </xdr:cNvPr>
        <xdr:cNvSpPr txBox="1"/>
      </xdr:nvSpPr>
      <xdr:spPr>
        <a:xfrm>
          <a:off x="2940051" y="501650"/>
          <a:ext cx="1346200" cy="19050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bg1"/>
              </a:solidFill>
            </a:rPr>
            <a:t>Busiest</a:t>
          </a:r>
          <a:r>
            <a:rPr lang="en-US" sz="1050" b="1" baseline="0">
              <a:solidFill>
                <a:schemeClr val="bg1"/>
              </a:solidFill>
            </a:rPr>
            <a:t> Route</a:t>
          </a:r>
          <a:r>
            <a:rPr lang="en-US" sz="1050" b="1">
              <a:solidFill>
                <a:schemeClr val="bg1"/>
              </a:solidFill>
            </a:rPr>
            <a:t> Passengers</a:t>
          </a:r>
          <a:endParaRPr lang="en-PK" sz="105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177801</xdr:colOff>
      <xdr:row>2</xdr:row>
      <xdr:rowOff>133350</xdr:rowOff>
    </xdr:from>
    <xdr:to>
      <xdr:col>8</xdr:col>
      <xdr:colOff>317501</xdr:colOff>
      <xdr:row>3</xdr:row>
      <xdr:rowOff>152400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B2CAB70-55D5-4BFE-B5D5-3444CEC3BEF8}"/>
            </a:ext>
          </a:extLst>
        </xdr:cNvPr>
        <xdr:cNvSpPr txBox="1"/>
      </xdr:nvSpPr>
      <xdr:spPr>
        <a:xfrm>
          <a:off x="3835401" y="501650"/>
          <a:ext cx="1358900" cy="20320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bg1"/>
              </a:solidFill>
            </a:rPr>
            <a:t>Least Busiest</a:t>
          </a:r>
          <a:r>
            <a:rPr lang="en-US" sz="1050" b="1" baseline="0">
              <a:solidFill>
                <a:schemeClr val="bg1"/>
              </a:solidFill>
            </a:rPr>
            <a:t> </a:t>
          </a:r>
          <a:r>
            <a:rPr lang="en-US" sz="1100" b="1" baseline="0">
              <a:solidFill>
                <a:schemeClr val="bg1"/>
              </a:solidFill>
            </a:rPr>
            <a:t>Route</a:t>
          </a:r>
          <a:endParaRPr lang="en-PK" sz="105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482601</xdr:colOff>
      <xdr:row>4</xdr:row>
      <xdr:rowOff>50800</xdr:rowOff>
    </xdr:from>
    <xdr:to>
      <xdr:col>2</xdr:col>
      <xdr:colOff>463551</xdr:colOff>
      <xdr:row>5</xdr:row>
      <xdr:rowOff>107950</xdr:rowOff>
    </xdr:to>
    <xdr:sp macro="" textlink="Analysis!A2">
      <xdr:nvSpPr>
        <xdr:cNvPr id="19" name="TextBox 18">
          <a:extLst>
            <a:ext uri="{FF2B5EF4-FFF2-40B4-BE49-F238E27FC236}">
              <a16:creationId xmlns:a16="http://schemas.microsoft.com/office/drawing/2014/main" id="{162B0F59-70E1-434F-87A4-A28798FF5A7C}"/>
            </a:ext>
          </a:extLst>
        </xdr:cNvPr>
        <xdr:cNvSpPr txBox="1"/>
      </xdr:nvSpPr>
      <xdr:spPr>
        <a:xfrm>
          <a:off x="1092201" y="787400"/>
          <a:ext cx="590550" cy="24130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A7209E0-48CE-4094-B802-F30BA9FDDBC0}" type="TxLink">
            <a:rPr lang="en-US" sz="10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6587</a:t>
          </a:fld>
          <a:endParaRPr lang="en-PK" sz="10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228601</xdr:colOff>
      <xdr:row>4</xdr:row>
      <xdr:rowOff>57150</xdr:rowOff>
    </xdr:from>
    <xdr:to>
      <xdr:col>4</xdr:col>
      <xdr:colOff>69851</xdr:colOff>
      <xdr:row>5</xdr:row>
      <xdr:rowOff>88900</xdr:rowOff>
    </xdr:to>
    <xdr:sp macro="" textlink="Analysis!B2">
      <xdr:nvSpPr>
        <xdr:cNvPr id="20" name="TextBox 19">
          <a:extLst>
            <a:ext uri="{FF2B5EF4-FFF2-40B4-BE49-F238E27FC236}">
              <a16:creationId xmlns:a16="http://schemas.microsoft.com/office/drawing/2014/main" id="{E56521D0-7692-4025-8837-EA2BE00CE832}"/>
            </a:ext>
          </a:extLst>
        </xdr:cNvPr>
        <xdr:cNvSpPr txBox="1"/>
      </xdr:nvSpPr>
      <xdr:spPr>
        <a:xfrm>
          <a:off x="2057401" y="793750"/>
          <a:ext cx="450850" cy="21590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6AE40CD-EF88-4187-8687-13220A972656}" type="TxLink">
            <a:rPr lang="en-US" sz="10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33</a:t>
          </a:fld>
          <a:endParaRPr lang="en-PK" sz="10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368301</xdr:colOff>
      <xdr:row>4</xdr:row>
      <xdr:rowOff>38100</xdr:rowOff>
    </xdr:from>
    <xdr:to>
      <xdr:col>6</xdr:col>
      <xdr:colOff>431801</xdr:colOff>
      <xdr:row>5</xdr:row>
      <xdr:rowOff>57150</xdr:rowOff>
    </xdr:to>
    <xdr:sp macro="" textlink="Analysis!A8">
      <xdr:nvSpPr>
        <xdr:cNvPr id="21" name="TextBox 20">
          <a:extLst>
            <a:ext uri="{FF2B5EF4-FFF2-40B4-BE49-F238E27FC236}">
              <a16:creationId xmlns:a16="http://schemas.microsoft.com/office/drawing/2014/main" id="{500C859F-70E0-483B-947B-E09856589E06}"/>
            </a:ext>
          </a:extLst>
        </xdr:cNvPr>
        <xdr:cNvSpPr txBox="1"/>
      </xdr:nvSpPr>
      <xdr:spPr>
        <a:xfrm>
          <a:off x="2806701" y="774700"/>
          <a:ext cx="1282700" cy="20320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96F0759-6FAA-4199-9EEF-3B9775A45958}" type="TxLink">
            <a:rPr lang="en-US" sz="10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East-West Express</a:t>
          </a:fld>
          <a:endParaRPr lang="en-PK" sz="10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463551</xdr:colOff>
      <xdr:row>4</xdr:row>
      <xdr:rowOff>31750</xdr:rowOff>
    </xdr:from>
    <xdr:to>
      <xdr:col>8</xdr:col>
      <xdr:colOff>63501</xdr:colOff>
      <xdr:row>5</xdr:row>
      <xdr:rowOff>31750</xdr:rowOff>
    </xdr:to>
    <xdr:sp macro="" textlink="Analysis!A14">
      <xdr:nvSpPr>
        <xdr:cNvPr id="22" name="TextBox 21">
          <a:extLst>
            <a:ext uri="{FF2B5EF4-FFF2-40B4-BE49-F238E27FC236}">
              <a16:creationId xmlns:a16="http://schemas.microsoft.com/office/drawing/2014/main" id="{89768274-7B66-4B59-9852-32F8FEA21CD1}"/>
            </a:ext>
          </a:extLst>
        </xdr:cNvPr>
        <xdr:cNvSpPr txBox="1"/>
      </xdr:nvSpPr>
      <xdr:spPr>
        <a:xfrm>
          <a:off x="4121151" y="768350"/>
          <a:ext cx="819150" cy="18415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2A84B92-2A06-4E85-9AFB-EA637F419D85}" type="TxLink">
            <a:rPr lang="en-US" sz="10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South Line</a:t>
          </a:fld>
          <a:endParaRPr lang="en-PK" sz="10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184151</xdr:colOff>
      <xdr:row>4</xdr:row>
      <xdr:rowOff>25400</xdr:rowOff>
    </xdr:from>
    <xdr:to>
      <xdr:col>8</xdr:col>
      <xdr:colOff>228601</xdr:colOff>
      <xdr:row>4</xdr:row>
      <xdr:rowOff>71119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EA2C401-FF88-438B-9132-C7B6596FAFD7}"/>
            </a:ext>
          </a:extLst>
        </xdr:cNvPr>
        <xdr:cNvSpPr/>
      </xdr:nvSpPr>
      <xdr:spPr>
        <a:xfrm>
          <a:off x="793751" y="762000"/>
          <a:ext cx="4311650" cy="45719"/>
        </a:xfrm>
        <a:prstGeom prst="rect">
          <a:avLst/>
        </a:prstGeom>
        <a:gradFill flip="none" rotWithShape="1">
          <a:gsLst>
            <a:gs pos="0">
              <a:schemeClr val="tx1"/>
            </a:gs>
            <a:gs pos="68000">
              <a:schemeClr val="tx1">
                <a:lumMod val="95000"/>
                <a:lumOff val="5000"/>
              </a:schemeClr>
            </a:gs>
            <a:gs pos="39000">
              <a:schemeClr val="tx1">
                <a:lumMod val="50000"/>
                <a:lumOff val="50000"/>
              </a:schemeClr>
            </a:gs>
            <a:gs pos="90000">
              <a:schemeClr val="tx1">
                <a:lumMod val="65000"/>
                <a:lumOff val="35000"/>
              </a:schemeClr>
            </a:gs>
          </a:gsLst>
          <a:path path="circle">
            <a:fillToRect l="100000" t="100000"/>
          </a:path>
          <a:tileRect r="-100000" b="-10000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2</xdr:col>
      <xdr:colOff>25401</xdr:colOff>
      <xdr:row>4</xdr:row>
      <xdr:rowOff>0</xdr:rowOff>
    </xdr:from>
    <xdr:to>
      <xdr:col>2</xdr:col>
      <xdr:colOff>152401</xdr:colOff>
      <xdr:row>4</xdr:row>
      <xdr:rowOff>101600</xdr:rowOff>
    </xdr:to>
    <xdr:sp macro="" textlink="">
      <xdr:nvSpPr>
        <xdr:cNvPr id="24" name="Flowchart: Connector 23">
          <a:extLst>
            <a:ext uri="{FF2B5EF4-FFF2-40B4-BE49-F238E27FC236}">
              <a16:creationId xmlns:a16="http://schemas.microsoft.com/office/drawing/2014/main" id="{9FA9D98F-CE58-4D2E-8A55-275AA4DF60A0}"/>
            </a:ext>
          </a:extLst>
        </xdr:cNvPr>
        <xdr:cNvSpPr/>
      </xdr:nvSpPr>
      <xdr:spPr>
        <a:xfrm>
          <a:off x="1244601" y="736600"/>
          <a:ext cx="127000" cy="101600"/>
        </a:xfrm>
        <a:prstGeom prst="flowChartConnector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3</xdr:col>
      <xdr:colOff>336551</xdr:colOff>
      <xdr:row>3</xdr:row>
      <xdr:rowOff>177800</xdr:rowOff>
    </xdr:from>
    <xdr:to>
      <xdr:col>3</xdr:col>
      <xdr:colOff>463551</xdr:colOff>
      <xdr:row>4</xdr:row>
      <xdr:rowOff>95250</xdr:rowOff>
    </xdr:to>
    <xdr:sp macro="" textlink="">
      <xdr:nvSpPr>
        <xdr:cNvPr id="26" name="Flowchart: Connector 25">
          <a:extLst>
            <a:ext uri="{FF2B5EF4-FFF2-40B4-BE49-F238E27FC236}">
              <a16:creationId xmlns:a16="http://schemas.microsoft.com/office/drawing/2014/main" id="{518995EE-E00B-407C-AF59-FA041CA561B4}"/>
            </a:ext>
          </a:extLst>
        </xdr:cNvPr>
        <xdr:cNvSpPr/>
      </xdr:nvSpPr>
      <xdr:spPr>
        <a:xfrm>
          <a:off x="2165351" y="730250"/>
          <a:ext cx="127000" cy="101600"/>
        </a:xfrm>
        <a:prstGeom prst="flowChartConnector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5</xdr:col>
      <xdr:colOff>304801</xdr:colOff>
      <xdr:row>3</xdr:row>
      <xdr:rowOff>177800</xdr:rowOff>
    </xdr:from>
    <xdr:to>
      <xdr:col>5</xdr:col>
      <xdr:colOff>431801</xdr:colOff>
      <xdr:row>4</xdr:row>
      <xdr:rowOff>95250</xdr:rowOff>
    </xdr:to>
    <xdr:sp macro="" textlink="">
      <xdr:nvSpPr>
        <xdr:cNvPr id="27" name="Flowchart: Connector 26">
          <a:extLst>
            <a:ext uri="{FF2B5EF4-FFF2-40B4-BE49-F238E27FC236}">
              <a16:creationId xmlns:a16="http://schemas.microsoft.com/office/drawing/2014/main" id="{B6499896-0CC4-4195-9E66-1E602630F79B}"/>
            </a:ext>
          </a:extLst>
        </xdr:cNvPr>
        <xdr:cNvSpPr/>
      </xdr:nvSpPr>
      <xdr:spPr>
        <a:xfrm>
          <a:off x="3352801" y="730250"/>
          <a:ext cx="127000" cy="101600"/>
        </a:xfrm>
        <a:prstGeom prst="flowChartConnector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7</xdr:col>
      <xdr:colOff>114301</xdr:colOff>
      <xdr:row>3</xdr:row>
      <xdr:rowOff>171450</xdr:rowOff>
    </xdr:from>
    <xdr:to>
      <xdr:col>7</xdr:col>
      <xdr:colOff>241301</xdr:colOff>
      <xdr:row>4</xdr:row>
      <xdr:rowOff>88900</xdr:rowOff>
    </xdr:to>
    <xdr:sp macro="" textlink="">
      <xdr:nvSpPr>
        <xdr:cNvPr id="28" name="Flowchart: Connector 27">
          <a:extLst>
            <a:ext uri="{FF2B5EF4-FFF2-40B4-BE49-F238E27FC236}">
              <a16:creationId xmlns:a16="http://schemas.microsoft.com/office/drawing/2014/main" id="{AEC2EE00-1E55-4FA6-BAB4-F6C3816AB837}"/>
            </a:ext>
          </a:extLst>
        </xdr:cNvPr>
        <xdr:cNvSpPr/>
      </xdr:nvSpPr>
      <xdr:spPr>
        <a:xfrm>
          <a:off x="4381501" y="723900"/>
          <a:ext cx="127000" cy="101600"/>
        </a:xfrm>
        <a:prstGeom prst="flowChartConnector">
          <a:avLst/>
        </a:prstGeom>
        <a:solidFill>
          <a:schemeClr val="bg2">
            <a:lumMod val="9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4</xdr:col>
      <xdr:colOff>603250</xdr:colOff>
      <xdr:row>0</xdr:row>
      <xdr:rowOff>66222</xdr:rowOff>
    </xdr:from>
    <xdr:to>
      <xdr:col>11</xdr:col>
      <xdr:colOff>244928</xdr:colOff>
      <xdr:row>2</xdr:row>
      <xdr:rowOff>45357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F288AA32-3550-4B00-B2F2-460443C008B9}"/>
            </a:ext>
          </a:extLst>
        </xdr:cNvPr>
        <xdr:cNvSpPr txBox="1"/>
      </xdr:nvSpPr>
      <xdr:spPr>
        <a:xfrm>
          <a:off x="3034393" y="66222"/>
          <a:ext cx="3896178" cy="341992"/>
        </a:xfrm>
        <a:prstGeom prst="rect">
          <a:avLst/>
        </a:prstGeom>
        <a:gradFill flip="none" rotWithShape="1">
          <a:gsLst>
            <a:gs pos="3000">
              <a:schemeClr val="tx1">
                <a:lumMod val="75000"/>
                <a:lumOff val="25000"/>
              </a:schemeClr>
            </a:gs>
            <a:gs pos="66000">
              <a:schemeClr val="tx1">
                <a:lumMod val="65000"/>
                <a:lumOff val="35000"/>
              </a:schemeClr>
            </a:gs>
            <a:gs pos="33000">
              <a:schemeClr val="tx1">
                <a:lumMod val="50000"/>
                <a:lumOff val="50000"/>
              </a:schemeClr>
            </a:gs>
            <a:gs pos="89000">
              <a:schemeClr val="tx1">
                <a:lumMod val="65000"/>
                <a:lumOff val="35000"/>
              </a:schemeClr>
            </a:gs>
          </a:gsLst>
          <a:lin ang="270000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lang="en-US" sz="1400" b="1">
              <a:solidFill>
                <a:schemeClr val="lt1"/>
              </a:solidFill>
              <a:latin typeface="+mn-lt"/>
              <a:ea typeface="+mn-ea"/>
              <a:cs typeface="+mn-cs"/>
            </a:rPr>
            <a:t>BUS TRANSPORTATION ANALYSIS DASHBOARD</a:t>
          </a:r>
          <a:endParaRPr lang="en-PK" sz="14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57150</xdr:colOff>
      <xdr:row>6</xdr:row>
      <xdr:rowOff>21771</xdr:rowOff>
    </xdr:from>
    <xdr:to>
      <xdr:col>7</xdr:col>
      <xdr:colOff>165100</xdr:colOff>
      <xdr:row>16</xdr:row>
      <xdr:rowOff>72571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9178AAB0-07A6-4AD1-A422-D2EC42BDEC52}"/>
            </a:ext>
          </a:extLst>
        </xdr:cNvPr>
        <xdr:cNvGrpSpPr/>
      </xdr:nvGrpSpPr>
      <xdr:grpSpPr>
        <a:xfrm>
          <a:off x="664936" y="1110342"/>
          <a:ext cx="3754664" cy="1865086"/>
          <a:chOff x="711200" y="1212850"/>
          <a:chExt cx="2774950" cy="1892300"/>
        </a:xfrm>
      </xdr:grpSpPr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4FDC9EF9-5A01-42F3-BCEA-BD56E5013C5F}"/>
              </a:ext>
            </a:extLst>
          </xdr:cNvPr>
          <xdr:cNvSpPr/>
        </xdr:nvSpPr>
        <xdr:spPr>
          <a:xfrm>
            <a:off x="730250" y="1212850"/>
            <a:ext cx="2755900" cy="18732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K" sz="1100"/>
          </a:p>
        </xdr:txBody>
      </xdr:sp>
      <xdr:sp macro="" textlink="">
        <xdr:nvSpPr>
          <xdr:cNvPr id="31" name="Rectangle 30">
            <a:extLst>
              <a:ext uri="{FF2B5EF4-FFF2-40B4-BE49-F238E27FC236}">
                <a16:creationId xmlns:a16="http://schemas.microsoft.com/office/drawing/2014/main" id="{5DB3450E-2165-481B-A39D-177C2DF124F6}"/>
              </a:ext>
            </a:extLst>
          </xdr:cNvPr>
          <xdr:cNvSpPr/>
        </xdr:nvSpPr>
        <xdr:spPr>
          <a:xfrm>
            <a:off x="711200" y="1231900"/>
            <a:ext cx="2755900" cy="1873250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K" sz="1100"/>
          </a:p>
        </xdr:txBody>
      </xdr:sp>
    </xdr:grpSp>
    <xdr:clientData/>
  </xdr:twoCellAnchor>
  <xdr:twoCellAnchor>
    <xdr:from>
      <xdr:col>1</xdr:col>
      <xdr:colOff>69850</xdr:colOff>
      <xdr:row>6</xdr:row>
      <xdr:rowOff>66221</xdr:rowOff>
    </xdr:from>
    <xdr:to>
      <xdr:col>5</xdr:col>
      <xdr:colOff>234950</xdr:colOff>
      <xdr:row>8</xdr:row>
      <xdr:rowOff>97971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E8D4593-E04F-4641-93A8-235D87716AAA}"/>
            </a:ext>
          </a:extLst>
        </xdr:cNvPr>
        <xdr:cNvSpPr txBox="1"/>
      </xdr:nvSpPr>
      <xdr:spPr>
        <a:xfrm>
          <a:off x="677636" y="1154792"/>
          <a:ext cx="2596243" cy="394608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</a:rPr>
            <a:t>Bus Utilization By Time Range</a:t>
          </a:r>
          <a:br>
            <a:rPr lang="en-US" sz="1100" b="1">
              <a:solidFill>
                <a:schemeClr val="bg1"/>
              </a:solidFill>
            </a:rPr>
          </a:br>
          <a:r>
            <a:rPr lang="en-US" sz="800" b="1">
              <a:solidFill>
                <a:schemeClr val="bg1"/>
              </a:solidFill>
            </a:rPr>
            <a:t>(Total Passengers by Time)</a:t>
          </a:r>
          <a:endParaRPr lang="en-PK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165100</xdr:colOff>
      <xdr:row>8</xdr:row>
      <xdr:rowOff>104321</xdr:rowOff>
    </xdr:from>
    <xdr:to>
      <xdr:col>4</xdr:col>
      <xdr:colOff>165100</xdr:colOff>
      <xdr:row>16</xdr:row>
      <xdr:rowOff>53521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FEC9E9E-F687-48BA-B712-7EB16497E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228600</xdr:colOff>
      <xdr:row>6</xdr:row>
      <xdr:rowOff>72571</xdr:rowOff>
    </xdr:from>
    <xdr:to>
      <xdr:col>6</xdr:col>
      <xdr:colOff>50800</xdr:colOff>
      <xdr:row>8</xdr:row>
      <xdr:rowOff>133349</xdr:rowOff>
    </xdr:to>
    <xdr:pic>
      <xdr:nvPicPr>
        <xdr:cNvPr id="37" name="Graphic 36" descr="Clock">
          <a:extLst>
            <a:ext uri="{FF2B5EF4-FFF2-40B4-BE49-F238E27FC236}">
              <a16:creationId xmlns:a16="http://schemas.microsoft.com/office/drawing/2014/main" id="{D637CE2B-D34F-4D49-A189-E0F3A05ED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267529" y="1161142"/>
          <a:ext cx="429985" cy="423636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11</xdr:row>
      <xdr:rowOff>66221</xdr:rowOff>
    </xdr:from>
    <xdr:to>
      <xdr:col>6</xdr:col>
      <xdr:colOff>0</xdr:colOff>
      <xdr:row>13</xdr:row>
      <xdr:rowOff>133350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4402E48D-9156-4DE0-B0E4-EFCAF962E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0379" y="2061935"/>
          <a:ext cx="436335" cy="42998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63501</xdr:colOff>
      <xdr:row>8</xdr:row>
      <xdr:rowOff>123371</xdr:rowOff>
    </xdr:from>
    <xdr:to>
      <xdr:col>6</xdr:col>
      <xdr:colOff>266700</xdr:colOff>
      <xdr:row>9</xdr:row>
      <xdr:rowOff>117021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384E73AF-8978-4989-A667-CB08AF985DED}"/>
            </a:ext>
          </a:extLst>
        </xdr:cNvPr>
        <xdr:cNvSpPr txBox="1"/>
      </xdr:nvSpPr>
      <xdr:spPr>
        <a:xfrm>
          <a:off x="3102430" y="1574800"/>
          <a:ext cx="810984" cy="175078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chemeClr val="bg1"/>
              </a:solidFill>
            </a:rPr>
            <a:t>Peak Hours</a:t>
          </a:r>
          <a:endParaRPr lang="en-PK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</xdr:colOff>
      <xdr:row>13</xdr:row>
      <xdr:rowOff>117021</xdr:rowOff>
    </xdr:from>
    <xdr:to>
      <xdr:col>6</xdr:col>
      <xdr:colOff>444500</xdr:colOff>
      <xdr:row>14</xdr:row>
      <xdr:rowOff>117021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8A669848-D296-40F9-BBDB-12C72C0387BC}"/>
            </a:ext>
          </a:extLst>
        </xdr:cNvPr>
        <xdr:cNvSpPr txBox="1"/>
      </xdr:nvSpPr>
      <xdr:spPr>
        <a:xfrm>
          <a:off x="3038930" y="2475592"/>
          <a:ext cx="1052284" cy="181429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solidFill>
                <a:schemeClr val="bg1"/>
              </a:solidFill>
            </a:rPr>
            <a:t>Off Peak Hours</a:t>
          </a:r>
          <a:endParaRPr lang="en-PK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590551</xdr:colOff>
      <xdr:row>9</xdr:row>
      <xdr:rowOff>104321</xdr:rowOff>
    </xdr:from>
    <xdr:to>
      <xdr:col>6</xdr:col>
      <xdr:colOff>298450</xdr:colOff>
      <xdr:row>10</xdr:row>
      <xdr:rowOff>152399</xdr:rowOff>
    </xdr:to>
    <xdr:sp macro="" textlink="Analysis!G19">
      <xdr:nvSpPr>
        <xdr:cNvPr id="42" name="TextBox 41">
          <a:extLst>
            <a:ext uri="{FF2B5EF4-FFF2-40B4-BE49-F238E27FC236}">
              <a16:creationId xmlns:a16="http://schemas.microsoft.com/office/drawing/2014/main" id="{DD0BA91B-329C-4159-A2E4-68107688297E}"/>
            </a:ext>
          </a:extLst>
        </xdr:cNvPr>
        <xdr:cNvSpPr txBox="1"/>
      </xdr:nvSpPr>
      <xdr:spPr>
        <a:xfrm>
          <a:off x="3021694" y="1737178"/>
          <a:ext cx="923470" cy="229507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82C8F2D-89C0-4F9D-AB1F-1B5D27F520B2}" type="TxLink">
            <a:rPr lang="en-US" sz="10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8:57:00 pm</a:t>
          </a:fld>
          <a:endParaRPr lang="en-PK" sz="700" b="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603251</xdr:colOff>
      <xdr:row>14</xdr:row>
      <xdr:rowOff>117021</xdr:rowOff>
    </xdr:from>
    <xdr:to>
      <xdr:col>6</xdr:col>
      <xdr:colOff>311150</xdr:colOff>
      <xdr:row>15</xdr:row>
      <xdr:rowOff>165099</xdr:rowOff>
    </xdr:to>
    <xdr:sp macro="" textlink="Analysis!J19">
      <xdr:nvSpPr>
        <xdr:cNvPr id="43" name="TextBox 42">
          <a:extLst>
            <a:ext uri="{FF2B5EF4-FFF2-40B4-BE49-F238E27FC236}">
              <a16:creationId xmlns:a16="http://schemas.microsoft.com/office/drawing/2014/main" id="{D3EEC000-8F8A-4753-97D9-5A139A3D12CA}"/>
            </a:ext>
          </a:extLst>
        </xdr:cNvPr>
        <xdr:cNvSpPr txBox="1"/>
      </xdr:nvSpPr>
      <xdr:spPr>
        <a:xfrm>
          <a:off x="3034394" y="2657021"/>
          <a:ext cx="923470" cy="229507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79FF2C61-049E-49DA-8528-23FBAF5BB1A5}" type="TxLink">
            <a:rPr lang="en-US" sz="105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7:50:00 pm</a:t>
          </a:fld>
          <a:endParaRPr lang="en-PK" sz="600" b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44450</xdr:colOff>
      <xdr:row>17</xdr:row>
      <xdr:rowOff>19050</xdr:rowOff>
    </xdr:from>
    <xdr:to>
      <xdr:col>7</xdr:col>
      <xdr:colOff>171450</xdr:colOff>
      <xdr:row>28</xdr:row>
      <xdr:rowOff>63500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AB2A033C-428D-4CBE-89F0-63F02422798C}"/>
            </a:ext>
          </a:extLst>
        </xdr:cNvPr>
        <xdr:cNvGrpSpPr/>
      </xdr:nvGrpSpPr>
      <xdr:grpSpPr>
        <a:xfrm>
          <a:off x="652236" y="3103336"/>
          <a:ext cx="3773714" cy="2040164"/>
          <a:chOff x="711200" y="1212850"/>
          <a:chExt cx="2774950" cy="1892300"/>
        </a:xfrm>
      </xdr:grpSpPr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E8AAA129-2619-4DCA-94DE-08F89221D56F}"/>
              </a:ext>
            </a:extLst>
          </xdr:cNvPr>
          <xdr:cNvSpPr/>
        </xdr:nvSpPr>
        <xdr:spPr>
          <a:xfrm>
            <a:off x="730250" y="1212850"/>
            <a:ext cx="2755900" cy="18732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K" sz="1100"/>
          </a:p>
        </xdr:txBody>
      </xdr:sp>
      <xdr:sp macro="" textlink="">
        <xdr:nvSpPr>
          <xdr:cNvPr id="47" name="Rectangle 46">
            <a:extLst>
              <a:ext uri="{FF2B5EF4-FFF2-40B4-BE49-F238E27FC236}">
                <a16:creationId xmlns:a16="http://schemas.microsoft.com/office/drawing/2014/main" id="{D075A87B-C54F-4157-986C-D5EC4B423994}"/>
              </a:ext>
            </a:extLst>
          </xdr:cNvPr>
          <xdr:cNvSpPr/>
        </xdr:nvSpPr>
        <xdr:spPr>
          <a:xfrm>
            <a:off x="711200" y="1231900"/>
            <a:ext cx="2755900" cy="1873250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K" sz="1100"/>
          </a:p>
        </xdr:txBody>
      </xdr:sp>
    </xdr:grpSp>
    <xdr:clientData/>
  </xdr:twoCellAnchor>
  <xdr:twoCellAnchor>
    <xdr:from>
      <xdr:col>1</xdr:col>
      <xdr:colOff>215900</xdr:colOff>
      <xdr:row>18</xdr:row>
      <xdr:rowOff>177800</xdr:rowOff>
    </xdr:from>
    <xdr:to>
      <xdr:col>3</xdr:col>
      <xdr:colOff>495299</xdr:colOff>
      <xdr:row>26</xdr:row>
      <xdr:rowOff>63500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897F40B8-1E0E-44C0-A489-86A71ABD9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101600</xdr:colOff>
      <xdr:row>17</xdr:row>
      <xdr:rowOff>82550</xdr:rowOff>
    </xdr:from>
    <xdr:to>
      <xdr:col>5</xdr:col>
      <xdr:colOff>266700</xdr:colOff>
      <xdr:row>18</xdr:row>
      <xdr:rowOff>120650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BAD42DC7-4F6A-4F85-AC3B-F0DF3E06EBF5}"/>
            </a:ext>
          </a:extLst>
        </xdr:cNvPr>
        <xdr:cNvSpPr txBox="1"/>
      </xdr:nvSpPr>
      <xdr:spPr>
        <a:xfrm>
          <a:off x="711200" y="3213100"/>
          <a:ext cx="2603500" cy="22225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bg1"/>
              </a:solidFill>
            </a:rPr>
            <a:t>Total Riders Yearly Distibution</a:t>
          </a:r>
          <a:endParaRPr lang="en-PK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508000</xdr:colOff>
      <xdr:row>20</xdr:row>
      <xdr:rowOff>127000</xdr:rowOff>
    </xdr:from>
    <xdr:to>
      <xdr:col>5</xdr:col>
      <xdr:colOff>196850</xdr:colOff>
      <xdr:row>22</xdr:row>
      <xdr:rowOff>50800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81D9E7DF-47EC-40E0-AC43-0500CF5C9C46}"/>
            </a:ext>
          </a:extLst>
        </xdr:cNvPr>
        <xdr:cNvSpPr txBox="1"/>
      </xdr:nvSpPr>
      <xdr:spPr>
        <a:xfrm>
          <a:off x="2336800" y="3810000"/>
          <a:ext cx="908050" cy="29210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bg1"/>
              </a:solidFill>
            </a:rPr>
            <a:t>YOY Change</a:t>
          </a:r>
          <a:endParaRPr lang="en-PK" sz="1050" b="1">
            <a:solidFill>
              <a:schemeClr val="bg1"/>
            </a:solidFill>
          </a:endParaRPr>
        </a:p>
      </xdr:txBody>
    </xdr:sp>
    <xdr:clientData/>
  </xdr:twoCellAnchor>
  <xdr:oneCellAnchor>
    <xdr:from>
      <xdr:col>5</xdr:col>
      <xdr:colOff>241300</xdr:colOff>
      <xdr:row>19</xdr:row>
      <xdr:rowOff>63500</xdr:rowOff>
    </xdr:from>
    <xdr:ext cx="1022350" cy="1092200"/>
    <xdr:sp macro="" textlink="Analysis!O34">
      <xdr:nvSpPr>
        <xdr:cNvPr id="50" name="TextBox 49">
          <a:extLst>
            <a:ext uri="{FF2B5EF4-FFF2-40B4-BE49-F238E27FC236}">
              <a16:creationId xmlns:a16="http://schemas.microsoft.com/office/drawing/2014/main" id="{D16CD6CC-8CC7-4861-9C8D-DAD3457EABC8}"/>
            </a:ext>
          </a:extLst>
        </xdr:cNvPr>
        <xdr:cNvSpPr txBox="1"/>
      </xdr:nvSpPr>
      <xdr:spPr>
        <a:xfrm>
          <a:off x="3289300" y="3562350"/>
          <a:ext cx="1022350" cy="1092200"/>
        </a:xfrm>
        <a:prstGeom prst="rect">
          <a:avLst/>
        </a:prstGeom>
        <a:gradFill flip="none" rotWithShape="1">
          <a:gsLst>
            <a:gs pos="0">
              <a:schemeClr val="tx1">
                <a:lumMod val="95000"/>
                <a:lumOff val="5000"/>
              </a:schemeClr>
            </a:gs>
            <a:gs pos="80000">
              <a:schemeClr val="tx1">
                <a:lumMod val="65000"/>
                <a:lumOff val="35000"/>
              </a:schemeClr>
            </a:gs>
            <a:gs pos="53000">
              <a:schemeClr val="tx1">
                <a:lumMod val="65000"/>
                <a:lumOff val="35000"/>
              </a:schemeClr>
            </a:gs>
            <a:gs pos="100000">
              <a:schemeClr val="tx1">
                <a:lumMod val="50000"/>
                <a:lumOff val="50000"/>
              </a:schemeClr>
            </a:gs>
          </a:gsLst>
          <a:lin ang="2700000" scaled="1"/>
          <a:tileRect/>
        </a:gradFill>
        <a:ln>
          <a:noFill/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25200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D26C6A07-B229-4B2A-B9D4-CE4E2FF88635}" type="TxLink">
            <a:rPr lang="en-US" sz="9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YOY change suggests room for Improvement</a:t>
          </a:fld>
          <a:endParaRPr lang="en-PK" sz="9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3</xdr:col>
      <xdr:colOff>431800</xdr:colOff>
      <xdr:row>21</xdr:row>
      <xdr:rowOff>146050</xdr:rowOff>
    </xdr:from>
    <xdr:to>
      <xdr:col>5</xdr:col>
      <xdr:colOff>120650</xdr:colOff>
      <xdr:row>23</xdr:row>
      <xdr:rowOff>69850</xdr:rowOff>
    </xdr:to>
    <xdr:sp macro="" textlink="Analysis!O28">
      <xdr:nvSpPr>
        <xdr:cNvPr id="52" name="TextBox 51">
          <a:extLst>
            <a:ext uri="{FF2B5EF4-FFF2-40B4-BE49-F238E27FC236}">
              <a16:creationId xmlns:a16="http://schemas.microsoft.com/office/drawing/2014/main" id="{8232261B-13C2-4727-B6ED-16D9BF8D47D0}"/>
            </a:ext>
          </a:extLst>
        </xdr:cNvPr>
        <xdr:cNvSpPr txBox="1"/>
      </xdr:nvSpPr>
      <xdr:spPr>
        <a:xfrm>
          <a:off x="2260600" y="4013200"/>
          <a:ext cx="908050" cy="29210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4A72FA18-B02C-41D7-B85B-43F3962AF847}" type="TxLink">
            <a:rPr lang="en-US" sz="10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-83.50%</a:t>
          </a:fld>
          <a:endParaRPr lang="en-PK" sz="7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438150</xdr:colOff>
      <xdr:row>22</xdr:row>
      <xdr:rowOff>165100</xdr:rowOff>
    </xdr:from>
    <xdr:to>
      <xdr:col>5</xdr:col>
      <xdr:colOff>127000</xdr:colOff>
      <xdr:row>24</xdr:row>
      <xdr:rowOff>88900</xdr:rowOff>
    </xdr:to>
    <xdr:sp macro="" textlink="Analysis!P28">
      <xdr:nvSpPr>
        <xdr:cNvPr id="53" name="TextBox 52">
          <a:extLst>
            <a:ext uri="{FF2B5EF4-FFF2-40B4-BE49-F238E27FC236}">
              <a16:creationId xmlns:a16="http://schemas.microsoft.com/office/drawing/2014/main" id="{80DDB5A9-5DF3-4786-9357-90B83B716D5D}"/>
            </a:ext>
          </a:extLst>
        </xdr:cNvPr>
        <xdr:cNvSpPr txBox="1"/>
      </xdr:nvSpPr>
      <xdr:spPr>
        <a:xfrm>
          <a:off x="2266950" y="4216400"/>
          <a:ext cx="908050" cy="29210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2A3DE2CA-DD02-4E87-9304-A25E31195E2C}" type="TxLink">
            <a:rPr lang="en-US" sz="11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▼</a:t>
          </a:fld>
          <a:endParaRPr lang="en-PK" sz="7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552450</xdr:colOff>
      <xdr:row>18</xdr:row>
      <xdr:rowOff>88900</xdr:rowOff>
    </xdr:from>
    <xdr:to>
      <xdr:col>6</xdr:col>
      <xdr:colOff>304800</xdr:colOff>
      <xdr:row>20</xdr:row>
      <xdr:rowOff>82550</xdr:rowOff>
    </xdr:to>
    <xdr:sp macro="" textlink="">
      <xdr:nvSpPr>
        <xdr:cNvPr id="54" name="Flowchart: Connector 53">
          <a:extLst>
            <a:ext uri="{FF2B5EF4-FFF2-40B4-BE49-F238E27FC236}">
              <a16:creationId xmlns:a16="http://schemas.microsoft.com/office/drawing/2014/main" id="{BACC6800-CC3D-474D-BE02-6480E0B26930}"/>
            </a:ext>
          </a:extLst>
        </xdr:cNvPr>
        <xdr:cNvSpPr/>
      </xdr:nvSpPr>
      <xdr:spPr>
        <a:xfrm>
          <a:off x="3600450" y="3403600"/>
          <a:ext cx="361950" cy="361950"/>
        </a:xfrm>
        <a:prstGeom prst="flowChartConnector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 editAs="oneCell">
    <xdr:from>
      <xdr:col>5</xdr:col>
      <xdr:colOff>565150</xdr:colOff>
      <xdr:row>18</xdr:row>
      <xdr:rowOff>95250</xdr:rowOff>
    </xdr:from>
    <xdr:to>
      <xdr:col>6</xdr:col>
      <xdr:colOff>311150</xdr:colOff>
      <xdr:row>20</xdr:row>
      <xdr:rowOff>76720</xdr:rowOff>
    </xdr:to>
    <xdr:pic>
      <xdr:nvPicPr>
        <xdr:cNvPr id="56" name="Graphic 55" descr="Lightbulb">
          <a:extLst>
            <a:ext uri="{FF2B5EF4-FFF2-40B4-BE49-F238E27FC236}">
              <a16:creationId xmlns:a16="http://schemas.microsoft.com/office/drawing/2014/main" id="{5BC909C5-15DF-4D3E-AAD7-04DE5A7A9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613150" y="3409950"/>
          <a:ext cx="355600" cy="349770"/>
        </a:xfrm>
        <a:prstGeom prst="rect">
          <a:avLst/>
        </a:prstGeom>
      </xdr:spPr>
    </xdr:pic>
    <xdr:clientData/>
  </xdr:twoCellAnchor>
  <xdr:twoCellAnchor>
    <xdr:from>
      <xdr:col>7</xdr:col>
      <xdr:colOff>257174</xdr:colOff>
      <xdr:row>6</xdr:row>
      <xdr:rowOff>27219</xdr:rowOff>
    </xdr:from>
    <xdr:to>
      <xdr:col>10</xdr:col>
      <xdr:colOff>539749</xdr:colOff>
      <xdr:row>28</xdr:row>
      <xdr:rowOff>72572</xdr:rowOff>
    </xdr:to>
    <xdr:grpSp>
      <xdr:nvGrpSpPr>
        <xdr:cNvPr id="58" name="Group 57">
          <a:extLst>
            <a:ext uri="{FF2B5EF4-FFF2-40B4-BE49-F238E27FC236}">
              <a16:creationId xmlns:a16="http://schemas.microsoft.com/office/drawing/2014/main" id="{D0A8CFA2-7D19-4305-A0EB-3CFFF23353F0}"/>
            </a:ext>
          </a:extLst>
        </xdr:cNvPr>
        <xdr:cNvGrpSpPr/>
      </xdr:nvGrpSpPr>
      <xdr:grpSpPr>
        <a:xfrm rot="5400000">
          <a:off x="3546249" y="2081215"/>
          <a:ext cx="4036782" cy="2105932"/>
          <a:chOff x="711200" y="1212850"/>
          <a:chExt cx="2774950" cy="1892300"/>
        </a:xfrm>
      </xdr:grpSpPr>
      <xdr:sp macro="" textlink="">
        <xdr:nvSpPr>
          <xdr:cNvPr id="59" name="Rectangle 58">
            <a:extLst>
              <a:ext uri="{FF2B5EF4-FFF2-40B4-BE49-F238E27FC236}">
                <a16:creationId xmlns:a16="http://schemas.microsoft.com/office/drawing/2014/main" id="{D290AA6B-2893-4C69-8CDC-DFBAF279DA2B}"/>
              </a:ext>
            </a:extLst>
          </xdr:cNvPr>
          <xdr:cNvSpPr/>
        </xdr:nvSpPr>
        <xdr:spPr>
          <a:xfrm>
            <a:off x="730250" y="1212850"/>
            <a:ext cx="2755900" cy="18732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K" sz="1100"/>
          </a:p>
        </xdr:txBody>
      </xdr:sp>
      <xdr:sp macro="" textlink="">
        <xdr:nvSpPr>
          <xdr:cNvPr id="60" name="Rectangle 59">
            <a:extLst>
              <a:ext uri="{FF2B5EF4-FFF2-40B4-BE49-F238E27FC236}">
                <a16:creationId xmlns:a16="http://schemas.microsoft.com/office/drawing/2014/main" id="{819749AC-7C9F-489B-B58D-08AAC8542A45}"/>
              </a:ext>
            </a:extLst>
          </xdr:cNvPr>
          <xdr:cNvSpPr/>
        </xdr:nvSpPr>
        <xdr:spPr>
          <a:xfrm>
            <a:off x="711200" y="1231900"/>
            <a:ext cx="2755900" cy="1873250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K" sz="1100"/>
          </a:p>
        </xdr:txBody>
      </xdr:sp>
    </xdr:grpSp>
    <xdr:clientData/>
  </xdr:twoCellAnchor>
  <xdr:twoCellAnchor>
    <xdr:from>
      <xdr:col>7</xdr:col>
      <xdr:colOff>381001</xdr:colOff>
      <xdr:row>20</xdr:row>
      <xdr:rowOff>133350</xdr:rowOff>
    </xdr:from>
    <xdr:to>
      <xdr:col>10</xdr:col>
      <xdr:colOff>400050</xdr:colOff>
      <xdr:row>27</xdr:row>
      <xdr:rowOff>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495DE042-D127-45FD-94B1-61E9614B8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273050</xdr:colOff>
      <xdr:row>15</xdr:row>
      <xdr:rowOff>12700</xdr:rowOff>
    </xdr:from>
    <xdr:to>
      <xdr:col>10</xdr:col>
      <xdr:colOff>438150</xdr:colOff>
      <xdr:row>16</xdr:row>
      <xdr:rowOff>82550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0FA6D79-9BE6-4C99-A994-EE638B765C3D}"/>
            </a:ext>
          </a:extLst>
        </xdr:cNvPr>
        <xdr:cNvSpPr txBox="1"/>
      </xdr:nvSpPr>
      <xdr:spPr>
        <a:xfrm>
          <a:off x="4540250" y="2774950"/>
          <a:ext cx="1993900" cy="25400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bg1"/>
              </a:solidFill>
            </a:rPr>
            <a:t>Riders Weekday Distribution</a:t>
          </a:r>
          <a:endParaRPr lang="en-PK" sz="1100" b="1">
            <a:solidFill>
              <a:schemeClr val="bg1"/>
            </a:solidFill>
          </a:endParaRPr>
        </a:p>
      </xdr:txBody>
    </xdr:sp>
    <xdr:clientData/>
  </xdr:twoCellAnchor>
  <xdr:oneCellAnchor>
    <xdr:from>
      <xdr:col>7</xdr:col>
      <xdr:colOff>374650</xdr:colOff>
      <xdr:row>16</xdr:row>
      <xdr:rowOff>114300</xdr:rowOff>
    </xdr:from>
    <xdr:ext cx="1854200" cy="742950"/>
    <xdr:sp macro="" textlink="Analysis!U26">
      <xdr:nvSpPr>
        <xdr:cNvPr id="64" name="TextBox 63">
          <a:extLst>
            <a:ext uri="{FF2B5EF4-FFF2-40B4-BE49-F238E27FC236}">
              <a16:creationId xmlns:a16="http://schemas.microsoft.com/office/drawing/2014/main" id="{4216BDF8-12BB-4F57-8102-2F61231565A0}"/>
            </a:ext>
          </a:extLst>
        </xdr:cNvPr>
        <xdr:cNvSpPr txBox="1"/>
      </xdr:nvSpPr>
      <xdr:spPr>
        <a:xfrm>
          <a:off x="4641850" y="3060700"/>
          <a:ext cx="1854200" cy="742950"/>
        </a:xfrm>
        <a:prstGeom prst="rect">
          <a:avLst/>
        </a:prstGeom>
        <a:gradFill flip="none" rotWithShape="1">
          <a:gsLst>
            <a:gs pos="0">
              <a:schemeClr val="tx1">
                <a:lumMod val="95000"/>
                <a:lumOff val="5000"/>
              </a:schemeClr>
            </a:gs>
            <a:gs pos="80000">
              <a:schemeClr val="tx1">
                <a:lumMod val="65000"/>
                <a:lumOff val="35000"/>
              </a:schemeClr>
            </a:gs>
            <a:gs pos="53000">
              <a:schemeClr val="tx1">
                <a:lumMod val="65000"/>
                <a:lumOff val="35000"/>
              </a:schemeClr>
            </a:gs>
            <a:gs pos="100000">
              <a:schemeClr val="tx1">
                <a:lumMod val="50000"/>
                <a:lumOff val="50000"/>
              </a:schemeClr>
            </a:gs>
          </a:gsLst>
          <a:lin ang="2700000" scaled="1"/>
          <a:tileRect/>
        </a:gradFill>
        <a:ln>
          <a:noFill/>
        </a:ln>
        <a:effectLst>
          <a:softEdge rad="1270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7200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F95A0489-F658-4446-9034-31A6CA749B51}" type="TxLink">
            <a:rPr lang="en-US" sz="9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 algn="ctr"/>
            <a:t>Focus on the Highlighted weekdays: They exceeded the 941 passengers average and account for 49.4% of the total passengers</a:t>
          </a:fld>
          <a:endParaRPr lang="en-PK" sz="600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7</xdr:col>
      <xdr:colOff>492124</xdr:colOff>
      <xdr:row>8</xdr:row>
      <xdr:rowOff>130175</xdr:rowOff>
    </xdr:from>
    <xdr:to>
      <xdr:col>10</xdr:col>
      <xdr:colOff>234949</xdr:colOff>
      <xdr:row>14</xdr:row>
      <xdr:rowOff>127000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852837BF-A7E9-466C-9A3B-1329D7CAE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266700</xdr:colOff>
      <xdr:row>7</xdr:row>
      <xdr:rowOff>12700</xdr:rowOff>
    </xdr:from>
    <xdr:to>
      <xdr:col>10</xdr:col>
      <xdr:colOff>431800</xdr:colOff>
      <xdr:row>8</xdr:row>
      <xdr:rowOff>82550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1C8FD193-6801-4518-8C81-3AFD712012AA}"/>
            </a:ext>
          </a:extLst>
        </xdr:cNvPr>
        <xdr:cNvSpPr txBox="1"/>
      </xdr:nvSpPr>
      <xdr:spPr>
        <a:xfrm>
          <a:off x="4533900" y="1301750"/>
          <a:ext cx="1993900" cy="25400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bg1"/>
              </a:solidFill>
            </a:rPr>
            <a:t>Riders Monthly Distribution</a:t>
          </a:r>
          <a:endParaRPr lang="en-PK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22224</xdr:colOff>
      <xdr:row>2</xdr:row>
      <xdr:rowOff>136525</xdr:rowOff>
    </xdr:from>
    <xdr:to>
      <xdr:col>15</xdr:col>
      <xdr:colOff>76199</xdr:colOff>
      <xdr:row>28</xdr:row>
      <xdr:rowOff>81643</xdr:rowOff>
    </xdr:to>
    <xdr:grpSp>
      <xdr:nvGrpSpPr>
        <xdr:cNvPr id="74" name="Group 73">
          <a:extLst>
            <a:ext uri="{FF2B5EF4-FFF2-40B4-BE49-F238E27FC236}">
              <a16:creationId xmlns:a16="http://schemas.microsoft.com/office/drawing/2014/main" id="{FD36A72F-8FF4-4F09-A1B3-7B85468DCA35}"/>
            </a:ext>
          </a:extLst>
        </xdr:cNvPr>
        <xdr:cNvGrpSpPr/>
      </xdr:nvGrpSpPr>
      <xdr:grpSpPr>
        <a:xfrm rot="5400000">
          <a:off x="5619295" y="1587954"/>
          <a:ext cx="4662261" cy="2485118"/>
          <a:chOff x="711200" y="1212850"/>
          <a:chExt cx="2774950" cy="1892301"/>
        </a:xfrm>
      </xdr:grpSpPr>
      <xdr:sp macro="" textlink="">
        <xdr:nvSpPr>
          <xdr:cNvPr id="75" name="Rectangle 74">
            <a:extLst>
              <a:ext uri="{FF2B5EF4-FFF2-40B4-BE49-F238E27FC236}">
                <a16:creationId xmlns:a16="http://schemas.microsoft.com/office/drawing/2014/main" id="{DEC2E1EE-E90F-464E-B3A0-DB3F66F7DDD2}"/>
              </a:ext>
            </a:extLst>
          </xdr:cNvPr>
          <xdr:cNvSpPr/>
        </xdr:nvSpPr>
        <xdr:spPr>
          <a:xfrm>
            <a:off x="730250" y="1212850"/>
            <a:ext cx="2755900" cy="1873250"/>
          </a:xfrm>
          <a:prstGeom prst="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K" sz="1100"/>
          </a:p>
        </xdr:txBody>
      </xdr:sp>
      <xdr:sp macro="" textlink="">
        <xdr:nvSpPr>
          <xdr:cNvPr id="76" name="Rectangle 75">
            <a:extLst>
              <a:ext uri="{FF2B5EF4-FFF2-40B4-BE49-F238E27FC236}">
                <a16:creationId xmlns:a16="http://schemas.microsoft.com/office/drawing/2014/main" id="{80F88DC8-8402-45D9-8D53-EE81474323BA}"/>
              </a:ext>
            </a:extLst>
          </xdr:cNvPr>
          <xdr:cNvSpPr/>
        </xdr:nvSpPr>
        <xdr:spPr>
          <a:xfrm>
            <a:off x="711200" y="1231900"/>
            <a:ext cx="2755900" cy="1873251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PK" sz="1100"/>
          </a:p>
        </xdr:txBody>
      </xdr:sp>
    </xdr:grpSp>
    <xdr:clientData/>
  </xdr:twoCellAnchor>
  <xdr:twoCellAnchor>
    <xdr:from>
      <xdr:col>13</xdr:col>
      <xdr:colOff>234950</xdr:colOff>
      <xdr:row>4</xdr:row>
      <xdr:rowOff>171450</xdr:rowOff>
    </xdr:from>
    <xdr:to>
      <xdr:col>14</xdr:col>
      <xdr:colOff>571500</xdr:colOff>
      <xdr:row>9</xdr:row>
      <xdr:rowOff>6350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C5B0490B-F23E-4AC7-8ECB-A5E02C36B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142874</xdr:colOff>
      <xdr:row>4</xdr:row>
      <xdr:rowOff>155575</xdr:rowOff>
    </xdr:from>
    <xdr:to>
      <xdr:col>12</xdr:col>
      <xdr:colOff>479424</xdr:colOff>
      <xdr:row>8</xdr:row>
      <xdr:rowOff>174625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0E895696-3B85-4564-A9EE-0938592B0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168274</xdr:colOff>
      <xdr:row>11</xdr:row>
      <xdr:rowOff>79375</xdr:rowOff>
    </xdr:from>
    <xdr:to>
      <xdr:col>12</xdr:col>
      <xdr:colOff>504824</xdr:colOff>
      <xdr:row>15</xdr:row>
      <xdr:rowOff>98425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E218C4F7-574D-4800-896D-FE7C433AF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206374</xdr:colOff>
      <xdr:row>11</xdr:row>
      <xdr:rowOff>92075</xdr:rowOff>
    </xdr:from>
    <xdr:to>
      <xdr:col>14</xdr:col>
      <xdr:colOff>542924</xdr:colOff>
      <xdr:row>15</xdr:row>
      <xdr:rowOff>111125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014BEDA8-49B7-4ACB-AE55-80C16E787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260350</xdr:colOff>
      <xdr:row>8</xdr:row>
      <xdr:rowOff>117475</xdr:rowOff>
    </xdr:from>
    <xdr:to>
      <xdr:col>14</xdr:col>
      <xdr:colOff>584200</xdr:colOff>
      <xdr:row>10</xdr:row>
      <xdr:rowOff>41275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794229B3-B7F0-49D7-8222-E3D476D4FBF9}"/>
            </a:ext>
          </a:extLst>
        </xdr:cNvPr>
        <xdr:cNvSpPr txBox="1"/>
      </xdr:nvSpPr>
      <xdr:spPr>
        <a:xfrm>
          <a:off x="8185150" y="1590675"/>
          <a:ext cx="933450" cy="29210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bg1"/>
              </a:solidFill>
            </a:rPr>
            <a:t>Fully Utilized</a:t>
          </a:r>
          <a:endParaRPr lang="en-PK" sz="105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158750</xdr:colOff>
      <xdr:row>8</xdr:row>
      <xdr:rowOff>117474</xdr:rowOff>
    </xdr:from>
    <xdr:to>
      <xdr:col>13</xdr:col>
      <xdr:colOff>228600</xdr:colOff>
      <xdr:row>10</xdr:row>
      <xdr:rowOff>171449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E782A75E-CAEF-4B33-99AF-38342DD425CA}"/>
            </a:ext>
          </a:extLst>
        </xdr:cNvPr>
        <xdr:cNvSpPr txBox="1"/>
      </xdr:nvSpPr>
      <xdr:spPr>
        <a:xfrm>
          <a:off x="6864350" y="1590674"/>
          <a:ext cx="1289050" cy="422275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>
              <a:solidFill>
                <a:schemeClr val="bg1"/>
              </a:solidFill>
            </a:rPr>
            <a:t>Moderately Utilized</a:t>
          </a:r>
          <a:endParaRPr lang="en-PK" sz="105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190500</xdr:colOff>
      <xdr:row>15</xdr:row>
      <xdr:rowOff>28575</xdr:rowOff>
    </xdr:from>
    <xdr:to>
      <xdr:col>14</xdr:col>
      <xdr:colOff>603250</xdr:colOff>
      <xdr:row>16</xdr:row>
      <xdr:rowOff>136525</xdr:rowOff>
    </xdr:to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296B78C6-9147-45A6-8970-C649234C6ABB}"/>
            </a:ext>
          </a:extLst>
        </xdr:cNvPr>
        <xdr:cNvSpPr txBox="1"/>
      </xdr:nvSpPr>
      <xdr:spPr>
        <a:xfrm>
          <a:off x="8115300" y="2790825"/>
          <a:ext cx="1022350" cy="29210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bg1"/>
              </a:solidFill>
            </a:rPr>
            <a:t>Under Utilized</a:t>
          </a:r>
          <a:endParaRPr lang="en-PK" sz="105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231774</xdr:colOff>
      <xdr:row>15</xdr:row>
      <xdr:rowOff>22225</xdr:rowOff>
    </xdr:from>
    <xdr:to>
      <xdr:col>13</xdr:col>
      <xdr:colOff>6350</xdr:colOff>
      <xdr:row>16</xdr:row>
      <xdr:rowOff>120650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B9632C6D-40B7-4A02-B0AF-BCAF04CD12B0}"/>
            </a:ext>
          </a:extLst>
        </xdr:cNvPr>
        <xdr:cNvSpPr txBox="1"/>
      </xdr:nvSpPr>
      <xdr:spPr>
        <a:xfrm>
          <a:off x="6937374" y="2784475"/>
          <a:ext cx="993776" cy="282575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bg1"/>
              </a:solidFill>
            </a:rPr>
            <a:t>Over Utilized</a:t>
          </a:r>
          <a:endParaRPr lang="en-PK" sz="105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250824</xdr:colOff>
      <xdr:row>9</xdr:row>
      <xdr:rowOff>117475</xdr:rowOff>
    </xdr:from>
    <xdr:to>
      <xdr:col>13</xdr:col>
      <xdr:colOff>114300</xdr:colOff>
      <xdr:row>10</xdr:row>
      <xdr:rowOff>165100</xdr:rowOff>
    </xdr:to>
    <xdr:sp macro="" textlink="Analysis!AP5">
      <xdr:nvSpPr>
        <xdr:cNvPr id="84" name="TextBox 83">
          <a:extLst>
            <a:ext uri="{FF2B5EF4-FFF2-40B4-BE49-F238E27FC236}">
              <a16:creationId xmlns:a16="http://schemas.microsoft.com/office/drawing/2014/main" id="{64AA163F-214E-49B5-A62F-955A627073D8}"/>
            </a:ext>
          </a:extLst>
        </xdr:cNvPr>
        <xdr:cNvSpPr txBox="1"/>
      </xdr:nvSpPr>
      <xdr:spPr>
        <a:xfrm>
          <a:off x="6956424" y="1774825"/>
          <a:ext cx="1082676" cy="231775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26CC10D-7DDA-452B-9F17-00717E0EDE78}" type="TxLink">
            <a:rPr lang="en-US" sz="11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38 Total Buses</a:t>
          </a:fld>
          <a:endParaRPr lang="en-PK" sz="700" b="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263524</xdr:colOff>
      <xdr:row>9</xdr:row>
      <xdr:rowOff>149225</xdr:rowOff>
    </xdr:from>
    <xdr:to>
      <xdr:col>14</xdr:col>
      <xdr:colOff>581023</xdr:colOff>
      <xdr:row>11</xdr:row>
      <xdr:rowOff>15875</xdr:rowOff>
    </xdr:to>
    <xdr:sp macro="" textlink="Analysis!AP4">
      <xdr:nvSpPr>
        <xdr:cNvPr id="85" name="TextBox 84">
          <a:extLst>
            <a:ext uri="{FF2B5EF4-FFF2-40B4-BE49-F238E27FC236}">
              <a16:creationId xmlns:a16="http://schemas.microsoft.com/office/drawing/2014/main" id="{74C5EC4B-157C-43EC-98B1-3B37B5B9C2EA}"/>
            </a:ext>
          </a:extLst>
        </xdr:cNvPr>
        <xdr:cNvSpPr txBox="1"/>
      </xdr:nvSpPr>
      <xdr:spPr>
        <a:xfrm>
          <a:off x="8188324" y="1806575"/>
          <a:ext cx="927099" cy="23495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D819435-1AE6-4AFA-B491-C0072678C55F}" type="TxLink">
            <a:rPr lang="en-US" sz="11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8 Total Buses</a:t>
          </a:fld>
          <a:endParaRPr lang="en-PK" sz="700" b="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244474</xdr:colOff>
      <xdr:row>16</xdr:row>
      <xdr:rowOff>9525</xdr:rowOff>
    </xdr:from>
    <xdr:to>
      <xdr:col>12</xdr:col>
      <xdr:colOff>561973</xdr:colOff>
      <xdr:row>17</xdr:row>
      <xdr:rowOff>60325</xdr:rowOff>
    </xdr:to>
    <xdr:sp macro="" textlink="Analysis!AP6">
      <xdr:nvSpPr>
        <xdr:cNvPr id="86" name="TextBox 85">
          <a:extLst>
            <a:ext uri="{FF2B5EF4-FFF2-40B4-BE49-F238E27FC236}">
              <a16:creationId xmlns:a16="http://schemas.microsoft.com/office/drawing/2014/main" id="{A051C252-0485-4BA7-8851-51A404516EDB}"/>
            </a:ext>
          </a:extLst>
        </xdr:cNvPr>
        <xdr:cNvSpPr txBox="1"/>
      </xdr:nvSpPr>
      <xdr:spPr>
        <a:xfrm>
          <a:off x="6950074" y="2955925"/>
          <a:ext cx="927099" cy="23495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AAC4B16-5B23-4A6E-B5E9-FDA13938B410}" type="TxLink">
            <a:rPr lang="en-US" sz="11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20 Total Buses</a:t>
          </a:fld>
          <a:endParaRPr lang="en-PK" sz="700" b="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187324</xdr:colOff>
      <xdr:row>16</xdr:row>
      <xdr:rowOff>28575</xdr:rowOff>
    </xdr:from>
    <xdr:to>
      <xdr:col>14</xdr:col>
      <xdr:colOff>504823</xdr:colOff>
      <xdr:row>17</xdr:row>
      <xdr:rowOff>79375</xdr:rowOff>
    </xdr:to>
    <xdr:sp macro="" textlink="Analysis!AP7">
      <xdr:nvSpPr>
        <xdr:cNvPr id="87" name="TextBox 86">
          <a:extLst>
            <a:ext uri="{FF2B5EF4-FFF2-40B4-BE49-F238E27FC236}">
              <a16:creationId xmlns:a16="http://schemas.microsoft.com/office/drawing/2014/main" id="{FBE4746C-0413-46D8-B5BD-FAA0A593263A}"/>
            </a:ext>
          </a:extLst>
        </xdr:cNvPr>
        <xdr:cNvSpPr txBox="1"/>
      </xdr:nvSpPr>
      <xdr:spPr>
        <a:xfrm>
          <a:off x="8112124" y="2974975"/>
          <a:ext cx="927099" cy="23495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3E892DE-2F79-4332-9BD5-4FC96FD8C8E1}" type="TxLink">
            <a:rPr lang="en-US" sz="11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19 Total Buses</a:t>
          </a:fld>
          <a:endParaRPr lang="en-PK" sz="700" b="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298450</xdr:colOff>
      <xdr:row>3</xdr:row>
      <xdr:rowOff>63500</xdr:rowOff>
    </xdr:from>
    <xdr:to>
      <xdr:col>14</xdr:col>
      <xdr:colOff>463550</xdr:colOff>
      <xdr:row>4</xdr:row>
      <xdr:rowOff>133350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B41A9A96-C944-4289-ABA5-D947D1764B11}"/>
            </a:ext>
          </a:extLst>
        </xdr:cNvPr>
        <xdr:cNvSpPr txBox="1"/>
      </xdr:nvSpPr>
      <xdr:spPr>
        <a:xfrm>
          <a:off x="7004050" y="615950"/>
          <a:ext cx="1993900" cy="25400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bg1"/>
              </a:solidFill>
            </a:rPr>
            <a:t>Bus Utilization Rate</a:t>
          </a:r>
          <a:endParaRPr lang="en-PK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120650</xdr:colOff>
      <xdr:row>18</xdr:row>
      <xdr:rowOff>69850</xdr:rowOff>
    </xdr:from>
    <xdr:to>
      <xdr:col>15</xdr:col>
      <xdr:colOff>0</xdr:colOff>
      <xdr:row>20</xdr:row>
      <xdr:rowOff>158750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3C4D05A-6074-437A-968D-4B0518C87257}"/>
            </a:ext>
          </a:extLst>
        </xdr:cNvPr>
        <xdr:cNvSpPr txBox="1"/>
      </xdr:nvSpPr>
      <xdr:spPr>
        <a:xfrm>
          <a:off x="6826250" y="3384550"/>
          <a:ext cx="2317750" cy="45720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chemeClr val="bg1"/>
              </a:solidFill>
            </a:rPr>
            <a:t>Total Riders Based on Moments of Trips</a:t>
          </a:r>
          <a:endParaRPr lang="en-PK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336550</xdr:colOff>
      <xdr:row>21</xdr:row>
      <xdr:rowOff>38100</xdr:rowOff>
    </xdr:from>
    <xdr:to>
      <xdr:col>12</xdr:col>
      <xdr:colOff>260350</xdr:colOff>
      <xdr:row>23</xdr:row>
      <xdr:rowOff>57150</xdr:rowOff>
    </xdr:to>
    <xdr:sp macro="" textlink="">
      <xdr:nvSpPr>
        <xdr:cNvPr id="90" name="Rectangle: Rounded Corners 89">
          <a:extLst>
            <a:ext uri="{FF2B5EF4-FFF2-40B4-BE49-F238E27FC236}">
              <a16:creationId xmlns:a16="http://schemas.microsoft.com/office/drawing/2014/main" id="{51A2521A-3AE7-4ED7-AF2A-2B05D6991878}"/>
            </a:ext>
          </a:extLst>
        </xdr:cNvPr>
        <xdr:cNvSpPr/>
      </xdr:nvSpPr>
      <xdr:spPr>
        <a:xfrm>
          <a:off x="7042150" y="3905250"/>
          <a:ext cx="533400" cy="387350"/>
        </a:xfrm>
        <a:prstGeom prst="roundRect">
          <a:avLst/>
        </a:prstGeom>
        <a:solidFill>
          <a:srgbClr val="4FACB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>
    <xdr:from>
      <xdr:col>11</xdr:col>
      <xdr:colOff>336550</xdr:colOff>
      <xdr:row>23</xdr:row>
      <xdr:rowOff>152400</xdr:rowOff>
    </xdr:from>
    <xdr:to>
      <xdr:col>12</xdr:col>
      <xdr:colOff>260350</xdr:colOff>
      <xdr:row>25</xdr:row>
      <xdr:rowOff>171450</xdr:rowOff>
    </xdr:to>
    <xdr:sp macro="" textlink="">
      <xdr:nvSpPr>
        <xdr:cNvPr id="91" name="Rectangle: Rounded Corners 90">
          <a:extLst>
            <a:ext uri="{FF2B5EF4-FFF2-40B4-BE49-F238E27FC236}">
              <a16:creationId xmlns:a16="http://schemas.microsoft.com/office/drawing/2014/main" id="{40C61E7D-C754-4387-B283-0EFB95097998}"/>
            </a:ext>
          </a:extLst>
        </xdr:cNvPr>
        <xdr:cNvSpPr/>
      </xdr:nvSpPr>
      <xdr:spPr>
        <a:xfrm>
          <a:off x="7042150" y="4387850"/>
          <a:ext cx="533400" cy="387350"/>
        </a:xfrm>
        <a:prstGeom prst="roundRect">
          <a:avLst/>
        </a:prstGeom>
        <a:solidFill>
          <a:srgbClr val="4FACB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K" sz="1100"/>
        </a:p>
      </xdr:txBody>
    </xdr:sp>
    <xdr:clientData/>
  </xdr:twoCellAnchor>
  <xdr:twoCellAnchor editAs="oneCell">
    <xdr:from>
      <xdr:col>11</xdr:col>
      <xdr:colOff>387350</xdr:colOff>
      <xdr:row>21</xdr:row>
      <xdr:rowOff>12700</xdr:rowOff>
    </xdr:from>
    <xdr:to>
      <xdr:col>12</xdr:col>
      <xdr:colOff>209550</xdr:colOff>
      <xdr:row>23</xdr:row>
      <xdr:rowOff>76200</xdr:rowOff>
    </xdr:to>
    <xdr:pic>
      <xdr:nvPicPr>
        <xdr:cNvPr id="92" name="Graphic 91" descr="Clock">
          <a:extLst>
            <a:ext uri="{FF2B5EF4-FFF2-40B4-BE49-F238E27FC236}">
              <a16:creationId xmlns:a16="http://schemas.microsoft.com/office/drawing/2014/main" id="{8950E1F1-F894-4ABB-B918-D4D00BB0F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7092950" y="3879850"/>
          <a:ext cx="431800" cy="431800"/>
        </a:xfrm>
        <a:prstGeom prst="rect">
          <a:avLst/>
        </a:prstGeom>
      </xdr:spPr>
    </xdr:pic>
    <xdr:clientData/>
  </xdr:twoCellAnchor>
  <xdr:twoCellAnchor>
    <xdr:from>
      <xdr:col>12</xdr:col>
      <xdr:colOff>403224</xdr:colOff>
      <xdr:row>21</xdr:row>
      <xdr:rowOff>180975</xdr:rowOff>
    </xdr:from>
    <xdr:to>
      <xdr:col>14</xdr:col>
      <xdr:colOff>111123</xdr:colOff>
      <xdr:row>23</xdr:row>
      <xdr:rowOff>47625</xdr:rowOff>
    </xdr:to>
    <xdr:sp macro="" textlink="Analysis!AX4">
      <xdr:nvSpPr>
        <xdr:cNvPr id="94" name="TextBox 93">
          <a:extLst>
            <a:ext uri="{FF2B5EF4-FFF2-40B4-BE49-F238E27FC236}">
              <a16:creationId xmlns:a16="http://schemas.microsoft.com/office/drawing/2014/main" id="{D610B380-5047-4758-85F9-214E581A35B9}"/>
            </a:ext>
          </a:extLst>
        </xdr:cNvPr>
        <xdr:cNvSpPr txBox="1"/>
      </xdr:nvSpPr>
      <xdr:spPr>
        <a:xfrm>
          <a:off x="7718424" y="4048125"/>
          <a:ext cx="927099" cy="23495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24E143A-7A70-4BA7-A608-31C5CED00080}" type="TxLink">
            <a:rPr lang="en-US" sz="11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35%</a:t>
          </a:fld>
          <a:endParaRPr lang="en-PK" sz="700" b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441324</xdr:colOff>
      <xdr:row>24</xdr:row>
      <xdr:rowOff>155575</xdr:rowOff>
    </xdr:from>
    <xdr:to>
      <xdr:col>14</xdr:col>
      <xdr:colOff>149223</xdr:colOff>
      <xdr:row>26</xdr:row>
      <xdr:rowOff>22225</xdr:rowOff>
    </xdr:to>
    <xdr:sp macro="" textlink="Analysis!AX5">
      <xdr:nvSpPr>
        <xdr:cNvPr id="95" name="TextBox 94">
          <a:extLst>
            <a:ext uri="{FF2B5EF4-FFF2-40B4-BE49-F238E27FC236}">
              <a16:creationId xmlns:a16="http://schemas.microsoft.com/office/drawing/2014/main" id="{4768E0E1-C03E-4691-A369-776ABD79A3E1}"/>
            </a:ext>
          </a:extLst>
        </xdr:cNvPr>
        <xdr:cNvSpPr txBox="1"/>
      </xdr:nvSpPr>
      <xdr:spPr>
        <a:xfrm>
          <a:off x="7756524" y="4575175"/>
          <a:ext cx="927099" cy="234950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BE69498A-09B2-48DE-98EF-3E8BD2805091}" type="TxLink">
            <a:rPr lang="en-US" sz="11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65%</a:t>
          </a:fld>
          <a:endParaRPr lang="en-PK" sz="700" b="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295274</xdr:colOff>
      <xdr:row>20</xdr:row>
      <xdr:rowOff>174625</xdr:rowOff>
    </xdr:from>
    <xdr:to>
      <xdr:col>14</xdr:col>
      <xdr:colOff>393700</xdr:colOff>
      <xdr:row>22</xdr:row>
      <xdr:rowOff>88900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E0AD7F55-60D4-404B-8485-EA57422A52E0}"/>
            </a:ext>
          </a:extLst>
        </xdr:cNvPr>
        <xdr:cNvSpPr txBox="1"/>
      </xdr:nvSpPr>
      <xdr:spPr>
        <a:xfrm>
          <a:off x="7610474" y="3857625"/>
          <a:ext cx="1317626" cy="282575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bg1"/>
              </a:solidFill>
            </a:rPr>
            <a:t>Total Riders by AM</a:t>
          </a:r>
          <a:endParaRPr lang="en-PK" sz="105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11</xdr:col>
      <xdr:colOff>374650</xdr:colOff>
      <xdr:row>23</xdr:row>
      <xdr:rowOff>158750</xdr:rowOff>
    </xdr:from>
    <xdr:to>
      <xdr:col>12</xdr:col>
      <xdr:colOff>165100</xdr:colOff>
      <xdr:row>26</xdr:row>
      <xdr:rowOff>6350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5F2B38DC-CB93-491D-A0BB-998094438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4394200"/>
          <a:ext cx="400050" cy="400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139700</xdr:colOff>
      <xdr:row>11</xdr:row>
      <xdr:rowOff>56244</xdr:rowOff>
    </xdr:from>
    <xdr:to>
      <xdr:col>0</xdr:col>
      <xdr:colOff>495300</xdr:colOff>
      <xdr:row>13</xdr:row>
      <xdr:rowOff>43544</xdr:rowOff>
    </xdr:to>
    <xdr:pic>
      <xdr:nvPicPr>
        <xdr:cNvPr id="101" name="Graphic 100" descr="Home">
          <a:extLst>
            <a:ext uri="{FF2B5EF4-FFF2-40B4-BE49-F238E27FC236}">
              <a16:creationId xmlns:a16="http://schemas.microsoft.com/office/drawing/2014/main" id="{CE1D3367-C51B-40C6-B781-5C79950C9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39700" y="2051958"/>
          <a:ext cx="355600" cy="350157"/>
        </a:xfrm>
        <a:prstGeom prst="rect">
          <a:avLst/>
        </a:prstGeom>
      </xdr:spPr>
    </xdr:pic>
    <xdr:clientData/>
  </xdr:twoCellAnchor>
  <xdr:twoCellAnchor editAs="oneCell">
    <xdr:from>
      <xdr:col>0</xdr:col>
      <xdr:colOff>146050</xdr:colOff>
      <xdr:row>14</xdr:row>
      <xdr:rowOff>97972</xdr:rowOff>
    </xdr:from>
    <xdr:to>
      <xdr:col>0</xdr:col>
      <xdr:colOff>501650</xdr:colOff>
      <xdr:row>16</xdr:row>
      <xdr:rowOff>85272</xdr:rowOff>
    </xdr:to>
    <xdr:pic>
      <xdr:nvPicPr>
        <xdr:cNvPr id="103" name="Graphic 102" descr="Web design">
          <a:extLst>
            <a:ext uri="{FF2B5EF4-FFF2-40B4-BE49-F238E27FC236}">
              <a16:creationId xmlns:a16="http://schemas.microsoft.com/office/drawing/2014/main" id="{F4261D82-E163-456E-AE06-C92F9CA2A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46050" y="2637972"/>
          <a:ext cx="355600" cy="350157"/>
        </a:xfrm>
        <a:prstGeom prst="rect">
          <a:avLst/>
        </a:prstGeom>
      </xdr:spPr>
    </xdr:pic>
    <xdr:clientData/>
  </xdr:twoCellAnchor>
  <xdr:twoCellAnchor>
    <xdr:from>
      <xdr:col>12</xdr:col>
      <xdr:colOff>317045</xdr:colOff>
      <xdr:row>23</xdr:row>
      <xdr:rowOff>147410</xdr:rowOff>
    </xdr:from>
    <xdr:to>
      <xdr:col>14</xdr:col>
      <xdr:colOff>415471</xdr:colOff>
      <xdr:row>25</xdr:row>
      <xdr:rowOff>61686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104DD1BC-74CA-42EA-BEED-FEC381272D27}"/>
            </a:ext>
          </a:extLst>
        </xdr:cNvPr>
        <xdr:cNvSpPr txBox="1"/>
      </xdr:nvSpPr>
      <xdr:spPr>
        <a:xfrm>
          <a:off x="7610474" y="4320267"/>
          <a:ext cx="1313997" cy="277133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>
              <a:solidFill>
                <a:schemeClr val="bg1"/>
              </a:solidFill>
            </a:rPr>
            <a:t>Total Riders by PM</a:t>
          </a:r>
          <a:endParaRPr lang="en-PK" sz="105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0.30872</cdr:x>
      <cdr:y>0.33613</cdr:y>
    </cdr:from>
    <cdr:to>
      <cdr:x>0.87248</cdr:x>
      <cdr:y>0.72269</cdr:y>
    </cdr:to>
    <cdr:sp macro="" textlink="Analysis!$AP$1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4A47299-FEFC-47EB-A44C-34641D460D47}"/>
            </a:ext>
          </a:extLst>
        </cdr:cNvPr>
        <cdr:cNvSpPr txBox="1"/>
      </cdr:nvSpPr>
      <cdr:spPr>
        <a:xfrm xmlns:a="http://schemas.openxmlformats.org/drawingml/2006/main">
          <a:off x="292100" y="254000"/>
          <a:ext cx="5334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DC53A68A-CFBB-40C7-803D-A2197B2A5D72}" type="TxLink">
            <a:rPr lang="en-US" sz="11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9%</a:t>
          </a:fld>
          <a:endParaRPr lang="en-PK" sz="1100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0.30872</cdr:x>
      <cdr:y>0.33613</cdr:y>
    </cdr:from>
    <cdr:to>
      <cdr:x>0.87248</cdr:x>
      <cdr:y>0.72269</cdr:y>
    </cdr:to>
    <cdr:sp macro="" textlink="Analysis!$AP$1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4A47299-FEFC-47EB-A44C-34641D460D47}"/>
            </a:ext>
          </a:extLst>
        </cdr:cNvPr>
        <cdr:cNvSpPr txBox="1"/>
      </cdr:nvSpPr>
      <cdr:spPr>
        <a:xfrm xmlns:a="http://schemas.openxmlformats.org/drawingml/2006/main">
          <a:off x="292100" y="254000"/>
          <a:ext cx="5334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392CD76-7F0A-46D7-97E1-A661CCD10050}" type="TxLink">
            <a:rPr lang="en-US" sz="11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45%</a:t>
          </a:fld>
          <a:endParaRPr lang="en-PK" sz="1100">
            <a:solidFill>
              <a:schemeClr val="bg1"/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0.30872</cdr:x>
      <cdr:y>0.33613</cdr:y>
    </cdr:from>
    <cdr:to>
      <cdr:x>0.87248</cdr:x>
      <cdr:y>0.72269</cdr:y>
    </cdr:to>
    <cdr:sp macro="" textlink="Analysis!$AP$13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4A47299-FEFC-47EB-A44C-34641D460D47}"/>
            </a:ext>
          </a:extLst>
        </cdr:cNvPr>
        <cdr:cNvSpPr txBox="1"/>
      </cdr:nvSpPr>
      <cdr:spPr>
        <a:xfrm xmlns:a="http://schemas.openxmlformats.org/drawingml/2006/main">
          <a:off x="292100" y="254000"/>
          <a:ext cx="5334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0E58B8C-E1B9-4833-92DC-9B01EFA37EDE}" type="TxLink">
            <a:rPr lang="en-US" sz="11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24%</a:t>
          </a:fld>
          <a:endParaRPr lang="en-PK" sz="1100">
            <a:solidFill>
              <a:schemeClr val="bg1"/>
            </a:solidFill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0.30872</cdr:x>
      <cdr:y>0.33613</cdr:y>
    </cdr:from>
    <cdr:to>
      <cdr:x>0.87248</cdr:x>
      <cdr:y>0.72269</cdr:y>
    </cdr:to>
    <cdr:sp macro="" textlink="Analysis!$AP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4A47299-FEFC-47EB-A44C-34641D460D47}"/>
            </a:ext>
          </a:extLst>
        </cdr:cNvPr>
        <cdr:cNvSpPr txBox="1"/>
      </cdr:nvSpPr>
      <cdr:spPr>
        <a:xfrm xmlns:a="http://schemas.openxmlformats.org/drawingml/2006/main">
          <a:off x="292100" y="254000"/>
          <a:ext cx="5334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CB2D0572-FAA9-4789-9B63-14EFF18477AD}" type="TxLink">
            <a:rPr lang="en-US" sz="11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22%</a:t>
          </a:fld>
          <a:endParaRPr lang="en-PK" sz="1100">
            <a:solidFill>
              <a:schemeClr val="bg1"/>
            </a:solidFill>
          </a:endParaRP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unaira Hafeez" refreshedDate="45846.656981018517" createdVersion="6" refreshedVersion="6" minRefreshableVersion="3" recordCount="0" supportSubquery="1" supportAdvancedDrill="1" xr:uid="{1E724805-F815-4B83-BC9D-80A44117D8DB}">
  <cacheSource type="external" connectionId="7"/>
  <cacheFields count="5">
    <cacheField name="[Measures].[Sum of NumberOfRiders]" caption="Sum of NumberOfRiders" numFmtId="0" hierarchy="43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_Group].[Time_Group]" caption="Time_Group" numFmtId="0" hierarchy="31" level="1">
      <sharedItems count="4">
        <s v="03:00 pm - 08:00 pm"/>
        <s v="05:00 am - 10:00 am"/>
        <s v="08:00 pm - 01:00 am"/>
        <s v="10:00 am - 03:00 pm"/>
      </sharedItems>
    </cacheField>
    <cacheField name="[Facttable_ridership].[Time].[Time]" caption="Time" numFmtId="0" hierarchy="27" level="1">
      <sharedItems containsSemiMixedTypes="0" containsNonDate="0" containsDate="1" containsString="0" minDate="1899-12-30T19:50:00" maxDate="1899-12-30T19:50:00" count="1">
        <d v="1899-12-30T19:5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9:50:00]"/>
          </x15:cachedUniqueNames>
        </ext>
      </extLst>
    </cacheField>
    <cacheField name="[Facttable_ridership].[Operation moment].[Operation moment]" caption="Operation moment" numFmtId="0" hierarchy="30" level="1">
      <sharedItems count="2">
        <s v="am"/>
        <s v="pm"/>
      </sharedItems>
    </cacheField>
  </cacheFields>
  <cacheHierarchies count="58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130" unbalanced="0"/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Year]" caption="Year" attribute="1" defaultMemberUniqueName="[Datetable].[Year].[All]" allUniqueName="[Datetable].[Year].[All]" dimensionUniqueName="[Datetable]" displayFolder="" count="0" memberValueDatatype="20" unbalanced="0"/>
    <cacheHierarchy uniqueName="[Datetable].[Month Name]" caption="Month Name" attribute="1" defaultMemberUniqueName="[Datetable].[Month Name].[All]" allUniqueName="[Datetable].[Month Name].[All]" dimensionUniqueName="[Datetable]" displayFolder="" count="0" memberValueDatatype="130" unbalanced="0"/>
    <cacheHierarchy uniqueName="[Datetable].[Month Number]" caption="Month Number" attribute="1" defaultMemberUniqueName="[Datetable].[Month Number].[All]" allUniqueName="[Datetable].[Month Number].[All]" dimensionUniqueName="[Datetable]" displayFolder="" count="0" memberValueDatatype="20" unbalanced="0"/>
    <cacheHierarchy uniqueName="[Datetable].[Day Name]" caption="Day Name" attribute="1" defaultMemberUniqueName="[Datetable].[Day Name].[All]" allUniqueName="[Datetable].[Day Name].[All]" dimensionUniqueName="[Datetable]" displayFolder="" count="0" memberValueDatatype="130" unbalanced="0"/>
    <cacheHierarchy uniqueName="[Datetable].[Day of Week]" caption="Day of Week" attribute="1" defaultMemberUniqueName="[Datetable].[Day of Week].[All]" allUniqueName="[Datetable].[Day of Week].[All]" dimensionUniqueName="[Datetable]" displayFolder="" count="0" memberValueDatatype="20" unbalanced="0"/>
    <cacheHierarchy uniqueName="[Datetable].[WeekType]" caption="WeekType" attribute="1" defaultMemberUniqueName="[Datetable].[WeekType].[All]" allUniqueName="[Datetable].[WeekType].[All]" dimensionUniqueName="[Datetable]" displayFolder="" count="0" memberValueDatatype="13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_Group]" caption="Age_Group" attribute="1" defaultMemberUniqueName="[Dim_demographics].[Age_Group].[All]" allUniqueName="[Dim_demographics].[Age_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2" memberValueDatatype="130" unbalanced="0">
      <fieldsUsage count="2">
        <fieldUsage x="-1"/>
        <fieldUsage x="4"/>
      </fieldsUsage>
    </cacheHierarchy>
    <cacheHierarchy uniqueName="[Facttable_ridership].[Time_Group]" caption="Time_Group" attribute="1" defaultMemberUniqueName="[Facttable_ridership].[Time_Group].[All]" allUniqueName="[Facttable_ridership].[Time_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_status]" caption="Utilization_status" attribute="1" defaultMemberUniqueName="[Facttable_ridership].[Utilization_status].[All]" allUniqueName="[Facttable_ridership].[Utilization_status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Year]" caption="Sum of Year" measure="1" displayFolder="" measureGroup="Datetabl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_Riders(Passengers)]" caption="Total_Riders(Passengers)" measure="1" displayFolder="" measureGroup="Calculations" count="0"/>
    <cacheHierarchy uniqueName="[Measures].[Avg Roider per trip]" caption="Avg Roider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atetable]" caption="__XL_Count Datetable" measure="1" displayFolder="" measureGroup="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atetable" uniqueName="[Datetable]" caption="Datetable"/>
    <dimension name="Dim_buses" uniqueName="[Dim_buses]" caption="Dim_buses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atetable" caption="Datetable"/>
    <measureGroup name="Dim_buses" caption="Dim_buses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2" dimension="2"/>
    <map measureGroup="2" dimension="4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unaira Hafeez" refreshedDate="45846.656996874997" createdVersion="6" refreshedVersion="6" minRefreshableVersion="3" recordCount="0" supportSubquery="1" supportAdvancedDrill="1" xr:uid="{56373F03-451C-43BD-A7F5-AE66A40AC81F}">
  <cacheSource type="external" connectionId="7"/>
  <cacheFields count="5">
    <cacheField name="[Measures].[Sum of NumberOfRiders]" caption="Sum of NumberOfRiders" numFmtId="0" hierarchy="43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_Group].[Time_Group]" caption="Time_Group" numFmtId="0" hierarchy="31" level="1">
      <sharedItems count="4">
        <s v="03:00 pm - 08:00 pm"/>
        <s v="05:00 am - 10:00 am"/>
        <s v="08:00 pm - 01:00 am"/>
        <s v="10:00 am - 03:00 pm"/>
      </sharedItems>
    </cacheField>
    <cacheField name="[Facttable_ridership].[Time].[Time]" caption="Time" numFmtId="0" hierarchy="27" level="1">
      <sharedItems containsSemiMixedTypes="0" containsNonDate="0" containsDate="1" containsString="0" minDate="1899-12-30T19:50:00" maxDate="1899-12-30T19:50:00" count="1">
        <d v="1899-12-30T19:5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9:50:00]"/>
          </x15:cachedUniqueNames>
        </ext>
      </extLst>
    </cacheField>
    <cacheField name="[Datetable].[Year].[Year]" caption="Year" numFmtId="0" hierarchy="2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atetable].[Year].&amp;[2023]"/>
            <x15:cachedUniqueName index="1" name="[Datetable].[Year].&amp;[2024]"/>
          </x15:cachedUniqueNames>
        </ext>
      </extLst>
    </cacheField>
  </cacheFields>
  <cacheHierarchies count="58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130" unbalanced="0"/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Year]" caption="Year" attribute="1" defaultMemberUniqueName="[Datetable].[Year].[All]" allUniqueName="[Datetable].[Year].[All]" dimensionUniqueName="[Datetable]" displayFolder="" count="2" memberValueDatatype="20" unbalanced="0">
      <fieldsUsage count="2">
        <fieldUsage x="-1"/>
        <fieldUsage x="4"/>
      </fieldsUsage>
    </cacheHierarchy>
    <cacheHierarchy uniqueName="[Datetable].[Month Name]" caption="Month Name" attribute="1" defaultMemberUniqueName="[Datetable].[Month Name].[All]" allUniqueName="[Datetable].[Month Name].[All]" dimensionUniqueName="[Datetable]" displayFolder="" count="0" memberValueDatatype="130" unbalanced="0"/>
    <cacheHierarchy uniqueName="[Datetable].[Month Number]" caption="Month Number" attribute="1" defaultMemberUniqueName="[Datetable].[Month Number].[All]" allUniqueName="[Datetable].[Month Number].[All]" dimensionUniqueName="[Datetable]" displayFolder="" count="0" memberValueDatatype="20" unbalanced="0"/>
    <cacheHierarchy uniqueName="[Datetable].[Day Name]" caption="Day Name" attribute="1" defaultMemberUniqueName="[Datetable].[Day Name].[All]" allUniqueName="[Datetable].[Day Name].[All]" dimensionUniqueName="[Datetable]" displayFolder="" count="0" memberValueDatatype="130" unbalanced="0"/>
    <cacheHierarchy uniqueName="[Datetable].[Day of Week]" caption="Day of Week" attribute="1" defaultMemberUniqueName="[Datetable].[Day of Week].[All]" allUniqueName="[Datetable].[Day of Week].[All]" dimensionUniqueName="[Datetable]" displayFolder="" count="0" memberValueDatatype="20" unbalanced="0"/>
    <cacheHierarchy uniqueName="[Datetable].[WeekType]" caption="WeekType" attribute="1" defaultMemberUniqueName="[Datetable].[WeekType].[All]" allUniqueName="[Datetable].[WeekType].[All]" dimensionUniqueName="[Datetable]" displayFolder="" count="0" memberValueDatatype="13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_Group]" caption="Age_Group" attribute="1" defaultMemberUniqueName="[Dim_demographics].[Age_Group].[All]" allUniqueName="[Dim_demographics].[Age_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_Group]" caption="Time_Group" attribute="1" defaultMemberUniqueName="[Facttable_ridership].[Time_Group].[All]" allUniqueName="[Facttable_ridership].[Time_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_status]" caption="Utilization_status" attribute="1" defaultMemberUniqueName="[Facttable_ridership].[Utilization_status].[All]" allUniqueName="[Facttable_ridership].[Utilization_status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Year]" caption="Sum of Year" measure="1" displayFolder="" measureGroup="Datetabl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_Riders(Passengers)]" caption="Total_Riders(Passengers)" measure="1" displayFolder="" measureGroup="Calculations" count="0"/>
    <cacheHierarchy uniqueName="[Measures].[Avg Roider per trip]" caption="Avg Roider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atetable]" caption="__XL_Count Datetable" measure="1" displayFolder="" measureGroup="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atetable" uniqueName="[Datetable]" caption="Datetable"/>
    <dimension name="Dim_buses" uniqueName="[Dim_buses]" caption="Dim_buses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atetable" caption="Datetable"/>
    <measureGroup name="Dim_buses" caption="Dim_buses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2" dimension="2"/>
    <map measureGroup="2" dimension="4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unaira Hafeez" refreshedDate="45846.656998495368" createdVersion="6" refreshedVersion="6" minRefreshableVersion="3" recordCount="0" supportSubquery="1" supportAdvancedDrill="1" xr:uid="{2A8BDA10-214A-4C97-BA36-9A7D07B8C0CE}">
  <cacheSource type="external" connectionId="7"/>
  <cacheFields count="6">
    <cacheField name="[Measures].[Sum of NumberOfRiders]" caption="Sum of NumberOfRiders" numFmtId="0" hierarchy="43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_Group].[Time_Group]" caption="Time_Group" numFmtId="0" hierarchy="31" level="1">
      <sharedItems count="4">
        <s v="03:00 pm - 08:00 pm"/>
        <s v="05:00 am - 10:00 am"/>
        <s v="08:00 pm - 01:00 am"/>
        <s v="10:00 am - 03:00 pm"/>
      </sharedItems>
    </cacheField>
    <cacheField name="[Facttable_ridership].[Time].[Time]" caption="Time" numFmtId="0" hierarchy="27" level="1">
      <sharedItems containsSemiMixedTypes="0" containsNonDate="0" containsDate="1" containsString="0" minDate="1899-12-30T19:50:00" maxDate="1899-12-30T19:50:00" count="1">
        <d v="1899-12-30T19:5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9:50:00]"/>
          </x15:cachedUniqueNames>
        </ext>
      </extLst>
    </cacheField>
    <cacheField name="[Datetable].[Year].[Year]" caption="Year" numFmtId="0" hierarchy="2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Datetable].[Year].&amp;[2023]"/>
            <x15:cachedUniqueName index="1" name="[Datetable].[Year].&amp;[2024]"/>
          </x15:cachedUniqueNames>
        </ext>
      </extLst>
    </cacheField>
    <cacheField name="[Measures].[Total_Riders(Passengers)]" caption="Total_Riders(Passengers)" numFmtId="0" hierarchy="48" level="32767"/>
  </cacheFields>
  <cacheHierarchies count="58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130" unbalanced="0"/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Year]" caption="Year" attribute="1" defaultMemberUniqueName="[Datetable].[Year].[All]" allUniqueName="[Datetable].[Year].[All]" dimensionUniqueName="[Datetable]" displayFolder="" count="2" memberValueDatatype="20" unbalanced="0">
      <fieldsUsage count="2">
        <fieldUsage x="-1"/>
        <fieldUsage x="4"/>
      </fieldsUsage>
    </cacheHierarchy>
    <cacheHierarchy uniqueName="[Datetable].[Month Name]" caption="Month Name" attribute="1" defaultMemberUniqueName="[Datetable].[Month Name].[All]" allUniqueName="[Datetable].[Month Name].[All]" dimensionUniqueName="[Datetable]" displayFolder="" count="0" memberValueDatatype="130" unbalanced="0"/>
    <cacheHierarchy uniqueName="[Datetable].[Month Number]" caption="Month Number" attribute="1" defaultMemberUniqueName="[Datetable].[Month Number].[All]" allUniqueName="[Datetable].[Month Number].[All]" dimensionUniqueName="[Datetable]" displayFolder="" count="0" memberValueDatatype="20" unbalanced="0"/>
    <cacheHierarchy uniqueName="[Datetable].[Day Name]" caption="Day Name" attribute="1" defaultMemberUniqueName="[Datetable].[Day Name].[All]" allUniqueName="[Datetable].[Day Name].[All]" dimensionUniqueName="[Datetable]" displayFolder="" count="0" memberValueDatatype="130" unbalanced="0"/>
    <cacheHierarchy uniqueName="[Datetable].[Day of Week]" caption="Day of Week" attribute="1" defaultMemberUniqueName="[Datetable].[Day of Week].[All]" allUniqueName="[Datetable].[Day of Week].[All]" dimensionUniqueName="[Datetable]" displayFolder="" count="0" memberValueDatatype="20" unbalanced="0"/>
    <cacheHierarchy uniqueName="[Datetable].[WeekType]" caption="WeekType" attribute="1" defaultMemberUniqueName="[Datetable].[WeekType].[All]" allUniqueName="[Datetable].[WeekType].[All]" dimensionUniqueName="[Datetable]" displayFolder="" count="0" memberValueDatatype="13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_Group]" caption="Age_Group" attribute="1" defaultMemberUniqueName="[Dim_demographics].[Age_Group].[All]" allUniqueName="[Dim_demographics].[Age_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_Group]" caption="Time_Group" attribute="1" defaultMemberUniqueName="[Facttable_ridership].[Time_Group].[All]" allUniqueName="[Facttable_ridership].[Time_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_status]" caption="Utilization_status" attribute="1" defaultMemberUniqueName="[Facttable_ridership].[Utilization_status].[All]" allUniqueName="[Facttable_ridership].[Utilization_status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Year]" caption="Sum of Year" measure="1" displayFolder="" measureGroup="Datetabl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_Riders(Passengers)]" caption="Total_Riders(Passengers)" measure="1" displayFolder="" measureGroup="Calculations" count="0" oneField="1">
      <fieldsUsage count="1">
        <fieldUsage x="5"/>
      </fieldsUsage>
    </cacheHierarchy>
    <cacheHierarchy uniqueName="[Measures].[Avg Roider per trip]" caption="Avg Roider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atetable]" caption="__XL_Count Datetable" measure="1" displayFolder="" measureGroup="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atetable" uniqueName="[Datetable]" caption="Datetable"/>
    <dimension name="Dim_buses" uniqueName="[Dim_buses]" caption="Dim_buses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atetable" caption="Datetable"/>
    <measureGroup name="Dim_buses" caption="Dim_buses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2" dimension="2"/>
    <map measureGroup="2" dimension="4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unaira Hafeez" refreshedDate="45846.657000231484" createdVersion="6" refreshedVersion="6" minRefreshableVersion="3" recordCount="0" supportSubquery="1" supportAdvancedDrill="1" xr:uid="{4BCB5A02-D0E5-4242-9BBE-931CA74772FA}">
  <cacheSource type="external" connectionId="7"/>
  <cacheFields count="5">
    <cacheField name="[Measures].[Sum of NumberOfRiders]" caption="Sum of NumberOfRiders" numFmtId="0" hierarchy="43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_Group].[Time_Group]" caption="Time_Group" numFmtId="0" hierarchy="31" level="1">
      <sharedItems count="4">
        <s v="03:00 pm - 08:00 pm"/>
        <s v="05:00 am - 10:00 am"/>
        <s v="08:00 pm - 01:00 am"/>
        <s v="10:00 am - 03:00 pm"/>
      </sharedItems>
    </cacheField>
    <cacheField name="[Facttable_ridership].[Time].[Time]" caption="Time" numFmtId="0" hierarchy="27" level="1">
      <sharedItems containsSemiMixedTypes="0" containsNonDate="0" containsDate="1" containsString="0" minDate="1899-12-30T19:50:00" maxDate="1899-12-30T19:50:00" count="1">
        <d v="1899-12-30T19:5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9:50:00]"/>
          </x15:cachedUniqueNames>
        </ext>
      </extLst>
    </cacheField>
    <cacheField name="[Datetable].[Day Name].[Day Name]" caption="Day Name" numFmtId="0" hierarchy="5" level="1">
      <sharedItems count="7">
        <s v="Sunday"/>
        <s v="Monday"/>
        <s v="Tuesday"/>
        <s v="Wednesday"/>
        <s v="Thursday"/>
        <s v="Friday"/>
        <s v="Saturday"/>
      </sharedItems>
    </cacheField>
  </cacheFields>
  <cacheHierarchies count="58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130" unbalanced="0"/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Year]" caption="Year" attribute="1" defaultMemberUniqueName="[Datetable].[Year].[All]" allUniqueName="[Datetable].[Year].[All]" dimensionUniqueName="[Datetable]" displayFolder="" count="0" memberValueDatatype="20" unbalanced="0"/>
    <cacheHierarchy uniqueName="[Datetable].[Month Name]" caption="Month Name" attribute="1" defaultMemberUniqueName="[Datetable].[Month Name].[All]" allUniqueName="[Datetable].[Month Name].[All]" dimensionUniqueName="[Datetable]" displayFolder="" count="0" memberValueDatatype="130" unbalanced="0"/>
    <cacheHierarchy uniqueName="[Datetable].[Month Number]" caption="Month Number" attribute="1" defaultMemberUniqueName="[Datetable].[Month Number].[All]" allUniqueName="[Datetable].[Month Number].[All]" dimensionUniqueName="[Datetable]" displayFolder="" count="0" memberValueDatatype="20" unbalanced="0"/>
    <cacheHierarchy uniqueName="[Datetable].[Day Name]" caption="Day Name" attribute="1" defaultMemberUniqueName="[Datetable].[Day Name].[All]" allUniqueName="[Datetable].[Day Name].[All]" dimensionUniqueName="[Datetable]" displayFolder="" count="2" memberValueDatatype="130" unbalanced="0">
      <fieldsUsage count="2">
        <fieldUsage x="-1"/>
        <fieldUsage x="4"/>
      </fieldsUsage>
    </cacheHierarchy>
    <cacheHierarchy uniqueName="[Datetable].[Day of Week]" caption="Day of Week" attribute="1" defaultMemberUniqueName="[Datetable].[Day of Week].[All]" allUniqueName="[Datetable].[Day of Week].[All]" dimensionUniqueName="[Datetable]" displayFolder="" count="0" memberValueDatatype="20" unbalanced="0"/>
    <cacheHierarchy uniqueName="[Datetable].[WeekType]" caption="WeekType" attribute="1" defaultMemberUniqueName="[Datetable].[WeekType].[All]" allUniqueName="[Datetable].[WeekType].[All]" dimensionUniqueName="[Datetable]" displayFolder="" count="0" memberValueDatatype="13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_Group]" caption="Age_Group" attribute="1" defaultMemberUniqueName="[Dim_demographics].[Age_Group].[All]" allUniqueName="[Dim_demographics].[Age_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_Group]" caption="Time_Group" attribute="1" defaultMemberUniqueName="[Facttable_ridership].[Time_Group].[All]" allUniqueName="[Facttable_ridership].[Time_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_status]" caption="Utilization_status" attribute="1" defaultMemberUniqueName="[Facttable_ridership].[Utilization_status].[All]" allUniqueName="[Facttable_ridership].[Utilization_status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Year]" caption="Sum of Year" measure="1" displayFolder="" measureGroup="Datetabl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_Riders(Passengers)]" caption="Total_Riders(Passengers)" measure="1" displayFolder="" measureGroup="Calculations" count="0"/>
    <cacheHierarchy uniqueName="[Measures].[Avg Roider per trip]" caption="Avg Roider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atetable]" caption="__XL_Count Datetable" measure="1" displayFolder="" measureGroup="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atetable" uniqueName="[Datetable]" caption="Datetable"/>
    <dimension name="Dim_buses" uniqueName="[Dim_buses]" caption="Dim_buses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atetable" caption="Datetable"/>
    <measureGroup name="Dim_buses" caption="Dim_buses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2" dimension="2"/>
    <map measureGroup="2" dimension="4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unaira Hafeez" refreshedDate="45846.656982638888" createdVersion="6" refreshedVersion="6" minRefreshableVersion="3" recordCount="0" supportSubquery="1" supportAdvancedDrill="1" xr:uid="{C2FF4110-7714-4772-801F-0223B5639460}">
  <cacheSource type="external" connectionId="7"/>
  <cacheFields count="4">
    <cacheField name="[Dim_routes].[RouteName].[RouteName]" caption="RouteName" numFmtId="0" hierarchy="18" level="1">
      <sharedItems count="1">
        <s v="East-West Express"/>
      </sharedItems>
    </cacheField>
    <cacheField name="[Facttable_ridership].[Time].[Time]" caption="Time" numFmtId="0" hierarchy="27" level="1">
      <sharedItems containsSemiMixedTypes="0" containsNonDate="0" containsDate="1" containsString="0" minDate="1899-12-30T19:50:00" maxDate="1899-12-30T19:50:00" count="1">
        <d v="1899-12-30T19:5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9:50:00]"/>
          </x15:cachedUniqueNames>
        </ext>
      </extLst>
    </cacheField>
    <cacheField name="[Facttable_ridership].[Utilization_status].[Utilization_status]" caption="Utilization_status" numFmtId="0" hierarchy="34" level="1">
      <sharedItems count="4">
        <s v="Fully Utilized"/>
        <s v="Moderately Utilized"/>
        <s v="Over Utilized"/>
        <s v="Under Utilized"/>
      </sharedItems>
    </cacheField>
    <cacheField name="[Measures].[Total Buses]" caption="Total Buses" numFmtId="0" hierarchy="50" level="32767"/>
  </cacheFields>
  <cacheHierarchies count="58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130" unbalanced="0"/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Year]" caption="Year" attribute="1" defaultMemberUniqueName="[Datetable].[Year].[All]" allUniqueName="[Datetable].[Year].[All]" dimensionUniqueName="[Datetable]" displayFolder="" count="0" memberValueDatatype="20" unbalanced="0"/>
    <cacheHierarchy uniqueName="[Datetable].[Month Name]" caption="Month Name" attribute="1" defaultMemberUniqueName="[Datetable].[Month Name].[All]" allUniqueName="[Datetable].[Month Name].[All]" dimensionUniqueName="[Datetable]" displayFolder="" count="0" memberValueDatatype="130" unbalanced="0"/>
    <cacheHierarchy uniqueName="[Datetable].[Month Number]" caption="Month Number" attribute="1" defaultMemberUniqueName="[Datetable].[Month Number].[All]" allUniqueName="[Datetable].[Month Number].[All]" dimensionUniqueName="[Datetable]" displayFolder="" count="0" memberValueDatatype="20" unbalanced="0"/>
    <cacheHierarchy uniqueName="[Datetable].[Day Name]" caption="Day Name" attribute="1" defaultMemberUniqueName="[Datetable].[Day Name].[All]" allUniqueName="[Datetable].[Day Name].[All]" dimensionUniqueName="[Datetable]" displayFolder="" count="0" memberValueDatatype="130" unbalanced="0"/>
    <cacheHierarchy uniqueName="[Datetable].[Day of Week]" caption="Day of Week" attribute="1" defaultMemberUniqueName="[Datetable].[Day of Week].[All]" allUniqueName="[Datetable].[Day of Week].[All]" dimensionUniqueName="[Datetable]" displayFolder="" count="0" memberValueDatatype="20" unbalanced="0"/>
    <cacheHierarchy uniqueName="[Datetable].[WeekType]" caption="WeekType" attribute="1" defaultMemberUniqueName="[Datetable].[WeekType].[All]" allUniqueName="[Datetable].[WeekType].[All]" dimensionUniqueName="[Datetable]" displayFolder="" count="0" memberValueDatatype="13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_Group]" caption="Age_Group" attribute="1" defaultMemberUniqueName="[Dim_demographics].[Age_Group].[All]" allUniqueName="[Dim_demographics].[Age_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0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1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_Group]" caption="Time_Group" attribute="1" defaultMemberUniqueName="[Facttable_ridership].[Time_Group].[All]" allUniqueName="[Facttable_ridership].[Time_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_status]" caption="Utilization_status" attribute="1" defaultMemberUniqueName="[Facttable_ridership].[Utilization_status].[All]" allUniqueName="[Facttable_ridership].[Utilization_status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Year]" caption="Sum of Year" measure="1" displayFolder="" measureGroup="Datetabl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_Riders(Passengers)]" caption="Total_Riders(Passengers)" measure="1" displayFolder="" measureGroup="Calculations" count="0"/>
    <cacheHierarchy uniqueName="[Measures].[Avg Roider per trip]" caption="Avg Roider per trip" measure="1" displayFolder="" measureGroup="Calculations" count="0"/>
    <cacheHierarchy uniqueName="[Measures].[Total Buses]" caption="Total Buses" measure="1" displayFolder="" measureGroup="Calculations" count="0" oneField="1">
      <fieldsUsage count="1">
        <fieldUsage x="3"/>
      </fieldsUsage>
    </cacheHierarchy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atetable]" caption="__XL_Count Datetable" measure="1" displayFolder="" measureGroup="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atetable" uniqueName="[Datetable]" caption="Datetable"/>
    <dimension name="Dim_buses" uniqueName="[Dim_buses]" caption="Dim_buses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atetable" caption="Datetable"/>
    <measureGroup name="Dim_buses" caption="Dim_buses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2" dimension="2"/>
    <map measureGroup="2" dimension="4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unaira Hafeez" refreshedDate="45846.656984606481" createdVersion="6" refreshedVersion="6" minRefreshableVersion="3" recordCount="0" supportSubquery="1" supportAdvancedDrill="1" xr:uid="{7AD3BD14-A08F-413D-ACCC-10768EDEA97A}">
  <cacheSource type="external" connectionId="7"/>
  <cacheFields count="5">
    <cacheField name="[Measures].[Sum of NumberOfRiders]" caption="Sum of NumberOfRiders" numFmtId="0" hierarchy="43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_Group].[Time_Group]" caption="Time_Group" numFmtId="0" hierarchy="31" level="1">
      <sharedItems count="4">
        <s v="03:00 pm - 08:00 pm"/>
        <s v="05:00 am - 10:00 am"/>
        <s v="08:00 pm - 01:00 am"/>
        <s v="10:00 am - 03:00 pm"/>
      </sharedItems>
    </cacheField>
    <cacheField name="[Facttable_ridership].[Time].[Time]" caption="Time" numFmtId="0" hierarchy="27" level="1">
      <sharedItems containsSemiMixedTypes="0" containsNonDate="0" containsDate="1" containsString="0" minDate="1899-12-30T19:50:00" maxDate="1899-12-30T19:50:00" count="1">
        <d v="1899-12-30T19:5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9:50:00]"/>
          </x15:cachedUniqueNames>
        </ext>
      </extLst>
    </cacheField>
    <cacheField name="[Datetable].[Month Name].[Month Name]" caption="Month Name" numFmtId="0" hierarchy="3" level="1">
      <sharedItems count="2">
        <s v="Jan"/>
        <s v="Dec"/>
      </sharedItems>
    </cacheField>
  </cacheFields>
  <cacheHierarchies count="58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130" unbalanced="0"/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Year]" caption="Year" attribute="1" defaultMemberUniqueName="[Datetable].[Year].[All]" allUniqueName="[Datetable].[Year].[All]" dimensionUniqueName="[Datetable]" displayFolder="" count="0" memberValueDatatype="20" unbalanced="0"/>
    <cacheHierarchy uniqueName="[Datetable].[Month Name]" caption="Month Name" attribute="1" defaultMemberUniqueName="[Datetable].[Month Name].[All]" allUniqueName="[Datetable].[Month Name].[All]" dimensionUniqueName="[Datetable]" displayFolder="" count="2" memberValueDatatype="130" unbalanced="0">
      <fieldsUsage count="2">
        <fieldUsage x="-1"/>
        <fieldUsage x="4"/>
      </fieldsUsage>
    </cacheHierarchy>
    <cacheHierarchy uniqueName="[Datetable].[Month Number]" caption="Month Number" attribute="1" defaultMemberUniqueName="[Datetable].[Month Number].[All]" allUniqueName="[Datetable].[Month Number].[All]" dimensionUniqueName="[Datetable]" displayFolder="" count="0" memberValueDatatype="20" unbalanced="0"/>
    <cacheHierarchy uniqueName="[Datetable].[Day Name]" caption="Day Name" attribute="1" defaultMemberUniqueName="[Datetable].[Day Name].[All]" allUniqueName="[Datetable].[Day Name].[All]" dimensionUniqueName="[Datetable]" displayFolder="" count="0" memberValueDatatype="130" unbalanced="0"/>
    <cacheHierarchy uniqueName="[Datetable].[Day of Week]" caption="Day of Week" attribute="1" defaultMemberUniqueName="[Datetable].[Day of Week].[All]" allUniqueName="[Datetable].[Day of Week].[All]" dimensionUniqueName="[Datetable]" displayFolder="" count="0" memberValueDatatype="20" unbalanced="0"/>
    <cacheHierarchy uniqueName="[Datetable].[WeekType]" caption="WeekType" attribute="1" defaultMemberUniqueName="[Datetable].[WeekType].[All]" allUniqueName="[Datetable].[WeekType].[All]" dimensionUniqueName="[Datetable]" displayFolder="" count="0" memberValueDatatype="13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_Group]" caption="Age_Group" attribute="1" defaultMemberUniqueName="[Dim_demographics].[Age_Group].[All]" allUniqueName="[Dim_demographics].[Age_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_Group]" caption="Time_Group" attribute="1" defaultMemberUniqueName="[Facttable_ridership].[Time_Group].[All]" allUniqueName="[Facttable_ridership].[Time_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_status]" caption="Utilization_status" attribute="1" defaultMemberUniqueName="[Facttable_ridership].[Utilization_status].[All]" allUniqueName="[Facttable_ridership].[Utilization_status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Year]" caption="Sum of Year" measure="1" displayFolder="" measureGroup="Datetabl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_Riders(Passengers)]" caption="Total_Riders(Passengers)" measure="1" displayFolder="" measureGroup="Calculations" count="0"/>
    <cacheHierarchy uniqueName="[Measures].[Avg Roider per trip]" caption="Avg Roider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atetable]" caption="__XL_Count Datetable" measure="1" displayFolder="" measureGroup="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atetable" uniqueName="[Datetable]" caption="Datetable"/>
    <dimension name="Dim_buses" uniqueName="[Dim_buses]" caption="Dim_buses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atetable" caption="Datetable"/>
    <measureGroup name="Dim_buses" caption="Dim_buses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2" dimension="2"/>
    <map measureGroup="2" dimension="4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unaira Hafeez" refreshedDate="45846.656986226852" createdVersion="6" refreshedVersion="6" minRefreshableVersion="3" recordCount="0" supportSubquery="1" supportAdvancedDrill="1" xr:uid="{957E976B-29C3-4768-B475-DC836AF6DB26}">
  <cacheSource type="external" connectionId="7"/>
  <cacheFields count="4">
    <cacheField name="[Measures].[Sum of NumberOfRiders]" caption="Sum of NumberOfRiders" numFmtId="0" hierarchy="43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_Group].[Time_Group]" caption="Time_Group" numFmtId="0" hierarchy="31" level="1">
      <sharedItems count="4">
        <s v="03:00 pm - 08:00 pm"/>
        <s v="05:00 am - 10:00 am"/>
        <s v="08:00 pm - 01:00 am"/>
        <s v="10:00 am - 03:00 pm"/>
      </sharedItems>
    </cacheField>
    <cacheField name="[Facttable_ridership].[Time].[Time]" caption="Time" numFmtId="0" hierarchy="27" level="1">
      <sharedItems containsSemiMixedTypes="0" containsNonDate="0" containsDate="1" containsString="0" minDate="1899-12-30T19:50:00" maxDate="1899-12-30T19:50:00" count="1">
        <d v="1899-12-30T19:50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19:50:00]"/>
          </x15:cachedUniqueNames>
        </ext>
      </extLst>
    </cacheField>
  </cacheFields>
  <cacheHierarchies count="58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130" unbalanced="0"/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Year]" caption="Year" attribute="1" defaultMemberUniqueName="[Datetable].[Year].[All]" allUniqueName="[Datetable].[Year].[All]" dimensionUniqueName="[Datetable]" displayFolder="" count="0" memberValueDatatype="20" unbalanced="0"/>
    <cacheHierarchy uniqueName="[Datetable].[Month Name]" caption="Month Name" attribute="1" defaultMemberUniqueName="[Datetable].[Month Name].[All]" allUniqueName="[Datetable].[Month Name].[All]" dimensionUniqueName="[Datetable]" displayFolder="" count="0" memberValueDatatype="130" unbalanced="0"/>
    <cacheHierarchy uniqueName="[Datetable].[Month Number]" caption="Month Number" attribute="1" defaultMemberUniqueName="[Datetable].[Month Number].[All]" allUniqueName="[Datetable].[Month Number].[All]" dimensionUniqueName="[Datetable]" displayFolder="" count="0" memberValueDatatype="20" unbalanced="0"/>
    <cacheHierarchy uniqueName="[Datetable].[Day Name]" caption="Day Name" attribute="1" defaultMemberUniqueName="[Datetable].[Day Name].[All]" allUniqueName="[Datetable].[Day Name].[All]" dimensionUniqueName="[Datetable]" displayFolder="" count="0" memberValueDatatype="130" unbalanced="0"/>
    <cacheHierarchy uniqueName="[Datetable].[Day of Week]" caption="Day of Week" attribute="1" defaultMemberUniqueName="[Datetable].[Day of Week].[All]" allUniqueName="[Datetable].[Day of Week].[All]" dimensionUniqueName="[Datetable]" displayFolder="" count="0" memberValueDatatype="20" unbalanced="0"/>
    <cacheHierarchy uniqueName="[Datetable].[WeekType]" caption="WeekType" attribute="1" defaultMemberUniqueName="[Datetable].[WeekType].[All]" allUniqueName="[Datetable].[WeekType].[All]" dimensionUniqueName="[Datetable]" displayFolder="" count="0" memberValueDatatype="13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_Group]" caption="Age_Group" attribute="1" defaultMemberUniqueName="[Dim_demographics].[Age_Group].[All]" allUniqueName="[Dim_demographics].[Age_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_Group]" caption="Time_Group" attribute="1" defaultMemberUniqueName="[Facttable_ridership].[Time_Group].[All]" allUniqueName="[Facttable_ridership].[Time_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_status]" caption="Utilization_status" attribute="1" defaultMemberUniqueName="[Facttable_ridership].[Utilization_status].[All]" allUniqueName="[Facttable_ridership].[Utilization_status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Year]" caption="Sum of Year" measure="1" displayFolder="" measureGroup="Datetabl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_Riders(Passengers)]" caption="Total_Riders(Passengers)" measure="1" displayFolder="" measureGroup="Calculations" count="0"/>
    <cacheHierarchy uniqueName="[Measures].[Avg Roider per trip]" caption="Avg Roider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atetable]" caption="__XL_Count Datetable" measure="1" displayFolder="" measureGroup="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atetable" uniqueName="[Datetable]" caption="Datetable"/>
    <dimension name="Dim_buses" uniqueName="[Dim_buses]" caption="Dim_buses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atetable" caption="Datetable"/>
    <measureGroup name="Dim_buses" caption="Dim_buses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2" dimension="2"/>
    <map measureGroup="2" dimension="4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unaira Hafeez" refreshedDate="45846.656988078706" createdVersion="6" refreshedVersion="6" minRefreshableVersion="3" recordCount="0" supportSubquery="1" supportAdvancedDrill="1" xr:uid="{704AA021-722D-4A30-9DA6-B1D5080A7050}">
  <cacheSource type="external" connectionId="7"/>
  <cacheFields count="4">
    <cacheField name="[Measures].[Sum of NumberOfRiders]" caption="Sum of NumberOfRiders" numFmtId="0" hierarchy="43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_Group].[Time_Group]" caption="Time_Group" numFmtId="0" hierarchy="31" level="1">
      <sharedItems count="4">
        <s v="03:00 pm - 08:00 pm"/>
        <s v="05:00 am - 10:00 am"/>
        <s v="08:00 pm - 01:00 am"/>
        <s v="10:00 am - 03:00 pm"/>
      </sharedItems>
    </cacheField>
    <cacheField name="[Facttable_ridership].[Time].[Time]" caption="Time" numFmtId="0" hierarchy="27" level="1">
      <sharedItems containsSemiMixedTypes="0" containsNonDate="0" containsDate="1" containsString="0" minDate="1899-12-30T20:57:00" maxDate="1899-12-30T20:57:00" count="1">
        <d v="1899-12-30T20:57:00"/>
      </sharedItems>
      <extLst>
        <ext xmlns:x15="http://schemas.microsoft.com/office/spreadsheetml/2010/11/main" uri="{4F2E5C28-24EA-4eb8-9CBF-B6C8F9C3D259}">
          <x15:cachedUniqueNames>
            <x15:cachedUniqueName index="0" name="[Facttable_ridership].[Time].&amp;[1899-12-30T20:57:00]"/>
          </x15:cachedUniqueNames>
        </ext>
      </extLst>
    </cacheField>
  </cacheFields>
  <cacheHierarchies count="58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130" unbalanced="0"/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Year]" caption="Year" attribute="1" defaultMemberUniqueName="[Datetable].[Year].[All]" allUniqueName="[Datetable].[Year].[All]" dimensionUniqueName="[Datetable]" displayFolder="" count="0" memberValueDatatype="20" unbalanced="0"/>
    <cacheHierarchy uniqueName="[Datetable].[Month Name]" caption="Month Name" attribute="1" defaultMemberUniqueName="[Datetable].[Month Name].[All]" allUniqueName="[Datetable].[Month Name].[All]" dimensionUniqueName="[Datetable]" displayFolder="" count="0" memberValueDatatype="130" unbalanced="0"/>
    <cacheHierarchy uniqueName="[Datetable].[Month Number]" caption="Month Number" attribute="1" defaultMemberUniqueName="[Datetable].[Month Number].[All]" allUniqueName="[Datetable].[Month Number].[All]" dimensionUniqueName="[Datetable]" displayFolder="" count="0" memberValueDatatype="20" unbalanced="0"/>
    <cacheHierarchy uniqueName="[Datetable].[Day Name]" caption="Day Name" attribute="1" defaultMemberUniqueName="[Datetable].[Day Name].[All]" allUniqueName="[Datetable].[Day Name].[All]" dimensionUniqueName="[Datetable]" displayFolder="" count="0" memberValueDatatype="130" unbalanced="0"/>
    <cacheHierarchy uniqueName="[Datetable].[Day of Week]" caption="Day of Week" attribute="1" defaultMemberUniqueName="[Datetable].[Day of Week].[All]" allUniqueName="[Datetable].[Day of Week].[All]" dimensionUniqueName="[Datetable]" displayFolder="" count="0" memberValueDatatype="20" unbalanced="0"/>
    <cacheHierarchy uniqueName="[Datetable].[WeekType]" caption="WeekType" attribute="1" defaultMemberUniqueName="[Datetable].[WeekType].[All]" allUniqueName="[Datetable].[WeekType].[All]" dimensionUniqueName="[Datetable]" displayFolder="" count="0" memberValueDatatype="13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_Group]" caption="Age_Group" attribute="1" defaultMemberUniqueName="[Dim_demographics].[Age_Group].[All]" allUniqueName="[Dim_demographics].[Age_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2" memberValueDatatype="7" unbalanced="0">
      <fieldsUsage count="2">
        <fieldUsage x="-1"/>
        <fieldUsage x="3"/>
      </fieldsUsage>
    </cacheHierarchy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_Group]" caption="Time_Group" attribute="1" defaultMemberUniqueName="[Facttable_ridership].[Time_Group].[All]" allUniqueName="[Facttable_ridership].[Time_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_status]" caption="Utilization_status" attribute="1" defaultMemberUniqueName="[Facttable_ridership].[Utilization_status].[All]" allUniqueName="[Facttable_ridership].[Utilization_status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Year]" caption="Sum of Year" measure="1" displayFolder="" measureGroup="Datetabl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_Riders(Passengers)]" caption="Total_Riders(Passengers)" measure="1" displayFolder="" measureGroup="Calculations" count="0"/>
    <cacheHierarchy uniqueName="[Measures].[Avg Roider per trip]" caption="Avg Roider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atetable]" caption="__XL_Count Datetable" measure="1" displayFolder="" measureGroup="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atetable" uniqueName="[Datetable]" caption="Datetable"/>
    <dimension name="Dim_buses" uniqueName="[Dim_buses]" caption="Dim_buses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atetable" caption="Datetable"/>
    <measureGroup name="Dim_buses" caption="Dim_buses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2" dimension="2"/>
    <map measureGroup="2" dimension="4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unaira Hafeez" refreshedDate="45846.656989699077" createdVersion="6" refreshedVersion="6" minRefreshableVersion="3" recordCount="0" supportSubquery="1" supportAdvancedDrill="1" xr:uid="{5E7269B6-FB0C-4188-B276-767235D9319B}">
  <cacheSource type="external" connectionId="7"/>
  <cacheFields count="3">
    <cacheField name="[Measures].[Sum of NumberOfRiders]" caption="Sum of NumberOfRiders" numFmtId="0" hierarchy="43" level="32767"/>
    <cacheField name="[Dim_routes].[RouteName].[RouteName]" caption="RouteName" numFmtId="0" hierarchy="18" level="1">
      <sharedItems count="1">
        <s v="East-West Express"/>
      </sharedItems>
    </cacheField>
    <cacheField name="[Facttable_ridership].[Time_Group].[Time_Group]" caption="Time_Group" numFmtId="0" hierarchy="31" level="1">
      <sharedItems count="4">
        <s v="03:00 pm - 08:00 pm"/>
        <s v="05:00 am - 10:00 am"/>
        <s v="08:00 pm - 01:00 am"/>
        <s v="10:00 am - 03:00 pm"/>
      </sharedItems>
    </cacheField>
  </cacheFields>
  <cacheHierarchies count="58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130" unbalanced="0"/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Year]" caption="Year" attribute="1" defaultMemberUniqueName="[Datetable].[Year].[All]" allUniqueName="[Datetable].[Year].[All]" dimensionUniqueName="[Datetable]" displayFolder="" count="0" memberValueDatatype="20" unbalanced="0"/>
    <cacheHierarchy uniqueName="[Datetable].[Month Name]" caption="Month Name" attribute="1" defaultMemberUniqueName="[Datetable].[Month Name].[All]" allUniqueName="[Datetable].[Month Name].[All]" dimensionUniqueName="[Datetable]" displayFolder="" count="0" memberValueDatatype="130" unbalanced="0"/>
    <cacheHierarchy uniqueName="[Datetable].[Month Number]" caption="Month Number" attribute="1" defaultMemberUniqueName="[Datetable].[Month Number].[All]" allUniqueName="[Datetable].[Month Number].[All]" dimensionUniqueName="[Datetable]" displayFolder="" count="0" memberValueDatatype="20" unbalanced="0"/>
    <cacheHierarchy uniqueName="[Datetable].[Day Name]" caption="Day Name" attribute="1" defaultMemberUniqueName="[Datetable].[Day Name].[All]" allUniqueName="[Datetable].[Day Name].[All]" dimensionUniqueName="[Datetable]" displayFolder="" count="0" memberValueDatatype="130" unbalanced="0"/>
    <cacheHierarchy uniqueName="[Datetable].[Day of Week]" caption="Day of Week" attribute="1" defaultMemberUniqueName="[Datetable].[Day of Week].[All]" allUniqueName="[Datetable].[Day of Week].[All]" dimensionUniqueName="[Datetable]" displayFolder="" count="0" memberValueDatatype="20" unbalanced="0"/>
    <cacheHierarchy uniqueName="[Datetable].[WeekType]" caption="WeekType" attribute="1" defaultMemberUniqueName="[Datetable].[WeekType].[All]" allUniqueName="[Datetable].[WeekType].[All]" dimensionUniqueName="[Datetable]" displayFolder="" count="0" memberValueDatatype="13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_Group]" caption="Age_Group" attribute="1" defaultMemberUniqueName="[Dim_demographics].[Age_Group].[All]" allUniqueName="[Dim_demographics].[Age_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_Group]" caption="Time_Group" attribute="1" defaultMemberUniqueName="[Facttable_ridership].[Time_Group].[All]" allUniqueName="[Facttable_ridership].[Time_Group].[All]" dimensionUniqueName="[Facttable_ridership]" displayFolder="" count="2" memberValueDatatype="130" unbalanced="0">
      <fieldsUsage count="2">
        <fieldUsage x="-1"/>
        <fieldUsage x="2"/>
      </fieldsUsage>
    </cacheHierarchy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_status]" caption="Utilization_status" attribute="1" defaultMemberUniqueName="[Facttable_ridership].[Utilization_status].[All]" allUniqueName="[Facttable_ridership].[Utilization_status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Year]" caption="Sum of Year" measure="1" displayFolder="" measureGroup="Datetabl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_Riders(Passengers)]" caption="Total_Riders(Passengers)" measure="1" displayFolder="" measureGroup="Calculations" count="0"/>
    <cacheHierarchy uniqueName="[Measures].[Avg Roider per trip]" caption="Avg Roider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atetable]" caption="__XL_Count Datetable" measure="1" displayFolder="" measureGroup="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atetable" uniqueName="[Datetable]" caption="Datetable"/>
    <dimension name="Dim_buses" uniqueName="[Dim_buses]" caption="Dim_buses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atetable" caption="Datetable"/>
    <measureGroup name="Dim_buses" caption="Dim_buses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2" dimension="2"/>
    <map measureGroup="2" dimension="4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unaira Hafeez" refreshedDate="45846.656991550924" createdVersion="6" refreshedVersion="6" minRefreshableVersion="3" recordCount="0" supportSubquery="1" supportAdvancedDrill="1" xr:uid="{CD5ACC5C-DF81-4EE2-82DF-97B89D9C799C}">
  <cacheSource type="external" connectionId="7"/>
  <cacheFields count="2">
    <cacheField name="[Measures].[Sum of NumberOfRiders]" caption="Sum of NumberOfRiders" numFmtId="0" hierarchy="43" level="32767"/>
    <cacheField name="[Dim_routes].[RouteName].[RouteName]" caption="RouteName" numFmtId="0" hierarchy="18" level="1">
      <sharedItems count="1">
        <s v="South Line"/>
      </sharedItems>
    </cacheField>
  </cacheFields>
  <cacheHierarchies count="58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130" unbalanced="0"/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Year]" caption="Year" attribute="1" defaultMemberUniqueName="[Datetable].[Year].[All]" allUniqueName="[Datetable].[Year].[All]" dimensionUniqueName="[Datetable]" displayFolder="" count="0" memberValueDatatype="20" unbalanced="0"/>
    <cacheHierarchy uniqueName="[Datetable].[Month Name]" caption="Month Name" attribute="1" defaultMemberUniqueName="[Datetable].[Month Name].[All]" allUniqueName="[Datetable].[Month Name].[All]" dimensionUniqueName="[Datetable]" displayFolder="" count="0" memberValueDatatype="130" unbalanced="0"/>
    <cacheHierarchy uniqueName="[Datetable].[Month Number]" caption="Month Number" attribute="1" defaultMemberUniqueName="[Datetable].[Month Number].[All]" allUniqueName="[Datetable].[Month Number].[All]" dimensionUniqueName="[Datetable]" displayFolder="" count="0" memberValueDatatype="20" unbalanced="0"/>
    <cacheHierarchy uniqueName="[Datetable].[Day Name]" caption="Day Name" attribute="1" defaultMemberUniqueName="[Datetable].[Day Name].[All]" allUniqueName="[Datetable].[Day Name].[All]" dimensionUniqueName="[Datetable]" displayFolder="" count="0" memberValueDatatype="130" unbalanced="0"/>
    <cacheHierarchy uniqueName="[Datetable].[Day of Week]" caption="Day of Week" attribute="1" defaultMemberUniqueName="[Datetable].[Day of Week].[All]" allUniqueName="[Datetable].[Day of Week].[All]" dimensionUniqueName="[Datetable]" displayFolder="" count="0" memberValueDatatype="20" unbalanced="0"/>
    <cacheHierarchy uniqueName="[Datetable].[WeekType]" caption="WeekType" attribute="1" defaultMemberUniqueName="[Datetable].[WeekType].[All]" allUniqueName="[Datetable].[WeekType].[All]" dimensionUniqueName="[Datetable]" displayFolder="" count="0" memberValueDatatype="13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_Group]" caption="Age_Group" attribute="1" defaultMemberUniqueName="[Dim_demographics].[Age_Group].[All]" allUniqueName="[Dim_demographics].[Age_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_Group]" caption="Time_Group" attribute="1" defaultMemberUniqueName="[Facttable_ridership].[Time_Group].[All]" allUniqueName="[Facttable_ridership].[Time_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_status]" caption="Utilization_status" attribute="1" defaultMemberUniqueName="[Facttable_ridership].[Utilization_status].[All]" allUniqueName="[Facttable_ridership].[Utilization_status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Year]" caption="Sum of Year" measure="1" displayFolder="" measureGroup="Datetabl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_Riders(Passengers)]" caption="Total_Riders(Passengers)" measure="1" displayFolder="" measureGroup="Calculations" count="0"/>
    <cacheHierarchy uniqueName="[Measures].[Avg Roider per trip]" caption="Avg Roider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atetable]" caption="__XL_Count Datetable" measure="1" displayFolder="" measureGroup="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atetable" uniqueName="[Datetable]" caption="Datetable"/>
    <dimension name="Dim_buses" uniqueName="[Dim_buses]" caption="Dim_buses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atetable" caption="Datetable"/>
    <measureGroup name="Dim_buses" caption="Dim_buses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2" dimension="2"/>
    <map measureGroup="2" dimension="4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unaira Hafeez" refreshedDate="45846.656993402779" createdVersion="6" refreshedVersion="6" minRefreshableVersion="3" recordCount="0" supportSubquery="1" supportAdvancedDrill="1" xr:uid="{979D41A9-FB38-45F2-B234-E216D56917E5}">
  <cacheSource type="external" connectionId="7"/>
  <cacheFields count="2">
    <cacheField name="[Measures].[Sum of NumberOfRiders]" caption="Sum of NumberOfRiders" numFmtId="0" hierarchy="43" level="32767"/>
    <cacheField name="[Dim_routes].[RouteName].[RouteName]" caption="RouteName" numFmtId="0" hierarchy="18" level="1">
      <sharedItems count="1">
        <s v="East-West Express"/>
      </sharedItems>
    </cacheField>
  </cacheFields>
  <cacheHierarchies count="58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130" unbalanced="0"/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Year]" caption="Year" attribute="1" defaultMemberUniqueName="[Datetable].[Year].[All]" allUniqueName="[Datetable].[Year].[All]" dimensionUniqueName="[Datetable]" displayFolder="" count="0" memberValueDatatype="20" unbalanced="0"/>
    <cacheHierarchy uniqueName="[Datetable].[Month Name]" caption="Month Name" attribute="1" defaultMemberUniqueName="[Datetable].[Month Name].[All]" allUniqueName="[Datetable].[Month Name].[All]" dimensionUniqueName="[Datetable]" displayFolder="" count="0" memberValueDatatype="130" unbalanced="0"/>
    <cacheHierarchy uniqueName="[Datetable].[Month Number]" caption="Month Number" attribute="1" defaultMemberUniqueName="[Datetable].[Month Number].[All]" allUniqueName="[Datetable].[Month Number].[All]" dimensionUniqueName="[Datetable]" displayFolder="" count="0" memberValueDatatype="20" unbalanced="0"/>
    <cacheHierarchy uniqueName="[Datetable].[Day Name]" caption="Day Name" attribute="1" defaultMemberUniqueName="[Datetable].[Day Name].[All]" allUniqueName="[Datetable].[Day Name].[All]" dimensionUniqueName="[Datetable]" displayFolder="" count="0" memberValueDatatype="130" unbalanced="0"/>
    <cacheHierarchy uniqueName="[Datetable].[Day of Week]" caption="Day of Week" attribute="1" defaultMemberUniqueName="[Datetable].[Day of Week].[All]" allUniqueName="[Datetable].[Day of Week].[All]" dimensionUniqueName="[Datetable]" displayFolder="" count="0" memberValueDatatype="20" unbalanced="0"/>
    <cacheHierarchy uniqueName="[Datetable].[WeekType]" caption="WeekType" attribute="1" defaultMemberUniqueName="[Datetable].[WeekType].[All]" allUniqueName="[Datetable].[WeekType].[All]" dimensionUniqueName="[Datetable]" displayFolder="" count="0" memberValueDatatype="13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_Group]" caption="Age_Group" attribute="1" defaultMemberUniqueName="[Dim_demographics].[Age_Group].[All]" allUniqueName="[Dim_demographics].[Age_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2" memberValueDatatype="130" unbalanced="0">
      <fieldsUsage count="2">
        <fieldUsage x="-1"/>
        <fieldUsage x="1"/>
      </fieldsUsage>
    </cacheHierarchy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_Group]" caption="Time_Group" attribute="1" defaultMemberUniqueName="[Facttable_ridership].[Time_Group].[All]" allUniqueName="[Facttable_ridership].[Time_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_status]" caption="Utilization_status" attribute="1" defaultMemberUniqueName="[Facttable_ridership].[Utilization_status].[All]" allUniqueName="[Facttable_ridership].[Utilization_status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Year]" caption="Sum of Year" measure="1" displayFolder="" measureGroup="Datetabl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_Riders(Passengers)]" caption="Total_Riders(Passengers)" measure="1" displayFolder="" measureGroup="Calculations" count="0"/>
    <cacheHierarchy uniqueName="[Measures].[Avg Roider per trip]" caption="Avg Roider per trip" measure="1" displayFolder="" measureGroup="Calculations" count="0"/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atetable]" caption="__XL_Count Datetable" measure="1" displayFolder="" measureGroup="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atetable" uniqueName="[Datetable]" caption="Datetable"/>
    <dimension name="Dim_buses" uniqueName="[Dim_buses]" caption="Dim_buses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atetable" caption="Datetable"/>
    <measureGroup name="Dim_buses" caption="Dim_buses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2" dimension="2"/>
    <map measureGroup="2" dimension="4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Zunaira Hafeez" refreshedDate="45846.65699502315" createdVersion="6" refreshedVersion="6" minRefreshableVersion="3" recordCount="0" supportSubquery="1" supportAdvancedDrill="1" xr:uid="{221D8E78-C24E-4C7C-8012-87933276EB16}">
  <cacheSource type="external" connectionId="7"/>
  <cacheFields count="2">
    <cacheField name="[Measures].[Sum of NumberOfRiders]" caption="Sum of NumberOfRiders" numFmtId="0" hierarchy="43" level="32767"/>
    <cacheField name="[Measures].[Avg Roider per trip]" caption="Avg Roider per trip" numFmtId="0" hierarchy="49" level="32767"/>
  </cacheFields>
  <cacheHierarchies count="58">
    <cacheHierarchy uniqueName="[Calculations].[Calculations]" caption="Calculations" attribute="1" defaultMemberUniqueName="[Calculations].[Calculations].[All]" allUniqueName="[Calculations].[Calculations].[All]" dimensionUniqueName="[Calculations]" displayFolder="" count="0" memberValueDatatype="130" unbalanced="0"/>
    <cacheHierarchy uniqueName="[Datetable].[Date]" caption="Date" attribute="1" time="1" defaultMemberUniqueName="[Datetable].[Date].[All]" allUniqueName="[Datetable].[Date].[All]" dimensionUniqueName="[Datetable]" displayFolder="" count="0" memberValueDatatype="7" unbalanced="0"/>
    <cacheHierarchy uniqueName="[Datetable].[Year]" caption="Year" attribute="1" defaultMemberUniqueName="[Datetable].[Year].[All]" allUniqueName="[Datetable].[Year].[All]" dimensionUniqueName="[Datetable]" displayFolder="" count="0" memberValueDatatype="20" unbalanced="0"/>
    <cacheHierarchy uniqueName="[Datetable].[Month Name]" caption="Month Name" attribute="1" defaultMemberUniqueName="[Datetable].[Month Name].[All]" allUniqueName="[Datetable].[Month Name].[All]" dimensionUniqueName="[Datetable]" displayFolder="" count="0" memberValueDatatype="130" unbalanced="0"/>
    <cacheHierarchy uniqueName="[Datetable].[Month Number]" caption="Month Number" attribute="1" defaultMemberUniqueName="[Datetable].[Month Number].[All]" allUniqueName="[Datetable].[Month Number].[All]" dimensionUniqueName="[Datetable]" displayFolder="" count="0" memberValueDatatype="20" unbalanced="0"/>
    <cacheHierarchy uniqueName="[Datetable].[Day Name]" caption="Day Name" attribute="1" defaultMemberUniqueName="[Datetable].[Day Name].[All]" allUniqueName="[Datetable].[Day Name].[All]" dimensionUniqueName="[Datetable]" displayFolder="" count="0" memberValueDatatype="130" unbalanced="0"/>
    <cacheHierarchy uniqueName="[Datetable].[Day of Week]" caption="Day of Week" attribute="1" defaultMemberUniqueName="[Datetable].[Day of Week].[All]" allUniqueName="[Datetable].[Day of Week].[All]" dimensionUniqueName="[Datetable]" displayFolder="" count="0" memberValueDatatype="20" unbalanced="0"/>
    <cacheHierarchy uniqueName="[Datetable].[WeekType]" caption="WeekType" attribute="1" defaultMemberUniqueName="[Datetable].[WeekType].[All]" allUniqueName="[Datetable].[WeekType].[All]" dimensionUniqueName="[Datetable]" displayFolder="" count="0" memberValueDatatype="130" unbalanced="0"/>
    <cacheHierarchy uniqueName="[Dim_buses].[BusID]" caption="BusID" attribute="1" defaultMemberUniqueName="[Dim_buses].[BusID].[All]" allUniqueName="[Dim_buses].[BusID].[All]" dimensionUniqueName="[Dim_buses]" displayFolder="" count="0" memberValueDatatype="20" unbalanced="0"/>
    <cacheHierarchy uniqueName="[Dim_buses].[RouteID]" caption="RouteID" attribute="1" defaultMemberUniqueName="[Dim_buses].[RouteID].[All]" allUniqueName="[Dim_buses].[RouteID].[All]" dimensionUniqueName="[Dim_buses]" displayFolder="" count="0" memberValueDatatype="20" unbalanced="0"/>
    <cacheHierarchy uniqueName="[Dim_buses].[BusNumber]" caption="BusNumber" attribute="1" defaultMemberUniqueName="[Dim_buses].[BusNumber].[All]" allUniqueName="[Dim_buses].[BusNumber].[All]" dimensionUniqueName="[Dim_buses]" displayFolder="" count="0" memberValueDatatype="130" unbalanced="0"/>
    <cacheHierarchy uniqueName="[Dim_buses].[Capacity]" caption="Capacity" attribute="1" defaultMemberUniqueName="[Dim_buses].[Capacity].[All]" allUniqueName="[Dim_buses].[Capacity].[All]" dimensionUniqueName="[Dim_buses]" displayFolder="" count="0" memberValueDatatype="20" unbalanced="0"/>
    <cacheHierarchy uniqueName="[Dim_demographics].[RiderID]" caption="RiderID" attribute="1" defaultMemberUniqueName="[Dim_demographics].[RiderID].[All]" allUniqueName="[Dim_demographics].[RiderID].[All]" dimensionUniqueName="[Dim_demographics]" displayFolder="" count="0" memberValueDatatype="20" unbalanced="0"/>
    <cacheHierarchy uniqueName="[Dim_demographics].[Age]" caption="Age" attribute="1" defaultMemberUniqueName="[Dim_demographics].[Age].[All]" allUniqueName="[Dim_demographics].[Age].[All]" dimensionUniqueName="[Dim_demographics]" displayFolder="" count="0" memberValueDatatype="20" unbalanced="0"/>
    <cacheHierarchy uniqueName="[Dim_demographics].[Gender]" caption="Gender" attribute="1" defaultMemberUniqueName="[Dim_demographics].[Gender].[All]" allUniqueName="[Dim_demographics].[Gender].[All]" dimensionUniqueName="[Dim_demographics]" displayFolder="" count="0" memberValueDatatype="130" unbalanced="0"/>
    <cacheHierarchy uniqueName="[Dim_demographics].[Occupation]" caption="Occupation" attribute="1" defaultMemberUniqueName="[Dim_demographics].[Occupation].[All]" allUniqueName="[Dim_demographics].[Occupation].[All]" dimensionUniqueName="[Dim_demographics]" displayFolder="" count="0" memberValueDatatype="130" unbalanced="0"/>
    <cacheHierarchy uniqueName="[Dim_demographics].[Age_Group]" caption="Age_Group" attribute="1" defaultMemberUniqueName="[Dim_demographics].[Age_Group].[All]" allUniqueName="[Dim_demographics].[Age_Group].[All]" dimensionUniqueName="[Dim_demographics]" displayFolder="" count="0" memberValueDatatype="130" unbalanced="0"/>
    <cacheHierarchy uniqueName="[Dim_routes].[RouteID]" caption="RouteID" attribute="1" defaultMemberUniqueName="[Dim_routes].[RouteID].[All]" allUniqueName="[Dim_routes].[RouteID].[All]" dimensionUniqueName="[Dim_routes]" displayFolder="" count="0" memberValueDatatype="20" unbalanced="0"/>
    <cacheHierarchy uniqueName="[Dim_routes].[RouteName]" caption="RouteName" attribute="1" defaultMemberUniqueName="[Dim_routes].[RouteName].[All]" allUniqueName="[Dim_routes].[RouteName].[All]" dimensionUniqueName="[Dim_routes]" displayFolder="" count="0" memberValueDatatype="130" unbalanced="0"/>
    <cacheHierarchy uniqueName="[Dim_routes].[StartLocation]" caption="StartLocation" attribute="1" defaultMemberUniqueName="[Dim_routes].[StartLocation].[All]" allUniqueName="[Dim_routes].[StartLocation].[All]" dimensionUniqueName="[Dim_routes]" displayFolder="" count="0" memberValueDatatype="130" unbalanced="0"/>
    <cacheHierarchy uniqueName="[Dim_routes].[EndLocation]" caption="EndLocation" attribute="1" defaultMemberUniqueName="[Dim_routes].[EndLocation].[All]" allUniqueName="[Dim_routes].[EndLocation].[All]" dimensionUniqueName="[Dim_routes]" displayFolder="" count="0" memberValueDatatype="130" unbalanced="0"/>
    <cacheHierarchy uniqueName="[Dim_routes].[TripFee]" caption="TripFee" attribute="1" defaultMemberUniqueName="[Dim_routes].[TripFee].[All]" allUniqueName="[Dim_routes].[TripFee].[All]" dimensionUniqueName="[Dim_routes]" displayFolder="" count="0" memberValueDatatype="20" unbalanced="0"/>
    <cacheHierarchy uniqueName="[Dim_routes].[TakeOffTime]" caption="TakeOffTime" attribute="1" time="1" defaultMemberUniqueName="[Dim_routes].[TakeOffTime].[All]" allUniqueName="[Dim_routes].[TakeOffTime].[All]" dimensionUniqueName="[Dim_routes]" displayFolder="" count="0" memberValueDatatype="7" unbalanced="0"/>
    <cacheHierarchy uniqueName="[Dim_routes].[ArrivalTime]" caption="ArrivalTime" attribute="1" time="1" defaultMemberUniqueName="[Dim_routes].[ArrivalTime].[All]" allUniqueName="[Dim_routes].[ArrivalTime].[All]" dimensionUniqueName="[Dim_routes]" displayFolder="" count="0" memberValueDatatype="7" unbalanced="0"/>
    <cacheHierarchy uniqueName="[Facttable_ridership].[RecordID]" caption="RecordID" attribute="1" defaultMemberUniqueName="[Facttable_ridership].[RecordID].[All]" allUniqueName="[Facttable_ridership].[RecordID].[All]" dimensionUniqueName="[Facttable_ridership]" displayFolder="" count="0" memberValueDatatype="20" unbalanced="0"/>
    <cacheHierarchy uniqueName="[Facttable_ridership].[BusID]" caption="BusID" attribute="1" defaultMemberUniqueName="[Facttable_ridership].[BusID].[All]" allUniqueName="[Facttable_ridership].[BusID].[All]" dimensionUniqueName="[Facttable_ridership]" displayFolder="" count="0" memberValueDatatype="20" unbalanced="0"/>
    <cacheHierarchy uniqueName="[Facttable_ridership].[Date]" caption="Date" attribute="1" time="1" defaultMemberUniqueName="[Facttable_ridership].[Date].[All]" allUniqueName="[Facttable_ridership].[Date].[All]" dimensionUniqueName="[Facttable_ridership]" displayFolder="" count="0" memberValueDatatype="7" unbalanced="0"/>
    <cacheHierarchy uniqueName="[Facttable_ridership].[Time]" caption="Time" attribute="1" time="1" defaultMemberUniqueName="[Facttable_ridership].[Time].[All]" allUniqueName="[Facttable_ridership].[Time].[All]" dimensionUniqueName="[Facttable_ridership]" displayFolder="" count="0" memberValueDatatype="7" unbalanced="0"/>
    <cacheHierarchy uniqueName="[Facttable_ridership].[NumberOfRiders]" caption="NumberOfRiders" attribute="1" defaultMemberUniqueName="[Facttable_ridership].[NumberOfRiders].[All]" allUniqueName="[Facttable_ridership].[NumberOfRiders].[All]" dimensionUniqueName="[Facttable_ridership]" displayFolder="" count="0" memberValueDatatype="20" unbalanced="0"/>
    <cacheHierarchy uniqueName="[Facttable_ridership].[RiderID]" caption="RiderID" attribute="1" defaultMemberUniqueName="[Facttable_ridership].[RiderID].[All]" allUniqueName="[Facttable_ridership].[RiderID].[All]" dimensionUniqueName="[Facttable_ridership]" displayFolder="" count="0" memberValueDatatype="20" unbalanced="0"/>
    <cacheHierarchy uniqueName="[Facttable_ridership].[Operation moment]" caption="Operation moment" attribute="1" defaultMemberUniqueName="[Facttable_ridership].[Operation moment].[All]" allUniqueName="[Facttable_ridership].[Operation moment].[All]" dimensionUniqueName="[Facttable_ridership]" displayFolder="" count="0" memberValueDatatype="130" unbalanced="0"/>
    <cacheHierarchy uniqueName="[Facttable_ridership].[Time_Group]" caption="Time_Group" attribute="1" defaultMemberUniqueName="[Facttable_ridership].[Time_Group].[All]" allUniqueName="[Facttable_ridership].[Time_Group].[All]" dimensionUniqueName="[Facttable_ridership]" displayFolder="" count="0" memberValueDatatype="130" unbalanced="0"/>
    <cacheHierarchy uniqueName="[Facttable_ridership].[Capacity]" caption="Capacity" attribute="1" defaultMemberUniqueName="[Facttable_ridership].[Capacity].[All]" allUniqueName="[Facttable_ridership].[Capacity].[All]" dimensionUniqueName="[Facttable_ridership]" displayFolder="" count="0" memberValueDatatype="20" unbalanced="0"/>
    <cacheHierarchy uniqueName="[Facttable_ridership].[Utilization pct]" caption="Utilization pct" attribute="1" defaultMemberUniqueName="[Facttable_ridership].[Utilization pct].[All]" allUniqueName="[Facttable_ridership].[Utilization pct].[All]" dimensionUniqueName="[Facttable_ridership]" displayFolder="" count="0" memberValueDatatype="5" unbalanced="0"/>
    <cacheHierarchy uniqueName="[Facttable_ridership].[Utilization_status]" caption="Utilization_status" attribute="1" defaultMemberUniqueName="[Facttable_ridership].[Utilization_status].[All]" allUniqueName="[Facttable_ridership].[Utilization_status].[All]" dimensionUniqueName="[Facttable_ridership]" displayFolder="" count="0" memberValueDatatype="130" unbalanced="0"/>
    <cacheHierarchy uniqueName="[Facttable_ridership].[Time (Hour)]" caption="Time (Hour)" attribute="1" defaultMemberUniqueName="[Facttable_ridership].[Time (Hour)].[All]" allUniqueName="[Facttable_ridership].[Time (Hour)].[All]" dimensionUniqueName="[Facttable_ridership]" displayFolder="" count="0" memberValueDatatype="130" unbalanced="0"/>
    <cacheHierarchy uniqueName="[Facttable_ridership].[Time (Minute)]" caption="Time (Minute)" attribute="1" defaultMemberUniqueName="[Facttable_ridership].[Time (Minute)].[All]" allUniqueName="[Facttable_ridership].[Time (Minute)].[All]" dimensionUniqueName="[Facttable_ridership]" displayFolder="" count="0" memberValueDatatype="130" unbalanced="0"/>
    <cacheHierarchy uniqueName="[Measures].[Sum of Age]" caption="Sum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Age]" caption="Count of Age" measure="1" displayFolder="" measureGroup="Dim_demographics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BusID]" caption="Sum of BusID" measure="1" displayFolder="" measureGroup="Dim_bus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BusID]" caption="Count of BusID" measure="1" displayFolder="" measureGroup="Dim_buses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BusID 2]" caption="Sum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BusID 2]" caption="Count of BusID 2" measure="1" displayFolder="" measureGroup="Facttable_ridership" count="0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NumberOfRiders]" caption="Sum of NumberOfRiders" measure="1" displayFolder="" measureGroup="Facttable_ridership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Average of NumberOfRiders]" caption="Average of NumberOfRiders" measure="1" displayFolder="" measureGroup="Facttable_ridership" count="0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 of Year]" caption="Sum of Year" measure="1" displayFolder="" measureGroup="Datetabl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Total Transaction]" caption="Total Transaction" measure="1" displayFolder="" measureGroup="Calculations" count="0"/>
    <cacheHierarchy uniqueName="[Measures].[Average Age]" caption="Average Age" measure="1" displayFolder="" measureGroup="Calculations" count="0"/>
    <cacheHierarchy uniqueName="[Measures].[Total_Riders(Passengers)]" caption="Total_Riders(Passengers)" measure="1" displayFolder="" measureGroup="Calculations" count="0"/>
    <cacheHierarchy uniqueName="[Measures].[Avg Roider per trip]" caption="Avg Roider per trip" measure="1" displayFolder="" measureGroup="Calculations" count="0" oneField="1">
      <fieldsUsage count="1">
        <fieldUsage x="1"/>
      </fieldsUsage>
    </cacheHierarchy>
    <cacheHierarchy uniqueName="[Measures].[Total Buses]" caption="Total Buses" measure="1" displayFolder="" measureGroup="Calculations" count="0"/>
    <cacheHierarchy uniqueName="[Measures].[__XL_Count Dim_buses]" caption="__XL_Count Dim_buses" measure="1" displayFolder="" measureGroup="Dim_buses" count="0" hidden="1"/>
    <cacheHierarchy uniqueName="[Measures].[__XL_Count Dim_demographics]" caption="__XL_Count Dim_demographics" measure="1" displayFolder="" measureGroup="Dim_demographics" count="0" hidden="1"/>
    <cacheHierarchy uniqueName="[Measures].[__XL_Count Dim_routes]" caption="__XL_Count Dim_routes" measure="1" displayFolder="" measureGroup="Dim_routes" count="0" hidden="1"/>
    <cacheHierarchy uniqueName="[Measures].[__XL_Count Facttable_ridership]" caption="__XL_Count Facttable_ridership" measure="1" displayFolder="" measureGroup="Facttable_ridership" count="0" hidden="1"/>
    <cacheHierarchy uniqueName="[Measures].[__XL_Count Datetable]" caption="__XL_Count Datetable" measure="1" displayFolder="" measureGroup="Datetable" count="0" hidden="1"/>
    <cacheHierarchy uniqueName="[Measures].[__XL_Count Calculations]" caption="__XL_Count Calculations" measure="1" displayFolder="" measureGroup="Calculations" count="0" hidden="1"/>
    <cacheHierarchy uniqueName="[Measures].[__No measures defined]" caption="__No measures defined" measure="1" displayFolder="" count="0" hidden="1"/>
  </cacheHierarchies>
  <kpis count="0"/>
  <dimensions count="7">
    <dimension name="Calculations" uniqueName="[Calculations]" caption="Calculations"/>
    <dimension name="Datetable" uniqueName="[Datetable]" caption="Datetable"/>
    <dimension name="Dim_buses" uniqueName="[Dim_buses]" caption="Dim_buses"/>
    <dimension name="Dim_demographics" uniqueName="[Dim_demographics]" caption="Dim_demographics"/>
    <dimension name="Dim_routes" uniqueName="[Dim_routes]" caption="Dim_routes"/>
    <dimension name="Facttable_ridership" uniqueName="[Facttable_ridership]" caption="Facttable_ridership"/>
    <dimension measure="1" name="Measures" uniqueName="[Measures]" caption="Measures"/>
  </dimensions>
  <measureGroups count="6">
    <measureGroup name="Calculations" caption="Calculations"/>
    <measureGroup name="Datetable" caption="Datetable"/>
    <measureGroup name="Dim_buses" caption="Dim_buses"/>
    <measureGroup name="Dim_demographics" caption="Dim_demographics"/>
    <measureGroup name="Dim_routes" caption="Dim_routes"/>
    <measureGroup name="Facttable_ridership" caption="Facttable_ridership"/>
  </measureGroups>
  <maps count="11">
    <map measureGroup="0" dimension="0"/>
    <map measureGroup="1" dimension="1"/>
    <map measureGroup="2" dimension="2"/>
    <map measureGroup="2" dimension="4"/>
    <map measureGroup="3" dimension="3"/>
    <map measureGroup="4" dimension="4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7ADC66-69AD-43F5-ABC2-1141961169F9}" name="PivotTable3" cacheId="38" applyNumberFormats="0" applyBorderFormats="0" applyFontFormats="0" applyPatternFormats="0" applyAlignmentFormats="0" applyWidthHeightFormats="1" dataCaption="Values" tag="2afd9abd-a54c-4af6-95e6-f9a1b740eede" updatedVersion="6" minRefreshableVersion="3" useAutoFormatting="1" subtotalHiddenItems="1" itemPrintTitles="1" createdVersion="6" indent="0" outline="1" outlineData="1" multipleFieldFilters="0">
  <location ref="A1:B2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NumberOfRiders" fld="0" baseField="0" baseItem="1"/>
    <dataField name="Avg Rider per trip" fld="1" subtotal="count" baseField="0" baseItem="1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NumberOfRiders2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Avg Rider per trip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table_ridership]"/>
        <x15:activeTabTopLevelEntity name="[Calculat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A7913-3EA1-441B-9F04-F66B77BEFABA}" name="PivotTable9" cacheId="41" applyNumberFormats="0" applyBorderFormats="0" applyFontFormats="0" applyPatternFormats="0" applyAlignmentFormats="0" applyWidthHeightFormats="1" dataCaption="Values" tag="974b4edf-b7c9-4cb6-be99-8e72847af02f" updatedVersion="6" minRefreshableVersion="3" useAutoFormatting="1" subtotalHiddenItems="1" rowGrandTotals="0" colGrandTotals="0" itemPrintTitles="1" createdVersion="6" indent="0" compact="0" compactData="0" multipleFieldFilters="0" chartFormat="10">
  <location ref="O17:P19" firstHeaderRow="1" firstDataRow="1" firstDataCol="1"/>
  <pivotFields count="5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ubtotalTop="0" showAll="0" measureFilter="1" sortType="descending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Sum of NumberOfRiders" fld="0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NumberOfRiders2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1" iMeasureHier="43">
      <autoFilter ref="A1">
        <filterColumn colId="0">
          <top10 val="1" filterVal="1"/>
        </filterColumn>
      </autoFilter>
    </filter>
    <filter fld="3" type="count" id="3" iMeasureHier="43">
      <autoFilter ref="A1">
        <filterColumn colId="0">
          <top10 top="0" val="1" filterVal="1"/>
        </filterColumn>
      </autoFilter>
    </filter>
  </filter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table_ridership]"/>
        <x15:activeTabTopLevelEntity name="[Calculations]"/>
        <x15:activeTabTopLevelEntity name="[Dim_routes]"/>
        <x15:activeTabTopLevelEntity name="[Dat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86FD4-C8A8-41AE-A405-48B05C1ABCF0}" name="PivotTable6" cacheId="29" applyNumberFormats="0" applyBorderFormats="0" applyFontFormats="0" applyPatternFormats="0" applyAlignmentFormats="0" applyWidthHeightFormats="1" dataCaption="Values" tag="fea4b23e-73f7-4dbf-b38e-fb447deab38b" updatedVersion="6" minRefreshableVersion="3" useAutoFormatting="1" rowGrandTotals="0" colGrandTotals="0" itemPrintTitles="1" createdVersion="6" indent="0" compact="0" compactData="0" multipleFieldFilters="0" chartFormat="6">
  <location ref="G2:H6" firstHeaderRow="1" firstDataRow="1" firstDataCol="1"/>
  <pivotFields count="3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axis="axisRow" compact="0" allDrilled="1" outline="0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4">
    <i>
      <x v="3"/>
    </i>
    <i>
      <x v="2"/>
    </i>
    <i>
      <x/>
    </i>
    <i>
      <x v="1"/>
    </i>
  </rowItems>
  <colItems count="1">
    <i/>
  </colItems>
  <dataFields count="1">
    <dataField name="Sum of NumberOfRiders" fld="0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NumberOfRiders2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43">
      <autoFilter ref="A1">
        <filterColumn colId="0">
          <top10 val="1" filterVal="1"/>
        </filterColumn>
      </autoFilter>
    </filter>
  </filters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2A3C66-E89D-4EFB-8377-3F5896E3C36E}" name="PivotTable14" cacheId="17" applyNumberFormats="0" applyBorderFormats="0" applyFontFormats="0" applyPatternFormats="0" applyAlignmentFormats="0" applyWidthHeightFormats="1" dataCaption="Values" tag="a41260f1-6c09-47f6-8723-006a4d89bfcd" updatedVersion="6" minRefreshableVersion="3" useAutoFormatting="1" subtotalHiddenItems="1" rowGrandTotals="0" colGrandTotals="0" itemPrintTitles="1" createdVersion="6" indent="0" compact="0" compactData="0" multipleFieldFilters="0" chartFormat="14">
  <location ref="AN3:AO7" firstHeaderRow="1" firstDataRow="1" firstDataCol="1"/>
  <pivotFields count="4"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measureFilter="1" sortType="descending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fld="3" subtotal="count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NumberOfRiders2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0" type="count" id="1" iMeasureHier="43">
      <autoFilter ref="A1">
        <filterColumn colId="0">
          <top10 val="1" filterVal="1"/>
        </filterColumn>
      </autoFilter>
    </filter>
    <filter fld="1" type="count" id="3" iMeasureHier="43">
      <autoFilter ref="A1">
        <filterColumn colId="0">
          <top10 top="0" val="1" filterVal="1"/>
        </filterColumn>
      </autoFilter>
    </filter>
  </filters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table_ridership]"/>
        <x15:activeTabTopLevelEntity name="[Calculations]"/>
        <x15:activeTabTopLevelEntity name="[Dim_routes]"/>
        <x15:activeTabTopLevelEntity name="[Dat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B6441-E3D4-407C-8479-25DCC660E3BE}" name="PivotTable15" cacheId="14" applyNumberFormats="0" applyBorderFormats="0" applyFontFormats="0" applyPatternFormats="0" applyAlignmentFormats="0" applyWidthHeightFormats="1" dataCaption="Values" tag="40d9f482-eaf9-4a4b-a65f-63c1e226bd33" updatedVersion="6" minRefreshableVersion="3" useAutoFormatting="1" subtotalHiddenItems="1" rowGrandTotals="0" colGrandTotals="0" itemPrintTitles="1" createdVersion="6" indent="0" compact="0" compactData="0" multipleFieldFilters="0" chartFormat="14">
  <location ref="AU3:AV5" firstHeaderRow="1" firstDataRow="1" firstDataCol="1"/>
  <pivotFields count="5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ubtotalTop="0" showAll="0" measureFilter="1" sortType="descending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Sum of NumberOfRiders" fld="0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NumberOfRiders2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1" iMeasureHier="43">
      <autoFilter ref="A1">
        <filterColumn colId="0">
          <top10 val="1" filterVal="1"/>
        </filterColumn>
      </autoFilter>
    </filter>
    <filter fld="3" type="count" id="3" iMeasureHier="43">
      <autoFilter ref="A1">
        <filterColumn colId="0">
          <top10 top="0" val="1" filterVal="1"/>
        </filterColumn>
      </autoFilter>
    </filter>
  </filters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table_ridership]"/>
        <x15:activeTabTopLevelEntity name="[Calculations]"/>
        <x15:activeTabTopLevelEntity name="[Dim_routes]"/>
        <x15:activeTabTopLevelEntity name="[Dat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6320ED-B4A2-4B62-BF3F-0949D649A203}" name="PivotTable11" cacheId="47" applyNumberFormats="0" applyBorderFormats="0" applyFontFormats="0" applyPatternFormats="0" applyAlignmentFormats="0" applyWidthHeightFormats="1" dataCaption="Values" tag="1ba73b1e-0e1d-4315-92ea-a3a470b6597b" updatedVersion="6" minRefreshableVersion="3" useAutoFormatting="1" subtotalHiddenItems="1" rowGrandTotals="0" colGrandTotals="0" itemPrintTitles="1" createdVersion="6" indent="0" compact="0" compactData="0" multipleFieldFilters="0" chartFormat="10">
  <location ref="U4:V11" firstHeaderRow="1" firstDataRow="1" firstDataCol="1"/>
  <pivotFields count="5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ubtotalTop="0" showAll="0" measureFilter="1" sortType="descending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NumberOfRiders" fld="0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NumberOfRiders2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1" iMeasureHier="43">
      <autoFilter ref="A1">
        <filterColumn colId="0">
          <top10 val="1" filterVal="1"/>
        </filterColumn>
      </autoFilter>
    </filter>
    <filter fld="3" type="count" id="3" iMeasureHier="43">
      <autoFilter ref="A1">
        <filterColumn colId="0">
          <top10 top="0" val="1" filterVal="1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table_ridership]"/>
        <x15:activeTabTopLevelEntity name="[Calculations]"/>
        <x15:activeTabTopLevelEntity name="[Dim_routes]"/>
        <x15:activeTabTopLevelEntity name="[Dat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5A0A5B-D658-4B38-9865-13B3F92C674F}" name="PivotTable8" cacheId="23" applyNumberFormats="0" applyBorderFormats="0" applyFontFormats="0" applyPatternFormats="0" applyAlignmentFormats="0" applyWidthHeightFormats="1" dataCaption="Values" tag="24ebfc2f-f7eb-4dca-b081-cfc2129516f2" updatedVersion="6" minRefreshableVersion="3" useAutoFormatting="1" subtotalHiddenItems="1" rowGrandTotals="0" colGrandTotals="0" itemPrintTitles="1" createdVersion="6" indent="0" compact="0" compactData="0" multipleFieldFilters="0" chartFormat="4">
  <location ref="J18:K19" firstHeaderRow="1" firstDataRow="1" firstDataCol="1"/>
  <pivotFields count="4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measureFilter="1" sortType="descending" defaultSubtotal="0" defaultAttributeDrillState="1">
      <items count="1">
        <item x="0"/>
      </items>
    </pivotField>
  </pivotFields>
  <rowFields count="1">
    <field x="3"/>
  </rowFields>
  <rowItems count="1">
    <i>
      <x/>
    </i>
  </rowItems>
  <colItems count="1">
    <i/>
  </colItems>
  <dataFields count="1">
    <dataField name="Sum of NumberOfRiders" fld="0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NumberOfRiders2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1" iMeasureHier="43">
      <autoFilter ref="A1">
        <filterColumn colId="0">
          <top10 val="1" filterVal="1"/>
        </filterColumn>
      </autoFilter>
    </filter>
    <filter fld="3" type="count" id="3" iMeasureHier="43">
      <autoFilter ref="A1">
        <filterColumn colId="0">
          <top10 top="0" val="1" filterVal="1"/>
        </filterColumn>
      </autoFilter>
    </filter>
  </filters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1EE0E-CB56-4586-99AC-B7B85B319A53}" name="PivotTable5" cacheId="32" applyNumberFormats="0" applyBorderFormats="0" applyFontFormats="0" applyPatternFormats="0" applyAlignmentFormats="0" applyWidthHeightFormats="1" dataCaption="Values" tag="21b46b1e-6bba-445c-b672-ad62e3a22367" updatedVersion="6" minRefreshableVersion="3" useAutoFormatting="1" rowGrandTotals="0" colGrandTotals="0" itemPrintTitles="1" createdVersion="6" indent="0" compact="0" compactData="0" multipleFieldFilters="0">
  <location ref="A13:B14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measureFilter="1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colItems count="1">
    <i/>
  </colItems>
  <dataFields count="1">
    <dataField name="Sum of NumberOfRiders" fld="0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NumberOfRiders2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2" iMeasureHier="43">
      <autoFilter ref="A1">
        <filterColumn colId="0">
          <top10 top="0" val="1" filterVal="1"/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A0CD42-94EB-48A1-847F-9CAC72D4B9F8}" name="PivotTable10" cacheId="44" applyNumberFormats="0" applyBorderFormats="0" applyFontFormats="0" applyPatternFormats="0" applyAlignmentFormats="0" applyWidthHeightFormats="1" dataCaption="Values" tag="b648f6c3-e4be-4e0a-a53e-45296ecd4097" updatedVersion="6" minRefreshableVersion="3" useAutoFormatting="1" subtotalHiddenItems="1" rowGrandTotals="0" colGrandTotals="0" itemPrintTitles="1" createdVersion="6" indent="0" compact="0" compactData="0" multipleFieldFilters="0" chartFormat="4">
  <location ref="O22:Q24" firstHeaderRow="0" firstDataRow="1" firstDataCol="1"/>
  <pivotFields count="6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ubtotalTop="0" showAll="0" measureFilter="1" sortType="descending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</pivotFields>
  <rowFields count="1">
    <field x="4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Sum of NumberOfRiders" fld="0" baseField="0" baseItem="0"/>
    <dataField fld="5" subtotal="count" showDataAs="percentDiff" baseField="4" baseItem="0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NumberOfRiders2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1" iMeasureHier="43">
      <autoFilter ref="A1">
        <filterColumn colId="0">
          <top10 val="1" filterVal="1"/>
        </filterColumn>
      </autoFilter>
    </filter>
    <filter fld="3" type="count" id="3" iMeasureHier="43">
      <autoFilter ref="A1">
        <filterColumn colId="0">
          <top10 top="0" val="1" filterVal="1"/>
        </filterColumn>
      </autoFilter>
    </filter>
  </filters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table_ridership]"/>
        <x15:activeTabTopLevelEntity name="[Calculations]"/>
        <x15:activeTabTopLevelEntity name="[Dim_routes]"/>
        <x15:activeTabTopLevelEntity name="[Dat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2CA20E-F1D5-4632-B129-CEF78C4962DC}" name="PivotTable13" cacheId="20" applyNumberFormats="0" applyBorderFormats="0" applyFontFormats="0" applyPatternFormats="0" applyAlignmentFormats="0" applyWidthHeightFormats="1" dataCaption="Values" tag="ba5b2868-b79a-4672-9adc-af437b9c5d6e" updatedVersion="6" minRefreshableVersion="3" useAutoFormatting="1" subtotalHiddenItems="1" rowGrandTotals="0" colGrandTotals="0" itemPrintTitles="1" createdVersion="6" indent="0" compact="0" compactData="0" multipleFieldFilters="0" chartFormat="16">
  <location ref="AG3:AH5" firstHeaderRow="1" firstDataRow="1" firstDataCol="1"/>
  <pivotFields count="5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allDrilled="1" outline="0" subtotalTop="0" showAll="0" measureFilter="1" sortType="descending" defaultSubtotal="0" defaultAttributeDrillState="1">
      <items count="1">
        <item x="0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Sum of NumberOfRiders" fld="0" baseField="0" baseItem="0"/>
  </dataField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NumberOfRiders2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1" iMeasureHier="43">
      <autoFilter ref="A1">
        <filterColumn colId="0">
          <top10 val="1" filterVal="1"/>
        </filterColumn>
      </autoFilter>
    </filter>
    <filter fld="3" type="count" id="3" iMeasureHier="43">
      <autoFilter ref="A1">
        <filterColumn colId="0">
          <top10 top="0" val="1" filterVal="1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table_ridership]"/>
        <x15:activeTabTopLevelEntity name="[Calculations]"/>
        <x15:activeTabTopLevelEntity name="[Dim_routes]"/>
        <x15:activeTabTopLevelEntity name="[Date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C6554-9CC7-47ED-B935-84C88D8C5687}" name="PivotTable4" cacheId="35" applyNumberFormats="0" applyBorderFormats="0" applyFontFormats="0" applyPatternFormats="0" applyAlignmentFormats="0" applyWidthHeightFormats="1" dataCaption="Values" tag="807be7b6-fb6f-4d76-b003-c177be61e5b0" updatedVersion="6" minRefreshableVersion="3" useAutoFormatting="1" rowGrandTotals="0" colGrandTotals="0" itemPrintTitles="1" createdVersion="6" indent="0" compact="0" compactData="0" multipleFieldFilters="0">
  <location ref="A7:B8" firstHeaderRow="1" firstDataRow="1" firstDataCol="1"/>
  <pivotFields count="2">
    <pivotField dataField="1" compact="0" outline="0" subtotalTop="0" showAll="0" defaultSubtotal="0"/>
    <pivotField axis="axisRow" compact="0" allDrilled="1" outline="0" subtotalTop="0" showAll="0" measureFilter="1" dataSourceSort="1" defaultSubtotal="0" defaultAttributeDrillState="1">
      <items count="1">
        <item x="0"/>
      </items>
    </pivotField>
  </pivotFields>
  <rowFields count="1">
    <field x="1"/>
  </rowFields>
  <rowItems count="1">
    <i>
      <x/>
    </i>
  </rowItems>
  <colItems count="1">
    <i/>
  </colItems>
  <dataFields count="1">
    <dataField name="Sum of NumberOfRiders" fld="0" baseField="0" baseItem="0"/>
  </dataField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NumberOfRiders2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count" id="1" iMeasureHier="43">
      <autoFilter ref="A1">
        <filterColumn colId="0">
          <top10 val="1" filterVal="1"/>
        </filterColumn>
      </autoFilter>
    </filter>
  </filters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87EC7F-695E-4D36-B168-F9CA8EF161D1}" name="PivotTable7" cacheId="26" applyNumberFormats="0" applyBorderFormats="0" applyFontFormats="0" applyPatternFormats="0" applyAlignmentFormats="0" applyWidthHeightFormats="1" dataCaption="Values" tag="8d862aa2-0013-4fca-8dc9-761eb2edb851" updatedVersion="6" minRefreshableVersion="3" useAutoFormatting="1" subtotalHiddenItems="1" rowGrandTotals="0" colGrandTotals="0" itemPrintTitles="1" createdVersion="6" indent="0" compact="0" compactData="0" multipleFieldFilters="0" chartFormat="4">
  <location ref="G18:H19" firstHeaderRow="1" firstDataRow="1" firstDataCol="1"/>
  <pivotFields count="4">
    <pivotField dataField="1" compact="0" outline="0" subtotalTop="0" showAll="0" defaultSubtotal="0"/>
    <pivotField compact="0" allDrilled="1" outline="0" subtotalTop="0" showAll="0" measureFilter="1" dataSourceSort="1" defaultSubtotal="0" defaultAttributeDrillState="1">
      <items count="1">
        <item x="0"/>
      </items>
    </pivotField>
    <pivotField compact="0" allDrilled="1" outline="0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measureFilter="1" sortType="descending" defaultSubtotal="0" defaultAttributeDrillState="1">
      <items count="1">
        <item x="0"/>
      </items>
    </pivotField>
  </pivotFields>
  <rowFields count="1">
    <field x="3"/>
  </rowFields>
  <rowItems count="1">
    <i>
      <x/>
    </i>
  </rowItems>
  <colItems count="1">
    <i/>
  </colItems>
  <dataFields count="1">
    <dataField name="Sum of NumberOfRiders" fld="0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NumberOfRiders2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1" type="count" id="1" iMeasureHier="43">
      <autoFilter ref="A1">
        <filterColumn colId="0">
          <top10 val="1" filterVal="1"/>
        </filterColumn>
      </autoFilter>
    </filter>
    <filter fld="3" type="count" id="3" iMeasureHier="43">
      <autoFilter ref="A1">
        <filterColumn colId="0">
          <top10 val="1" filterVal="1"/>
        </filterColumn>
      </autoFilter>
    </filter>
  </filters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table_ridership]"/>
        <x15:activeTabTopLevelEntity name="[Calculations]"/>
        <x15:activeTabTopLevelEntity name="[Dim_rout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8EEA-A154-4946-8074-3543B186285E}">
  <dimension ref="A1:GK201"/>
  <sheetViews>
    <sheetView tabSelected="1" workbookViewId="0">
      <selection activeCell="D6" sqref="D6"/>
    </sheetView>
  </sheetViews>
  <sheetFormatPr defaultRowHeight="14.5" x14ac:dyDescent="0.35"/>
  <cols>
    <col min="1" max="1" width="21.36328125" bestFit="1" customWidth="1"/>
    <col min="2" max="2" width="15.453125" bestFit="1" customWidth="1"/>
    <col min="3" max="4" width="25.54296875" bestFit="1" customWidth="1"/>
    <col min="5" max="5" width="6" style="5" customWidth="1"/>
    <col min="7" max="7" width="18" bestFit="1" customWidth="1"/>
    <col min="8" max="8" width="21.36328125" bestFit="1" customWidth="1"/>
    <col min="9" max="9" width="21.36328125" customWidth="1"/>
    <col min="10" max="10" width="10.08984375" bestFit="1" customWidth="1"/>
    <col min="11" max="11" width="21.36328125" bestFit="1" customWidth="1"/>
    <col min="12" max="12" width="10" customWidth="1"/>
    <col min="13" max="13" width="5.90625" style="5" customWidth="1"/>
    <col min="14" max="14" width="10" bestFit="1" customWidth="1"/>
    <col min="15" max="15" width="6.81640625" bestFit="1" customWidth="1"/>
    <col min="16" max="16" width="21.36328125" bestFit="1" customWidth="1"/>
    <col min="17" max="17" width="22.08984375" bestFit="1" customWidth="1"/>
    <col min="18" max="18" width="10" bestFit="1" customWidth="1"/>
    <col min="19" max="19" width="10" style="5" bestFit="1" customWidth="1"/>
    <col min="20" max="20" width="10" bestFit="1" customWidth="1"/>
    <col min="21" max="21" width="11.6328125" bestFit="1" customWidth="1"/>
    <col min="22" max="22" width="21.36328125" bestFit="1" customWidth="1"/>
    <col min="23" max="23" width="10" bestFit="1" customWidth="1"/>
    <col min="24" max="24" width="13.36328125" bestFit="1" customWidth="1"/>
    <col min="25" max="30" width="10" bestFit="1" customWidth="1"/>
    <col min="31" max="31" width="10" style="5" bestFit="1" customWidth="1"/>
    <col min="32" max="32" width="10" bestFit="1" customWidth="1"/>
    <col min="33" max="33" width="14.1796875" bestFit="1" customWidth="1"/>
    <col min="34" max="34" width="21.36328125" bestFit="1" customWidth="1"/>
    <col min="35" max="37" width="10" bestFit="1" customWidth="1"/>
    <col min="38" max="38" width="10" style="5" bestFit="1" customWidth="1"/>
    <col min="39" max="39" width="10" bestFit="1" customWidth="1"/>
    <col min="40" max="40" width="17.90625" bestFit="1" customWidth="1"/>
    <col min="41" max="41" width="10.36328125" bestFit="1" customWidth="1"/>
    <col min="42" max="42" width="13.453125" customWidth="1"/>
    <col min="43" max="44" width="10" bestFit="1" customWidth="1"/>
    <col min="45" max="45" width="10" style="5" bestFit="1" customWidth="1"/>
    <col min="46" max="46" width="10" bestFit="1" customWidth="1"/>
    <col min="47" max="47" width="19.453125" bestFit="1" customWidth="1"/>
    <col min="48" max="48" width="21.36328125" bestFit="1" customWidth="1"/>
    <col min="49" max="76" width="11" bestFit="1" customWidth="1"/>
    <col min="77" max="87" width="11.08984375" bestFit="1" customWidth="1"/>
    <col min="88" max="173" width="10.08984375" bestFit="1" customWidth="1"/>
    <col min="174" max="193" width="11.08984375" bestFit="1" customWidth="1"/>
  </cols>
  <sheetData>
    <row r="1" spans="1:50" x14ac:dyDescent="0.35">
      <c r="A1" t="s">
        <v>0</v>
      </c>
      <c r="B1" t="s">
        <v>4</v>
      </c>
      <c r="G1" t="s">
        <v>5</v>
      </c>
    </row>
    <row r="2" spans="1:50" x14ac:dyDescent="0.35">
      <c r="A2" s="2">
        <v>6587</v>
      </c>
      <c r="B2" s="4">
        <v>32.935000000000002</v>
      </c>
      <c r="G2" s="1" t="s">
        <v>8</v>
      </c>
      <c r="H2" t="s">
        <v>0</v>
      </c>
    </row>
    <row r="3" spans="1:50" x14ac:dyDescent="0.35">
      <c r="G3" t="s">
        <v>12</v>
      </c>
      <c r="H3" s="2">
        <v>2243</v>
      </c>
      <c r="I3" s="2"/>
      <c r="J3" s="2"/>
      <c r="AG3" s="1" t="s">
        <v>38</v>
      </c>
      <c r="AH3" t="s">
        <v>0</v>
      </c>
      <c r="AN3" s="1" t="s">
        <v>41</v>
      </c>
      <c r="AO3" t="s">
        <v>42</v>
      </c>
      <c r="AU3" s="1" t="s">
        <v>45</v>
      </c>
      <c r="AV3" t="s">
        <v>0</v>
      </c>
    </row>
    <row r="4" spans="1:50" x14ac:dyDescent="0.35">
      <c r="G4" t="s">
        <v>11</v>
      </c>
      <c r="H4" s="2">
        <v>1653</v>
      </c>
      <c r="I4" s="2"/>
      <c r="J4" s="2"/>
      <c r="U4" s="1" t="s">
        <v>28</v>
      </c>
      <c r="V4" t="s">
        <v>0</v>
      </c>
      <c r="AG4" t="s">
        <v>40</v>
      </c>
      <c r="AH4" s="2">
        <v>933</v>
      </c>
      <c r="AN4" t="s">
        <v>19</v>
      </c>
      <c r="AO4" s="3">
        <v>8</v>
      </c>
      <c r="AP4" t="str">
        <f>AO11 &amp;" Total Buses"</f>
        <v>8 Total Buses</v>
      </c>
      <c r="AU4" t="s">
        <v>16</v>
      </c>
      <c r="AV4" s="2">
        <v>2331</v>
      </c>
      <c r="AW4" s="2">
        <v>2331</v>
      </c>
      <c r="AX4" s="10">
        <f>$AW$4/SUM($AW$4:$AW$5)</f>
        <v>0.35387885228480342</v>
      </c>
    </row>
    <row r="5" spans="1:50" x14ac:dyDescent="0.35">
      <c r="G5" t="s">
        <v>9</v>
      </c>
      <c r="H5" s="2">
        <v>1346</v>
      </c>
      <c r="I5" s="2"/>
      <c r="J5" s="2"/>
      <c r="U5" t="s">
        <v>32</v>
      </c>
      <c r="V5" s="2">
        <v>1185</v>
      </c>
      <c r="AG5" t="s">
        <v>39</v>
      </c>
      <c r="AH5" s="2">
        <v>5654</v>
      </c>
      <c r="AN5" t="s">
        <v>15</v>
      </c>
      <c r="AO5" s="3">
        <v>38</v>
      </c>
      <c r="AP5" t="str">
        <f t="shared" ref="AP5:AP6" si="0">AO12 &amp;" Total Buses"</f>
        <v>38 Total Buses</v>
      </c>
      <c r="AU5" t="s">
        <v>14</v>
      </c>
      <c r="AV5" s="2">
        <v>4256</v>
      </c>
      <c r="AW5" s="2">
        <v>4256</v>
      </c>
      <c r="AX5" s="10">
        <f>$AW$5/SUM($AW$4:$AW$5)</f>
        <v>0.64612114771519658</v>
      </c>
    </row>
    <row r="6" spans="1:50" x14ac:dyDescent="0.35">
      <c r="A6" t="s">
        <v>5</v>
      </c>
      <c r="G6" t="s">
        <v>10</v>
      </c>
      <c r="H6" s="2">
        <v>1345</v>
      </c>
      <c r="I6" s="2"/>
      <c r="J6" s="2"/>
      <c r="U6" t="s">
        <v>30</v>
      </c>
      <c r="V6" s="2">
        <v>1085</v>
      </c>
      <c r="AN6" t="s">
        <v>18</v>
      </c>
      <c r="AO6" s="3">
        <v>20</v>
      </c>
      <c r="AP6" t="str">
        <f t="shared" si="0"/>
        <v>20 Total Buses</v>
      </c>
    </row>
    <row r="7" spans="1:50" x14ac:dyDescent="0.35">
      <c r="A7" s="1" t="s">
        <v>6</v>
      </c>
      <c r="B7" t="s">
        <v>0</v>
      </c>
      <c r="C7" s="1"/>
      <c r="D7" s="1"/>
      <c r="E7" s="6"/>
      <c r="U7" t="s">
        <v>34</v>
      </c>
      <c r="V7" s="2">
        <v>983</v>
      </c>
      <c r="AN7" t="s">
        <v>17</v>
      </c>
      <c r="AO7" s="3">
        <v>19</v>
      </c>
      <c r="AP7" t="str">
        <f>AO14 &amp;" Total Buses"</f>
        <v>19 Total Buses</v>
      </c>
    </row>
    <row r="8" spans="1:50" x14ac:dyDescent="0.35">
      <c r="A8" t="s">
        <v>2</v>
      </c>
      <c r="B8" s="2">
        <v>1322</v>
      </c>
      <c r="U8" t="s">
        <v>35</v>
      </c>
      <c r="V8" s="2">
        <v>887</v>
      </c>
    </row>
    <row r="9" spans="1:50" x14ac:dyDescent="0.35">
      <c r="U9" t="s">
        <v>33</v>
      </c>
      <c r="V9" s="2">
        <v>889</v>
      </c>
    </row>
    <row r="10" spans="1:50" x14ac:dyDescent="0.35">
      <c r="U10" t="s">
        <v>29</v>
      </c>
      <c r="V10" s="2">
        <v>762</v>
      </c>
      <c r="AN10" t="s">
        <v>41</v>
      </c>
      <c r="AO10" t="s">
        <v>42</v>
      </c>
      <c r="AP10" t="s">
        <v>43</v>
      </c>
      <c r="AQ10" t="s">
        <v>44</v>
      </c>
    </row>
    <row r="11" spans="1:50" x14ac:dyDescent="0.35">
      <c r="U11" t="s">
        <v>31</v>
      </c>
      <c r="V11" s="2">
        <v>796</v>
      </c>
      <c r="AN11" t="s">
        <v>19</v>
      </c>
      <c r="AO11">
        <v>8</v>
      </c>
      <c r="AP11" s="10">
        <f>(AO11/SUM($AO$11:$AO$14))</f>
        <v>9.4117647058823528E-2</v>
      </c>
      <c r="AQ11" s="10">
        <f>1-AP11</f>
        <v>0.90588235294117647</v>
      </c>
    </row>
    <row r="12" spans="1:50" x14ac:dyDescent="0.35">
      <c r="A12" t="s">
        <v>7</v>
      </c>
      <c r="AN12" t="s">
        <v>15</v>
      </c>
      <c r="AO12">
        <v>38</v>
      </c>
      <c r="AP12" s="10">
        <f>(AO12/SUM($AO$11:$AO$14))</f>
        <v>0.44705882352941179</v>
      </c>
      <c r="AQ12" s="10">
        <f t="shared" ref="AQ12:AQ13" si="1">1-AP12</f>
        <v>0.55294117647058827</v>
      </c>
    </row>
    <row r="13" spans="1:50" x14ac:dyDescent="0.35">
      <c r="A13" s="1" t="s">
        <v>6</v>
      </c>
      <c r="B13" t="s">
        <v>0</v>
      </c>
      <c r="C13" s="1"/>
      <c r="D13" s="1"/>
      <c r="E13" s="6"/>
      <c r="AN13" t="s">
        <v>18</v>
      </c>
      <c r="AO13">
        <v>20</v>
      </c>
      <c r="AP13" s="10">
        <f t="shared" ref="AP13:AP14" si="2">(AO13/SUM($AO$11:$AO$14))</f>
        <v>0.23529411764705882</v>
      </c>
      <c r="AQ13" s="10">
        <f t="shared" si="1"/>
        <v>0.76470588235294112</v>
      </c>
    </row>
    <row r="14" spans="1:50" x14ac:dyDescent="0.35">
      <c r="A14" t="s">
        <v>3</v>
      </c>
      <c r="B14" s="2">
        <v>185</v>
      </c>
      <c r="U14" t="s">
        <v>28</v>
      </c>
      <c r="V14" t="s">
        <v>0</v>
      </c>
      <c r="W14" t="s">
        <v>36</v>
      </c>
      <c r="X14" t="s">
        <v>37</v>
      </c>
      <c r="AN14" t="s">
        <v>17</v>
      </c>
      <c r="AO14">
        <v>19</v>
      </c>
      <c r="AP14" s="10">
        <f t="shared" si="2"/>
        <v>0.22352941176470589</v>
      </c>
      <c r="AQ14" s="10">
        <f>1-AP14</f>
        <v>0.77647058823529413</v>
      </c>
    </row>
    <row r="15" spans="1:50" x14ac:dyDescent="0.35">
      <c r="U15" t="s">
        <v>32</v>
      </c>
      <c r="V15">
        <v>1185</v>
      </c>
      <c r="W15">
        <f>AVERAGE($V$15:$V$21)</f>
        <v>941</v>
      </c>
      <c r="X15">
        <f>IF(V15&gt;W15,V15,"")</f>
        <v>1185</v>
      </c>
    </row>
    <row r="16" spans="1:50" x14ac:dyDescent="0.35">
      <c r="U16" t="s">
        <v>30</v>
      </c>
      <c r="V16">
        <v>1085</v>
      </c>
      <c r="W16">
        <f t="shared" ref="W16:W21" si="3">AVERAGE($V$15:$V$21)</f>
        <v>941</v>
      </c>
      <c r="X16">
        <f t="shared" ref="X16:X21" si="4">IF(V16&gt;W16,V16,"")</f>
        <v>1085</v>
      </c>
    </row>
    <row r="17" spans="7:193" x14ac:dyDescent="0.35">
      <c r="G17" t="s">
        <v>13</v>
      </c>
      <c r="J17" t="s">
        <v>21</v>
      </c>
      <c r="O17" s="1" t="s">
        <v>22</v>
      </c>
      <c r="P17" t="s">
        <v>0</v>
      </c>
      <c r="Q17" s="1"/>
      <c r="R17" s="1"/>
      <c r="T17" s="1"/>
      <c r="U17" s="1" t="s">
        <v>34</v>
      </c>
      <c r="V17" s="1">
        <v>983</v>
      </c>
      <c r="W17">
        <f t="shared" si="3"/>
        <v>941</v>
      </c>
      <c r="X17">
        <f t="shared" si="4"/>
        <v>983</v>
      </c>
      <c r="Y17" s="1"/>
      <c r="Z17" s="1"/>
      <c r="AA17" s="1"/>
      <c r="AB17" s="1"/>
      <c r="AC17" s="1"/>
      <c r="AD17" s="1"/>
      <c r="AF17" s="1"/>
      <c r="AG17" s="1"/>
      <c r="AH17" s="1"/>
      <c r="AI17" s="1"/>
      <c r="AJ17" s="1"/>
      <c r="AK17" s="1"/>
      <c r="AM17" s="1"/>
      <c r="AQ17" s="1"/>
      <c r="AR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</row>
    <row r="18" spans="7:193" x14ac:dyDescent="0.35">
      <c r="G18" s="1" t="s">
        <v>20</v>
      </c>
      <c r="H18" t="s">
        <v>0</v>
      </c>
      <c r="J18" s="1" t="s">
        <v>20</v>
      </c>
      <c r="K18" t="s">
        <v>0</v>
      </c>
      <c r="L18" s="1"/>
      <c r="M18" s="6"/>
      <c r="N18" s="1"/>
      <c r="O18">
        <v>2023</v>
      </c>
      <c r="P18" s="2">
        <v>5654</v>
      </c>
      <c r="Q18" s="1"/>
      <c r="R18" s="1"/>
      <c r="T18" s="1"/>
      <c r="U18" s="1" t="s">
        <v>35</v>
      </c>
      <c r="V18" s="1">
        <v>887</v>
      </c>
      <c r="W18">
        <f t="shared" si="3"/>
        <v>941</v>
      </c>
      <c r="X18" t="str">
        <f t="shared" si="4"/>
        <v/>
      </c>
      <c r="Y18" s="1"/>
      <c r="Z18" s="1"/>
      <c r="AA18" s="1"/>
      <c r="AB18" s="1"/>
      <c r="AC18" s="1"/>
      <c r="AD18" s="1"/>
      <c r="AF18" s="1"/>
      <c r="AG18" s="1"/>
      <c r="AH18" s="1"/>
      <c r="AI18" s="1"/>
      <c r="AJ18" s="1"/>
      <c r="AK18" s="1"/>
      <c r="AM18" s="1"/>
      <c r="AQ18" s="1"/>
      <c r="AR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</row>
    <row r="19" spans="7:193" x14ac:dyDescent="0.35">
      <c r="G19" s="7">
        <v>0.87291666666666667</v>
      </c>
      <c r="H19" s="2">
        <v>80</v>
      </c>
      <c r="I19" s="2"/>
      <c r="J19" s="7">
        <v>0.82638888888888884</v>
      </c>
      <c r="K19" s="2">
        <v>15</v>
      </c>
      <c r="L19" s="2"/>
      <c r="O19">
        <v>2024</v>
      </c>
      <c r="P19" s="2">
        <v>933</v>
      </c>
      <c r="U19" t="s">
        <v>33</v>
      </c>
      <c r="V19">
        <v>889</v>
      </c>
      <c r="W19">
        <f t="shared" si="3"/>
        <v>941</v>
      </c>
      <c r="X19" t="str">
        <f t="shared" si="4"/>
        <v/>
      </c>
    </row>
    <row r="20" spans="7:193" x14ac:dyDescent="0.35">
      <c r="I20" s="2"/>
      <c r="U20" t="s">
        <v>29</v>
      </c>
      <c r="V20">
        <v>762</v>
      </c>
      <c r="W20">
        <f t="shared" si="3"/>
        <v>941</v>
      </c>
      <c r="X20" t="str">
        <f t="shared" si="4"/>
        <v/>
      </c>
    </row>
    <row r="21" spans="7:193" x14ac:dyDescent="0.35">
      <c r="I21" s="2"/>
      <c r="U21" t="s">
        <v>31</v>
      </c>
      <c r="V21">
        <v>796</v>
      </c>
      <c r="W21">
        <f t="shared" si="3"/>
        <v>941</v>
      </c>
      <c r="X21" t="str">
        <f t="shared" si="4"/>
        <v/>
      </c>
    </row>
    <row r="22" spans="7:193" x14ac:dyDescent="0.35">
      <c r="I22" s="2"/>
      <c r="O22" s="1" t="s">
        <v>22</v>
      </c>
      <c r="P22" t="s">
        <v>0</v>
      </c>
      <c r="Q22" t="s">
        <v>1</v>
      </c>
      <c r="R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F22" s="1"/>
      <c r="AG22" s="1"/>
      <c r="AH22" s="1"/>
      <c r="AI22" s="1"/>
      <c r="AJ22" s="1"/>
      <c r="AK22" s="1"/>
      <c r="AM22" s="1"/>
      <c r="AN22" s="1"/>
      <c r="AO22" s="1"/>
      <c r="AP22" s="1"/>
      <c r="AQ22" s="1"/>
      <c r="AR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</row>
    <row r="23" spans="7:193" x14ac:dyDescent="0.35">
      <c r="I23" s="2"/>
      <c r="O23">
        <v>2023</v>
      </c>
      <c r="P23" s="2">
        <v>5654</v>
      </c>
      <c r="Q23" s="8"/>
    </row>
    <row r="24" spans="7:193" x14ac:dyDescent="0.35">
      <c r="I24" s="2"/>
      <c r="O24">
        <v>2024</v>
      </c>
      <c r="P24" s="2">
        <v>933</v>
      </c>
      <c r="Q24" s="8">
        <v>-0.83498408206579411</v>
      </c>
    </row>
    <row r="25" spans="7:193" x14ac:dyDescent="0.35">
      <c r="I25" s="2"/>
      <c r="U25" t="s">
        <v>27</v>
      </c>
    </row>
    <row r="26" spans="7:193" x14ac:dyDescent="0.35">
      <c r="I26" s="2"/>
      <c r="U26" t="str">
        <f>"Focus on the Highlighted weekdays: They exceeded the "&amp;W15&amp;" passengers average and account for "&amp;TEXT(U29, "0.0%")&amp;" of the total passengers"</f>
        <v>Focus on the Highlighted weekdays: They exceeded the 941 passengers average and account for 49.4% of the total passengers</v>
      </c>
    </row>
    <row r="27" spans="7:193" x14ac:dyDescent="0.35">
      <c r="I27" s="2"/>
      <c r="O27" t="s">
        <v>23</v>
      </c>
      <c r="P27" t="s">
        <v>24</v>
      </c>
    </row>
    <row r="28" spans="7:193" x14ac:dyDescent="0.35">
      <c r="I28" s="2"/>
      <c r="O28" s="8">
        <f>(P19-P18)/P18</f>
        <v>-0.83498408206579411</v>
      </c>
      <c r="P28" t="str">
        <f>IF(O28&lt;0,O30,O31)</f>
        <v>▼</v>
      </c>
    </row>
    <row r="29" spans="7:193" x14ac:dyDescent="0.35">
      <c r="I29" s="2"/>
      <c r="U29" s="8">
        <f>SUM(X15:X21)/SUM(V15:V21)</f>
        <v>0.4938515257325034</v>
      </c>
    </row>
    <row r="30" spans="7:193" x14ac:dyDescent="0.35">
      <c r="I30" s="2"/>
      <c r="O30" t="s">
        <v>25</v>
      </c>
    </row>
    <row r="31" spans="7:193" x14ac:dyDescent="0.35">
      <c r="I31" s="2"/>
      <c r="O31" t="s">
        <v>26</v>
      </c>
    </row>
    <row r="32" spans="7:193" x14ac:dyDescent="0.35">
      <c r="I32" s="2"/>
    </row>
    <row r="33" spans="9:15" x14ac:dyDescent="0.35">
      <c r="I33" s="2"/>
      <c r="O33" t="s">
        <v>27</v>
      </c>
    </row>
    <row r="34" spans="9:15" x14ac:dyDescent="0.35">
      <c r="I34" s="2"/>
      <c r="O34" t="str">
        <f>IF(O28&lt;0, "YOY change suggests room for Improvement","We are doing well on the current year")</f>
        <v>YOY change suggests room for Improvement</v>
      </c>
    </row>
    <row r="35" spans="9:15" x14ac:dyDescent="0.35">
      <c r="I35" s="2"/>
    </row>
    <row r="36" spans="9:15" x14ac:dyDescent="0.35">
      <c r="I36" s="2"/>
    </row>
    <row r="37" spans="9:15" x14ac:dyDescent="0.35">
      <c r="I37" s="2"/>
    </row>
    <row r="38" spans="9:15" x14ac:dyDescent="0.35">
      <c r="I38" s="2"/>
    </row>
    <row r="39" spans="9:15" x14ac:dyDescent="0.35">
      <c r="I39" s="2"/>
    </row>
    <row r="40" spans="9:15" x14ac:dyDescent="0.35">
      <c r="I40" s="2"/>
    </row>
    <row r="41" spans="9:15" x14ac:dyDescent="0.35">
      <c r="I41" s="2"/>
    </row>
    <row r="42" spans="9:15" x14ac:dyDescent="0.35">
      <c r="I42" s="2"/>
    </row>
    <row r="43" spans="9:15" x14ac:dyDescent="0.35">
      <c r="I43" s="2"/>
    </row>
    <row r="44" spans="9:15" x14ac:dyDescent="0.35">
      <c r="I44" s="2"/>
    </row>
    <row r="45" spans="9:15" x14ac:dyDescent="0.35">
      <c r="I45" s="2"/>
    </row>
    <row r="46" spans="9:15" x14ac:dyDescent="0.35">
      <c r="I46" s="2"/>
    </row>
    <row r="47" spans="9:15" x14ac:dyDescent="0.35">
      <c r="I47" s="2"/>
    </row>
    <row r="48" spans="9:15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  <row r="74" spans="9:9" x14ac:dyDescent="0.35">
      <c r="I74" s="2"/>
    </row>
    <row r="75" spans="9:9" x14ac:dyDescent="0.35">
      <c r="I75" s="2"/>
    </row>
    <row r="76" spans="9:9" x14ac:dyDescent="0.35">
      <c r="I76" s="2"/>
    </row>
    <row r="77" spans="9:9" x14ac:dyDescent="0.35">
      <c r="I77" s="2"/>
    </row>
    <row r="78" spans="9:9" x14ac:dyDescent="0.35">
      <c r="I78" s="2"/>
    </row>
    <row r="79" spans="9:9" x14ac:dyDescent="0.35">
      <c r="I79" s="2"/>
    </row>
    <row r="80" spans="9:9" x14ac:dyDescent="0.35">
      <c r="I80" s="2"/>
    </row>
    <row r="81" spans="9:9" x14ac:dyDescent="0.35">
      <c r="I81" s="2"/>
    </row>
    <row r="82" spans="9:9" x14ac:dyDescent="0.35">
      <c r="I82" s="2"/>
    </row>
    <row r="83" spans="9:9" x14ac:dyDescent="0.35">
      <c r="I83" s="2"/>
    </row>
    <row r="84" spans="9:9" x14ac:dyDescent="0.35">
      <c r="I84" s="2"/>
    </row>
    <row r="85" spans="9:9" x14ac:dyDescent="0.35">
      <c r="I85" s="2"/>
    </row>
    <row r="86" spans="9:9" x14ac:dyDescent="0.35">
      <c r="I86" s="2"/>
    </row>
    <row r="87" spans="9:9" x14ac:dyDescent="0.35">
      <c r="I87" s="2"/>
    </row>
    <row r="88" spans="9:9" x14ac:dyDescent="0.35">
      <c r="I88" s="2"/>
    </row>
    <row r="89" spans="9:9" x14ac:dyDescent="0.35">
      <c r="I89" s="2"/>
    </row>
    <row r="90" spans="9:9" x14ac:dyDescent="0.35">
      <c r="I90" s="2"/>
    </row>
    <row r="91" spans="9:9" x14ac:dyDescent="0.35">
      <c r="I91" s="2"/>
    </row>
    <row r="92" spans="9:9" x14ac:dyDescent="0.35">
      <c r="I92" s="2"/>
    </row>
    <row r="93" spans="9:9" x14ac:dyDescent="0.35">
      <c r="I93" s="2"/>
    </row>
    <row r="94" spans="9:9" x14ac:dyDescent="0.35">
      <c r="I94" s="2"/>
    </row>
    <row r="95" spans="9:9" x14ac:dyDescent="0.35">
      <c r="I95" s="2"/>
    </row>
    <row r="96" spans="9:9" x14ac:dyDescent="0.35">
      <c r="I96" s="2"/>
    </row>
    <row r="97" spans="9:9" x14ac:dyDescent="0.35">
      <c r="I97" s="2"/>
    </row>
    <row r="98" spans="9:9" x14ac:dyDescent="0.35">
      <c r="I98" s="2"/>
    </row>
    <row r="99" spans="9:9" x14ac:dyDescent="0.35">
      <c r="I99" s="2"/>
    </row>
    <row r="100" spans="9:9" x14ac:dyDescent="0.35">
      <c r="I100" s="2"/>
    </row>
    <row r="101" spans="9:9" x14ac:dyDescent="0.35">
      <c r="I101" s="2"/>
    </row>
    <row r="102" spans="9:9" x14ac:dyDescent="0.35">
      <c r="I102" s="2"/>
    </row>
    <row r="103" spans="9:9" x14ac:dyDescent="0.35">
      <c r="I103" s="2"/>
    </row>
    <row r="104" spans="9:9" x14ac:dyDescent="0.35">
      <c r="I104" s="2"/>
    </row>
    <row r="105" spans="9:9" x14ac:dyDescent="0.35">
      <c r="I105" s="2"/>
    </row>
    <row r="106" spans="9:9" x14ac:dyDescent="0.35">
      <c r="I106" s="2"/>
    </row>
    <row r="107" spans="9:9" x14ac:dyDescent="0.35">
      <c r="I107" s="2"/>
    </row>
    <row r="108" spans="9:9" x14ac:dyDescent="0.35">
      <c r="I108" s="2"/>
    </row>
    <row r="109" spans="9:9" x14ac:dyDescent="0.35">
      <c r="I109" s="2"/>
    </row>
    <row r="110" spans="9:9" x14ac:dyDescent="0.35">
      <c r="I110" s="2"/>
    </row>
    <row r="111" spans="9:9" x14ac:dyDescent="0.35">
      <c r="I111" s="2"/>
    </row>
    <row r="112" spans="9:9" x14ac:dyDescent="0.35">
      <c r="I112" s="2"/>
    </row>
    <row r="113" spans="9:9" x14ac:dyDescent="0.35">
      <c r="I113" s="2"/>
    </row>
    <row r="114" spans="9:9" x14ac:dyDescent="0.35">
      <c r="I114" s="2"/>
    </row>
    <row r="115" spans="9:9" x14ac:dyDescent="0.35">
      <c r="I115" s="2"/>
    </row>
    <row r="116" spans="9:9" x14ac:dyDescent="0.35">
      <c r="I116" s="2"/>
    </row>
    <row r="117" spans="9:9" x14ac:dyDescent="0.35">
      <c r="I117" s="2"/>
    </row>
    <row r="118" spans="9:9" x14ac:dyDescent="0.35">
      <c r="I118" s="2"/>
    </row>
    <row r="119" spans="9:9" x14ac:dyDescent="0.35">
      <c r="I119" s="2"/>
    </row>
    <row r="120" spans="9:9" x14ac:dyDescent="0.35">
      <c r="I120" s="2"/>
    </row>
    <row r="121" spans="9:9" x14ac:dyDescent="0.35">
      <c r="I121" s="2"/>
    </row>
    <row r="122" spans="9:9" x14ac:dyDescent="0.35">
      <c r="I122" s="2"/>
    </row>
    <row r="123" spans="9:9" x14ac:dyDescent="0.35">
      <c r="I123" s="2"/>
    </row>
    <row r="124" spans="9:9" x14ac:dyDescent="0.35">
      <c r="I124" s="2"/>
    </row>
    <row r="125" spans="9:9" x14ac:dyDescent="0.35">
      <c r="I125" s="2"/>
    </row>
    <row r="126" spans="9:9" x14ac:dyDescent="0.35">
      <c r="I126" s="2"/>
    </row>
    <row r="127" spans="9:9" x14ac:dyDescent="0.35">
      <c r="I127" s="2"/>
    </row>
    <row r="128" spans="9:9" x14ac:dyDescent="0.35">
      <c r="I128" s="2"/>
    </row>
    <row r="129" spans="9:9" x14ac:dyDescent="0.35">
      <c r="I129" s="2"/>
    </row>
    <row r="130" spans="9:9" x14ac:dyDescent="0.35">
      <c r="I130" s="2"/>
    </row>
    <row r="131" spans="9:9" x14ac:dyDescent="0.35">
      <c r="I131" s="2"/>
    </row>
    <row r="132" spans="9:9" x14ac:dyDescent="0.35">
      <c r="I132" s="2"/>
    </row>
    <row r="133" spans="9:9" x14ac:dyDescent="0.35">
      <c r="I133" s="2"/>
    </row>
    <row r="134" spans="9:9" x14ac:dyDescent="0.35">
      <c r="I134" s="2"/>
    </row>
    <row r="135" spans="9:9" x14ac:dyDescent="0.35">
      <c r="I135" s="2"/>
    </row>
    <row r="136" spans="9:9" x14ac:dyDescent="0.35">
      <c r="I136" s="2"/>
    </row>
    <row r="137" spans="9:9" x14ac:dyDescent="0.35">
      <c r="I137" s="2"/>
    </row>
    <row r="138" spans="9:9" x14ac:dyDescent="0.35">
      <c r="I138" s="2"/>
    </row>
    <row r="139" spans="9:9" x14ac:dyDescent="0.35">
      <c r="I139" s="2"/>
    </row>
    <row r="140" spans="9:9" x14ac:dyDescent="0.35">
      <c r="I140" s="2"/>
    </row>
    <row r="141" spans="9:9" x14ac:dyDescent="0.35">
      <c r="I141" s="2"/>
    </row>
    <row r="142" spans="9:9" x14ac:dyDescent="0.35">
      <c r="I142" s="2"/>
    </row>
    <row r="143" spans="9:9" x14ac:dyDescent="0.35">
      <c r="I143" s="2"/>
    </row>
    <row r="144" spans="9:9" x14ac:dyDescent="0.35">
      <c r="I144" s="2"/>
    </row>
    <row r="145" spans="9:9" x14ac:dyDescent="0.35">
      <c r="I145" s="2"/>
    </row>
    <row r="146" spans="9:9" x14ac:dyDescent="0.35">
      <c r="I146" s="2"/>
    </row>
    <row r="147" spans="9:9" x14ac:dyDescent="0.35">
      <c r="I147" s="2"/>
    </row>
    <row r="148" spans="9:9" x14ac:dyDescent="0.35">
      <c r="I148" s="2"/>
    </row>
    <row r="149" spans="9:9" x14ac:dyDescent="0.35">
      <c r="I149" s="2"/>
    </row>
    <row r="150" spans="9:9" x14ac:dyDescent="0.35">
      <c r="I150" s="2"/>
    </row>
    <row r="151" spans="9:9" x14ac:dyDescent="0.35">
      <c r="I151" s="2"/>
    </row>
    <row r="152" spans="9:9" x14ac:dyDescent="0.35">
      <c r="I152" s="2"/>
    </row>
    <row r="153" spans="9:9" x14ac:dyDescent="0.35">
      <c r="I153" s="2"/>
    </row>
    <row r="154" spans="9:9" x14ac:dyDescent="0.35">
      <c r="I154" s="2"/>
    </row>
    <row r="155" spans="9:9" x14ac:dyDescent="0.35">
      <c r="I155" s="2"/>
    </row>
    <row r="156" spans="9:9" x14ac:dyDescent="0.35">
      <c r="I156" s="2"/>
    </row>
    <row r="157" spans="9:9" x14ac:dyDescent="0.35">
      <c r="I157" s="2"/>
    </row>
    <row r="158" spans="9:9" x14ac:dyDescent="0.35">
      <c r="I158" s="2"/>
    </row>
    <row r="159" spans="9:9" x14ac:dyDescent="0.35">
      <c r="I159" s="2"/>
    </row>
    <row r="160" spans="9:9" x14ac:dyDescent="0.35">
      <c r="I160" s="2"/>
    </row>
    <row r="161" spans="9:9" x14ac:dyDescent="0.35">
      <c r="I161" s="2"/>
    </row>
    <row r="162" spans="9:9" x14ac:dyDescent="0.35">
      <c r="I162" s="2"/>
    </row>
    <row r="163" spans="9:9" x14ac:dyDescent="0.35">
      <c r="I163" s="2"/>
    </row>
    <row r="164" spans="9:9" x14ac:dyDescent="0.35">
      <c r="I164" s="2"/>
    </row>
    <row r="165" spans="9:9" x14ac:dyDescent="0.35">
      <c r="I165" s="2"/>
    </row>
    <row r="166" spans="9:9" x14ac:dyDescent="0.35">
      <c r="I166" s="2"/>
    </row>
    <row r="167" spans="9:9" x14ac:dyDescent="0.35">
      <c r="I167" s="2"/>
    </row>
    <row r="168" spans="9:9" x14ac:dyDescent="0.35">
      <c r="I168" s="2"/>
    </row>
    <row r="169" spans="9:9" x14ac:dyDescent="0.35">
      <c r="I169" s="2"/>
    </row>
    <row r="170" spans="9:9" x14ac:dyDescent="0.35">
      <c r="I170" s="2"/>
    </row>
    <row r="171" spans="9:9" x14ac:dyDescent="0.35">
      <c r="I171" s="2"/>
    </row>
    <row r="172" spans="9:9" x14ac:dyDescent="0.35">
      <c r="I172" s="2"/>
    </row>
    <row r="173" spans="9:9" x14ac:dyDescent="0.35">
      <c r="I173" s="2"/>
    </row>
    <row r="174" spans="9:9" x14ac:dyDescent="0.35">
      <c r="I174" s="2"/>
    </row>
    <row r="175" spans="9:9" x14ac:dyDescent="0.35">
      <c r="I175" s="2"/>
    </row>
    <row r="176" spans="9:9" x14ac:dyDescent="0.35">
      <c r="I176" s="2"/>
    </row>
    <row r="177" spans="9:9" x14ac:dyDescent="0.35">
      <c r="I177" s="2"/>
    </row>
    <row r="178" spans="9:9" x14ac:dyDescent="0.35">
      <c r="I178" s="2"/>
    </row>
    <row r="179" spans="9:9" x14ac:dyDescent="0.35">
      <c r="I179" s="2"/>
    </row>
    <row r="180" spans="9:9" x14ac:dyDescent="0.35">
      <c r="I180" s="2"/>
    </row>
    <row r="181" spans="9:9" x14ac:dyDescent="0.35">
      <c r="I181" s="2"/>
    </row>
    <row r="182" spans="9:9" x14ac:dyDescent="0.35">
      <c r="I182" s="2"/>
    </row>
    <row r="183" spans="9:9" x14ac:dyDescent="0.35">
      <c r="I183" s="2"/>
    </row>
    <row r="184" spans="9:9" x14ac:dyDescent="0.35">
      <c r="I184" s="2"/>
    </row>
    <row r="185" spans="9:9" x14ac:dyDescent="0.35">
      <c r="I185" s="2"/>
    </row>
    <row r="186" spans="9:9" x14ac:dyDescent="0.35">
      <c r="I186" s="2"/>
    </row>
    <row r="187" spans="9:9" x14ac:dyDescent="0.35">
      <c r="I187" s="2"/>
    </row>
    <row r="188" spans="9:9" x14ac:dyDescent="0.35">
      <c r="I188" s="2"/>
    </row>
    <row r="189" spans="9:9" x14ac:dyDescent="0.35">
      <c r="I189" s="2"/>
    </row>
    <row r="190" spans="9:9" x14ac:dyDescent="0.35">
      <c r="I190" s="2"/>
    </row>
    <row r="191" spans="9:9" x14ac:dyDescent="0.35">
      <c r="I191" s="2"/>
    </row>
    <row r="192" spans="9:9" x14ac:dyDescent="0.35">
      <c r="I192" s="2"/>
    </row>
    <row r="193" spans="9:9" x14ac:dyDescent="0.35">
      <c r="I193" s="2"/>
    </row>
    <row r="194" spans="9:9" x14ac:dyDescent="0.35">
      <c r="I194" s="2"/>
    </row>
    <row r="195" spans="9:9" x14ac:dyDescent="0.35">
      <c r="I195" s="2"/>
    </row>
    <row r="196" spans="9:9" x14ac:dyDescent="0.35">
      <c r="I196" s="2"/>
    </row>
    <row r="197" spans="9:9" x14ac:dyDescent="0.35">
      <c r="I197" s="2"/>
    </row>
    <row r="198" spans="9:9" x14ac:dyDescent="0.35">
      <c r="I198" s="2"/>
    </row>
    <row r="199" spans="9:9" x14ac:dyDescent="0.35">
      <c r="I199" s="2"/>
    </row>
    <row r="200" spans="9:9" x14ac:dyDescent="0.35">
      <c r="I200" s="2"/>
    </row>
    <row r="201" spans="9:9" x14ac:dyDescent="0.35">
      <c r="I201" s="2"/>
    </row>
  </sheetData>
  <pageMargins left="0.7" right="0.7" top="0.75" bottom="0.75" header="0.3" footer="0.3"/>
  <pageSetup orientation="portrait" r:id="rId1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E8A88-331F-45E6-9E17-CE2676A71B3C}">
  <dimension ref="A1"/>
  <sheetViews>
    <sheetView showGridLines="0" showRowColHeaders="0" zoomScale="70" zoomScaleNormal="70" workbookViewId="0">
      <selection activeCell="S15" sqref="S15"/>
    </sheetView>
  </sheetViews>
  <sheetFormatPr defaultRowHeight="14.5" x14ac:dyDescent="0.35"/>
  <cols>
    <col min="1" max="16384" width="8.7265625" style="9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2 1 b 4 6 b 1 e - 6 b b a - 4 4 5 c - b 6 7 2 - a d 6 2 e 3 a 2 2 3 6 7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 T o t a l _ R i d e r s ( P a s s e n g e r s ) < / M e a s u r e N a m e > < D i s p l a y N a m e > T o t a l _ R i d e r s ( P a s s e n g e r s ) < / D i s p l a y N a m e > < V i s i b l e > T r u e < / V i s i b l e > < / i t e m > < i t e m > < M e a s u r e N a m e > A v g   R o i d e r   p e r   t r i p < / M e a s u r e N a m e > < D i s p l a y N a m e > A v g   R o i d e r 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 T a g s \ T a b l e s \ & l t ; T a b l e s \ D i m _ b u s e s & g t ; < / K e y > < / D i a g r a m O b j e c t K e y > < D i a g r a m O b j e c t K e y > < K e y > D y n a m i c   T a g s \ T a b l e s \ & l t ; T a b l e s \ D i m _ d e m o g r a p h i c s & g t ; < / K e y > < / D i a g r a m O b j e c t K e y > < D i a g r a m O b j e c t K e y > < K e y > D y n a m i c   T a g s \ T a b l e s \ & l t ; T a b l e s \ D i m _ r o u t e s & g t ; < / K e y > < / D i a g r a m O b j e c t K e y > < D i a g r a m O b j e c t K e y > < K e y > D y n a m i c   T a g s \ T a b l e s \ & l t ; T a b l e s \ F a c t t a b l e _ r i d e r s h i p & g t ; < / K e y > < / D i a g r a m O b j e c t K e y > < D i a g r a m O b j e c t K e y > < K e y > D y n a m i c   T a g s \ T a b l e s \ & l t ; T a b l e s \ D a t e t a b l e & g t ; < / K e y > < / D i a g r a m O b j e c t K e y > < D i a g r a m O b j e c t K e y > < K e y > D y n a m i c   T a g s \ T a b l e s \ & l t ; T a b l e s \ C a l c u l a t i o n s & g t ; < / K e y > < / D i a g r a m O b j e c t K e y > < D i a g r a m O b j e c t K e y > < K e y > T a b l e s \ D i m _ b u s e s < / K e y > < / D i a g r a m O b j e c t K e y > < D i a g r a m O b j e c t K e y > < K e y > T a b l e s \ D i m _ b u s e s \ C o l u m n s \ B u s I D < / K e y > < / D i a g r a m O b j e c t K e y > < D i a g r a m O b j e c t K e y > < K e y > T a b l e s \ D i m _ b u s e s \ C o l u m n s \ R o u t e I D < / K e y > < / D i a g r a m O b j e c t K e y > < D i a g r a m O b j e c t K e y > < K e y > T a b l e s \ D i m _ b u s e s \ C o l u m n s \ B u s N u m b e r < / K e y > < / D i a g r a m O b j e c t K e y > < D i a g r a m O b j e c t K e y > < K e y > T a b l e s \ D i m _ b u s e s \ C o l u m n s \ C a p a c i t y < / K e y > < / D i a g r a m O b j e c t K e y > < D i a g r a m O b j e c t K e y > < K e y > T a b l e s \ D i m _ b u s e s \ M e a s u r e s \ S u m   o f   B u s I D < / K e y > < / D i a g r a m O b j e c t K e y > < D i a g r a m O b j e c t K e y > < K e y > T a b l e s \ D i m _ b u s e s \ S u m   o f   B u s I D \ A d d i t i o n a l   I n f o \ I m p l i c i t   M e a s u r e < / K e y > < / D i a g r a m O b j e c t K e y > < D i a g r a m O b j e c t K e y > < K e y > T a b l e s \ D i m _ b u s e s \ M e a s u r e s \ C o u n t   o f   B u s I D < / K e y > < / D i a g r a m O b j e c t K e y > < D i a g r a m O b j e c t K e y > < K e y > T a b l e s \ D i m _ b u s e s \ C o u n t   o f   B u s I D \ A d d i t i o n a l   I n f o \ I m p l i c i t   M e a s u r e < / K e y > < / D i a g r a m O b j e c t K e y > < D i a g r a m O b j e c t K e y > < K e y > T a b l e s \ D i m _ d e m o g r a p h i c s < / K e y > < / D i a g r a m O b j e c t K e y > < D i a g r a m O b j e c t K e y > < K e y > T a b l e s \ D i m _ d e m o g r a p h i c s \ C o l u m n s \ R i d e r I D < / K e y > < / D i a g r a m O b j e c t K e y > < D i a g r a m O b j e c t K e y > < K e y > T a b l e s \ D i m _ d e m o g r a p h i c s \ C o l u m n s \ A g e < / K e y > < / D i a g r a m O b j e c t K e y > < D i a g r a m O b j e c t K e y > < K e y > T a b l e s \ D i m _ d e m o g r a p h i c s \ C o l u m n s \ G e n d e r < / K e y > < / D i a g r a m O b j e c t K e y > < D i a g r a m O b j e c t K e y > < K e y > T a b l e s \ D i m _ d e m o g r a p h i c s \ C o l u m n s \ O c c u p a t i o n < / K e y > < / D i a g r a m O b j e c t K e y > < D i a g r a m O b j e c t K e y > < K e y > T a b l e s \ D i m _ d e m o g r a p h i c s \ C o l u m n s \ A g e _ G r o u p < / K e y > < / D i a g r a m O b j e c t K e y > < D i a g r a m O b j e c t K e y > < K e y > T a b l e s \ D i m _ d e m o g r a p h i c s \ M e a s u r e s \ S u m   o f   A g e < / K e y > < / D i a g r a m O b j e c t K e y > < D i a g r a m O b j e c t K e y > < K e y > T a b l e s \ D i m _ d e m o g r a p h i c s \ S u m   o f   A g e \ A d d i t i o n a l   I n f o \ I m p l i c i t   M e a s u r e < / K e y > < / D i a g r a m O b j e c t K e y > < D i a g r a m O b j e c t K e y > < K e y > T a b l e s \ D i m _ d e m o g r a p h i c s \ M e a s u r e s \ C o u n t   o f   A g e < / K e y > < / D i a g r a m O b j e c t K e y > < D i a g r a m O b j e c t K e y > < K e y > T a b l e s \ D i m _ d e m o g r a p h i c s \ C o u n t   o f   A g e \ A d d i t i o n a l   I n f o \ I m p l i c i t   M e a s u r e < / K e y > < / D i a g r a m O b j e c t K e y > < D i a g r a m O b j e c t K e y > < K e y > T a b l e s \ D i m _ r o u t e s < / K e y > < / D i a g r a m O b j e c t K e y > < D i a g r a m O b j e c t K e y > < K e y > T a b l e s \ D i m _ r o u t e s \ C o l u m n s \ R o u t e I D < / K e y > < / D i a g r a m O b j e c t K e y > < D i a g r a m O b j e c t K e y > < K e y > T a b l e s \ D i m _ r o u t e s \ C o l u m n s \ R o u t e N a m e < / K e y > < / D i a g r a m O b j e c t K e y > < D i a g r a m O b j e c t K e y > < K e y > T a b l e s \ D i m _ r o u t e s \ C o l u m n s \ S t a r t L o c a t i o n < / K e y > < / D i a g r a m O b j e c t K e y > < D i a g r a m O b j e c t K e y > < K e y > T a b l e s \ D i m _ r o u t e s \ C o l u m n s \ E n d L o c a t i o n < / K e y > < / D i a g r a m O b j e c t K e y > < D i a g r a m O b j e c t K e y > < K e y > T a b l e s \ D i m _ r o u t e s \ C o l u m n s \ T r i p F e e < / K e y > < / D i a g r a m O b j e c t K e y > < D i a g r a m O b j e c t K e y > < K e y > T a b l e s \ D i m _ r o u t e s \ C o l u m n s \ T a k e O f f T i m e < / K e y > < / D i a g r a m O b j e c t K e y > < D i a g r a m O b j e c t K e y > < K e y > T a b l e s \ D i m _ r o u t e s \ C o l u m n s \ A r r i v a l T i m e < / K e y > < / D i a g r a m O b j e c t K e y > < D i a g r a m O b j e c t K e y > < K e y > T a b l e s \ F a c t t a b l e _ r i d e r s h i p < / K e y > < / D i a g r a m O b j e c t K e y > < D i a g r a m O b j e c t K e y > < K e y > T a b l e s \ F a c t t a b l e _ r i d e r s h i p \ C o l u m n s \ R e c o r d I D < / K e y > < / D i a g r a m O b j e c t K e y > < D i a g r a m O b j e c t K e y > < K e y > T a b l e s \ F a c t t a b l e _ r i d e r s h i p \ C o l u m n s \ B u s I D < / K e y > < / D i a g r a m O b j e c t K e y > < D i a g r a m O b j e c t K e y > < K e y > T a b l e s \ F a c t t a b l e _ r i d e r s h i p \ C o l u m n s \ D a t e < / K e y > < / D i a g r a m O b j e c t K e y > < D i a g r a m O b j e c t K e y > < K e y > T a b l e s \ F a c t t a b l e _ r i d e r s h i p \ C o l u m n s \ T i m e < / K e y > < / D i a g r a m O b j e c t K e y > < D i a g r a m O b j e c t K e y > < K e y > T a b l e s \ F a c t t a b l e _ r i d e r s h i p \ C o l u m n s \ N u m b e r O f R i d e r s < / K e y > < / D i a g r a m O b j e c t K e y > < D i a g r a m O b j e c t K e y > < K e y > T a b l e s \ F a c t t a b l e _ r i d e r s h i p \ C o l u m n s \ R i d e r I D < / K e y > < / D i a g r a m O b j e c t K e y > < D i a g r a m O b j e c t K e y > < K e y > T a b l e s \ F a c t t a b l e _ r i d e r s h i p \ C o l u m n s \ O p e r a t i o n   m o m e n t < / K e y > < / D i a g r a m O b j e c t K e y > < D i a g r a m O b j e c t K e y > < K e y > T a b l e s \ F a c t t a b l e _ r i d e r s h i p \ C o l u m n s \ T i m e _ G r o u p < / K e y > < / D i a g r a m O b j e c t K e y > < D i a g r a m O b j e c t K e y > < K e y > T a b l e s \ F a c t t a b l e _ r i d e r s h i p \ C o l u m n s \ C a p a c i t y < / K e y > < / D i a g r a m O b j e c t K e y > < D i a g r a m O b j e c t K e y > < K e y > T a b l e s \ F a c t t a b l e _ r i d e r s h i p \ C o l u m n s \ U t i l i z a t i o n   p c t < / K e y > < / D i a g r a m O b j e c t K e y > < D i a g r a m O b j e c t K e y > < K e y > T a b l e s \ F a c t t a b l e _ r i d e r s h i p \ C o l u m n s \ U t i l i z a t i o n _ s t a t u s < / K e y > < / D i a g r a m O b j e c t K e y > < D i a g r a m O b j e c t K e y > < K e y > T a b l e s \ D a t e t a b l e < / K e y > < / D i a g r a m O b j e c t K e y > < D i a g r a m O b j e c t K e y > < K e y > T a b l e s \ D a t e t a b l e \ C o l u m n s \ D a t e < / K e y > < / D i a g r a m O b j e c t K e y > < D i a g r a m O b j e c t K e y > < K e y > T a b l e s \ D a t e t a b l e \ C o l u m n s \ Y e a r < / K e y > < / D i a g r a m O b j e c t K e y > < D i a g r a m O b j e c t K e y > < K e y > T a b l e s \ D a t e t a b l e \ C o l u m n s \ M o n t h   N a m e < / K e y > < / D i a g r a m O b j e c t K e y > < D i a g r a m O b j e c t K e y > < K e y > T a b l e s \ D a t e t a b l e \ C o l u m n s \ M o n t h   N u m b e r < / K e y > < / D i a g r a m O b j e c t K e y > < D i a g r a m O b j e c t K e y > < K e y > T a b l e s \ D a t e t a b l e \ C o l u m n s \ D a y   N a m e < / K e y > < / D i a g r a m O b j e c t K e y > < D i a g r a m O b j e c t K e y > < K e y > T a b l e s \ D a t e t a b l e \ C o l u m n s \ D a y   o f   W e e k < / K e y > < / D i a g r a m O b j e c t K e y > < D i a g r a m O b j e c t K e y > < K e y > T a b l e s \ D a t e t a b l e \ C o l u m n s \ W e e k T y p e < / K e y > < / D i a g r a m O b j e c t K e y > < D i a g r a m O b j e c t K e y > < K e y > T a b l e s \ C a l c u l a t i o n s < / K e y > < / D i a g r a m O b j e c t K e y > < D i a g r a m O b j e c t K e y > < K e y > T a b l e s \ C a l c u l a t i o n s \ C o l u m n s \ C a l c u l a t i o n s 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 R e l a t i o n s h i p s \ & l t ; T a b l e s \ D i m _ b u s e s \ C o l u m n s \ R o u t e I D & g t ; - & l t ; T a b l e s \ D i m _ r o u t e s \ C o l u m n s \ R o u t e I D & g t ; \ F K 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 R e l a t i o n s h i p s \ & l t ; T a b l e s \ D i m _ b u s e s \ C o l u m n s \ R o u t e I D & g t ; - & l t ; T a b l e s \ D i m _ r o u t e s \ C o l u m n s \ R o u t e I D & g t ; \ P K < / K e y > < / D i a g r a m O b j e c t K e y > < D i a g r a m O b j e c t K e y > < K e y > R e l a t i o n s h i p s \ & l t ; T a b l e s \ D i m _ b u s e s \ C o l u m n s \ R o u t e I D & g t ; - & l t ; T a b l e s \ D i m _ r o u t e s \ C o l u m n s \ R o u t e I D & g t ; \ C r o s s F i l t e r 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 R e l a t i o n s h i p s \ & l t ; T a b l e s \ F a c t t a b l e _ r i d e r s h i p \ C o l u m n s \ B u s I D & g t ; - & l t ; T a b l e s \ D i m _ b u s e s \ C o l u m n s \ B u s I D & g t ; \ F K 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 R e l a t i o n s h i p s \ & l t ; T a b l e s \ F a c t t a b l e _ r i d e r s h i p \ C o l u m n s \ B u s I D & g t ; - & l t ; T a b l e s \ D i m _ b u s e s \ C o l u m n s \ B u s I D & g t ; \ P K < / K e y > < / D i a g r a m O b j e c t K e y > < D i a g r a m O b j e c t K e y > < K e y > R e l a t i o n s h i p s \ & l t ; T a b l e s \ F a c t t a b l e _ r i d e r s h i p \ C o l u m n s \ B u s I D & g t ; - & l t ; T a b l e s \ D i m _ b u s e s \ C o l u m n s \ B u s I D & g t ; \ C r o s s F i l t e r 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 R e l a t i o n s h i p s \ & l t ; T a b l e s \ F a c t t a b l e _ r i d e r s h i p \ C o l u m n s \ R i d e r I D & g t ; - & l t ; T a b l e s \ D i m _ d e m o g r a p h i c s \ C o l u m n s \ R i d e r I D & g t ; \ F K 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 R e l a t i o n s h i p s \ & l t ; T a b l e s \ F a c t t a b l e _ r i d e r s h i p \ C o l u m n s \ R i d e r I D & g t ; - & l t ; T a b l e s \ D i m _ d e m o g r a p h i c s \ C o l u m n s \ R i d e r I D & g t ; \ P K < / K e y > < / D i a g r a m O b j e c t K e y > < D i a g r a m O b j e c t K e y > < K e y > R e l a t i o n s h i p s \ & l t ; T a b l e s \ F a c t t a b l e _ r i d e r s h i p \ C o l u m n s \ R i d e r I D & g t ; - & l t ; T a b l e s \ D i m _ d e m o g r a p h i c s \ C o l u m n s \ R i d e r I D & g t ; \ C r o s s F i l t e r < / K e y > < / D i a g r a m O b j e c t K e y > < D i a g r a m O b j e c t K e y > < K e y > R e l a t i o n s h i p s \ & l t ; T a b l e s \ F a c t t a b l e _ r i d e r s h i p \ C o l u m n s \ D a t e & g t ; - & l t ; T a b l e s \ D a t e t a b l e \ C o l u m n s \ D a t e & g t ; < / K e y > < / D i a g r a m O b j e c t K e y > < D i a g r a m O b j e c t K e y > < K e y > R e l a t i o n s h i p s \ & l t ; T a b l e s \ F a c t t a b l e _ r i d e r s h i p \ C o l u m n s \ D a t e & g t ; - & l t ; T a b l e s \ D a t e t a b l e \ C o l u m n s \ D a t e & g t ; \ F K < / K e y > < / D i a g r a m O b j e c t K e y > < D i a g r a m O b j e c t K e y > < K e y > R e l a t i o n s h i p s \ & l t ; T a b l e s \ F a c t t a b l e _ r i d e r s h i p \ C o l u m n s \ D a t e & g t ; - & l t ; T a b l e s \ D a t e t a b l e \ C o l u m n s \ D a t e & g t ; \ P K < / K e y > < / D i a g r a m O b j e c t K e y > < D i a g r a m O b j e c t K e y > < K e y > R e l a t i o n s h i p s \ & l t ; T a b l e s \ F a c t t a b l e _ r i d e r s h i p \ C o l u m n s \ D a t e & g t ; - & l t ; T a b l e s \ D a t e t a b l e \ C o l u m n s \ D a t e & g t ; \ C r o s s F i l t e r < / K e y > < / D i a g r a m O b j e c t K e y > < / A l l K e y s > < S e l e c t e d K e y s > < D i a g r a m O b j e c t K e y > < K e y > R e l a t i o n s h i p s \ & l t ; T a b l e s \ F a c t t a b l e _ r i d e r s h i p \ C o l u m n s \ D a t e & g t ; - & l t ; T a b l e s \ D a t e t a b l e \ C o l u m n s \ D a t e & g t ; 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 T a g s \ T a b l e s \ & l t ; T a b l e s \ D i m _ b u s e s & g t ; 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 T a g s \ T a b l e s \ & l t ; T a b l e s \ D i m _ d e m o g r a p h i c s & g t ; 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 T a g s \ T a b l e s \ & l t ; T a b l e s \ D i m _ r o u t e s & g t ; 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 T a g s \ T a b l e s \ & l t ; T a b l e s \ F a c t t a b l e _ r i d e r s h i p & g t ; 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 T a g s \ T a b l e s \ & l t ; T a b l e s \ C a l c u l a t i o n s & g t ; 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 T a b l e s \ D i m _ b u s e s 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 1 8 6 < / L e f t > < T a b I n d e x > 3 < / T a b I n d e x > < T o p > 2 9 3 . 3 3 3 3 3 3 3 3 3 3 3 3 3 1 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 T a b l e s \ D i m _ b u s e s \ C o l u m n s \ B u s N u m b e r 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 T a b l e s \ D i m _ b u s e s \ C o l u m n s \ C a p a c i t y 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 T a b l e s \ D i m _ b u s e s \ M e a s u r e s \ S u m   o f  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 T a b l e s \ D i m _ b u s e s \ S u m   o f   B u s I D \ A d d i t i o n a l 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 T a b l e s \ D i m _ b u s e s \ M e a s u r e s \ C o u n t   o f  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 T a b l e s \ D i m _ b u s e s \ C o u n t   o f   B u s I D \ A d d i t i o n a l 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 T a b l e s \ D i m _ d e m o g r a p h i c s 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 7 6 7 . 2 3 7 1 4 3 9 0 0 9 9 9 1 7 < / L e f t > < T a b I n d e x > 5 < / T a b I n d e x > < T o p > 1 7 8 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 T a b l e s \ D i m _ d e m o g r a p h i c s \ C o l u m n s \ R i d e r I D 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 T a b l e s \ D i m _ d e m o g r a p h i c s \ C o l u m n s \ A g e _ G r o u p 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 T a b l e s \ D i m _ d e m o g r a p h i c s \ M e a s u r e s \ S u m   o f 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 T a b l e s \ D i m _ d e m o g r a p h i c s \ S u m   o f  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 T a b l e s \ D i m _ d e m o g r a p h i c s \ M e a s u r e s \ C o u n t   o f 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 T a b l e s \ D i m _ d e m o g r a p h i c s \ C o u n t   o f  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 T a b l e s \ D i m _ r o u t e s 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 1 8 3 . 1 4 0 9 5 4 4 6 8 6 6 4 9 7 < / L e f t > < S c r o l l V e r t i c a l O f f s e t > 3 < / S c r o l l V e r t i c a l O f f s e t > < T o p > 6 1 . 3 3 3 3 3 3 3 3 3 3 3 3 3 4 3 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 T a b l e s \ D i m _ r o u t e s \ C o l u m n s \ R o u t e N a m e 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 T a b l e s \ D i m _ r o u t e s \ C o l u m n s \ S t a r t L o c a t i o n 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 T a b l e s \ D i m _ r o u t e s \ C o l u m n s \ E n d L o c a t i o n 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 T a b l e s \ D i m _ r o u t e s \ C o l u m n s \ T r i p F e e 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 T a b l e s \ D i m _ r o u t e s \ C o l u m n s \ T a k e O f f T i m e 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 T a b l e s \ D i m _ r o u t e s \ C o l u m n s \ A r r i v a l T i m e 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 4 5 8 . 3 7 8 0 9 8 3 6 9 6 6 3 9 2 < / L e f t > < T a b I n d e x > 4 < / T a b I n d e x > < T o p > 1 7 8 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 T a b l e s \ F a c t t a b l e _ r i d e r s h i p \ C o l u m n s \ R e c o r d I D 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 T a b l e s \ F a c t t a b l e _ r i d e r s h i p \ C o l u m n s \ B u s I D 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 T a b l e s \ F a c t t a b l e _ r i d e r s h i p \ C o l u m n s \ N u m b e r O f R i d e r s 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 T a b l e s \ F a c t t a b l e _ r i d e r s h i p \ C o l u m n s \ R i d e r I D 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 T a b l e s \ F a c t t a b l e _ r i d e r s h i p \ C o l u m n s \ O p e r a t i o n   m o m e n t 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 T a b l e s \ F a c t t a b l e _ r i d e r s h i p \ C o l u m n s \ T i m e _ G r o u p 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 T a b l e s \ F a c t t a b l e _ r i d e r s h i p \ C o l u m n s \ U t i l i z a t i o n   p c t 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 T a b l e s \ F a c t t a b l e _ r i d e r s h i p \ C o l u m n s \ U t i l i z a t i o n _ s t a t u s 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 7 6 5 . 6 1 5 2 4 2 2 7 0 6 6 3 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 T a b l e s \ D a t e t a b l e \ C o l u m n s \ D a t e 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 T a b l e s \ D a t e t a b l e \ C o l u m n s \ Y e a r 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 T a b l e s \ D a t e t a b l e \ C o l u m n s \ M o n t h 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 T a b l e s \ D a t e t a b l e \ C o l u m n s \ M o n t h 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 T a b l e s \ D a t e t a b l e \ C o l u m n s \ D a y 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 T a b l e s \ D a t e t a b l e \ C o l u m n s \ D a y 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 T a b l e s \ D a t e t a b l e \ C o l u m n s \ W e e k T y p e 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 1 6 4 9 . 5 1 9 0 5 2 8 3 8 3 2 9 1 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 T a b l e s \ C a l c u l a t i o n s \ C o l u m n s \ C a l c u l a t i o n s 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< / K e y > < / a : K e y > < a : V a l u e   i : t y p e = " D i a g r a m D i s p l a y L i n k V i e w S t a t e " > < A u t o m a t i o n P r o p e r t y H e l p e r T e x t > E n d   p o i n t   1 :   ( 2 9 4 . 5 7 0 4 7 7 , 2 7 7 . 3 3 3 3 3 3 3 3 3 3 3 3 ) .   E n d   p o i n t   2 :   ( 2 7 4 . 5 7 0 4 7 7 , 2 2 7 . 3 3 3 3 3 3 3 3 3 3 3 3 ) 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 2 9 4 . 5 7 0 4 7 7 < / b : _ x > < b : _ y > 2 7 7 . 3 3 3 3 3 3 3 3 3 3 3 3 3 1 < / b : _ y > < / b : P o i n t > < b : P o i n t > < b : _ x > 2 9 4 . 5 7 0 4 7 7 < / b : _ x > < b : _ y > 2 5 4 . 3 3 3 3 3 3 < / b : _ y > < / b : P o i n t > < b : P o i n t > < b : _ x > 2 9 2 . 5 7 0 4 7 7 < / b : _ x > < b : _ y > 2 5 2 . 3 3 3 3 3 3 < / b : _ y > < / b : P o i n t > < b : P o i n t > < b : _ x > 2 7 6 . 5 7 0 4 7 7 < / b : _ x > < b : _ y > 2 5 2 . 3 3 3 3 3 3 < / b : _ y > < / b : P o i n t > < b : P o i n t > < b : _ x > 2 7 4 . 5 7 0 4 7 7 < / b : _ x > < b : _ y > 2 5 0 . 3 3 3 3 3 3 < / b : _ y > < / b : P o i n t > < b : P o i n t > < b : _ x > 2 7 4 . 5 7 0 4 7 7 < / b : _ x > < b : _ y > 2 2 7 . 3 3 3 3 3 3 3 3 3 3 3 3 4 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 2 8 6 . 5 7 0 4 7 7 < / b : _ x > < b : _ y > 2 7 7 . 3 3 3 3 3 3 3 3 3 3 3 3 3 1 < / b : _ y > < / L a b e l L o c a t i o n > < L o c a t i o n   x m l n s : b = " h t t p : / / s c h e m a s . d a t a c o n t r a c t . o r g / 2 0 0 4 / 0 7 / S y s t e m . W i n d o w s " > < b : _ x > 2 9 4 . 5 7 0 4 7 7 < / b : _ x > < b : _ y > 2 9 3 . 3 3 3 3 3 3 3 3 3 3 3 3 3 1 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 2 6 6 . 5 7 0 4 7 7 < / b : _ x > < b : _ y > 2 1 1 . 3 3 3 3 3 3 3 3 3 3 3 3 4 < / b : _ y > < / L a b e l L o c a t i o n > < L o c a t i o n   x m l n s : b = " h t t p : / / s c h e m a s . d a t a c o n t r a c t . o r g / 2 0 0 4 / 0 7 / S y s t e m . W i n d o w s " > < b : _ x > 2 7 4 . 5 7 0 4 7 7 < / b : _ x > < b : _ y > 2 1 1 . 3 3 3 3 3 3 3 3 3 3 3 3 4 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 R e l a t i o n s h i p s \ & l t ; T a b l e s \ D i m _ b u s e s \ C o l u m n s \ R o u t e I D & g t ; - & l t ; T a b l e s \ D i m _ r o u t e s \ C o l u m n s \ R o u t e I D & g t ; \ C r o s s F i l t e r 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 2 9 4 . 5 7 0 4 7 7 < / b : _ x > < b : _ y > 2 7 7 . 3 3 3 3 3 3 3 3 3 3 3 3 3 1 < / b : _ y > < / b : P o i n t > < b : P o i n t > < b : _ x > 2 9 4 . 5 7 0 4 7 7 < / b : _ x > < b : _ y > 2 5 4 . 3 3 3 3 3 3 < / b : _ y > < / b : P o i n t > < b : P o i n t > < b : _ x > 2 9 2 . 5 7 0 4 7 7 < / b : _ x > < b : _ y > 2 5 2 . 3 3 3 3 3 3 < / b : _ y > < / b : P o i n t > < b : P o i n t > < b : _ x > 2 7 6 . 5 7 0 4 7 7 < / b : _ x > < b : _ y > 2 5 2 . 3 3 3 3 3 3 < / b : _ y > < / b : P o i n t > < b : P o i n t > < b : _ x > 2 7 4 . 5 7 0 4 7 7 < / b : _ x > < b : _ y > 2 5 0 . 3 3 3 3 3 3 < / b : _ y > < / b : P o i n t > < b : P o i n t > < b : _ x > 2 7 4 . 5 7 0 4 7 7 < / b : _ x > < b : _ y > 2 2 7 . 3 3 3 3 3 3 3 3 3 3 3 3 4 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< / K e y > < / a : K e y > < a : V a l u e   i : t y p e = " D i a g r a m D i s p l a y L i n k V i e w S t a t e " > < A u t o m a t i o n P r o p e r t y H e l p e r T e x t > E n d   p o i n t   1 :   ( 4 4 2 . 3 7 8 0 9 8 3 6 9 6 6 4 , 2 5 3 ) .   E n d   p o i n t   2 :   ( 4 0 2 , 3 6 8 . 3 3 3 3 3 3 ) 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 4 4 2 . 3 7 8 0 9 8 3 6 9 6 6 3 9 2 < / b : _ x > < b : _ y > 2 5 3 < / b : _ y > < / b : P o i n t > < b : P o i n t > < b : _ x > 4 2 4 . 1 8 9 0 4 9 < / b : _ x > < b : _ y > 2 5 3 < / b : _ y > < / b : P o i n t > < b : P o i n t > < b : _ x > 4 2 2 . 1 8 9 0 4 9 < / b : _ x > < b : _ y > 2 5 5 < / b : _ y > < / b : P o i n t > < b : P o i n t > < b : _ x > 4 2 2 . 1 8 9 0 4 9 < / b : _ x > < b : _ y > 3 6 6 . 3 3 3 3 3 3 < / b : _ y > < / b : P o i n t > < b : P o i n t > < b : _ x > 4 2 0 . 1 8 9 0 4 9 < / b : _ x > < b : _ y > 3 6 8 . 3 3 3 3 3 3 < / b : _ y > < / b : P o i n t > < b : P o i n t > < b : _ x > 4 0 2 . 0 0 0 0 0 0 0 0 0 0 0 0 0 6 < / b : _ x > < b : _ y > 3 6 8 . 3 3 3 3 3 3 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 4 4 2 . 3 7 8 0 9 8 3 6 9 6 6 3 9 2 < / b : _ x > < b : _ y > 2 4 5 < / b : _ y > < / L a b e l L o c a t i o n > < L o c a t i o n   x m l n s : b = " h t t p : / / s c h e m a s . d a t a c o n t r a c t . o r g / 2 0 0 4 / 0 7 / S y s t e m . W i n d o w s " > < b : _ x > 4 5 8 . 3 7 8 0 9 8 3 6 9 6 6 3 9 2 < / b : _ x > < b : _ y > 2 5 3 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 3 8 6 . 0 0 0 0 0 0 0 0 0 0 0 0 0 6 < / b : _ x > < b : _ y > 3 6 0 . 3 3 3 3 3 3 < / b : _ y > < / L a b e l L o c a t i o n > < L o c a t i o n   x m l n s : b = " h t t p : / / s c h e m a s . d a t a c o n t r a c t . o r g / 2 0 0 4 / 0 7 / S y s t e m . W i n d o w s " > < b : _ x > 3 8 6 . 0 0 0 0 0 0 0 0 0 0 0 0 0 6 < / b : _ x > < b : _ y > 3 6 8 . 3 3 3 3 3 3 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 R e l a t i o n s h i p s \ & l t ; T a b l e s \ F a c t t a b l e _ r i d e r s h i p \ C o l u m n s \ B u s I D & g t ; - & l t ; T a b l e s \ D i m _ b u s e s \ C o l u m n s \ B u s I D & g t ; \ C r o s s F i l t e r 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 4 4 2 . 3 7 8 0 9 8 3 6 9 6 6 3 9 2 < / b : _ x > < b : _ y > 2 5 3 < / b : _ y > < / b : P o i n t > < b : P o i n t > < b : _ x > 4 2 4 . 1 8 9 0 4 9 < / b : _ x > < b : _ y > 2 5 3 < / b : _ y > < / b : P o i n t > < b : P o i n t > < b : _ x > 4 2 2 . 1 8 9 0 4 9 < / b : _ x > < b : _ y > 2 5 5 < / b : _ y > < / b : P o i n t > < b : P o i n t > < b : _ x > 4 2 2 . 1 8 9 0 4 9 < / b : _ x > < b : _ y > 3 6 6 . 3 3 3 3 3 3 < / b : _ y > < / b : P o i n t > < b : P o i n t > < b : _ x > 4 2 0 . 1 8 9 0 4 9 < / b : _ x > < b : _ y > 3 6 8 . 3 3 3 3 3 3 < / b : _ y > < / b : P o i n t > < b : P o i n t > < b : _ x > 4 0 2 . 0 0 0 0 0 0 0 0 0 0 0 0 0 6 < / b : _ x > < b : _ y > 3 6 8 . 3 3 3 3 3 3 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< / K e y > < / a : K e y > < a : V a l u e   i : t y p e = " D i a g r a m D i s p l a y L i n k V i e w S t a t e " > < A u t o m a t i o n P r o p e r t y H e l p e r T e x t > E n d   p o i n t   1 :   ( 6 7 4 . 3 7 8 0 9 8 3 6 9 6 6 4 , 2 6 3 ) .   E n d   p o i n t   2 :   ( 7 5 1 . 2 3 7 1 4 3 9 0 0 9 9 9 , 2 6 3 ) 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 6 7 4 . 3 7 8 0 9 8 3 6 9 6 6 3 9 2 < / b : _ x > < b : _ y > 2 6 3 < / b : _ y > < / b : P o i n t > < b : P o i n t > < b : _ x > 7 5 1 . 2 3 7 1 4 3 9 0 0 9 9 9 1 7 < / b : _ x > < b : _ y > 2 6 3 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 6 5 8 . 3 7 8 0 9 8 3 6 9 6 6 3 9 2 < / b : _ x > < b : _ y > 2 5 5 < / b : _ y > < / L a b e l L o c a t i o n > < L o c a t i o n   x m l n s : b = " h t t p : / / s c h e m a s . d a t a c o n t r a c t . o r g / 2 0 0 4 / 0 7 / S y s t e m . W i n d o w s " > < b : _ x > 6 5 8 . 3 7 8 0 9 8 3 6 9 6 6 3 9 2 < / b : _ x > < b : _ y > 2 6 3 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 7 5 1 . 2 3 7 1 4 3 9 0 0 9 9 9 1 7 < / b : _ x > < b : _ y > 2 5 5 < / b : _ y > < / L a b e l L o c a t i o n > < L o c a t i o n   x m l n s : b = " h t t p : / / s c h e m a s . d a t a c o n t r a c t . o r g / 2 0 0 4 / 0 7 / S y s t e m . W i n d o w s " > < b : _ x > 7 6 7 . 2 3 7 1 4 3 9 0 0 9 9 9 1 7 < / b : _ x > < b : _ y > 2 6 3 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 R e l a t i o n s h i p s \ & l t ; T a b l e s \ F a c t t a b l e _ r i d e r s h i p \ C o l u m n s \ R i d e r I D & g t ; - & l t ; T a b l e s \ D i m _ d e m o g r a p h i c s \ C o l u m n s \ R i d e r I D & g t ; \ C r o s s F i l t e r 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 6 7 4 . 3 7 8 0 9 8 3 6 9 6 6 3 9 2 < / b : _ x > < b : _ y > 2 6 3 < / b : _ y > < / b : P o i n t > < b : P o i n t > < b : _ x > 7 5 1 . 2 3 7 1 4 3 9 0 0 9 9 9 1 7 < / b : _ x > < b : _ y > 2 6 3 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 R e l a t i o n s h i p s \ & l t ; T a b l e s \ F a c t t a b l e _ r i d e r s h i p \ C o l u m n s \ D a t e & g t ; - & l t ; T a b l e s \ D a t e t a b l e \ C o l u m n s \ D a t e & g t ; < / K e y > < / a : K e y > < a : V a l u e   i : t y p e = " D i a g r a m D i s p l a y L i n k V i e w S t a t e " > < A u t o m a t i o n P r o p e r t y H e l p e r T e x t > E n d   p o i n t   1 :   ( 6 7 4 . 3 7 8 0 9 8 3 6 9 6 6 4 , 2 4 3 ) .   E n d   p o i n t   2 :   ( 7 4 9 . 6 1 5 2 4 2 2 7 0 6 6 3 , 7 5 ) 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 6 7 4 . 3 7 8 0 9 8 3 6 9 6 6 3 9 2 < / b : _ x > < b : _ y > 2 4 3 < / b : _ y > < / b : P o i n t > < b : P o i n t > < b : _ x > 7 0 9 . 9 9 6 6 7 < / b : _ x > < b : _ y > 2 4 3 < / b : _ y > < / b : P o i n t > < b : P o i n t > < b : _ x > 7 1 1 . 9 9 6 6 7 < / b : _ x > < b : _ y > 2 4 1 < / b : _ y > < / b : P o i n t > < b : P o i n t > < b : _ x > 7 1 1 . 9 9 6 6 7 < / b : _ x > < b : _ y > 7 7 < / b : _ y > < / b : P o i n t > < b : P o i n t > < b : _ x > 7 1 3 . 9 9 6 6 7 < / b : _ x > < b : _ y > 7 5 < / b : _ y > < / b : P o i n t > < b : P o i n t > < b : _ x > 7 4 9 . 6 1 5 2 4 2 2 7 0 6 6 3 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 R e l a t i o n s h i p s \ & l t ; T a b l e s \ F a c t t a b l e _ r i d e r s h i p \ C o l u m n s \ D a t e & g t ; - & l t ; T a b l e s \ D a t e t a b l e \ C o l u m n s \ D a t e & g t ; \ F K 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 6 5 8 . 3 7 8 0 9 8 3 6 9 6 6 3 9 2 < / b : _ x > < b : _ y > 2 3 5 < / b : _ y > < / L a b e l L o c a t i o n > < L o c a t i o n   x m l n s : b = " h t t p : / / s c h e m a s . d a t a c o n t r a c t . o r g / 2 0 0 4 / 0 7 / S y s t e m . W i n d o w s " > < b : _ x > 6 5 8 . 3 7 8 0 9 8 3 6 9 6 6 3 9 2 < / b : _ x > < b : _ y > 2 4 3 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 R e l a t i o n s h i p s \ & l t ; T a b l e s \ F a c t t a b l e _ r i d e r s h i p \ C o l u m n s \ D a t e & g t ; - & l t ; T a b l e s \ D a t e t a b l e \ C o l u m n s \ D a t e & g t ; \ P K 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 7 4 9 . 6 1 5 2 4 2 2 7 0 6 6 3 < / b : _ x > < b : _ y > 6 7 < / b : _ y > < / L a b e l L o c a t i o n > < L o c a t i o n   x m l n s : b = " h t t p : / / s c h e m a s . d a t a c o n t r a c t . o r g / 2 0 0 4 / 0 7 / S y s t e m . W i n d o w s " > < b : _ x > 7 6 5 . 6 1 5 2 4 2 2 7 0 6 6 3 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 R e l a t i o n s h i p s \ & l t ; T a b l e s \ F a c t t a b l e _ r i d e r s h i p \ C o l u m n s \ D a t e & g t ; - & l t ; T a b l e s \ D a t e t a b l e \ C o l u m n s \ D a t e & g t ; \ C r o s s F i l t e r 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 6 7 4 . 3 7 8 0 9 8 3 6 9 6 6 3 9 2 < / b : _ x > < b : _ y > 2 4 3 < / b : _ y > < / b : P o i n t > < b : P o i n t > < b : _ x > 7 0 9 . 9 9 6 6 7 < / b : _ x > < b : _ y > 2 4 3 < / b : _ y > < / b : P o i n t > < b : P o i n t > < b : _ x > 7 1 1 . 9 9 6 6 7 < / b : _ x > < b : _ y > 2 4 1 < / b : _ y > < / b : P o i n t > < b : P o i n t > < b : _ x > 7 1 1 . 9 9 6 6 7 < / b : _ x > < b : _ y > 7 7 < / b : _ y > < / b : P o i n t > < b : P o i n t > < b : _ x > 7 1 3 . 9 9 6 6 7 < / b : _ x > < b : _ y > 7 5 < / b : _ y > < / b : P o i n t > < b : P o i n t > < b : _ x > 7 4 9 . 6 1 5 2 4 2 2 7 0 6 6 3 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 D i m _ b u s e s 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 D i m _ b u s e s 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 B u s I D < / K e y > < / D i a g r a m O b j e c t K e y > < D i a g r a m O b j e c t K e y > < K e y > M e a s u r e s \ S u m   o f   B u s I D \ T a g I n f o \ F o r m u l a < / K e y > < / D i a g r a m O b j e c t K e y > < D i a g r a m O b j e c t K e y > < K e y > M e a s u r e s \ S u m   o f   B u s I D \ T a g I n f o \ V a l u e < / K e y > < / D i a g r a m O b j e c t K e y > < D i a g r a m O b j e c t K e y > < K e y > M e a s u r e s \ C o u n t   o f   B u s I D < / K e y > < / D i a g r a m O b j e c t K e y > < D i a g r a m O b j e c t K e y > < K e y > M e a s u r e s \ C o u n t   o f   B u s I D \ T a g I n f o \ F o r m u l a < / K e y > < / D i a g r a m O b j e c t K e y > < D i a g r a m O b j e c t K e y > < K e y > M e a s u r e s \ C o u n t   o f   B u s I D \ T a g I n f o \ V a l u e < / K e y > < / D i a g r a m O b j e c t K e y > < D i a g r a m O b j e c t K e y > < K e y > C o l u m n s \ B u s I D < / K e y > < / D i a g r a m O b j e c t K e y > < D i a g r a m O b j e c t K e y > < K e y > C o l u m n s \ R o u t e I D < / K e y > < / D i a g r a m O b j e c t K e y > < D i a g r a m O b j e c t K e y > < K e y > C o l u m n s \ B u s N u m b e r < / K e y > < / D i a g r a m O b j e c t K e y > < D i a g r a m O b j e c t K e y > < K e y > C o l u m n s \ C a p a c i t y < / K e y > < / D i a g r a m O b j e c t K e y > < D i a g r a m O b j e c t K e y > < K e y > L i n k s \ & l t ; C o l u m n s \ S u m   o f   B u s I D & g t ; - & l t ; M e a s u r e s \ B u s I D & g t ; < / K e y > < / D i a g r a m O b j e c t K e y > < D i a g r a m O b j e c t K e y > < K e y > L i n k s \ & l t ; C o l u m n s \ S u m   o f   B u s I D & g t ; - & l t ; M e a s u r e s \ B u s I D & g t ; \ C O L U M N < / K e y > < / D i a g r a m O b j e c t K e y > < D i a g r a m O b j e c t K e y > < K e y > L i n k s \ & l t ; C o l u m n s \ S u m   o f   B u s I D & g t ; - & l t ; M e a s u r e s \ B u s I D & g t ; \ M E A S U R E < / K e y > < / D i a g r a m O b j e c t K e y > < D i a g r a m O b j e c t K e y > < K e y > L i n k s \ & l t ; C o l u m n s \ C o u n t   o f   B u s I D & g t ; - & l t ; M e a s u r e s \ B u s I D & g t ; < / K e y > < / D i a g r a m O b j e c t K e y > < D i a g r a m O b j e c t K e y > < K e y > L i n k s \ & l t ; C o l u m n s \ C o u n t   o f   B u s I D & g t ; - & l t ; M e a s u r e s \ B u s I D & g t ; \ C O L U M N < / K e y > < / D i a g r a m O b j e c t K e y > < D i a g r a m O b j e c t K e y > < K e y > L i n k s \ & l t ; C o l u m n s \ C o u n t   o f   B u s I D & g t ; - & l t ; M e a s u r e s \ B u s I D & g t ; \ M E A S U R E 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 B u s I D 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 B u s I D \ T a g I n f o \ F o r m u l a 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 B u s I D \ T a g I n f o \ V a l u e 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 B u s I D 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 B u s I D \ T a g I n f o \ F o r m u l a 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 B u s I D \ T a g I n f o \ V a l u e 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 C o l u m n s \ B u s N u m b e r 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 B u s I D & g t ; - & l t ; M e a s u r e s \ B u s I D & g t ; 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 B u s I D & g t ; - & l t ; M e a s u r e s \ B u s I D & g t ; \ C O L U M N 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 B u s I D & g t ; - & l t ; M e a s u r e s \ B u s I D & g t ; \ M E A S U R E 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 B u s I D & g t ; - & l t ; M e a s u r e s \ B u s I D & g t ; 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 B u s I D & g t ; - & l t ; M e a s u r e s \ B u s I D & g t ; \ C O L U M N 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 B u s I D & g t ; - & l t ; M e a s u r e s \ B u s I D & g t ; \ M E A S U R E 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 Y e a r < / K e y > < / D i a g r a m O b j e c t K e y > < D i a g r a m O b j e c t K e y > < K e y > M e a s u r e s \ S u m   o f   Y e a r \ T a g I n f o \ F o r m u l a < / K e y > < / D i a g r a m O b j e c t K e y > < D i a g r a m O b j e c t K e y > < K e y > M e a s u r e s \ S u m   o f   Y e a r \ T a g I n f o \ V a l u e 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 N a m e < / K e y > < / D i a g r a m O b j e c t K e y > < D i a g r a m O b j e c t K e y > < K e y > C o l u m n s \ M o n t h   N u m b e r < / K e y > < / D i a g r a m O b j e c t K e y > < D i a g r a m O b j e c t K e y > < K e y > C o l u m n s \ D a y   N a m e < / K e y > < / D i a g r a m O b j e c t K e y > < D i a g r a m O b j e c t K e y > < K e y > C o l u m n s \ D a y   o f   W e e k < / K e y > < / D i a g r a m O b j e c t K e y > < D i a g r a m O b j e c t K e y > < K e y > C o l u m n s \ W e e k T y p e < / K e y > < / D i a g r a m O b j e c t K e y > < D i a g r a m O b j e c t K e y > < K e y > L i n k s \ & l t ; C o l u m n s \ S u m   o f   Y e a r & g t ; - & l t ; M e a s u r e s \ Y e a r & g t ; < / K e y > < / D i a g r a m O b j e c t K e y > < D i a g r a m O b j e c t K e y > < K e y > L i n k s \ & l t ; C o l u m n s \ S u m   o f   Y e a r & g t ; - & l t ; M e a s u r e s \ Y e a r & g t ; \ C O L U M N < / K e y > < / D i a g r a m O b j e c t K e y > < D i a g r a m O b j e c t K e y > < K e y > L i n k s \ & l t ; C o l u m n s \ S u m   o f   Y e a r & g t ; - & l t ; M e a s u r e s \ Y e a r & g t ; \ M E A S U R E 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 Y e a r 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 Y e a r & g t ; - & l t ; M e a s u r e s \ Y e a r & g t ; \ M E A S U R E 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_ d e m o g r a p h i c s _ c 5 9 9 5 b 6 1 - 3 5 b f - 4 f 9 4 - b e b 0 - f 9 a 9 0 8 8 a 9 d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 R i d e r I D < / s t r i n g > < / k e y > < v a l u e > < i n t > 1 1 7 < / i n t > < / v a l u e > < / i t e m > < i t e m > < k e y > < s t r i n g > A g e < / s t r i n g > < / k e y > < v a l u e > < i n t > 8 3 < / i n t > < / v a l u e > < / i t e m > < i t e m > < k e y > < s t r i n g > G e n d e r < / s t r i n g > < / k e y > < v a l u e > < i n t > 1 1 7 < / i n t > < / v a l u e > < / i t e m > < i t e m > < k e y > < s t r i n g > O c c u p a t i o n < / s t r i n g > < / k e y > < v a l u e > < i n t > 1 5 3 < / i n t > < / v a l u e > < / i t e m > < i t e m > < k e y > < s t r i n g > A g e _ G r o u p < / s t r i n g > < / k e y > < v a l u e > < i n t > 1 5 2 < / i n t > < / v a l u e > < / i t e m > < / C o l u m n W i d t h s > < C o l u m n D i s p l a y I n d e x > < i t e m > < k e y > < s t r i n g > R i d e r I D < / s t r i n g > < / k e y > < v a l u e > < i n t > 0 < / i n t > < / v a l u e > < / i t e m > < i t e m > < k e y > < s t r i n g > A g e 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 O c c u p a t i o n < / s t r i n g > < / k e y > < v a l u e > < i n t > 3 < / i n t > < / v a l u e > < / i t e m > < i t e m > < k e y > < s t r i n g > A g e _ G r o u p 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1 b a 7 3 b 1 e - 0 e 1 d - 4 3 1 5 - 9 2 e a - a 3 a 4 7 0 b 6 5 9 7 b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 T o t a l _ R i d e r s ( P a s s e n g e r s ) < / M e a s u r e N a m e > < D i s p l a y N a m e > T o t a l _ R i d e r s ( P a s s e n g e r s ) < / D i s p l a y N a m e > < V i s i b l e > T r u e < / V i s i b l e > < / i t e m > < i t e m > < M e a s u r e N a m e > A v g   R o i d e r   p e r   t r i p < / M e a s u r e N a m e > < D i s p l a y N a m e > A v g   R o i d e r 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6 4 8 f 6 c 3 - e 4 b e - 4 e 0 a - a 5 3 e - 4 5 2 9 6 e c d 4 0 9 7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 T o t a l _ R i d e r s ( P a s s e n g e r s ) < / M e a s u r e N a m e > < D i s p l a y N a m e > T o t a l _ R i d e r s ( P a s s e n g e r s ) < / D i s p l a y N a m e > < V i s i b l e > T r u e < / V i s i b l e > < / i t e m > < i t e m > < M e a s u r e N a m e > A v g   R o i d e r   p e r   t r i p < / M e a s u r e N a m e > < D i s p l a y N a m e > A v g   R o i d e r 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 D i m _ b u s e s _ b 8 3 5 1 8 5 9 - 8 b c 6 - 4 0 1 2 - b d d 5 - 5 1 f 7 4 d 3 5 4 3 1 7 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 D i m _ r o u t e s _ a 8 2 6 f e e f - 2 1 f 1 - 4 2 1 0 - a 1 d c - f 9 1 2 4 f 8 0 4 5 0 9 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 D i m _ d e m o g r a p h i c s _ c 5 9 9 5 b 6 1 - 3 5 b f - 4 f 9 4 - b e b 0 - f 9 a 9 0 8 8 a 9 d b 1 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 D a t e t a b l e _ a b b b 5 5 5 2 - 5 e 5 4 - 4 1 c e - b 2 9 f - f a 1 8 f 5 c b d 2 8 f 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8 d 8 6 2 a a 2 - 0 0 1 3 - 4 f c a - 8 d c 9 - 7 6 1 e b 2 e d b 8 5 1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 T o t a l _ R i d e r s ( P a s s e n g e r s ) < / M e a s u r e N a m e > < D i s p l a y N a m e > T o t a l _ R i d e r s ( P a s s e n g e r s ) < / D i s p l a y N a m e > < V i s i b l e > T r u e < / V i s i b l e > < / i t e m > < i t e m > < M e a s u r e N a m e > A v g   R o i d e r   p e r   t r i p < / M e a s u r e N a m e > < D i s p l a y N a m e > A v g   R o i d e r 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4 0 d 9 f 4 8 2 - e a f 9 - 4 a 4 b - a 6 5 f - 6 3 c 1 e 2 2 6 b d 3 3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 T o t a l _ R i d e r s ( P a s s e n g e r s ) < / M e a s u r e N a m e > < D i s p l a y N a m e > T o t a l _ R i d e r s ( P a s s e n g e r s ) < / D i s p l a y N a m e > < V i s i b l e > T r u e < / V i s i b l e > < / i t e m > < i t e m > < M e a s u r e N a m e > A v g   R o i d e r   p e r   t r i p < / M e a s u r e N a m e > < D i s p l a y N a m e > A v g   R o i d e r   p e r   t r i p < / D i s p l a y N a m e > < V i s i b l e > T r u e < / V i s i b l e > < / i t e m > < i t e m > < M e a s u r e N a m e > T o t a l   B u s e s < / M e a s u r e N a m e > < D i s p l a y N a m e > T o t a l  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2 a f d 9 a b d - a 5 4 c - 4 a f 6 - 9 5 e 6 - f 9 a 1 b 7 4 0 e e d e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 T o t a l _ R i d e r s ( P a s s e n g e r s ) < / M e a s u r e N a m e > < D i s p l a y N a m e > T o t a l _ R i d e r s ( P a s s e n g e r s ) < / D i s p l a y N a m e > < V i s i b l e > T r u e < / V i s i b l e > < / i t e m > < i t e m > < M e a s u r e N a m e > A v g   R o i d e r   p e r   t r i p < / M e a s u r e N a m e > < D i s p l a y N a m e > A v g   R o i d e r 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D a t e t a b l e _ a b b b 5 5 5 2 - 5 e 5 4 - 4 1 c e - b 2 9 f - f a 1 8 f 5 c b d 2 8 f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D i m _ r o u t e s _ a 8 2 6 f e e f - 2 1 f 1 - 4 2 1 0 - a 1 d c - f 9 1 2 4 f 8 0 4 5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 R o u t e I D < / s t r i n g > < / k e y > < v a l u e > < i n t > 1 2 3 < / i n t > < / v a l u e > < / i t e m > < i t e m > < k e y > < s t r i n g > R o u t e N a m e < / s t r i n g > < / k e y > < v a l u e > < i n t > 1 5 7 < / i n t > < / v a l u e > < / i t e m > < i t e m > < k e y > < s t r i n g > S t a r t L o c a t i o n < / s t r i n g > < / k e y > < v a l u e > < i n t > 1 6 9 < / i n t > < / v a l u e > < / i t e m > < i t e m > < k e y > < s t r i n g > E n d L o c a t i o n < / s t r i n g > < / k e y > < v a l u e > < i n t > 1 6 1 < / i n t > < / v a l u e > < / i t e m > < i t e m > < k e y > < s t r i n g > T r i p F e e < / s t r i n g > < / k e y > < v a l u e > < i n t > 1 1 6 < / i n t > < / v a l u e > < / i t e m > < i t e m > < k e y > < s t r i n g > T a k e O f f T i m e < / s t r i n g > < / k e y > < v a l u e > < i n t > 1 6 2 < / i n t > < / v a l u e > < / i t e m > < i t e m > < k e y > < s t r i n g > A r r i v a l T i m e < / s t r i n g > < / k e y > < v a l u e > < i n t > 1 5 4 < / i n t > < / v a l u e > < / i t e m > < / C o l u m n W i d t h s > < C o l u m n D i s p l a y I n d e x > < i t e m > < k e y > < s t r i n g > R o u t e I D < / s t r i n g > < / k e y > < v a l u e > < i n t > 0 < / i n t > < / v a l u e > < / i t e m > < i t e m > < k e y > < s t r i n g > R o u t e N a m e < / s t r i n g > < / k e y > < v a l u e > < i n t > 1 < / i n t > < / v a l u e > < / i t e m > < i t e m > < k e y > < s t r i n g > S t a r t L o c a t i o n < / s t r i n g > < / k e y > < v a l u e > < i n t > 2 < / i n t > < / v a l u e > < / i t e m > < i t e m > < k e y > < s t r i n g > E n d L o c a t i o n < / s t r i n g > < / k e y > < v a l u e > < i n t > 3 < / i n t > < / v a l u e > < / i t e m > < i t e m > < k e y > < s t r i n g > T r i p F e e < / s t r i n g > < / k e y > < v a l u e > < i n t > 4 < / i n t > < / v a l u e > < / i t e m > < i t e m > < k e y > < s t r i n g > T a k e O f f T i m e < / s t r i n g > < / k e y > < v a l u e > < i n t > 5 < / i n t > < / v a l u e > < / i t e m > < i t e m > < k e y > < s t r i n g > A r r i v a l T i m e 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8 0 7 b e 7 b 6 - f b 6 f - 4 d 7 6 - b 0 0 3 - c 1 7 7 b e 6 1 e 5 b 0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 T o t a l _ R i d e r s ( P a s s e n g e r s ) < / M e a s u r e N a m e > < D i s p l a y N a m e > T o t a l _ R i d e r s ( P a s s e n g e r s ) < / D i s p l a y N a m e > < V i s i b l e > T r u e < / V i s i b l e > < / i t e m > < i t e m > < M e a s u r e N a m e > A v g   R o i d e r   p e r   t r i p < / M e a s u r e N a m e > < D i s p l a y N a m e > A v g   R o i d e r 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b a 5 b 2 8 6 8 - b 7 9 a - 4 6 7 2 - 9 a d c - a f 4 3 7 b 9 c 5 d 6 e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 T o t a l _ R i d e r s ( P a s s e n g e r s ) < / M e a s u r e N a m e > < D i s p l a y N a m e > T o t a l _ R i d e r s ( P a s s e n g e r s ) < / D i s p l a y N a m e > < V i s i b l e > T r u e < / V i s i b l e > < / i t e m > < i t e m > < M e a s u r e N a m e > A v g   R o i d e r   p e r   t r i p < / M e a s u r e N a m e > < D i s p l a y N a m e > A v g   R o i d e r 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D i m _ b u s e s _ b 8 3 5 1 8 5 9 - 8 b c 6 - 4 0 1 2 - b d d 5 - 5 1 f 7 4 d 3 5 4 3 1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 B u s I D < / s t r i n g > < / k e y > < v a l u e > < i n t > 1 0 2 < / i n t > < / v a l u e > < / i t e m > < i t e m > < k e y > < s t r i n g > R o u t e I D < / s t r i n g > < / k e y > < v a l u e > < i n t > 1 2 3 < / i n t > < / v a l u e > < / i t e m > < i t e m > < k e y > < s t r i n g > B u s N u m b e r < / s t r i n g > < / k e y > < v a l u e > < i n t > 1 5 7 < / i n t > < / v a l u e > < / i t e m > < i t e m > < k e y > < s t r i n g > C a p a c i t y < / s t r i n g > < / k e y > < v a l u e > < i n t > 1 2 6 < / i n t > < / v a l u e > < / i t e m > < / C o l u m n W i d t h s > < C o l u m n D i s p l a y I n d e x > < i t e m > < k e y > < s t r i n g > B u s I D < / s t r i n g > < / k e y > < v a l u e > < i n t > 0 < / i n t > < / v a l u e > < / i t e m > < i t e m > < k e y > < s t r i n g > R o u t e I D < / s t r i n g > < / k e y > < v a l u e > < i n t > 1 < / i n t > < / v a l u e > < / i t e m > < i t e m > < k e y > < s t r i n g > B u s N u m b e r < / s t r i n g > < / k e y > < v a l u e > < i n t > 2 < / i n t > < / v a l u e > < / i t e m > < i t e m > < k e y > < s t r i n g > C a p a c i t y 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9 7 4 b 4 e d f - b 7 c 9 - 4 c b 6 - b e 9 9 - 8 e 7 2 8 4 7 a f 0 2 f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 T o t a l _ R i d e r s ( P a s s e n g e r s ) < / M e a s u r e N a m e > < D i s p l a y N a m e > T o t a l _ R i d e r s ( P a s s e n g e r s ) < / D i s p l a y N a m e > < V i s i b l e > T r u e < / V i s i b l e > < / i t e m > < i t e m > < M e a s u r e N a m e > A v g   R o i d e r   p e r   t r i p < / M e a s u r e N a m e > < D i s p l a y N a m e > A v g   R o i d e r 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f e a 4 b 2 3 e - 7 3 f 7 - 4 d b f - b 3 8 e - f b 4 4 7 d e a b 3 8 b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 T o t a l _ R i d e r s ( P a s s e n g e r s ) < / M e a s u r e N a m e > < D i s p l a y N a m e > T o t a l _ R i d e r s ( P a s s e n g e r s ) < / D i s p l a y N a m e > < V i s i b l e > T r u e < / V i s i b l e > < / i t e m > < i t e m > < M e a s u r e N a m e > A v g   R o i d e r   p e r   t r i p < / M e a s u r e N a m e > < D i s p l a y N a m e > A v g   R o i d e r 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O r d e r " > < C u s t o m C o n t e n t > < ! [ C D A T A [ D i m _ b u s e s _ b 8 3 5 1 8 5 9 - 8 b c 6 - 4 0 1 2 - b d d 5 - 5 1 f 7 4 d 3 5 4 3 1 7 , D i m _ d e m o g r a p h i c s _ c 5 9 9 5 b 6 1 - 3 5 b f - 4 f 9 4 - b e b 0 - f 9 a 9 0 8 8 a 9 d b 1 , D i m _ r o u t e s _ a 8 2 6 f e e f - 2 1 f 1 - 4 2 1 0 - a 1 d c - f 9 1 2 4 f 8 0 4 5 0 9 , F a c t t a b l e _ r i d e r s h i p _ 1 6 1 d 6 c 8 c - 6 3 f 1 - 4 f 6 d - 8 a 6 0 - b 9 4 2 2 3 0 e 9 1 9 c , D a t e t a b l e _ a b b b 5 5 5 2 - 5 e 5 4 - 4 1 c e - b 2 9 f - f a 1 8 f 5 c b d 2 8 f , C a l c u l a t i o n s _ 7 f a b 7 3 b 5 - a 7 d 5 - 4 b b b - a 6 e d - 0 a 7 e b 0 d d 7 9 6 a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D a t e t a b l e _ a b b b 5 5 5 2 - 5 e 5 4 - 4 1 c e - b 2 9 f - f a 1 8 f 5 c b d 2 8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 9 2 < / i n t > < / v a l u e > < / i t e m > < i t e m > < k e y > < s t r i n g > Y e a r < / s t r i n g > < / k e y > < v a l u e > < i n t > 8 8 < / i n t > < / v a l u e > < / i t e m > < i t e m > < k e y > < s t r i n g > M o n t h   N a m e < / s t r i n g > < / k e y > < v a l u e > < i n t > 1 7 0 < / i n t > < / v a l u e > < / i t e m > < i t e m > < k e y > < s t r i n g > M o n t h   N u m b e r < / s t r i n g > < / k e y > < v a l u e > < i n t > 1 9 1 < / i n t > < / v a l u e > < / i t e m > < i t e m > < k e y > < s t r i n g > D a y   N a m e < / s t r i n g > < / k e y > < v a l u e > < i n t > 1 4 3 < / i n t > < / v a l u e > < / i t e m > < i t e m > < k e y > < s t r i n g > D a y   o f   W e e k < / s t r i n g > < / k e y > < v a l u e > < i n t > 1 6 4 < / i n t > < / v a l u e > < / i t e m > < i t e m > < k e y > < s t r i n g > W e e k T y p e < / s t r i n g > < / k e y > < v a l u e > < i n t > 1 4 3 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 N a m e < / s t r i n g > < / k e y > < v a l u e > < i n t > 2 < / i n t > < / v a l u e > < / i t e m > < i t e m > < k e y > < s t r i n g > M o n t h   N u m b e r < / s t r i n g > < / k e y > < v a l u e > < i n t > 3 < / i n t > < / v a l u e > < / i t e m > < i t e m > < k e y > < s t r i n g > D a y   N a m e < / s t r i n g > < / k e y > < v a l u e > < i n t > 4 < / i n t > < / v a l u e > < / i t e m > < i t e m > < k e y > < s t r i n g > D a y   o f   W e e k < / s t r i n g > < / k e y > < v a l u e > < i n t > 5 < / i n t > < / v a l u e > < / i t e m > < i t e m > < k e y > < s t r i n g > W e e k T y p e 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d e 7 c e 7 b c - 1 b e 0 - 4 a 6 6 - b d 7 9 - a 1 8 4 9 9 2 8 8 e f 3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 T o t a l _ R i d e r s ( P a s s e n g e r s ) < / M e a s u r e N a m e > < D i s p l a y N a m e > T o t a l _ R i d e r s ( P a s s e n g e r s ) < / D i s p l a y N a m e > < V i s i b l e > T r u e < / V i s i b l e > < / i t e m > < i t e m > < M e a s u r e N a m e > A v g   R o i d e r   p e r   t r i p < / M e a s u r e N a m e > < D i s p l a y N a m e > A v g   R o i d e r 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b 8 8 7 5 c 5 5 - 1 c e a - 4 c c 7 - 9 9 0 c - 1 7 8 4 3 e e 3 e 4 9 1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D a t a M a s h u p   s q m i d = " f f 7 d 4 0 c e - e a 4 9 - 4 1 5 a - b f 2 8 - 3 9 c d 8 6 5 a 5 b e 7 "   x m l n s = " h t t p : / / s c h e m a s . m i c r o s o f t . c o m / D a t a M a s h u p " > A A A A A M Q I A A B Q S w M E F A A C A A g A w n 3 o W j 4 D e / G l A A A A 9 w A A A B I A H A B D b 2 5 m a W c v U G F j a 2 F n Z S 5 4 b W w g o h g A K K A U A A A A A A A A A A A A A A A A A A A A A A A A A A A A h Y 8 x D o I w G I W v Q r r T F k x M J a U M j k p C Y m J c m 1 K h E X 4 M L Z a 7 O X g k r y B G U T f H 9 7 1 v e O 9 + v f F s b J v g o n t r O k h R h C k K N K i u N F C l a H D H k K F M 8 E K q k 6 x 0 M M l g k 9 G W K a q d O y e E e O + x X + C u r 0 h M a U Q O + X a n a t 1 K 9 J H N f z k 0 Y J 0 E p Z H g + 9 c Y E e P V E k e M U Y Y p J z P l u Y G v E U + D n + 0 P 5 O u h c U O v h Y a w 2 H A y R 0 7 e J 8 Q D U E s D B B Q A A g A I A M J 9 6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f e h a p C s 7 6 L 0 F A A B K H w A A E w A c A E Z v c m 1 1 b G F z L 1 N l Y 3 R p b 2 4 x L m 0 g o h g A K K A U A A A A A A A A A A A A A A A A A A A A A A A A A A A A 7 V l t b 9 s 2 E P 4 e I P + B Y I F B X m X P c u I M f f G A z k 7 a r m n c x u 6 G w Q k C V q J j L p J o U F T W J M h / 3 5 G y L E q i n B Q Y i q F z E M T U k X f 3 8 N 7 l J N S X j M d o k n 1 6 L 3 Z 3 d n e S B R E 0 Q C M W X X x O E 5 q g A Q q p 3 N 1 B 8 D P h q f A p U I b J d W f E / T S i s X S O W E g 7 Q x 5 L e E g c P H x + 9 i m h I j m 7 T W P C B O k s y J z S 2 7 M R T a 4 k X 5 5 9 E P w v U J i g Y x Z f 0 Y D F Z 2 t d H T + 5 x i 1 3 N q I h i 5 i k Y o B d 7 K I h D 9 M o T g b 7 L j q M f Q 4 s l w O v 1 + + 5 6 G P K J Z 3 I m 5 A O i m X n h M f 0 v O V m m J 9 g U B j B X o D e U B I A M A w X m J L P c H C 1 s 6 I 7 2 f V c N F v R X 4 X h x C c h E c l A i t Q U O V y Q + B I k T m + W t B A 3 F S R O 5 l x E G W C 1 m T g W / e 7 d H f 4 1 T d 6 O 4 G 5 v Y 3 m w 3 1 F H 7 1 1 0 h 0 9 5 K q l t A 8 6 f p N F n K m B L A h F J + k X q n S F Z E p / J m z L P f W t 3 h 8 V W v F U 3 B z T i l 4 I s F 8 z / V t 4 2 V f 6 P n H 7 K Y G n z 7 q t L W i e + p n F g 8 f f Y 9 9 M l U Q l b 2 r o v g L 4 K A l A 8 T B P J o w I o U D O I T u U q L l L 6 L 1 4 L n i 7 h g R J / g d g c z Y B 4 j l 4 O k P c M y Q W N E e 6 2 v W c Y g R I a J r Q 4 8 s s A 9 b q I x E H B 0 s t Z e t 1 2 r 4 F n r 8 K z l / P s d d t 7 D T z 7 F Z 7 9 n G e / 2 9 5 v 4 O l X e P o 5 T 7 / b 7 h s 8 + K D 7 F N u 9 7 T 3 o 7 p L J l a t N i 5 p O a s p K r 5 a W Q p W C b 5 W Q m b I H U v H n 7 y k V m w q t 3 j g h E a 0 l 3 k Q S I Y + 5 X 8 8 9 t X s Y B 4 1 7 U 8 G W R 9 S S 4 l N y R c f z + Z Q Z 6 m C d 1 Q Q h 2 D U J a 3 u P r O x H x J d S m e V C q K q T L N j y G 8 S S R e s D Q X X w P Q U V 9 b k I G t q 3 j T w i c u 3 c A N Z Z U N i i I W v + 4 7 l u I Y k l b G 2 t x e g J b 2 N w p M J 7 T B K J 4 K o C P F W y 2 6 b + U G V a d Y k p B H g H A t / R i y M w i T N T 6 M + B h c b t D + / A 7 6 j X M t K h A H R K Y 0 i y I I + D A k e 2 s S I 7 G 5 A r i 9 e B 4 f G S C p 2 G K O I q q P H X t c Y q L p C Y l / X s 0 p B C W p h y z e 8 k T F U S r W 6 t 6 Q s I O C U Z K J 0 3 s H b W B 1 v Z g Y R e K l y 6 n M D B J 2 r f 0 V x t l L m 5 8 5 4 H m u K i P l i v C 7 9 l X r A 5 c J Y E P U V P g j S 7 u N N 1 + 2 7 X z X l U 8 B I J F p x k 5 x W 4 t b 8 0 z C l X B M e U B 9 d e L J 5 H E Z I S t 1 r o B 4 Q B H Y b P j a y A q 8 w I l c q K 4 V / r s 2 v f W C e h 9 1 Q o 2 R 9 T K h g 1 Y u y E J o D l N 8 6 q w e 7 h I l s h r 9 Z v J i U q X p P h t B L y j s V B 5 5 j O 5 R h 6 h y j U H 3 5 Z w u h h v k 0 V E L I 9 v V 7 H X g V u R Z M x 6 p c H / / v G r P K a 0 8 q C r W R P X Y Z W I 0 x T B n m P S i F l U / x J s p D d 5 u 1 R J 9 K s X N P O f 5 r l N 2 o o y r 2 v C g 9 P 3 6 e s 9 w O F X h B L c k l r B b I C u t d s u T K k u h L z E S 3 9 5 g L U e 5 T 5 e h W R F 4 k k M l 3 X Y D X q V h S e o x + R 1 + 2 i l 2 r 2 z W b d T + p V A m X n a I D N O b m R W f 3 N u K E c q Z p K w 5 u v E j E w R B y l o Y 0 b j 6 9 N X K X R p m y q 0 n g M W P S U s Z 1 o t h P N d q L Z T j T b i W Y 7 0 W w n m u 1 E 8 x + c a A x 3 R P w a j D A G d l F v E h M a w u B R + K R s V n f V W e / r 8 k b p M m Q + b B r C R i y R L P a l 0 6 R 2 3 a p t D f V P S k S T I 2 s 6 w Z X 6 / M p 5 S m h H E Z y Z W k L c G + 3 b o u s 9 j G Y L p L 9 v s 2 o s g 3 K V 5 9 Y M p k p N V t R C r 6 V F H 3 6 R u q 8 G 6 I i J h q m h k o i l h l 1 S D m l S B 6 O b i e 4 3 z o W L 9 l o N Z b w s 0 X 7 1 D W B z O 9 R N s N n s M A 0 D P 0 g 8 5 X / X Y k / R a p f N N a j J s r G 0 7 D W X l r J G N 7 e Z 4 c n s v 1 p W 4 4 z I z Y b Q q I F Q 3 S X n M A 0 D x P H 8 D 0 q v H o y P k m Y + R 4 r p g b g 0 N G K T y w p g s 3 d W K c / j g K n C Q 8 L V 1 R 6 B o N C K 1 e d q y l 2 X U + P I O Q j L S 5 h 6 p n G A i 7 p X O X h g P a g f A 3 J j f V 2 r o z f f 3 I Y k 9 N N Q 1 1 X 7 v z a 8 o k / y + D q 7 o O T Z 9 b G e L d X K 8 V T 6 Z U w b W t 6 G j l c X r m c F f U C 3 d x M p r n z p X l X z 4 h 9 Q S w E C L Q A U A A I A C A D C f e h a P g N 7 8 a U A A A D 3 A A A A E g A A A A A A A A A A A A A A A A A A A A A A Q 2 9 u Z m l n L 1 B h Y 2 t h Z 2 U u e G 1 s U E s B A i 0 A F A A C A A g A w n 3 o W g / K 6 a u k A A A A 6 Q A A A B M A A A A A A A A A A A A A A A A A 8 Q A A A F t D b 2 5 0 Z W 5 0 X 1 R 5 c G V z X S 5 4 b W x Q S w E C L Q A U A A I A C A D C f e h a p C s 7 6 L 0 F A A B K H w A A E w A A A A A A A A A A A A A A A A D i A Q A A R m 9 y b X V s Y X M v U 2 V j d G l v b j E u b V B L B Q Y A A A A A A w A D A M I A A A D s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V g A A A A A A A A F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a W 1 f Y n V z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B p d m 9 0 T 2 J q Z W N 0 T m F t Z S I g V m F s d W U 9 I n N B b m F s e X N p c y F Q a X Z v d F R h Y m x l N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F Q x M D o 0 N j o w M i 4 3 N z E w N T M 3 W i I g L z 4 8 R W 5 0 c n k g V H l w Z T 0 i R m l s b E N v b H V t b l R 5 c G V z I i B W Y W x 1 Z T 0 i c 0 F 3 T U d B d z 0 9 I i A v P j x F b n R y e S B U e X B l P S J G a W x s Q 2 9 s d W 1 u T m F t Z X M i I F Z h b H V l P S J z W y Z x d W 9 0 O 0 J 1 c 0 l E J n F 1 b 3 Q 7 L C Z x d W 9 0 O 1 J v d X R l S U Q m c X V v d D s s J n F 1 b 3 Q 7 Q n V z T n V t Y m V y J n F 1 b 3 Q 7 L C Z x d W 9 0 O 0 N h c G F j a X R 5 J n F 1 b 3 Q 7 X S I g L z 4 8 R W 5 0 c n k g V H l w Z T 0 i R m l s b F N 0 Y X R 1 c y I g V m F s d W U 9 I n N D b 2 1 w b G V 0 Z S I g L z 4 8 R W 5 0 c n k g V H l w Z T 0 i U X V l c n l J R C I g V m F s d W U 9 I n M w M z U z M j U z Y S 1 m N G E 5 L T Q 4 Z T A t O T k 2 Y i 0 3 Y T A w M 2 Y 3 Z D M 3 Y z k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V 9 i d X N l c y 9 D a G F u Z 2 V k I F R 5 c G U u e 0 J 1 c 0 l E L D B 9 J n F 1 b 3 Q 7 L C Z x d W 9 0 O 1 N l Y 3 R p b 2 4 x L 0 R p b V 9 i d X N l c y 9 D a G F u Z 2 V k I F R 5 c G U u e 1 J v d X R l S U Q s M X 0 m c X V v d D s s J n F 1 b 3 Q 7 U 2 V j d G l v b j E v R G l t X 2 J 1 c 2 V z L 0 N o Y W 5 n Z W Q g V H l w Z S 5 7 Q n V z T n V t Y m V y L D J 9 J n F 1 b 3 Q 7 L C Z x d W 9 0 O 1 N l Y 3 R p b 2 4 x L 0 R p b V 9 i d X N l c y 9 D a G F u Z 2 V k I F R 5 c G U u e 0 N h c G F j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p b V 9 i d X N l c y 9 D a G F u Z 2 V k I F R 5 c G U u e 0 J 1 c 0 l E L D B 9 J n F 1 b 3 Q 7 L C Z x d W 9 0 O 1 N l Y 3 R p b 2 4 x L 0 R p b V 9 i d X N l c y 9 D a G F u Z 2 V k I F R 5 c G U u e 1 J v d X R l S U Q s M X 0 m c X V v d D s s J n F 1 b 3 Q 7 U 2 V j d G l v b j E v R G l t X 2 J 1 c 2 V z L 0 N o Y W 5 n Z W Q g V H l w Z S 5 7 Q n V z T n V t Y m V y L D J 9 J n F 1 b 3 Q 7 L C Z x d W 9 0 O 1 N l Y 3 R p b 2 4 x L 0 R p b V 9 i d X N l c y 9 D a G F u Z 2 V k I F R 5 c G U u e 0 N h c G F j a X R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1 f Y n V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J 1 c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i d X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k Z W 1 v Z 3 J h c G h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F Q x M D o 0 N j o w M i 4 3 O D U x M z U z W i I g L z 4 8 R W 5 0 c n k g V H l w Z T 0 i R m l s b E N v b H V t b l R 5 c G V z I i B W Y W x 1 Z T 0 i c 0 F 3 T U d C Z 1 k 9 I i A v P j x F b n R y e S B U e X B l P S J G a W x s Q 2 9 s d W 1 u T m F t Z X M i I F Z h b H V l P S J z W y Z x d W 9 0 O 1 J p Z G V y S U Q m c X V v d D s s J n F 1 b 3 Q 7 Q W d l J n F 1 b 3 Q 7 L C Z x d W 9 0 O 0 d l b m R l c i Z x d W 9 0 O y w m c X V v d D t P Y 2 N 1 c G F 0 a W 9 u J n F 1 b 3 Q 7 L C Z x d W 9 0 O 0 F n Z V 9 H c m 9 1 c C Z x d W 9 0 O 1 0 i I C 8 + P E V u d H J 5 I F R 5 c G U 9 I k Z p b G x T d G F 0 d X M i I F Z h b H V l P S J z Q 2 9 t c G x l d G U i I C 8 + P E V u d H J 5 I F R 5 c G U 9 I l F 1 Z X J 5 S U Q i I F Z h b H V l P S J z N W N l N z M 1 Z m E t N m R l N C 0 0 M D Y 0 L T g 0 N T I t M D k 5 N j V h M T M w N W V h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f Z G V t b 2 d y Y X B o a W N z L 0 N o Y W 5 n Z W Q g V H l w Z S 5 7 U m l k Z X J J R C w w f S Z x d W 9 0 O y w m c X V v d D t T Z W N 0 a W 9 u M S 9 E a W 1 f Z G V t b 2 d y Y X B o a W N z L 0 N o Y W 5 n Z W Q g V H l w Z S 5 7 Q W d l L D F 9 J n F 1 b 3 Q 7 L C Z x d W 9 0 O 1 N l Y 3 R p b 2 4 x L 0 R p b V 9 k Z W 1 v Z 3 J h c G h p Y 3 M v Q 2 h h b m d l Z C B U e X B l L n t H Z W 5 k Z X I s M n 0 m c X V v d D s s J n F 1 b 3 Q 7 U 2 V j d G l v b j E v R G l t X 2 R l b W 9 n c m F w a G l j c y 9 D a G F u Z 2 V k I F R 5 c G U u e 0 9 j Y 3 V w Y X R p b 2 4 s M 3 0 m c X V v d D s s J n F 1 b 3 Q 7 U 2 V j d G l v b j E v R G l t X 2 R l b W 9 n c m F w a G l j c y 9 D a G F u Z 2 V k I F R 5 c G U x L n t B Z 2 V f R 3 J v d X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l t X 2 R l b W 9 n c m F w a G l j c y 9 D a G F u Z 2 V k I F R 5 c G U u e 1 J p Z G V y S U Q s M H 0 m c X V v d D s s J n F 1 b 3 Q 7 U 2 V j d G l v b j E v R G l t X 2 R l b W 9 n c m F w a G l j c y 9 D a G F u Z 2 V k I F R 5 c G U u e 0 F n Z S w x f S Z x d W 9 0 O y w m c X V v d D t T Z W N 0 a W 9 u M S 9 E a W 1 f Z G V t b 2 d y Y X B o a W N z L 0 N o Y W 5 n Z W Q g V H l w Z S 5 7 R 2 V u Z G V y L D J 9 J n F 1 b 3 Q 7 L C Z x d W 9 0 O 1 N l Y 3 R p b 2 4 x L 0 R p b V 9 k Z W 1 v Z 3 J h c G h p Y 3 M v Q 2 h h b m d l Z C B U e X B l L n t P Y 2 N 1 c G F 0 a W 9 u L D N 9 J n F 1 b 3 Q 7 L C Z x d W 9 0 O 1 N l Y 3 R p b 2 4 x L 0 R p b V 9 k Z W 1 v Z 3 J h c G h p Y 3 M v Q 2 h h b m d l Z C B U e X B l M S 5 7 Q W d l X 0 d y b 3 V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1 f Z G V t b 2 d y Y X B o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k Z W 1 v Z 3 J h c G h p Y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l b W 9 n c m F w a G l j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y b 3 V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B p d m 9 0 T 2 J q Z W N 0 T m F t Z S I g V m F s d W U 9 I n N B b m F s e X N p c y F Q a X Z v d F R h Y m x l N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F Q x M D o 0 N j o w M i 4 4 M D A 3 N z E w W i I g L z 4 8 R W 5 0 c n k g V H l w Z T 0 i R m l s b E N v b H V t b l R 5 c G V z I i B W Y W x 1 Z T 0 i c 0 F 3 W U d C Z 0 1 L Q 2 c 9 P S I g L z 4 8 R W 5 0 c n k g V H l w Z T 0 i R m l s b E N v b H V t b k 5 h b W V z I i B W Y W x 1 Z T 0 i c 1 s m c X V v d D t S b 3 V 0 Z U l E J n F 1 b 3 Q 7 L C Z x d W 9 0 O 1 J v d X R l T m F t Z S Z x d W 9 0 O y w m c X V v d D t T d G F y d E x v Y 2 F 0 a W 9 u J n F 1 b 3 Q 7 L C Z x d W 9 0 O 0 V u Z E x v Y 2 F 0 a W 9 u J n F 1 b 3 Q 7 L C Z x d W 9 0 O 1 R y a X B G Z W U m c X V v d D s s J n F 1 b 3 Q 7 V G F r Z U 9 m Z l R p b W U m c X V v d D s s J n F 1 b 3 Q 7 Q X J y a X Z h b F R p b W U m c X V v d D t d I i A v P j x F b n R y e S B U e X B l P S J G a W x s U 3 R h d H V z I i B W Y W x 1 Z T 0 i c 0 N v b X B s Z X R l I i A v P j x F b n R y e S B U e X B l P S J R d W V y e U l E I i B W Y W x 1 Z T 0 i c z B i M 2 Y 5 N z g 4 L T I 1 O T I t N G J l Z S 1 i Y j B m L W V k Y m F l N j g 2 O G F h Y y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X 3 J v d X R l c y 9 D a G F u Z 2 V k I F R 5 c G U u e 1 J v d X R l S U Q s M H 0 m c X V v d D s s J n F 1 b 3 Q 7 U 2 V j d G l v b j E v R G l t X 3 J v d X R l c y 9 D a G F u Z 2 V k I F R 5 c G U u e 1 J v d X R l T m F t Z S w x f S Z x d W 9 0 O y w m c X V v d D t T Z W N 0 a W 9 u M S 9 E a W 1 f c m 9 1 d G V z L 0 N o Y W 5 n Z W Q g V H l w Z S 5 7 U 3 R h c n R M b 2 N h d G l v b i w y f S Z x d W 9 0 O y w m c X V v d D t T Z W N 0 a W 9 u M S 9 E a W 1 f c m 9 1 d G V z L 0 N o Y W 5 n Z W Q g V H l w Z S 5 7 R W 5 k T G 9 j Y X R p b 2 4 s M 3 0 m c X V v d D s s J n F 1 b 3 Q 7 U 2 V j d G l v b j E v R G l t X 3 J v d X R l c y 9 D a G F u Z 2 V k I F R 5 c G U u e 1 R y a X B G Z W U s N H 0 m c X V v d D s s J n F 1 b 3 Q 7 U 2 V j d G l v b j E v R G l t X 3 J v d X R l c y 9 D a G F u Z 2 V k I F R 5 c G U u e 1 R h a 2 V P Z m Z U a W 1 l L D V 9 J n F 1 b 3 Q 7 L C Z x d W 9 0 O 1 N l Y 3 R p b 2 4 x L 0 R p b V 9 y b 3 V 0 Z X M v Q 2 h h b m d l Z C B U e X B l L n t B c n J p d m F s V G l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a W 1 f c m 9 1 d G V z L 0 N o Y W 5 n Z W Q g V H l w Z S 5 7 U m 9 1 d G V J R C w w f S Z x d W 9 0 O y w m c X V v d D t T Z W N 0 a W 9 u M S 9 E a W 1 f c m 9 1 d G V z L 0 N o Y W 5 n Z W Q g V H l w Z S 5 7 U m 9 1 d G V O Y W 1 l L D F 9 J n F 1 b 3 Q 7 L C Z x d W 9 0 O 1 N l Y 3 R p b 2 4 x L 0 R p b V 9 y b 3 V 0 Z X M v Q 2 h h b m d l Z C B U e X B l L n t T d G F y d E x v Y 2 F 0 a W 9 u L D J 9 J n F 1 b 3 Q 7 L C Z x d W 9 0 O 1 N l Y 3 R p b 2 4 x L 0 R p b V 9 y b 3 V 0 Z X M v Q 2 h h b m d l Z C B U e X B l L n t F b m R M b 2 N h d G l v b i w z f S Z x d W 9 0 O y w m c X V v d D t T Z W N 0 a W 9 u M S 9 E a W 1 f c m 9 1 d G V z L 0 N o Y W 5 n Z W Q g V H l w Z S 5 7 V H J p c E Z l Z S w 0 f S Z x d W 9 0 O y w m c X V v d D t T Z W N 0 a W 9 u M S 9 E a W 1 f c m 9 1 d G V z L 0 N o Y W 5 n Z W Q g V H l w Z S 5 7 V G F r Z U 9 m Z l R p b W U s N X 0 m c X V v d D s s J n F 1 b 3 Q 7 U 2 V j d G l v b j E v R G l t X 3 J v d X R l c y 9 D a G F u Z 2 V k I F R 5 c G U u e 0 F y c m l 2 Y W x U a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1 f c m 9 1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y b 3 V 0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3 J v d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B b m F s e X N p c y F Q a X Z v d F R h Y m x l N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h U M T A 6 N D Y 6 M D I u O D A w N z c x M F o i I C 8 + P E V u d H J 5 I F R 5 c G U 9 I k Z p b G x D b 2 x 1 b W 5 U e X B l c y I g V m F s d W U 9 I n N B d 0 1 K Q 2 d N R E J n W U R C Q U E 9 I i A v P j x F b n R y e S B U e X B l P S J G a W x s Q 2 9 s d W 1 u T m F t Z X M i I F Z h b H V l P S J z W y Z x d W 9 0 O 1 J l Y 2 9 y Z E l E J n F 1 b 3 Q 7 L C Z x d W 9 0 O 0 J 1 c 0 l E J n F 1 b 3 Q 7 L C Z x d W 9 0 O 0 R h d G U m c X V v d D s s J n F 1 b 3 Q 7 V G l t Z S Z x d W 9 0 O y w m c X V v d D t O d W 1 i Z X J P Z l J p Z G V y c y Z x d W 9 0 O y w m c X V v d D t S a W R l c k l E J n F 1 b 3 Q 7 L C Z x d W 9 0 O 0 9 w Z X J h d G l v b i B t b 2 1 l b n Q m c X V v d D s s J n F 1 b 3 Q 7 V G l t Z V 9 H c m 9 1 c C Z x d W 9 0 O y w m c X V v d D t D Y X B h Y 2 l 0 e S Z x d W 9 0 O y w m c X V v d D t V d G l s a X p h d G l v b i B w Y 3 Q m c X V v d D s s J n F 1 b 3 Q 7 V X R p b G l 6 Y X R p b 2 5 f c 3 R h d H V z J n F 1 b 3 Q 7 X S I g L z 4 8 R W 5 0 c n k g V H l w Z T 0 i R m l s b F N 0 Y X R 1 c y I g V m F s d W U 9 I n N D b 2 1 w b G V 0 Z S I g L z 4 8 R W 5 0 c n k g V H l w Z T 0 i U X V l c n l J R C I g V m F s d W U 9 I n N h O G U 1 N W Q 1 Z C 0 x Z D l j L T Q 2 Z m M t Y T B m Z i 1 l N T Q y Y z E w Y 2 M 1 N W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E a W 1 f Y n V z Z X M v Q 2 h h b m d l Z C B U e X B l L n t C d X N J R C w w f S Z x d W 9 0 O y w m c X V v d D t L Z X l D b 2 x 1 b W 5 D b 3 V u d C Z x d W 9 0 O z o x f V 0 s J n F 1 b 3 Q 7 Y 2 9 s d W 1 u S W R l b n R p d G l l c y Z x d W 9 0 O z p b J n F 1 b 3 Q 7 U 2 V j d G l v b j E v R m F j d H R h Y m x l X 3 J p Z G V y c 2 h p c C 9 D a G F u Z 2 V k I F R 5 c G U u e 1 J l Y 2 9 y Z E l E L D B 9 J n F 1 b 3 Q 7 L C Z x d W 9 0 O 1 N l Y 3 R p b 2 4 x L 0 Z h Y 3 R 0 Y W J s Z V 9 y a W R l c n N o a X A v Q 2 h h b m d l Z C B U e X B l L n t C d X N J R C w x f S Z x d W 9 0 O y w m c X V v d D t T Z W N 0 a W 9 u M S 9 G Y W N 0 d G F i b G V f c m l k Z X J z a G l w L 0 N o Y W 5 n Z W Q g V H l w Z S 5 7 R G F 0 Z S w y f S Z x d W 9 0 O y w m c X V v d D t T Z W N 0 a W 9 u M S 9 G Y W N 0 d G F i b G V f c m l k Z X J z a G l w L 0 N o Y W 5 n Z W Q g V H l w Z S 5 7 V G l t Z S w z f S Z x d W 9 0 O y w m c X V v d D t T Z W N 0 a W 9 u M S 9 G Y W N 0 d G F i b G V f c m l k Z X J z a G l w L 0 N o Y W 5 n Z W Q g V H l w Z S 5 7 T n V t Y m V y T 2 Z S a W R l c n M s N H 0 m c X V v d D s s J n F 1 b 3 Q 7 U 2 V j d G l v b j E v R m F j d H R h Y m x l X 3 J p Z G V y c 2 h p c C 9 D a G F u Z 2 V k I F R 5 c G U u e 1 J p Z G V y S U Q s N X 0 m c X V v d D s s J n F 1 b 3 Q 7 U 2 V j d G l v b j E v R m F j d H R h Y m x l X 3 J p Z G V y c 2 h p c C 9 J b n N l c n R l Z C B M Y X N 0 I E N o Y X J h Y 3 R l c n M u e 0 x h c 3 Q g Q 2 h h c m F j d G V y c y w 2 f S Z x d W 9 0 O y w m c X V v d D t T Z W N 0 a W 9 u M S 9 G Y W N 0 d G F i b G V f c m l k Z X J z a G l w L 0 N o Y W 5 n Z W Q g V H l w Z T E u e 0 N 1 c 3 R v b S w 3 f S Z x d W 9 0 O y w m c X V v d D t T Z W N 0 a W 9 u M S 9 E a W 1 f Y n V z Z X M v Q 2 h h b m d l Z C B U e X B l L n t D Y X B h Y 2 l 0 e S w z f S Z x d W 9 0 O y w m c X V v d D t T Z W N 0 a W 9 u M S 9 G Y W N 0 d G F i b G V f c m l k Z X J z a G l w L 0 N o Y W 5 n Z W Q g V H l w Z T I u e 1 V 0 a W x p e m F 0 a W 9 u L D l 9 J n F 1 b 3 Q 7 L C Z x d W 9 0 O 1 N l Y 3 R p b 2 4 x L 0 Z h Y 3 R 0 Y W J s Z V 9 y a W R l c n N o a X A v Q W R k Z W Q g Q 3 V z d G 9 t M i 5 7 V X R p b G l 6 Y X R p b 2 5 f c 3 R h d H V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R m F j d H R h Y m x l X 3 J p Z G V y c 2 h p c C 9 D a G F u Z 2 V k I F R 5 c G U u e 1 J l Y 2 9 y Z E l E L D B 9 J n F 1 b 3 Q 7 L C Z x d W 9 0 O 1 N l Y 3 R p b 2 4 x L 0 Z h Y 3 R 0 Y W J s Z V 9 y a W R l c n N o a X A v Q 2 h h b m d l Z C B U e X B l L n t C d X N J R C w x f S Z x d W 9 0 O y w m c X V v d D t T Z W N 0 a W 9 u M S 9 G Y W N 0 d G F i b G V f c m l k Z X J z a G l w L 0 N o Y W 5 n Z W Q g V H l w Z S 5 7 R G F 0 Z S w y f S Z x d W 9 0 O y w m c X V v d D t T Z W N 0 a W 9 u M S 9 G Y W N 0 d G F i b G V f c m l k Z X J z a G l w L 0 N o Y W 5 n Z W Q g V H l w Z S 5 7 V G l t Z S w z f S Z x d W 9 0 O y w m c X V v d D t T Z W N 0 a W 9 u M S 9 G Y W N 0 d G F i b G V f c m l k Z X J z a G l w L 0 N o Y W 5 n Z W Q g V H l w Z S 5 7 T n V t Y m V y T 2 Z S a W R l c n M s N H 0 m c X V v d D s s J n F 1 b 3 Q 7 U 2 V j d G l v b j E v R m F j d H R h Y m x l X 3 J p Z G V y c 2 h p c C 9 D a G F u Z 2 V k I F R 5 c G U u e 1 J p Z G V y S U Q s N X 0 m c X V v d D s s J n F 1 b 3 Q 7 U 2 V j d G l v b j E v R m F j d H R h Y m x l X 3 J p Z G V y c 2 h p c C 9 J b n N l c n R l Z C B M Y X N 0 I E N o Y X J h Y 3 R l c n M u e 0 x h c 3 Q g Q 2 h h c m F j d G V y c y w 2 f S Z x d W 9 0 O y w m c X V v d D t T Z W N 0 a W 9 u M S 9 G Y W N 0 d G F i b G V f c m l k Z X J z a G l w L 0 N o Y W 5 n Z W Q g V H l w Z T E u e 0 N 1 c 3 R v b S w 3 f S Z x d W 9 0 O y w m c X V v d D t T Z W N 0 a W 9 u M S 9 E a W 1 f Y n V z Z X M v Q 2 h h b m d l Z C B U e X B l L n t D Y X B h Y 2 l 0 e S w z f S Z x d W 9 0 O y w m c X V v d D t T Z W N 0 a W 9 u M S 9 G Y W N 0 d G F i b G V f c m l k Z X J z a G l w L 0 N o Y W 5 n Z W Q g V H l w Z T I u e 1 V 0 a W x p e m F 0 a W 9 u L D l 9 J n F 1 b 3 Q 7 L C Z x d W 9 0 O 1 N l Y 3 R p b 2 4 x L 0 Z h Y 3 R 0 Y W J s Z V 9 y a W R l c n N o a X A v Q W R k Z W Q g Q 3 V z d G 9 t M i 5 7 V X R p b G l 6 Y X R p b 2 5 f c 3 R h d H V z L D E w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E a W 1 f Y n V z Z X M v Q 2 h h b m d l Z C B U e X B l L n t C d X N J R C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Z h Y 3 R 0 Y W J s Z V 9 y a W R l c n N o a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2 R l b W 9 n c m F w a G l j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k Z W 1 v Z 3 J h c G h p Y 3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J b n N l c n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R X h w Y W 5 k Z W Q l M j B E a W 1 f Y n V z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H R h Y m x l X 3 J p Z G V y c 2 h p c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d G F i b G V f c m l k Z X J z a G l w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0 Y W J s Z V 9 y a W R l c n N o a X A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Q a X Z v d E 9 i a m V j d E 5 h b W U i I F Z h b H V l P S J z Q W 5 h b H l z a X M h U G l 2 b 3 R U Y W J s Z T E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O F Q x M D o 0 N j o w M i 4 4 M T Y z O T I w W i I g L z 4 8 R W 5 0 c n k g V H l w Z T 0 i R m l s b E N v b H V t b l R 5 c G V z I i B W Y W x 1 Z T 0 i c 0 N R T U d B d 1 l E Q U E 9 P S I g L z 4 8 R W 5 0 c n k g V H l w Z T 0 i R m l s b E N v b H V t b k 5 h b W V z I i B W Y W x 1 Z T 0 i c 1 s m c X V v d D t E Y X R l J n F 1 b 3 Q 7 L C Z x d W 9 0 O 1 l l Y X I m c X V v d D s s J n F 1 b 3 Q 7 T W 9 u d G g g T m F t Z S Z x d W 9 0 O y w m c X V v d D t N b 2 5 0 a C B O d W 1 i Z X I m c X V v d D s s J n F 1 b 3 Q 7 R G F 5 I E 5 h b W U m c X V v d D s s J n F 1 b 3 Q 7 R G F 5 I G 9 m I F d l Z W s m c X V v d D s s J n F 1 b 3 Q 7 V 2 V l a 1 R 5 c G U m c X V v d D t d I i A v P j x F b n R y e S B U e X B l P S J G a W x s Q 2 9 1 b n Q i I F Z h b H V l P S J s M z E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3 M 2 U 2 Y T k 1 L W I x M j Q t N D I x N C 1 h Z T Y 3 L T Q 5 M D A y Z D d k Z G U 4 O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R G F 0 Z S Z x d W 9 0 O 1 0 s J n F 1 b 3 Q 7 c X V l c n l S Z W x h d G l v b n N o a X B z J n F 1 b 3 Q 7 O l t d L C Z x d W 9 0 O 2 N v b H V t b k l k Z W 5 0 a X R p Z X M m c X V v d D s 6 W y Z x d W 9 0 O 1 N l Y 3 R p b 2 4 x L 0 R h d G V 0 Y W J s Z S 9 D a G F u Z 2 V k I F R 5 c G U u e 0 R h d G U s M n 0 m c X V v d D s s J n F 1 b 3 Q 7 U 2 V j d G l v b j E v R G F 0 Z X R h Y m x l L 0 l u c 2 V y d G V k I F l l Y X I u e 1 l l Y X I s M X 0 m c X V v d D s s J n F 1 b 3 Q 7 U 2 V j d G l v b j E v R G F 0 Z X R h Y m x l L 0 V 4 d H J h Y 3 R l Z C B G a X J z d C B D a G F y Y W N 0 Z X J z L n t N b 2 5 0 a C B O Y W 1 l L D J 9 J n F 1 b 3 Q 7 L C Z x d W 9 0 O 1 N l Y 3 R p b 2 4 x L 0 R h d G V 0 Y W J s Z S 9 J b n N l c n R l Z C B N b 2 5 0 a C 5 7 T W 9 u d G g s M 3 0 m c X V v d D s s J n F 1 b 3 Q 7 U 2 V j d G l v b j E v R G F 0 Z X R h Y m x l L 0 l u c 2 V y d G V k I E R h e S B O Y W 1 l L n t E Y X k g T m F t Z S w 0 f S Z x d W 9 0 O y w m c X V v d D t T Z W N 0 a W 9 u M S 9 E Y X R l d G F i b G U v S W 5 z Z X J 0 Z W Q g R G F 5 I G 9 m I F d l Z W s u e 0 R h e S B v Z i B X Z W V r L D V 9 J n F 1 b 3 Q 7 L C Z x d W 9 0 O 1 N l Y 3 R p b 2 4 x L 0 R h d G V 0 Y W J s Z S 9 B Z G R l Z C B D b 2 5 k a X R p b 2 5 h b C B D b 2 x 1 b W 4 u e 1 d l Z W t U e X B l L D Z 9 J n F 1 b 3 Q 7 X S w m c X V v d D t D b 2 x 1 b W 5 D b 3 V u d C Z x d W 9 0 O z o 3 L C Z x d W 9 0 O 0 t l e U N v b H V t b k 5 h b W V z J n F 1 b 3 Q 7 O l s m c X V v d D t E Y X R l J n F 1 b 3 Q 7 X S w m c X V v d D t D b 2 x 1 b W 5 J Z G V u d G l 0 a W V z J n F 1 b 3 Q 7 O l s m c X V v d D t T Z W N 0 a W 9 u M S 9 E Y X R l d G F i b G U v Q 2 h h b m d l Z C B U e X B l L n t E Y X R l L D J 9 J n F 1 b 3 Q 7 L C Z x d W 9 0 O 1 N l Y 3 R p b 2 4 x L 0 R h d G V 0 Y W J s Z S 9 J b n N l c n R l Z C B Z Z W F y L n t Z Z W F y L D F 9 J n F 1 b 3 Q 7 L C Z x d W 9 0 O 1 N l Y 3 R p b 2 4 x L 0 R h d G V 0 Y W J s Z S 9 F e H R y Y W N 0 Z W Q g R m l y c 3 Q g Q 2 h h c m F j d G V y c y 5 7 T W 9 u d G g g T m F t Z S w y f S Z x d W 9 0 O y w m c X V v d D t T Z W N 0 a W 9 u M S 9 E Y X R l d G F i b G U v S W 5 z Z X J 0 Z W Q g T W 9 u d G g u e 0 1 v b n R o L D N 9 J n F 1 b 3 Q 7 L C Z x d W 9 0 O 1 N l Y 3 R p b 2 4 x L 0 R h d G V 0 Y W J s Z S 9 J b n N l c n R l Z C B E Y X k g T m F t Z S 5 7 R G F 5 I E 5 h b W U s N H 0 m c X V v d D s s J n F 1 b 3 Q 7 U 2 V j d G l v b j E v R G F 0 Z X R h Y m x l L 0 l u c 2 V y d G V k I E R h e S B v Z i B X Z W V r L n t E Y X k g b 2 Y g V 2 V l a y w 1 f S Z x d W 9 0 O y w m c X V v d D t T Z W N 0 a W 9 u M S 9 E Y X R l d G F i b G U v Q W R k Z W Q g Q 2 9 u Z G l 0 a W 9 u Y W w g Q 2 9 s d W 1 u L n t X Z W V r V H l w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Z X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0 Y W J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d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d G F i b G U v S W 5 z Z X J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0 Y W J s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0 Y W J s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0 Y W J s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d G F i b G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0 Y W J s Z S 9 F e H B h b m R l Z C U y M E R p b V 9 i d X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0 Y W J s Z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d G F i b G U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R h Y m x l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0 Y W J s Z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d G F i b G U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R h Y m x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d G F i b G U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R h Y m x l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R h Y m x l L 0 V 4 d H J h Y 3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0 Y W J s Z S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R h Y m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0 Y W J s Z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l d G F i b G U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R h Y m x l L 0 l u c 2 V y d G V k J T I w R G F 5 J T I w b 2 Y l M j B X Z W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X R h Y m x l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0 F u Y W x 5 c 2 l z I V B p d m 9 0 V G F i b G U 0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h U M T A 6 N D Y 6 M D I u O D E 2 M z k y M F o i I C 8 + P E V u d H J 5 I F R 5 c G U 9 I k Z p b G x D b 2 x 1 b W 5 U e X B l c y I g V m F s d W U 9 I n N B Q T 0 9 I i A v P j x F b n R y e S B U e X B l P S J G a W x s Q 2 9 s d W 1 u T m F t Z X M i I F Z h b H V l P S J z W y Z x d W 9 0 O 0 N h b G N 1 b G F 0 a W 9 u c y Z x d W 9 0 O 1 0 i I C 8 + P E V u d H J 5 I F R 5 c G U 9 I k Z p b G x T d G F 0 d X M i I F Z h b H V l P S J z Q 2 9 t c G x l d G U i I C 8 + P E V u d H J 5 I F R 5 c G U 9 I l F 1 Z X J 5 S U Q i I F Z h b H V l P S J z M D l k M j c y O D Y t N T B h Z S 0 0 Z D g 1 L T l j O W Q t Y j J l N j M 5 M T E 0 M z Z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j d W x h d G l v b n M v Q 2 9 u d m V y d G V k I H R v I F R h Y m x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N h b G N 1 b G F 0 a W 9 u c y 9 D b 2 5 2 Z X J 0 Z W Q g d G 8 g V G F i b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G N 1 b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n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V 0 Y W J s Z S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l b 6 c + V F 9 R 4 e h n q a s K H w t A A A A A A I A A A A A A A N m A A D A A A A A E A A A A N I d e F 3 T k f w L g y Q 4 1 P m M E n k A A A A A B I A A A K A A A A A Q A A A A J v k C Y + 0 A l c q X H 5 J P f 0 + W 4 V A A A A C 0 Y w d 8 w z w r O U k k X j k Q U 9 s L B J / r K H N f y 2 q P Y V / I L R 8 n x N E G 8 4 Z 0 f h K 9 S q f T r y j n x Q r q s 4 3 d b u V + e 7 Y 8 V C l A / V 4 r M E 6 g J J q H N N o m y 4 Q B N 1 s X m x Q A A A B r u q o l S G T J C q n X g x J q r m U V 2 X u k z g = = < / D a t a M a s h u p > 
</file>

<file path=customXml/item4.xml>��< ? x m l   v e r s i o n = " 1 . 0 "   e n c o d i n g = " U T F - 1 6 " ? > < G e m i n i   x m l n s = " h t t p : / / g e m i n i / p i v o t c u s t o m i z a t i o n / a 4 1 2 6 0 f 1 - 6 c 0 9 - 4 7 f 6 - 8 7 2 3 - 0 0 6 a 4 d 8 9 b f c d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 T o t a l _ R i d e r s ( P a s s e n g e r s ) < / M e a s u r e N a m e > < D i s p l a y N a m e > T o t a l _ R i d e r s ( P a s s e n g e r s ) < / D i s p l a y N a m e > < V i s i b l e > T r u e < / V i s i b l e > < / i t e m > < i t e m > < M e a s u r e N a m e > A v g   R o i d e r   p e r   t r i p < / M e a s u r e N a m e > < D i s p l a y N a m e > A v g   R o i d e r   p e r   t r i p < / D i s p l a y N a m e > < V i s i b l e > T r u e < / V i s i b l e > < / i t e m > < i t e m > < M e a s u r e N a m e > T o t a l   B u s e s < / M e a s u r e N a m e > < D i s p l a y N a m e > T o t a l   B u s e s 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 D i m _ b u s e s 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 D i m _ b u s e s 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 C o l u m n s \ B u s N u m b e r 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 C o l u m n s \ C a p a c i t y 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 D i m _ r o u t e s 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 D i m _ r o u t e s 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 C o l u m n s \ T r i p F e e 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 C o l u m n s \ T a k e O f f T i m e 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 C o l u m n s \ A r r i v a l T i m e 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 D i m _ d e m o g r a p h i c s 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 D i m _ d e m o g r a p h i c s 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2 4 e b f c 2 f - f 7 e b - 4 d c a - b 0 8 1 - c f c 2 1 2 9 5 1 6 f 2 " > < C u s t o m C o n t e n t > < ! [ C D A T A [ < ? x m l   v e r s i o n = " 1 . 0 "   e n c o d i n g = " u t f - 1 6 " ? > < S e t t i n g s > < C a l c u l a t e d F i e l d s > < i t e m > < M e a s u r e N a m e > T o t a l   T r a n s a c t i o n < / M e a s u r e N a m e > < D i s p l a y N a m e > T o t a l   T r a n s a c t i o n < / D i s p l a y N a m e > < V i s i b l e > F a l s e < / V i s i b l e > < / i t e m > < i t e m > < M e a s u r e N a m e > A v e r a g e   A g e < / M e a s u r e N a m e > < D i s p l a y N a m e > A v e r a g e   A g e < / D i s p l a y N a m e > < V i s i b l e > F a l s e < / V i s i b l e > < / i t e m > < i t e m > < M e a s u r e N a m e > T o t a l _ R i d e r s ( P a s s e n g e r s ) < / M e a s u r e N a m e > < D i s p l a y N a m e > T o t a l _ R i d e r s ( P a s s e n g e r s ) < / D i s p l a y N a m e > < V i s i b l e > T r u e < / V i s i b l e > < / i t e m > < i t e m > < M e a s u r e N a m e > A v g   R o i d e r   p e r   t r i p < / M e a s u r e N a m e > < D i s p l a y N a m e > A v g   R o i d e r   p e r   t r i p 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 2 0 2 5 - 0 7 - 0 8 T 1 4 : 1 7 : 3 0 . 0 5 0 5 4 8 6 + 0 5 : 0 0 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E27306EF-539B-4DA4-AF87-890DCDE2BFED}">
  <ds:schemaRefs/>
</ds:datastoreItem>
</file>

<file path=customXml/itemProps10.xml><?xml version="1.0" encoding="utf-8"?>
<ds:datastoreItem xmlns:ds="http://schemas.openxmlformats.org/officeDocument/2006/customXml" ds:itemID="{D23F98B3-DA85-4687-BD22-15AD7DB7EA9E}">
  <ds:schemaRefs/>
</ds:datastoreItem>
</file>

<file path=customXml/itemProps11.xml><?xml version="1.0" encoding="utf-8"?>
<ds:datastoreItem xmlns:ds="http://schemas.openxmlformats.org/officeDocument/2006/customXml" ds:itemID="{925D775F-1E3C-48F7-B695-CA72F635B28C}">
  <ds:schemaRefs/>
</ds:datastoreItem>
</file>

<file path=customXml/itemProps12.xml><?xml version="1.0" encoding="utf-8"?>
<ds:datastoreItem xmlns:ds="http://schemas.openxmlformats.org/officeDocument/2006/customXml" ds:itemID="{8317F001-20F0-495B-98A9-2E8A50E6F3A3}">
  <ds:schemaRefs/>
</ds:datastoreItem>
</file>

<file path=customXml/itemProps13.xml><?xml version="1.0" encoding="utf-8"?>
<ds:datastoreItem xmlns:ds="http://schemas.openxmlformats.org/officeDocument/2006/customXml" ds:itemID="{DEBB5E1F-2160-4B48-B2B1-3ABF228FBE52}">
  <ds:schemaRefs/>
</ds:datastoreItem>
</file>

<file path=customXml/itemProps14.xml><?xml version="1.0" encoding="utf-8"?>
<ds:datastoreItem xmlns:ds="http://schemas.openxmlformats.org/officeDocument/2006/customXml" ds:itemID="{83422A37-CE62-4610-B398-CE0D4519E58A}">
  <ds:schemaRefs/>
</ds:datastoreItem>
</file>

<file path=customXml/itemProps15.xml><?xml version="1.0" encoding="utf-8"?>
<ds:datastoreItem xmlns:ds="http://schemas.openxmlformats.org/officeDocument/2006/customXml" ds:itemID="{149932DC-FEF7-44FD-B4FB-49218C66488D}">
  <ds:schemaRefs/>
</ds:datastoreItem>
</file>

<file path=customXml/itemProps16.xml><?xml version="1.0" encoding="utf-8"?>
<ds:datastoreItem xmlns:ds="http://schemas.openxmlformats.org/officeDocument/2006/customXml" ds:itemID="{4E63801D-E8BC-47BA-A23F-916EE43B8659}">
  <ds:schemaRefs/>
</ds:datastoreItem>
</file>

<file path=customXml/itemProps17.xml><?xml version="1.0" encoding="utf-8"?>
<ds:datastoreItem xmlns:ds="http://schemas.openxmlformats.org/officeDocument/2006/customXml" ds:itemID="{A42B5B90-A891-4F6F-9EAB-B2462B28F4F7}">
  <ds:schemaRefs/>
</ds:datastoreItem>
</file>

<file path=customXml/itemProps18.xml><?xml version="1.0" encoding="utf-8"?>
<ds:datastoreItem xmlns:ds="http://schemas.openxmlformats.org/officeDocument/2006/customXml" ds:itemID="{70964BF2-19CD-4136-AF88-102960FAA146}">
  <ds:schemaRefs/>
</ds:datastoreItem>
</file>

<file path=customXml/itemProps19.xml><?xml version="1.0" encoding="utf-8"?>
<ds:datastoreItem xmlns:ds="http://schemas.openxmlformats.org/officeDocument/2006/customXml" ds:itemID="{BAFA1CD6-35A2-41C3-915B-FBE8C52988C0}">
  <ds:schemaRefs/>
</ds:datastoreItem>
</file>

<file path=customXml/itemProps2.xml><?xml version="1.0" encoding="utf-8"?>
<ds:datastoreItem xmlns:ds="http://schemas.openxmlformats.org/officeDocument/2006/customXml" ds:itemID="{0C3561DE-51EA-4CDC-910A-3DF9E3373B4C}">
  <ds:schemaRefs/>
</ds:datastoreItem>
</file>

<file path=customXml/itemProps20.xml><?xml version="1.0" encoding="utf-8"?>
<ds:datastoreItem xmlns:ds="http://schemas.openxmlformats.org/officeDocument/2006/customXml" ds:itemID="{1F3C1702-F8BA-47E9-AE20-91EC51D7CD2F}">
  <ds:schemaRefs/>
</ds:datastoreItem>
</file>

<file path=customXml/itemProps21.xml><?xml version="1.0" encoding="utf-8"?>
<ds:datastoreItem xmlns:ds="http://schemas.openxmlformats.org/officeDocument/2006/customXml" ds:itemID="{C2E7B036-4AAF-4371-837B-18C0AE5FB039}">
  <ds:schemaRefs/>
</ds:datastoreItem>
</file>

<file path=customXml/itemProps22.xml><?xml version="1.0" encoding="utf-8"?>
<ds:datastoreItem xmlns:ds="http://schemas.openxmlformats.org/officeDocument/2006/customXml" ds:itemID="{0951DF0E-88E4-4E15-ABF1-2552EF094B3B}">
  <ds:schemaRefs/>
</ds:datastoreItem>
</file>

<file path=customXml/itemProps23.xml><?xml version="1.0" encoding="utf-8"?>
<ds:datastoreItem xmlns:ds="http://schemas.openxmlformats.org/officeDocument/2006/customXml" ds:itemID="{D5F19298-98A5-4CEA-B0C4-F982AA5E1FED}">
  <ds:schemaRefs/>
</ds:datastoreItem>
</file>

<file path=customXml/itemProps24.xml><?xml version="1.0" encoding="utf-8"?>
<ds:datastoreItem xmlns:ds="http://schemas.openxmlformats.org/officeDocument/2006/customXml" ds:itemID="{E6CD95DF-0C8E-4B36-A4C1-AE16A341D8A9}">
  <ds:schemaRefs/>
</ds:datastoreItem>
</file>

<file path=customXml/itemProps25.xml><?xml version="1.0" encoding="utf-8"?>
<ds:datastoreItem xmlns:ds="http://schemas.openxmlformats.org/officeDocument/2006/customXml" ds:itemID="{E736C8F9-45CF-43C0-B938-D5615C21CA00}">
  <ds:schemaRefs/>
</ds:datastoreItem>
</file>

<file path=customXml/itemProps26.xml><?xml version="1.0" encoding="utf-8"?>
<ds:datastoreItem xmlns:ds="http://schemas.openxmlformats.org/officeDocument/2006/customXml" ds:itemID="{2C133CFE-F901-4A95-9517-BD7474CC4052}">
  <ds:schemaRefs/>
</ds:datastoreItem>
</file>

<file path=customXml/itemProps27.xml><?xml version="1.0" encoding="utf-8"?>
<ds:datastoreItem xmlns:ds="http://schemas.openxmlformats.org/officeDocument/2006/customXml" ds:itemID="{D997B280-D693-4C6A-BD79-C86ECBCBA258}">
  <ds:schemaRefs/>
</ds:datastoreItem>
</file>

<file path=customXml/itemProps28.xml><?xml version="1.0" encoding="utf-8"?>
<ds:datastoreItem xmlns:ds="http://schemas.openxmlformats.org/officeDocument/2006/customXml" ds:itemID="{87D6B10C-4318-4382-9840-FF9BE6CA0DF3}">
  <ds:schemaRefs/>
</ds:datastoreItem>
</file>

<file path=customXml/itemProps29.xml><?xml version="1.0" encoding="utf-8"?>
<ds:datastoreItem xmlns:ds="http://schemas.openxmlformats.org/officeDocument/2006/customXml" ds:itemID="{7D2DC5AC-570C-4723-970F-110487407884}">
  <ds:schemaRefs/>
</ds:datastoreItem>
</file>

<file path=customXml/itemProps3.xml><?xml version="1.0" encoding="utf-8"?>
<ds:datastoreItem xmlns:ds="http://schemas.openxmlformats.org/officeDocument/2006/customXml" ds:itemID="{950A6623-A331-4931-8D07-892F0C7E3A8E}">
  <ds:schemaRefs/>
</ds:datastoreItem>
</file>

<file path=customXml/itemProps30.xml><?xml version="1.0" encoding="utf-8"?>
<ds:datastoreItem xmlns:ds="http://schemas.openxmlformats.org/officeDocument/2006/customXml" ds:itemID="{17C3E84C-7AC7-4A8C-AF08-15F5E6B9F01F}">
  <ds:schemaRefs/>
</ds:datastoreItem>
</file>

<file path=customXml/itemProps31.xml><?xml version="1.0" encoding="utf-8"?>
<ds:datastoreItem xmlns:ds="http://schemas.openxmlformats.org/officeDocument/2006/customXml" ds:itemID="{9F46A562-EC3B-4BBF-B048-39C2BF1929BB}">
  <ds:schemaRefs/>
</ds:datastoreItem>
</file>

<file path=customXml/itemProps32.xml><?xml version="1.0" encoding="utf-8"?>
<ds:datastoreItem xmlns:ds="http://schemas.openxmlformats.org/officeDocument/2006/customXml" ds:itemID="{E8B30F45-6C76-42E4-BB07-4FDF9228F9D5}">
  <ds:schemaRefs/>
</ds:datastoreItem>
</file>

<file path=customXml/itemProps33.xml><?xml version="1.0" encoding="utf-8"?>
<ds:datastoreItem xmlns:ds="http://schemas.openxmlformats.org/officeDocument/2006/customXml" ds:itemID="{87FB0838-5FFC-4BE5-952F-23F72141FCB3}">
  <ds:schemaRefs/>
</ds:datastoreItem>
</file>

<file path=customXml/itemProps34.xml><?xml version="1.0" encoding="utf-8"?>
<ds:datastoreItem xmlns:ds="http://schemas.openxmlformats.org/officeDocument/2006/customXml" ds:itemID="{A73AA516-9E76-45B8-9763-8EF862B766CB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C77D3BA-4BD4-416B-A297-157EFF15B17B}">
  <ds:schemaRefs/>
</ds:datastoreItem>
</file>

<file path=customXml/itemProps5.xml><?xml version="1.0" encoding="utf-8"?>
<ds:datastoreItem xmlns:ds="http://schemas.openxmlformats.org/officeDocument/2006/customXml" ds:itemID="{17FBB444-9DBA-487B-A460-719BB53FDE77}">
  <ds:schemaRefs/>
</ds:datastoreItem>
</file>

<file path=customXml/itemProps6.xml><?xml version="1.0" encoding="utf-8"?>
<ds:datastoreItem xmlns:ds="http://schemas.openxmlformats.org/officeDocument/2006/customXml" ds:itemID="{EC9F4F19-2994-4F70-84CC-CCF6FF9AEE7B}">
  <ds:schemaRefs/>
</ds:datastoreItem>
</file>

<file path=customXml/itemProps7.xml><?xml version="1.0" encoding="utf-8"?>
<ds:datastoreItem xmlns:ds="http://schemas.openxmlformats.org/officeDocument/2006/customXml" ds:itemID="{2CF9CB3B-FC09-47B3-81AE-101E5D95FD88}">
  <ds:schemaRefs/>
</ds:datastoreItem>
</file>

<file path=customXml/itemProps8.xml><?xml version="1.0" encoding="utf-8"?>
<ds:datastoreItem xmlns:ds="http://schemas.openxmlformats.org/officeDocument/2006/customXml" ds:itemID="{F52818CC-2B5C-4D98-B23A-D483D98B7F5E}">
  <ds:schemaRefs/>
</ds:datastoreItem>
</file>

<file path=customXml/itemProps9.xml><?xml version="1.0" encoding="utf-8"?>
<ds:datastoreItem xmlns:ds="http://schemas.openxmlformats.org/officeDocument/2006/customXml" ds:itemID="{5603D19B-A030-4CD9-837F-10D7C494168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Zunaira Hafeez</dc:creator>
  <cp:lastModifiedBy>Zunaira Hafeez</cp:lastModifiedBy>
  <dcterms:created xsi:type="dcterms:W3CDTF">2025-07-07T04:41:55Z</dcterms:created>
  <dcterms:modified xsi:type="dcterms:W3CDTF">2025-07-08T10:46:13Z</dcterms:modified>
</cp:coreProperties>
</file>