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a02c5987d3b03/Desktop/Module 1 Challenge/"/>
    </mc:Choice>
  </mc:AlternateContent>
  <xr:revisionPtr revIDLastSave="40" documentId="13_ncr:1_{65C3E2BD-E5F2-4B48-9547-B6F843F08F2A}" xr6:coauthVersionLast="47" xr6:coauthVersionMax="47" xr10:uidLastSave="{AF05DA99-306F-42FC-9471-DE73EA5CE8DB}"/>
  <bookViews>
    <workbookView xWindow="-120" yWindow="-120" windowWidth="29040" windowHeight="15720" activeTab="5" xr2:uid="{00000000-000D-0000-FFFF-FFFF00000000}"/>
  </bookViews>
  <sheets>
    <sheet name="Crowdfunding" sheetId="1" r:id="rId1"/>
    <sheet name="Pivot Table1" sheetId="3" r:id="rId2"/>
    <sheet name="Pivot Table2 " sheetId="6" r:id="rId3"/>
    <sheet name="Pivot Table3" sheetId="7" r:id="rId4"/>
    <sheet name="Goal Analysis" sheetId="8" r:id="rId5"/>
    <sheet name="Statistical Analysis" sheetId="9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9" l="1"/>
  <c r="K7" i="9"/>
  <c r="H7" i="9"/>
  <c r="H6" i="9"/>
  <c r="K5" i="9"/>
  <c r="K4" i="9"/>
  <c r="K3" i="9"/>
  <c r="K2" i="9"/>
  <c r="H5" i="9"/>
  <c r="H4" i="9"/>
  <c r="H3" i="9"/>
  <c r="H2" i="9"/>
  <c r="D6" i="8"/>
  <c r="D13" i="8"/>
  <c r="C13" i="8"/>
  <c r="C12" i="8"/>
  <c r="D12" i="8"/>
  <c r="D11" i="8"/>
  <c r="C11" i="8"/>
  <c r="D10" i="8"/>
  <c r="C10" i="8"/>
  <c r="D9" i="8"/>
  <c r="C9" i="8"/>
  <c r="D8" i="8"/>
  <c r="C8" i="8"/>
  <c r="D7" i="8"/>
  <c r="C7" i="8"/>
  <c r="C6" i="8"/>
  <c r="B13" i="8"/>
  <c r="B12" i="8"/>
  <c r="B11" i="8"/>
  <c r="B10" i="8"/>
  <c r="B9" i="8"/>
  <c r="B8" i="8"/>
  <c r="B7" i="8"/>
  <c r="B6" i="8"/>
  <c r="B5" i="8"/>
  <c r="B3" i="8"/>
  <c r="B4" i="8"/>
  <c r="D5" i="8"/>
  <c r="D4" i="8"/>
  <c r="C5" i="8"/>
  <c r="C4" i="8"/>
  <c r="D3" i="8"/>
  <c r="C3" i="8"/>
  <c r="D2" i="8"/>
  <c r="C2" i="8"/>
  <c r="B2" i="8"/>
  <c r="E12" i="8" l="1"/>
  <c r="G12" i="8" s="1"/>
  <c r="E7" i="8"/>
  <c r="H7" i="8" s="1"/>
  <c r="E11" i="8"/>
  <c r="H11" i="8" s="1"/>
  <c r="E9" i="8"/>
  <c r="F9" i="8" s="1"/>
  <c r="E2" i="8"/>
  <c r="G2" i="8" s="1"/>
  <c r="E4" i="8"/>
  <c r="H4" i="8" s="1"/>
  <c r="E3" i="8"/>
  <c r="H3" i="8" s="1"/>
  <c r="E8" i="8"/>
  <c r="G8" i="8" s="1"/>
  <c r="E5" i="8"/>
  <c r="G5" i="8" s="1"/>
  <c r="E6" i="8"/>
  <c r="G6" i="8" s="1"/>
  <c r="E13" i="8"/>
  <c r="F13" i="8" s="1"/>
  <c r="E10" i="8"/>
  <c r="F10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2" i="8" l="1"/>
  <c r="F7" i="8"/>
  <c r="F12" i="8"/>
  <c r="F11" i="8"/>
  <c r="G11" i="8"/>
  <c r="G7" i="8"/>
  <c r="H10" i="8"/>
  <c r="G10" i="8"/>
  <c r="F2" i="8"/>
  <c r="H2" i="8"/>
  <c r="F6" i="8"/>
  <c r="H9" i="8"/>
  <c r="F8" i="8"/>
  <c r="G9" i="8"/>
  <c r="H8" i="8"/>
  <c r="H5" i="8"/>
  <c r="G13" i="8"/>
  <c r="H6" i="8"/>
  <c r="G3" i="8"/>
  <c r="F3" i="8"/>
  <c r="H13" i="8"/>
  <c r="F4" i="8"/>
  <c r="G4" i="8"/>
  <c r="F5" i="8"/>
</calcChain>
</file>

<file path=xl/sharedStrings.xml><?xml version="1.0" encoding="utf-8"?>
<sst xmlns="http://schemas.openxmlformats.org/spreadsheetml/2006/main" count="7071" uniqueCount="2115">
  <si>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</si>
  <si>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</si>
  <si>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</si>
  <si>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</si>
  <si>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</si>
  <si>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</si>
  <si>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</si>
  <si>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</si>
  <si>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</si>
  <si>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</si>
  <si>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</si>
  <si>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</si>
  <si>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</si>
  <si>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</si>
  <si>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</si>
  <si>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</si>
  <si>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</si>
  <si>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</si>
  <si>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</si>
  <si>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</si>
  <si>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</si>
  <si>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</si>
  <si>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</si>
  <si>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</si>
  <si>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</si>
  <si>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</si>
  <si>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</si>
  <si>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</si>
  <si>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</si>
  <si>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</si>
  <si>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</si>
  <si>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</si>
  <si>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</si>
  <si>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</si>
  <si>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</si>
  <si>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</si>
  <si>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</si>
  <si>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</si>
  <si>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</si>
  <si>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</si>
  <si>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</si>
  <si>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</si>
  <si>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</si>
  <si>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</si>
  <si>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</si>
  <si>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</si>
  <si>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</si>
  <si>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</si>
  <si>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</si>
  <si>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</si>
  <si>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</si>
  <si>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</si>
  <si>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</si>
  <si>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</si>
  <si>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</si>
  <si>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</si>
  <si>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</si>
  <si>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</si>
  <si>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</si>
  <si>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</si>
  <si>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</si>
  <si>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</si>
  <si>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</si>
  <si>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</si>
  <si>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</si>
  <si>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</si>
  <si>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</si>
  <si>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</si>
  <si>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</si>
  <si>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</si>
  <si>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</si>
  <si>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</si>
  <si>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</si>
  <si>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</si>
  <si>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</si>
  <si>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</si>
  <si>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</si>
  <si>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</si>
  <si>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</si>
  <si>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</si>
  <si>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</si>
  <si>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</si>
  <si>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</si>
  <si>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</si>
  <si>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</si>
  <si>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</si>
  <si>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</si>
  <si>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</si>
  <si>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</si>
  <si>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</si>
  <si>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</si>
  <si>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</si>
  <si>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</si>
  <si>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</si>
  <si>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</si>
  <si>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</si>
  <si>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</si>
  <si>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</si>
  <si>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</si>
  <si>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</si>
  <si>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</si>
  <si>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</si>
  <si>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</si>
  <si>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</si>
  <si>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</si>
  <si>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</si>
  <si>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</si>
  <si>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</si>
  <si>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</si>
  <si>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</si>
  <si>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</si>
  <si>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</si>
  <si>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</si>
  <si>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</si>
  <si>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</si>
  <si>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</si>
  <si>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</si>
  <si>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</si>
  <si>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</si>
  <si>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</si>
  <si>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</si>
  <si>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</si>
  <si>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</si>
  <si>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</si>
  <si>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</si>
  <si>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</si>
  <si>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</si>
  <si>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</si>
  <si>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</si>
  <si>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</si>
  <si>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</si>
  <si>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</si>
  <si>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</si>
  <si>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</si>
  <si>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</si>
  <si>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</si>
  <si>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</si>
  <si>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</si>
  <si>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</si>
  <si>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</si>
  <si>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</si>
  <si>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</si>
  <si>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</si>
  <si>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</si>
  <si>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</si>
  <si>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</si>
  <si>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</si>
  <si>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</si>
  <si>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</si>
  <si>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</si>
  <si>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</si>
  <si>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</si>
  <si>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</si>
  <si>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</si>
  <si>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</si>
  <si>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</si>
  <si>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</si>
  <si>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</si>
  <si>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</si>
  <si>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</si>
  <si>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</si>
  <si>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</si>
  <si>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</si>
  <si>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</si>
  <si>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</si>
  <si>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</si>
  <si>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</si>
  <si>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</si>
  <si>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</si>
  <si>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</si>
  <si>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</si>
  <si>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</si>
  <si>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</si>
  <si>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</si>
  <si>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</si>
  <si>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</si>
  <si>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</si>
  <si>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</si>
  <si>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</si>
  <si>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</si>
  <si>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</si>
  <si>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</si>
  <si>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</si>
  <si>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</si>
  <si>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</si>
  <si>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</si>
  <si>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</si>
  <si>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</si>
  <si>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</si>
  <si>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</si>
  <si>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</si>
  <si>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</si>
  <si>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</si>
  <si>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</si>
  <si>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</si>
  <si>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</si>
  <si>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</si>
  <si>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</si>
  <si>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</si>
  <si>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</si>
  <si>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</si>
  <si>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</si>
  <si>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</si>
  <si>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</si>
  <si>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</si>
  <si>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</si>
  <si>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</si>
  <si>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</si>
  <si>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</si>
  <si>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</si>
  <si>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</si>
  <si>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</si>
  <si>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</si>
  <si>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</si>
  <si>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</si>
  <si>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</si>
  <si>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</si>
  <si>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</si>
  <si>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</si>
  <si>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</si>
  <si>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</si>
  <si>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</si>
  <si>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</si>
  <si>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</si>
  <si>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</si>
  <si>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</si>
  <si>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</si>
  <si>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</si>
  <si>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</si>
  <si>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</si>
  <si>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</si>
  <si>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</si>
  <si>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</si>
  <si>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</si>
  <si>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</si>
  <si>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</si>
  <si>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</si>
  <si>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</si>
  <si>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</si>
  <si>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</si>
  <si>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</si>
  <si>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</si>
  <si>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</si>
  <si>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</si>
  <si>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</si>
  <si>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</si>
  <si>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</si>
  <si>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</si>
  <si>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</si>
  <si>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</si>
  <si>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</si>
  <si>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</si>
  <si>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</si>
  <si>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</si>
  <si>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</si>
  <si>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</si>
  <si>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</si>
  <si>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</si>
  <si>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</si>
  <si>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</si>
  <si>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</si>
  <si>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</si>
  <si>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</si>
  <si>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</si>
  <si>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</si>
  <si>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</si>
  <si>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</si>
  <si>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</si>
  <si>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</si>
  <si>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</si>
  <si>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</si>
  <si>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</si>
  <si>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</si>
  <si>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</si>
  <si>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</si>
  <si>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</si>
  <si>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</si>
  <si>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</si>
  <si>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</si>
  <si>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</si>
  <si>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</si>
  <si>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</si>
  <si>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</si>
  <si>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</si>
  <si>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</si>
  <si>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</si>
  <si>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</si>
  <si>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</si>
  <si>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</si>
  <si>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</si>
  <si>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</si>
  <si>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</si>
  <si>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</si>
  <si>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</si>
  <si>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</si>
  <si>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</si>
  <si>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</si>
  <si>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</si>
  <si>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</si>
  <si>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</si>
  <si>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</si>
  <si>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</si>
  <si>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</si>
  <si>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</si>
  <si>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</si>
  <si>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</si>
  <si>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</si>
  <si>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</si>
  <si>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</si>
  <si>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</si>
  <si>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</si>
  <si>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</si>
  <si>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</si>
  <si>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</si>
  <si>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</si>
  <si>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</si>
  <si>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</si>
  <si>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</si>
  <si>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</si>
  <si>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</si>
  <si>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</si>
  <si>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</si>
  <si>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</si>
  <si>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</si>
  <si>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</si>
  <si>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</si>
  <si>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</si>
  <si>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</si>
  <si>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</si>
  <si>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</si>
  <si>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</si>
  <si>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</si>
  <si>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</si>
  <si>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</si>
  <si>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</si>
  <si>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</si>
  <si>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</si>
  <si>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</si>
  <si>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</si>
  <si>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</si>
  <si>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</si>
  <si>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</si>
  <si>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</si>
  <si>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</si>
  <si>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</si>
  <si>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</si>
  <si>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</si>
  <si>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</si>
  <si>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</si>
  <si>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</si>
  <si>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</si>
  <si>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</si>
  <si>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</si>
  <si>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</si>
  <si>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</si>
  <si>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</si>
  <si>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</si>
  <si>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</si>
  <si>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</si>
  <si>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</si>
  <si>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</si>
  <si>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</si>
  <si>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</si>
  <si>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</si>
  <si>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</si>
  <si>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</si>
  <si>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</si>
  <si>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</si>
  <si>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</si>
  <si>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</si>
  <si>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</si>
  <si>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</si>
  <si>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</si>
  <si>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</si>
  <si>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</si>
  <si>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</si>
  <si>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</si>
  <si>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</si>
  <si>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</si>
  <si>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</si>
  <si>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</si>
  <si>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</si>
  <si>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</si>
  <si>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</si>
  <si>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</si>
  <si>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</si>
  <si>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</si>
  <si>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</si>
  <si>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</si>
  <si>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</si>
  <si>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</si>
  <si>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</si>
  <si>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</si>
  <si>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</si>
  <si>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</si>
  <si>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</si>
  <si>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</si>
  <si>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</si>
  <si>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</si>
  <si>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</si>
  <si>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</si>
  <si>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</si>
  <si>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</si>
  <si>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</si>
  <si>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</si>
  <si>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</si>
  <si>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</si>
  <si>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</si>
  <si>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</si>
  <si>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</si>
  <si>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</si>
  <si>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</si>
  <si>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</si>
  <si>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</si>
  <si>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</si>
  <si>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</si>
  <si>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</si>
  <si>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</si>
  <si>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</si>
  <si>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</si>
  <si>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</si>
  <si>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</si>
  <si>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</si>
  <si>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</si>
  <si>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</si>
  <si>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</si>
  <si>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</si>
  <si>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</si>
  <si>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</si>
  <si>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</si>
  <si>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</si>
  <si>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</si>
  <si>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</si>
  <si>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</si>
  <si>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</si>
  <si>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</si>
  <si>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</si>
  <si>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</si>
  <si>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</si>
  <si>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</si>
  <si>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</si>
  <si>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</si>
  <si>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</si>
  <si>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</si>
  <si>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</si>
  <si>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</si>
  <si>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</si>
  <si>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</si>
  <si>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</si>
  <si>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</si>
  <si>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</si>
  <si>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</si>
  <si>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</si>
  <si>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</si>
  <si>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</si>
  <si>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</si>
  <si>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</si>
  <si>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</si>
  <si>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</si>
  <si>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</si>
  <si>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</si>
  <si>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</si>
  <si>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</si>
  <si>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</si>
  <si>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</si>
  <si>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</si>
  <si>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</si>
  <si>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</si>
  <si>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</si>
  <si>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</si>
  <si>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</si>
  <si>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</si>
  <si>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</si>
  <si>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</si>
  <si>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</si>
  <si>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</si>
  <si>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</si>
  <si>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</si>
  <si>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</si>
  <si>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</si>
  <si>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</si>
  <si>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</si>
  <si>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</si>
  <si>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</si>
  <si>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</si>
  <si>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</si>
  <si>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</si>
  <si>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</si>
  <si>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</si>
  <si>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</si>
  <si>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</si>
  <si>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</si>
  <si>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</si>
  <si>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</si>
  <si>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</si>
  <si>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</si>
  <si>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</si>
  <si>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</si>
  <si>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</si>
  <si>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</si>
  <si>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</si>
  <si>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</si>
  <si>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</si>
  <si>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</si>
  <si>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</si>
  <si>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</si>
  <si>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</si>
  <si>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</si>
  <si>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</si>
  <si>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</si>
  <si>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</si>
  <si>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</si>
  <si>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</si>
  <si>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</si>
  <si>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</si>
  <si>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</si>
  <si>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</si>
  <si>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</si>
  <si>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</si>
  <si>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</si>
  <si>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</si>
  <si>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</si>
  <si>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</si>
  <si>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</si>
  <si>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</si>
  <si>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</si>
  <si>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</si>
  <si>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</si>
  <si>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</si>
  <si>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</si>
  <si>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</si>
  <si>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</si>
  <si>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</si>
  <si>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</si>
  <si>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</si>
  <si>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</si>
  <si>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</si>
  <si>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</si>
  <si>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</si>
  <si>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</si>
  <si>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</si>
  <si>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</si>
  <si>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</si>
  <si>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</si>
  <si>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</si>
  <si>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</si>
  <si>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</si>
  <si>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</si>
  <si>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</si>
  <si>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</si>
  <si>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</si>
  <si>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</si>
  <si>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</si>
  <si>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</si>
  <si>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</si>
  <si>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</si>
  <si>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</si>
  <si>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</si>
  <si>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</si>
  <si>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</si>
  <si>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</si>
  <si>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</si>
  <si>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</si>
  <si>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</si>
  <si>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</si>
  <si>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</si>
  <si>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</si>
  <si>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</si>
  <si>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</si>
  <si>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</si>
  <si>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</si>
  <si>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</si>
  <si>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</si>
  <si>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</si>
  <si>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</si>
  <si>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</si>
  <si>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</si>
  <si>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</si>
  <si>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</si>
  <si>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</si>
  <si>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</si>
  <si>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</si>
  <si>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</si>
  <si>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</si>
  <si>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</si>
  <si>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</si>
  <si>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</si>
  <si>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</si>
  <si>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</si>
  <si>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</si>
  <si>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</si>
  <si>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</si>
  <si>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</si>
  <si>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</si>
  <si>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</si>
  <si>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</si>
  <si>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</si>
  <si>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</si>
  <si>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</si>
  <si>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</si>
  <si>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</si>
  <si>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</si>
  <si>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</si>
  <si>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</si>
  <si>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</si>
  <si>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</si>
  <si>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</si>
  <si>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</si>
  <si>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</si>
  <si>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</si>
  <si>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</si>
  <si>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</si>
  <si>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</si>
  <si>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</si>
  <si>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</si>
  <si>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</si>
  <si>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</si>
  <si>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</si>
  <si>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</si>
  <si>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</si>
  <si>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</si>
  <si>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</si>
  <si>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</si>
  <si>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</si>
  <si>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</si>
  <si>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</si>
  <si>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</si>
  <si>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</si>
  <si>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</si>
  <si>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</si>
  <si>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</si>
  <si>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</si>
  <si>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</si>
  <si>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</si>
  <si>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</si>
  <si>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</si>
  <si>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</si>
  <si>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</si>
  <si>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</si>
  <si>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</si>
  <si>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</si>
  <si>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</si>
  <si>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</si>
  <si>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</si>
  <si>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</si>
  <si>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</si>
  <si>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</si>
  <si>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</si>
  <si>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</si>
  <si>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</si>
  <si>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</si>
  <si>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</si>
  <si>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</si>
  <si>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</si>
  <si>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</si>
  <si>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</si>
  <si>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</si>
  <si>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</si>
  <si>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</si>
  <si>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</si>
  <si>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</si>
  <si>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</si>
  <si>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</si>
  <si>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</si>
  <si>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</si>
  <si>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</si>
  <si>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</si>
  <si>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</si>
  <si>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</si>
  <si>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</si>
  <si>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</si>
  <si>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</si>
  <si>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</si>
  <si>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</si>
  <si>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</si>
  <si>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</si>
  <si>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</si>
  <si>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</si>
  <si>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</si>
  <si>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</si>
  <si>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</si>
  <si>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</si>
  <si>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</si>
  <si>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</si>
  <si>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</si>
  <si>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</si>
  <si>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</si>
  <si>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</si>
  <si>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</si>
  <si>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</si>
  <si>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</si>
  <si>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</si>
  <si>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</si>
  <si>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</si>
  <si>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</si>
  <si>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</si>
  <si>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</si>
  <si>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</si>
  <si>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</si>
  <si>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</si>
  <si>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</si>
  <si>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</si>
  <si>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</si>
  <si>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</si>
  <si>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</si>
  <si>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</si>
  <si>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</si>
  <si>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</si>
  <si>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</si>
  <si>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</si>
  <si>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</si>
  <si>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</si>
  <si>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</si>
  <si>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</si>
  <si>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</si>
  <si>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</si>
  <si>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</si>
  <si>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</si>
  <si>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</si>
  <si>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</si>
  <si>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</si>
  <si>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</si>
  <si>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</si>
  <si>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</si>
  <si>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</si>
  <si>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</si>
  <si>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</si>
  <si>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</si>
  <si>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</si>
  <si>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</si>
  <si>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</si>
  <si>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</si>
  <si>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</si>
  <si>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</si>
  <si>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</si>
  <si>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</si>
  <si>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</si>
  <si>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</si>
  <si>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</si>
  <si>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</si>
  <si>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</si>
  <si>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</si>
  <si>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</si>
  <si>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</si>
  <si>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</si>
  <si>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</si>
  <si>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</si>
  <si>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</si>
  <si>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</si>
  <si>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</si>
  <si>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</si>
  <si>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</si>
  <si>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</si>
  <si>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</si>
  <si>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</si>
  <si>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</si>
  <si>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</si>
  <si>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</si>
  <si>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</si>
  <si>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</si>
  <si>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</si>
  <si>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</si>
  <si>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</si>
  <si>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</si>
  <si>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</si>
  <si>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</si>
  <si>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</si>
  <si>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</si>
  <si>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</si>
  <si>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</si>
  <si>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</si>
  <si>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</si>
  <si>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</si>
  <si>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</si>
  <si>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</si>
  <si>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</si>
  <si>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</si>
  <si>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</si>
  <si>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</si>
  <si>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</si>
  <si>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</si>
  <si>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</si>
  <si>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</si>
  <si>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</si>
  <si>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</si>
  <si>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</si>
  <si>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</si>
  <si>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</si>
  <si>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</si>
  <si>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</si>
  <si>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</si>
  <si>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</si>
  <si>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</si>
  <si>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</si>
  <si>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</si>
  <si>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</si>
  <si>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</si>
  <si>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</si>
  <si>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</si>
  <si>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</si>
  <si>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</si>
  <si>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</si>
  <si>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</si>
  <si>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</si>
  <si>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</si>
  <si>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</si>
  <si>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</si>
  <si>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</si>
  <si>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</si>
  <si>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</si>
  <si>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</si>
  <si>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</si>
  <si>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</si>
  <si>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</si>
  <si>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</si>
  <si>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</si>
  <si>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</si>
  <si>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</si>
  <si>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</si>
  <si>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</si>
  <si>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</si>
  <si>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</si>
  <si>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</si>
  <si>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</si>
  <si>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</si>
  <si>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</si>
  <si>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</si>
  <si>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</si>
  <si>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</si>
  <si>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</si>
  <si>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</si>
  <si>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</si>
  <si>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</si>
  <si>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</si>
  <si>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</si>
  <si>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</si>
  <si>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</si>
  <si>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</si>
  <si>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</si>
  <si>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</si>
  <si>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</si>
  <si>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</si>
  <si>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</si>
  <si>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</si>
  <si>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</si>
  <si>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</si>
  <si>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</si>
  <si>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</si>
  <si>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</si>
  <si>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</si>
  <si>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</si>
  <si>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</si>
  <si>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</si>
  <si>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</si>
  <si>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</si>
  <si>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</si>
  <si>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</si>
  <si>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</si>
  <si>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</si>
  <si>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</si>
  <si>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</si>
  <si>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</si>
  <si>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</si>
  <si>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</si>
  <si>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</si>
  <si>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</si>
  <si>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</si>
  <si>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</si>
  <si>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</si>
  <si>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</si>
  <si>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</si>
  <si>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</si>
  <si>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</si>
  <si>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</si>
  <si>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</si>
  <si>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</si>
  <si>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</si>
  <si>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</si>
  <si>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</si>
  <si>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</si>
  <si>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</si>
  <si>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</si>
  <si>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</si>
  <si>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</si>
  <si>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</si>
  <si>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</si>
  <si>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</si>
  <si>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</si>
  <si>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</si>
  <si>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</si>
  <si>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</si>
  <si>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</si>
  <si>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</si>
  <si>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</si>
  <si>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</si>
  <si>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</si>
  <si>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</si>
  <si>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</si>
  <si>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</si>
  <si>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</si>
  <si>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</si>
  <si>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</si>
  <si>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</si>
  <si>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</si>
  <si>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</si>
  <si>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</si>
  <si>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</si>
  <si>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</si>
  <si>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</si>
  <si>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</si>
  <si>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</si>
  <si>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</si>
  <si>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</si>
  <si>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</si>
  <si>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</si>
  <si>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</si>
  <si>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</si>
  <si>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</si>
  <si>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</si>
  <si>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</si>
  <si>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</si>
  <si>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</si>
  <si>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</si>
  <si>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</si>
  <si>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</si>
  <si>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</si>
  <si>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</si>
  <si>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</si>
  <si>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</si>
  <si>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</si>
  <si>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</si>
  <si>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</si>
  <si>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</si>
  <si>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</si>
  <si>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</si>
  <si>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</si>
  <si>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</si>
  <si>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</si>
  <si>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</si>
  <si>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</si>
  <si>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</si>
  <si>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</si>
  <si>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</si>
  <si>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</si>
  <si>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</si>
  <si>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</si>
  <si>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</si>
  <si>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</si>
  <si>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</si>
  <si>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</si>
  <si>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</si>
  <si>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</si>
  <si>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</si>
  <si>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</si>
  <si>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</si>
  <si>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</si>
  <si>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</si>
  <si>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</si>
  <si>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</si>
  <si>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</si>
  <si>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</si>
  <si>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</si>
  <si>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</si>
  <si>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</si>
  <si>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</si>
  <si>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</si>
  <si>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</si>
  <si>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</si>
  <si>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</si>
  <si>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</si>
  <si>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</si>
  <si>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</si>
  <si>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</si>
  <si>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</si>
  <si>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</si>
  <si>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</si>
  <si>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</si>
  <si>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</si>
  <si>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</si>
  <si>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</si>
  <si>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</si>
  <si>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</si>
  <si>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</si>
  <si>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</si>
  <si>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</si>
  <si>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</si>
  <si>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</si>
  <si>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</si>
  <si>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</si>
  <si>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</si>
  <si>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</si>
  <si>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</si>
  <si>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</si>
  <si>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</si>
  <si>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</si>
  <si>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</si>
  <si>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</si>
  <si>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</si>
  <si>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</si>
  <si>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</si>
  <si>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</si>
  <si>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</si>
  <si>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</si>
  <si>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</si>
  <si>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</si>
  <si>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</si>
  <si>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</si>
  <si>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</si>
  <si>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</si>
  <si>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</si>
  <si>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</si>
  <si>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</si>
  <si>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</si>
  <si>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</si>
  <si>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</si>
  <si>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</si>
  <si>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</si>
  <si>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</si>
  <si>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</si>
  <si>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</si>
  <si>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</si>
  <si>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</si>
  <si>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</si>
  <si>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</si>
  <si>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</si>
  <si>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</si>
  <si>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</si>
  <si>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</si>
  <si>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</si>
  <si>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</si>
  <si>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</si>
  <si>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</si>
  <si>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</si>
  <si>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</si>
  <si>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</si>
  <si>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</si>
  <si>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</si>
  <si>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</si>
  <si>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</si>
  <si>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</si>
  <si>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</si>
  <si>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</si>
  <si>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</si>
  <si>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</si>
  <si>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</si>
  <si>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</si>
  <si>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</si>
  <si>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</si>
  <si>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</si>
  <si>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</si>
  <si>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</si>
  <si>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</si>
  <si>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</si>
  <si>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</si>
  <si>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</si>
  <si>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</si>
  <si>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</si>
  <si>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</si>
  <si>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</si>
  <si>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</si>
  <si>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</si>
  <si>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</si>
  <si>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</si>
  <si>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</si>
  <si>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</si>
  <si>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</si>
  <si>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</si>
  <si>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</si>
  <si>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</si>
  <si>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</si>
  <si>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</si>
  <si>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</si>
  <si>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</si>
  <si>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</si>
  <si>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</si>
  <si>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</si>
  <si>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</si>
  <si>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</si>
  <si>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</si>
  <si>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</si>
  <si>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</si>
  <si>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</si>
  <si>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</si>
  <si>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</si>
  <si>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</si>
  <si>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</si>
  <si>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</si>
  <si>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</si>
  <si>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</si>
  <si>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</si>
  <si>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</si>
  <si>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</si>
  <si>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</si>
  <si>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</si>
  <si>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</si>
  <si>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</si>
  <si>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</si>
  <si>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</si>
  <si>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</si>
  <si>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</si>
  <si>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</si>
  <si>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</si>
  <si>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</si>
  <si>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</si>
  <si>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</si>
  <si>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</si>
  <si>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</si>
  <si>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</si>
  <si>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</si>
  <si>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</si>
  <si>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</si>
  <si>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</si>
  <si>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</si>
  <si>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</si>
  <si>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</si>
  <si>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</si>
  <si>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</si>
  <si>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</si>
  <si>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</si>
  <si>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</si>
  <si>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</si>
  <si>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</si>
  <si>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</si>
  <si>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</si>
  <si>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</si>
  <si>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</si>
  <si>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</si>
  <si>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</si>
  <si>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</si>
  <si>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</si>
  <si>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</si>
  <si>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</si>
  <si>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</si>
  <si>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</si>
  <si>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</si>
  <si>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</si>
  <si>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</si>
  <si>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</si>
  <si>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</si>
  <si>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</si>
  <si>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</si>
  <si>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</si>
  <si>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</si>
  <si>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</si>
  <si>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</si>
  <si>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</si>
  <si>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</si>
  <si>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</si>
  <si>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</si>
  <si>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</si>
  <si>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</si>
  <si>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</si>
  <si>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</si>
  <si>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</si>
  <si>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</si>
  <si>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</si>
  <si>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</si>
  <si>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</si>
  <si>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</si>
  <si>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</si>
  <si>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</si>
  <si>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</si>
  <si>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</si>
  <si>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</si>
  <si>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</si>
  <si>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</si>
  <si>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</si>
  <si>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</si>
  <si>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</si>
  <si>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</si>
  <si>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</si>
  <si>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</si>
  <si>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</si>
  <si>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</si>
  <si>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</si>
  <si>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</si>
  <si>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</si>
  <si>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</si>
  <si>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</si>
  <si>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</si>
  <si>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</si>
  <si>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</si>
  <si>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</si>
  <si>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</si>
  <si>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</si>
  <si>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</si>
  <si>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</si>
  <si>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</si>
  <si>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</si>
  <si>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</si>
  <si>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</si>
  <si>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</si>
  <si>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</si>
  <si>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</si>
  <si>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</si>
  <si>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</si>
  <si>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</si>
  <si>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</si>
  <si>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</si>
  <si>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</si>
  <si>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</si>
  <si>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</si>
  <si>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</si>
  <si>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</si>
  <si>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</si>
  <si>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</si>
  <si>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</si>
  <si>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</si>
  <si>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</si>
  <si>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</si>
  <si>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</si>
  <si>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</si>
  <si>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</si>
  <si>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</si>
  <si>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</si>
  <si>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</si>
  <si>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</si>
  <si>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</si>
  <si>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</si>
  <si>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</si>
  <si>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</si>
  <si>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</si>
  <si>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</si>
  <si>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</si>
  <si>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</si>
  <si>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</si>
  <si>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</si>
  <si>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</si>
  <si>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</si>
  <si>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</si>
  <si>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</si>
  <si>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</si>
  <si>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</si>
  <si>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</si>
  <si>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</si>
  <si>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</si>
  <si>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</si>
  <si>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</si>
  <si>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</si>
  <si>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</si>
  <si>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</si>
  <si>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</si>
  <si>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</si>
  <si>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</si>
  <si>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</si>
  <si>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</si>
  <si>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</si>
  <si>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</si>
  <si>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</si>
  <si>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</si>
  <si>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</si>
  <si>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</si>
  <si>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</si>
  <si>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</si>
  <si>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</si>
  <si>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</si>
  <si>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</si>
  <si>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</si>
  <si>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</si>
  <si>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</si>
  <si>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</si>
  <si>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</si>
  <si>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</si>
  <si>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</si>
  <si>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</si>
  <si>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</si>
  <si>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</si>
  <si>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</si>
  <si>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</si>
  <si>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</si>
  <si>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</si>
  <si>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</si>
  <si>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</si>
  <si>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</si>
  <si>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</si>
  <si>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</si>
  <si>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</si>
  <si>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</si>
  <si>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</si>
  <si>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</si>
  <si>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</si>
  <si>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</si>
  <si>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</si>
  <si>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</si>
  <si>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</si>
  <si>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</si>
  <si>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</si>
  <si>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</si>
  <si>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</si>
  <si>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</si>
  <si>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</si>
  <si>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</si>
  <si>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</si>
  <si>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</si>
  <si>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</si>
  <si>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</si>
  <si>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</si>
  <si>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</si>
  <si>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</si>
  <si>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</si>
  <si>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</si>
  <si>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</si>
  <si>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</si>
  <si>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</si>
  <si>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</si>
  <si>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</si>
  <si>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</si>
  <si>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</si>
  <si>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</si>
  <si>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</si>
  <si>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</si>
  <si>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</si>
  <si>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</si>
  <si>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</si>
  <si>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</si>
  <si>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</si>
  <si>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</si>
  <si>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</si>
  <si>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</si>
  <si>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</si>
  <si>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</si>
  <si>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</si>
  <si>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</si>
  <si>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</si>
  <si>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</si>
  <si>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</si>
  <si>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</si>
  <si>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</si>
  <si>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</si>
  <si>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</si>
  <si>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</si>
  <si>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</si>
  <si>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</si>
  <si>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</si>
  <si>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</si>
  <si>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</si>
  <si>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</si>
  <si>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</si>
  <si>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</si>
  <si>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</si>
  <si>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</si>
  <si>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</si>
  <si>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</si>
  <si>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</si>
  <si>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</si>
  <si>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</si>
  <si>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</si>
  <si>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</si>
  <si>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</si>
  <si>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</si>
  <si>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</si>
  <si>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</si>
  <si>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</si>
  <si>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</si>
  <si>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</si>
  <si>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</si>
  <si>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</si>
  <si>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</si>
  <si>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</si>
  <si>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</si>
  <si>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</si>
  <si>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</si>
  <si>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</si>
  <si>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</si>
  <si>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</si>
  <si>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</si>
  <si>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</si>
  <si>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</si>
  <si>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</si>
  <si>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</si>
  <si>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</si>
  <si>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</si>
  <si>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</si>
  <si>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</si>
  <si>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</si>
  <si>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</si>
  <si>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</si>
  <si>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</si>
  <si>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</si>
  <si>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</si>
  <si>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</si>
  <si>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</si>
  <si>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</si>
  <si>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</si>
  <si>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</si>
  <si>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</si>
  <si>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</si>
  <si>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</si>
  <si>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</si>
  <si>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</si>
  <si>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</si>
  <si>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</si>
  <si>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</si>
  <si>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</si>
  <si>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</si>
  <si>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</si>
  <si>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</si>
  <si>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</si>
  <si>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</si>
  <si>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</si>
  <si>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</si>
  <si>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</si>
  <si>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</si>
  <si>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</si>
  <si>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</si>
  <si>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</si>
  <si>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</si>
  <si>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</si>
  <si>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</si>
  <si>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</si>
  <si>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</si>
  <si>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</si>
  <si>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</si>
  <si>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</si>
  <si>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</si>
  <si>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</si>
  <si>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</si>
  <si>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</si>
  <si>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</si>
  <si>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</si>
  <si>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</si>
  <si>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</si>
  <si>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</si>
  <si>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</si>
  <si>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</si>
  <si>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</si>
  <si>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</si>
  <si>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</si>
  <si>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</si>
  <si>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</si>
  <si>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</si>
  <si>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</si>
  <si>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</si>
  <si>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</si>
  <si>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</si>
  <si>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</si>
  <si>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</si>
  <si>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</si>
  <si>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</si>
  <si>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</si>
  <si>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</si>
  <si>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</si>
  <si>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</si>
  <si>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</si>
  <si>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</si>
  <si>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</si>
  <si>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</si>
  <si>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</si>
  <si>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</si>
  <si>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</si>
  <si>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</si>
  <si>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</si>
  <si>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</si>
  <si>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</si>
  <si>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</si>
  <si>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</si>
  <si>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</si>
  <si>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</si>
  <si>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</si>
  <si>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</si>
  <si>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</si>
  <si>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</si>
  <si>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</si>
  <si>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</si>
  <si>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</si>
  <si>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</si>
  <si>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</si>
  <si>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</si>
  <si>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</si>
  <si>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</si>
  <si>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</si>
  <si>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</si>
  <si>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</si>
  <si>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</si>
  <si>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</si>
  <si>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</si>
  <si>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</si>
  <si>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</si>
  <si>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</si>
  <si>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</si>
  <si>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</si>
  <si>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</si>
  <si>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</si>
  <si>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</si>
  <si>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</si>
  <si>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</si>
  <si>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</si>
  <si>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</si>
  <si>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</si>
  <si>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</si>
  <si>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</si>
  <si>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</si>
  <si>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</si>
  <si>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</si>
  <si>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</si>
  <si>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</si>
  <si>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</si>
  <si>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</si>
  <si>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</si>
  <si>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</si>
  <si>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</si>
  <si>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</si>
  <si>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</si>
  <si>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</si>
  <si>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</si>
  <si>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</si>
  <si>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</si>
  <si>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</si>
  <si>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</si>
  <si>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</si>
  <si>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</si>
  <si>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</si>
  <si>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</si>
  <si>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</si>
  <si>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</si>
  <si>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</si>
  <si>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</si>
  <si>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</si>
  <si>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</si>
  <si>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</si>
  <si>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</si>
  <si>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</si>
  <si>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</si>
  <si>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</si>
  <si>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</si>
  <si>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</si>
  <si>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</si>
  <si>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</si>
  <si>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</si>
  <si>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</si>
  <si>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</si>
  <si>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</si>
  <si>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</si>
  <si>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</si>
  <si>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</si>
  <si>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</si>
  <si>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</si>
  <si>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</si>
  <si>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</si>
  <si>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</si>
  <si>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</si>
  <si>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</si>
  <si>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</si>
  <si>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</si>
  <si>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</si>
  <si>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</si>
  <si>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</si>
  <si>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</si>
  <si>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</si>
  <si>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</si>
  <si>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</si>
  <si>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</si>
  <si>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</si>
  <si>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</si>
  <si>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</si>
  <si>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</si>
  <si>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</si>
  <si>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</si>
  <si>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</si>
  <si>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</si>
  <si>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</si>
  <si>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</si>
  <si>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</si>
  <si>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</si>
  <si>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</si>
  <si>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</si>
  <si>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</si>
  <si>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</si>
  <si>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</si>
  <si>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</si>
  <si>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</si>
  <si>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</si>
  <si>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</si>
  <si>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</si>
  <si>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</si>
  <si>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</si>
  <si>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</si>
  <si>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</si>
  <si>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</si>
  <si>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</si>
  <si>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</si>
  <si>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</si>
  <si>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</si>
  <si>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</si>
  <si>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</si>
  <si>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</si>
  <si>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</si>
  <si>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</si>
  <si>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</si>
  <si>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</si>
  <si>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</si>
  <si>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</si>
  <si>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</si>
  <si>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</si>
  <si>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</si>
  <si>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</si>
  <si>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</si>
  <si>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</si>
  <si>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</si>
  <si>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</si>
  <si>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</si>
  <si>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</si>
  <si>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</si>
  <si>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</si>
  <si>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</si>
  <si>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</si>
  <si>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</si>
  <si>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</si>
  <si>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</si>
  <si>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</si>
  <si>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</si>
  <si>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</si>
  <si>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</si>
  <si>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</si>
  <si>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</si>
  <si>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</si>
  <si>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</si>
  <si>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</si>
  <si>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</si>
  <si>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</si>
  <si>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</si>
  <si>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</si>
  <si>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</si>
  <si>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</si>
  <si>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</si>
  <si>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</si>
  <si>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</si>
  <si>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</si>
  <si>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</si>
  <si>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</si>
  <si>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</si>
  <si>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</si>
  <si>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</si>
  <si>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</si>
  <si>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</si>
  <si>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</si>
  <si>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</si>
  <si>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</si>
  <si>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</si>
  <si>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</si>
  <si>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</si>
  <si>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</si>
  <si>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</si>
  <si>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</si>
  <si>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</si>
  <si>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</si>
  <si>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</si>
  <si>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</si>
  <si>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</si>
  <si>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</si>
  <si>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</si>
  <si>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</si>
  <si>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</si>
  <si>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</si>
  <si>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</si>
  <si>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</si>
  <si>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</si>
  <si>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</si>
  <si>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</si>
  <si>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</si>
  <si>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</si>
  <si>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</si>
  <si>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</si>
  <si>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</si>
  <si>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</si>
  <si>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</si>
  <si>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</si>
  <si>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</si>
  <si>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</si>
  <si>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</si>
  <si>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</si>
  <si>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</si>
  <si>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</si>
  <si>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</si>
  <si>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</si>
  <si>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</si>
  <si>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</si>
  <si>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</si>
  <si>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</si>
  <si>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</si>
  <si>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</si>
  <si>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</si>
  <si>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</si>
  <si>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</si>
  <si>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</si>
  <si>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</si>
  <si>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</si>
  <si>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</si>
  <si>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</si>
  <si>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</si>
  <si>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</si>
  <si>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</si>
  <si>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</si>
  <si>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</si>
  <si>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</si>
  <si>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</si>
  <si>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</si>
  <si>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</si>
  <si>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</si>
  <si>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</si>
  <si>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</si>
  <si>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</si>
  <si>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</si>
  <si>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</si>
  <si>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</si>
  <si>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</si>
  <si>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</si>
  <si>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</si>
  <si>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</si>
  <si>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</si>
  <si>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</si>
  <si>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</si>
  <si>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</si>
  <si>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</si>
  <si>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</si>
  <si>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</si>
  <si>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</si>
  <si>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</si>
  <si>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</si>
  <si>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</si>
  <si>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</si>
  <si>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</si>
  <si>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</si>
  <si>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</si>
  <si>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</si>
  <si>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</si>
  <si>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</si>
  <si>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</si>
  <si>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</si>
  <si>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</si>
  <si>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</si>
  <si>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</si>
  <si>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</si>
  <si>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</si>
  <si>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</si>
  <si>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</si>
  <si>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</si>
  <si>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</si>
  <si>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</si>
  <si>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</si>
  <si>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</si>
  <si>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</si>
  <si>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</si>
  <si>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</si>
  <si>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</si>
  <si>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</si>
  <si>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</si>
  <si>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</si>
  <si>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</si>
  <si>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</si>
  <si>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</si>
  <si>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</si>
  <si>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</si>
  <si>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</si>
  <si>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</si>
  <si>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</si>
  <si>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</si>
  <si>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</si>
  <si>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</si>
  <si>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</si>
  <si>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</si>
  <si>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</si>
  <si>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</si>
  <si>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</si>
  <si>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</si>
  <si>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</si>
  <si>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</si>
  <si>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</si>
  <si>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</si>
  <si>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</si>
  <si>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</si>
  <si>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</si>
  <si>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</si>
  <si>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</si>
  <si>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</si>
  <si>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</si>
  <si>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</si>
  <si>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</si>
  <si>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</si>
  <si>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</si>
  <si>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</si>
  <si>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</si>
  <si>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</si>
  <si>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</si>
  <si>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</si>
  <si>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</si>
  <si>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</si>
  <si>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</si>
  <si>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</si>
  <si>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</si>
  <si>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</si>
  <si>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</si>
  <si>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</si>
  <si>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</si>
  <si>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</si>
  <si>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</si>
  <si>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</si>
  <si>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</si>
  <si>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</si>
  <si>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</si>
  <si>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</si>
  <si>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</si>
  <si>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</si>
  <si>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</si>
  <si>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</si>
  <si>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</si>
  <si>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</si>
  <si>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</si>
  <si>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</si>
  <si>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</si>
  <si>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</si>
  <si>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</si>
  <si>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</si>
  <si>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</si>
  <si>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</si>
  <si>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</si>
  <si>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</si>
  <si>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</si>
  <si>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</si>
  <si>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</si>
  <si>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</si>
  <si>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</si>
  <si>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</si>
  <si>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</si>
  <si>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</si>
  <si>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</si>
  <si>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</si>
  <si>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</si>
  <si>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</si>
  <si>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</si>
  <si>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</si>
  <si>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</si>
  <si>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</si>
  <si>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</si>
  <si>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</si>
  <si>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</si>
  <si>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</si>
  <si>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</si>
  <si>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</si>
  <si>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</si>
  <si>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</si>
  <si>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</si>
  <si>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</si>
  <si>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</si>
  <si>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</si>
  <si>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</si>
  <si>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</si>
  <si>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</si>
  <si>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</si>
  <si>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</si>
  <si>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</si>
  <si>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</si>
  <si>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</si>
  <si>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</si>
  <si>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</si>
  <si>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</si>
  <si>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</si>
  <si>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</si>
  <si>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</si>
  <si>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</si>
  <si>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</si>
  <si>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</si>
  <si>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</si>
  <si>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</si>
  <si>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</si>
  <si>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</si>
  <si>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</si>
  <si>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</si>
  <si>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</si>
  <si>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</si>
  <si>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</si>
  <si>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</si>
  <si>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</si>
  <si>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</si>
  <si>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</si>
  <si>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</si>
  <si>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</si>
  <si>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</si>
  <si>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</si>
  <si>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</si>
  <si>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</si>
  <si>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</si>
  <si>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</si>
  <si>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</si>
  <si>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</si>
  <si>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</si>
  <si>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</si>
  <si>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</si>
  <si>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</si>
  <si>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</si>
  <si>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</si>
  <si>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</si>
  <si>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</si>
  <si>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</si>
  <si>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</si>
  <si>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</si>
  <si>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</si>
  <si>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</si>
  <si>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</si>
  <si>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</si>
  <si>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</si>
  <si>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</si>
  <si>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</si>
  <si>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</si>
  <si>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</si>
  <si>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</si>
  <si>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</si>
  <si>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</si>
  <si>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</si>
  <si>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</si>
  <si>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</si>
  <si>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</si>
  <si>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</si>
  <si>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</si>
  <si>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</si>
  <si>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</si>
  <si>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</si>
  <si>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</si>
  <si>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</si>
  <si>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</si>
  <si>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</si>
  <si>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</si>
  <si>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</si>
  <si>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</si>
  <si>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</si>
  <si>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</si>
  <si>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</si>
  <si>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</si>
  <si>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</si>
  <si>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</si>
  <si>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</si>
  <si>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</si>
  <si>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</si>
  <si>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</si>
  <si>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</si>
  <si>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</si>
  <si>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</si>
  <si>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</si>
  <si>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</si>
  <si>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</si>
  <si>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</si>
  <si>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</si>
  <si>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</si>
  <si>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</si>
  <si>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</si>
  <si>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</si>
  <si>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</si>
  <si>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</si>
  <si>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</si>
  <si>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</si>
  <si>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</si>
  <si>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</si>
  <si>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</si>
  <si>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</si>
  <si>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</si>
  <si>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</si>
  <si>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</si>
  <si>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</si>
  <si>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</si>
  <si>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</si>
  <si>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</si>
  <si>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</si>
  <si>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</si>
  <si>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</si>
  <si>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</si>
  <si>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</si>
  <si>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</si>
  <si>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</si>
  <si>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</si>
  <si>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</si>
  <si>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</si>
  <si>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</si>
  <si>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</si>
  <si>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</si>
  <si>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</si>
  <si>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</si>
  <si>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</si>
  <si>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</si>
  <si>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</si>
  <si>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</si>
  <si>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</si>
  <si>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</si>
  <si>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</si>
  <si>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</si>
  <si>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</si>
  <si>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</si>
  <si>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</si>
  <si>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</si>
  <si>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</si>
  <si>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</si>
  <si>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</si>
  <si>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</si>
  <si>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</si>
  <si>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</si>
  <si>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</si>
  <si>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</si>
  <si>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</si>
  <si>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</si>
  <si>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</si>
  <si>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</si>
  <si>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</si>
  <si>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</si>
  <si>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</si>
  <si>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</si>
  <si>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</si>
  <si>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</si>
  <si>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</si>
  <si>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</si>
  <si>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</si>
  <si>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</si>
  <si>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</si>
  <si>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</si>
  <si>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</si>
  <si>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</si>
  <si>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</si>
  <si>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</si>
  <si>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</si>
  <si>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</si>
  <si>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</si>
  <si>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</si>
  <si>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</si>
  <si>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</si>
  <si>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</si>
  <si>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</si>
  <si>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</si>
  <si>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</si>
  <si>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</si>
  <si>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</si>
  <si>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</si>
  <si>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</si>
  <si>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</si>
  <si>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</si>
  <si>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</si>
  <si>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</si>
  <si>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</si>
  <si>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</si>
  <si>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</si>
  <si>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</si>
  <si>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</si>
  <si>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</si>
  <si>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</si>
  <si>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</si>
  <si>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</si>
  <si>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Column Labels</t>
  </si>
  <si>
    <t>(All)</t>
  </si>
  <si>
    <t>food trucks</t>
  </si>
  <si>
    <t>animation</t>
  </si>
  <si>
    <t>documentary</t>
  </si>
  <si>
    <t>drama</t>
  </si>
  <si>
    <t>science fiction</t>
  </si>
  <si>
    <t>shorts</t>
  </si>
  <si>
    <t>television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</si>
  <si>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</si>
  <si>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</si>
  <si>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</si>
  <si>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</si>
  <si>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</si>
  <si>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</si>
  <si>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</si>
  <si>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</si>
  <si>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</si>
  <si>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</si>
  <si>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</si>
  <si>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</si>
  <si>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</si>
  <si>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</si>
  <si>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</si>
  <si>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</si>
  <si>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</si>
  <si>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</si>
  <si>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</si>
  <si>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</si>
  <si>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</si>
  <si>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</si>
  <si>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</si>
  <si>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</si>
  <si>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</si>
  <si>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</si>
  <si>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</si>
  <si>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</si>
  <si>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</si>
  <si>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</si>
  <si>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</si>
  <si>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</si>
  <si>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</si>
  <si>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</si>
  <si>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</si>
  <si>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</si>
  <si>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</si>
  <si>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</si>
  <si>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</si>
  <si>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</si>
  <si>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</si>
  <si>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</si>
  <si>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</si>
  <si>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</si>
  <si>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</si>
  <si>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</si>
  <si>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</si>
  <si>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</si>
  <si>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</si>
  <si>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</si>
  <si>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</si>
  <si>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</si>
  <si>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</si>
  <si>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</si>
  <si>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</si>
  <si>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</si>
  <si>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</si>
  <si>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r>
      <t>*Goal could be an variability in this case. Even with much more backers, the project could still fail if the goal is too high to reach. (</t>
    </r>
    <r>
      <rPr>
        <sz val="12"/>
        <color theme="9"/>
        <rFont val="Calibri"/>
        <family val="2"/>
        <scheme val="minor"/>
      </rPr>
      <t>B7</t>
    </r>
    <r>
      <rPr>
        <sz val="12"/>
        <color rgb="FFFF0000"/>
        <rFont val="Calibri"/>
        <family val="2"/>
        <scheme val="minor"/>
      </rPr>
      <t xml:space="preserve"> VS. </t>
    </r>
    <r>
      <rPr>
        <sz val="12"/>
        <color rgb="FFFF99CC"/>
        <rFont val="Calibri"/>
        <family val="2"/>
        <scheme val="minor"/>
      </rPr>
      <t>E10</t>
    </r>
    <r>
      <rPr>
        <sz val="12"/>
        <color rgb="FFFF0000"/>
        <rFont val="Calibri"/>
        <family val="2"/>
        <scheme val="minor"/>
      </rPr>
      <t>).</t>
    </r>
  </si>
  <si>
    <t>journalism</t>
  </si>
  <si>
    <t>Var</t>
  </si>
  <si>
    <t>STDEV</t>
  </si>
  <si>
    <t xml:space="preserve">*Median summarizes data better since we have a skewed data. </t>
  </si>
  <si>
    <t xml:space="preserve">  (The outliers push the mean to the right side, more values are concentred on the left side where the median lies.)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</si>
</sst>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99CC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/>
    <xf numFmtId="0" fontId="16" fillId="33" borderId="0" xfId="0" applyFont="1" applyFill="1" applyAlignment="1">
      <alignment horizontal="center"/>
    </xf>
    <xf numFmtId="0" fontId="14" fillId="0" borderId="0" xfId="0" applyFont="1"/>
    <xf numFmtId="0" fontId="16" fillId="0" borderId="10" xfId="0" applyFont="1" applyBorder="1" applyAlignment="1">
      <alignment horizontal="left" vertical="center" wrapText="1"/>
    </xf>
    <xf numFmtId="9" fontId="16" fillId="0" borderId="1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CC"/>
      <color rgb="FFF577AD"/>
      <color rgb="FFCC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70324972265065"/>
          <c:y val="0.17953484981044035"/>
          <c:w val="0.64445138945260705"/>
          <c:h val="0.51895924467774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Table1'!$C$14:$C$15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Table1'!$B$16:$B$25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Table1'!$C$16:$C$25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1-46FA-A018-0A6D23A7D24C}"/>
            </c:ext>
          </c:extLst>
        </c:ser>
        <c:ser>
          <c:idx val="1"/>
          <c:order val="1"/>
          <c:tx>
            <c:strRef>
              <c:f>'Pivot Table1'!$D$14:$D$15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Table1'!$B$16:$B$25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Table1'!$D$16:$D$25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1-46FA-A018-0A6D23A7D24C}"/>
            </c:ext>
          </c:extLst>
        </c:ser>
        <c:ser>
          <c:idx val="2"/>
          <c:order val="2"/>
          <c:tx>
            <c:strRef>
              <c:f>'Pivot Table1'!$E$14:$E$15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Table1'!$B$16:$B$25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Table1'!$E$16:$E$25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1-46FA-A018-0A6D23A7D24C}"/>
            </c:ext>
          </c:extLst>
        </c:ser>
        <c:ser>
          <c:idx val="3"/>
          <c:order val="3"/>
          <c:tx>
            <c:strRef>
              <c:f>'Pivot Table1'!$F$14:$F$15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Table1'!$B$16:$B$25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Table1'!$F$16:$F$25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A11-AA93-06A9952D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4448240"/>
        <c:axId val="1674446992"/>
      </c:barChart>
      <c:catAx>
        <c:axId val="1674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46992"/>
        <c:crosses val="autoZero"/>
        <c:auto val="1"/>
        <c:lblAlgn val="ctr"/>
        <c:lblOffset val="100"/>
        <c:noMultiLvlLbl val="0"/>
      </c:catAx>
      <c:valAx>
        <c:axId val="1674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49037499121458"/>
          <c:y val="0.45592551250224705"/>
          <c:w val="6.806031773287681E-2"/>
          <c:h val="0.156938299377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Table2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6-45C3-ACC0-51417CDBDA9D}"/>
            </c:ext>
          </c:extLst>
        </c:ser>
        <c:ser>
          <c:idx val="1"/>
          <c:order val="1"/>
          <c:tx>
            <c:strRef>
              <c:f>'Pivot Table2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6-45C3-ACC0-51417CDBDA9D}"/>
            </c:ext>
          </c:extLst>
        </c:ser>
        <c:ser>
          <c:idx val="2"/>
          <c:order val="2"/>
          <c:tx>
            <c:strRef>
              <c:f>'Pivot Table2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6-45C3-ACC0-51417CDBDA9D}"/>
            </c:ext>
          </c:extLst>
        </c:ser>
        <c:ser>
          <c:idx val="3"/>
          <c:order val="3"/>
          <c:tx>
            <c:strRef>
              <c:f>'Pivot Table2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6-4C81-B05A-1D456319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0412000"/>
        <c:axId val="1986429232"/>
      </c:barChart>
      <c:catAx>
        <c:axId val="15504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29232"/>
        <c:crosses val="autoZero"/>
        <c:auto val="1"/>
        <c:lblAlgn val="ctr"/>
        <c:lblOffset val="100"/>
        <c:noMultiLvlLbl val="0"/>
      </c:catAx>
      <c:valAx>
        <c:axId val="1986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6FE-A59D-BE8A875036E0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4678-984F-7CF455D253FD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7-4678-984F-7CF455D2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32784"/>
        <c:axId val="1180233200"/>
      </c:lineChart>
      <c:catAx>
        <c:axId val="11802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33200"/>
        <c:crosses val="autoZero"/>
        <c:auto val="1"/>
        <c:lblAlgn val="ctr"/>
        <c:lblOffset val="100"/>
        <c:noMultiLvlLbl val="0"/>
      </c:catAx>
      <c:valAx>
        <c:axId val="11802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4-4291-8D51-2EE10AEBD5D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34-4291-8D51-2EE10AEBD5D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34-4291-8D51-2EE10AEB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53919"/>
        <c:axId val="206429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34-4291-8D51-2EE10AEBD5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34-4291-8D51-2EE10AEBD5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34-4291-8D51-2EE10AEBD5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34-4291-8D51-2EE10AEBD5DD}"/>
                  </c:ext>
                </c:extLst>
              </c15:ser>
            </c15:filteredLineSeries>
          </c:ext>
        </c:extLst>
      </c:lineChart>
      <c:catAx>
        <c:axId val="18230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95791"/>
        <c:crosses val="autoZero"/>
        <c:auto val="1"/>
        <c:lblAlgn val="ctr"/>
        <c:lblOffset val="100"/>
        <c:noMultiLvlLbl val="0"/>
      </c:catAx>
      <c:valAx>
        <c:axId val="2064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C215101D-6712-42FA-A775-467D5905D826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04CDE9-AECE-4B87-AC22-EB6A52324016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511F38-2E30-4276-B9C2-16E24DEC1BB3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D41F66-D506-4A49-8FD7-F058B25B5E60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194965</xdr:colOff>
      <xdr:row>7</xdr:row>
      <xdr:rowOff>10486</xdr:rowOff>
    </xdr:from>
    <xdr:to>
      <xdr:col>25</xdr:col>
      <xdr:colOff>556781</xdr:colOff>
      <xdr:row>34</xdr:row>
      <xdr:rowOff>105731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08192-8AF8-D764-FF59-22E14463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152400</xdr:rowOff>
    </xdr:from>
    <xdr:to>
      <xdr:col>21</xdr:col>
      <xdr:colOff>28575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D23C-671B-9C7B-BDD2-71DC78D8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0</xdr:rowOff>
    </xdr:from>
    <xdr:to>
      <xdr:col>16</xdr:col>
      <xdr:colOff>509587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76AE-EE2E-AC7E-E143-5FC4989A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133349</xdr:rowOff>
    </xdr:from>
    <xdr:to>
      <xdr:col>22</xdr:col>
      <xdr:colOff>257175</xdr:colOff>
      <xdr:row>12</xdr:row>
      <xdr:rowOff>295275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E162A-798F-412B-BCAA-32AF064C0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598005</xdr:colOff>
      <xdr:row>12</xdr:row>
      <xdr:rowOff>34373</xdr:rowOff>
    </xdr:from>
    <xdr:to>
      <xdr:col>15</xdr:col>
      <xdr:colOff>356153</xdr:colOff>
      <xdr:row>36</xdr:row>
      <xdr:rowOff>16565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3FC42B-7332-448D-B1F4-A418745F9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2744" y="2419764"/>
              <a:ext cx="7709452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guo3" refreshedDate="44984.029127314818" createdVersion="8" refreshedVersion="8" minRefreshableVersion="3" recordCount="1001" xr:uid="{424AFD31-2A84-404E-A6E7-82C64BD8FBD7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  <r>
    <m/>
    <m/>
    <m/>
    <m/>
    <m/>
    <m/>
    <x v="4"/>
    <m/>
    <m/>
    <x v="7"/>
    <m/>
    <m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CAB04-AE58-4467-B8E4-8AC95F3511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4:G2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7">
      <pivotArea collapsedLevelsAreSubtotals="1" fieldPosition="0">
        <references count="1">
          <reference field="18" count="0"/>
        </references>
      </pivotArea>
    </format>
  </formats>
  <chartFormats count="32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2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6EFDB-28CA-4D41-A716-F9C8ED05615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2A371-6E6E-4EB5-A4C6-C33DA3EE0D4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T3" sqref="T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625" style="3" customWidth="1"/>
    <col min="6" max="6" width="14.5" style="5" bestFit="1" customWidth="1"/>
    <col min="8" max="8" width="13" bestFit="1" customWidth="1"/>
    <col min="9" max="9" width="16.5" style="7" bestFit="1" customWidth="1"/>
    <col min="12" max="13" width="11.125" bestFit="1" customWidth="1"/>
    <col min="14" max="14" width="21.375" style="11" bestFit="1" customWidth="1"/>
    <col min="15" max="15" width="19.5" style="1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2070</v>
      </c>
      <c r="O1" s="10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(((L2/60)/60)/24)+DATE(1970,1,1)</f>
        <v>42336.25</v>
      </c>
      <c r="O2" s="11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2">E3/D3*100</f>
        <v>1040</v>
      </c>
      <c r="G3" t="s">
        <v>20</v>
      </c>
      <c r="H3">
        <v>158</v>
      </c>
      <c r="I3" s="7">
        <f t="shared" ref="I3:I66" si="3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2"/>
        <v>131.4787822878229</v>
      </c>
      <c r="G4" t="s">
        <v>20</v>
      </c>
      <c r="H4">
        <v>1425</v>
      </c>
      <c r="I4" s="7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8">E67/D67*100</f>
        <v>236.14754098360655</v>
      </c>
      <c r="G67" t="s">
        <v>20</v>
      </c>
      <c r="H67">
        <v>236</v>
      </c>
      <c r="I67" s="7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t="s">
        <v>14</v>
      </c>
      <c r="H68">
        <v>12</v>
      </c>
      <c r="I68" s="7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t="s">
        <v>20</v>
      </c>
      <c r="H69">
        <v>4065</v>
      </c>
      <c r="I69" s="7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 s="7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 s="7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t="s">
        <v>20</v>
      </c>
      <c r="H72">
        <v>2475</v>
      </c>
      <c r="I72" s="7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 s="7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t="s">
        <v>20</v>
      </c>
      <c r="H74">
        <v>54</v>
      </c>
      <c r="I74" s="7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 s="7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 s="7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 s="7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t="s">
        <v>14</v>
      </c>
      <c r="H78">
        <v>1684</v>
      </c>
      <c r="I78" s="7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 s="7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 s="7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t="s">
        <v>14</v>
      </c>
      <c r="H81">
        <v>838</v>
      </c>
      <c r="I81" s="7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 s="7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t="s">
        <v>20</v>
      </c>
      <c r="H83">
        <v>411</v>
      </c>
      <c r="I83" s="7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t="s">
        <v>20</v>
      </c>
      <c r="H84">
        <v>180</v>
      </c>
      <c r="I84" s="7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7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 s="7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 s="7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 s="7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t="s">
        <v>14</v>
      </c>
      <c r="H89">
        <v>1482</v>
      </c>
      <c r="I89" s="7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 s="7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 s="7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 s="7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 s="7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 s="7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 s="7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 s="7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t="s">
        <v>20</v>
      </c>
      <c r="H97">
        <v>27</v>
      </c>
      <c r="I97" s="7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 s="7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t="s">
        <v>20</v>
      </c>
      <c r="H99">
        <v>113</v>
      </c>
      <c r="I99" s="7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 s="7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t="s">
        <v>20</v>
      </c>
      <c r="H101">
        <v>164</v>
      </c>
      <c r="I101" s="7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7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 s="7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 s="7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t="s">
        <v>14</v>
      </c>
      <c r="H105">
        <v>37</v>
      </c>
      <c r="I105" s="7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 s="7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t="s">
        <v>20</v>
      </c>
      <c r="H107">
        <v>95</v>
      </c>
      <c r="I107" s="7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 s="7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t="s">
        <v>20</v>
      </c>
      <c r="H109">
        <v>86</v>
      </c>
      <c r="I109" s="7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 s="7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 s="7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 s="7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 s="7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 s="7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 s="7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 s="7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t="s">
        <v>14</v>
      </c>
      <c r="H117">
        <v>3304</v>
      </c>
      <c r="I117" s="7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7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 s="7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 s="7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 s="7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t="s">
        <v>20</v>
      </c>
      <c r="H122">
        <v>1782</v>
      </c>
      <c r="I122" s="7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 s="7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t="s">
        <v>14</v>
      </c>
      <c r="H124">
        <v>3387</v>
      </c>
      <c r="I124" s="7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 s="7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 s="7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 s="7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 s="7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t="s">
        <v>14</v>
      </c>
      <c r="H129">
        <v>672</v>
      </c>
      <c r="I129" s="7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 s="7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2">(((L130/60)/60)/24)+DATE(1970,1,1)</f>
        <v>40417.208333333336</v>
      </c>
      <c r="O130" s="11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4">E131/D131*100</f>
        <v>3.202693602693603</v>
      </c>
      <c r="G131" t="s">
        <v>74</v>
      </c>
      <c r="H131">
        <v>55</v>
      </c>
      <c r="I131" s="7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2"/>
        <v>42038.25</v>
      </c>
      <c r="O131" s="11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7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7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7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7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7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 s="7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7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7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7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7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7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7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 s="7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 s="7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7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7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7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7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7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7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7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7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7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7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 s="7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7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7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7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7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7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7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7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7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 s="7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 s="7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7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7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 s="7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7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7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7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7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7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7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 s="7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 s="7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7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7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7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 s="7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7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 s="7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7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 s="7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7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7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7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7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7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7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7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 s="7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7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8">(((L194/60)/60)/24)+DATE(1970,1,1)</f>
        <v>41817.208333333336</v>
      </c>
      <c r="O194" s="11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0">E195/D195*100</f>
        <v>45.636363636363633</v>
      </c>
      <c r="G195" t="s">
        <v>14</v>
      </c>
      <c r="H195">
        <v>65</v>
      </c>
      <c r="I195" s="7">
        <f t="shared" ref="I195:I258" si="21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8"/>
        <v>43198.208333333328</v>
      </c>
      <c r="O195" s="11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0"/>
        <v>122.7605633802817</v>
      </c>
      <c r="G196" t="s">
        <v>20</v>
      </c>
      <c r="H196">
        <v>126</v>
      </c>
      <c r="I196" s="7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0"/>
        <v>361.75316455696202</v>
      </c>
      <c r="G197" t="s">
        <v>20</v>
      </c>
      <c r="H197">
        <v>524</v>
      </c>
      <c r="I197" s="7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0"/>
        <v>63.146341463414636</v>
      </c>
      <c r="G198" t="s">
        <v>14</v>
      </c>
      <c r="H198">
        <v>100</v>
      </c>
      <c r="I198" s="7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0"/>
        <v>298.20475319926874</v>
      </c>
      <c r="G199" t="s">
        <v>20</v>
      </c>
      <c r="H199">
        <v>1989</v>
      </c>
      <c r="I199" s="7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0"/>
        <v>9.5585443037974684</v>
      </c>
      <c r="G200" t="s">
        <v>14</v>
      </c>
      <c r="H200">
        <v>168</v>
      </c>
      <c r="I200" s="7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0"/>
        <v>53.777777777777779</v>
      </c>
      <c r="G201" t="s">
        <v>14</v>
      </c>
      <c r="H201">
        <v>13</v>
      </c>
      <c r="I201" s="7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0"/>
        <v>2</v>
      </c>
      <c r="G202" t="s">
        <v>14</v>
      </c>
      <c r="H202">
        <v>1</v>
      </c>
      <c r="I202" s="7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0"/>
        <v>681.19047619047615</v>
      </c>
      <c r="G203" t="s">
        <v>20</v>
      </c>
      <c r="H203">
        <v>157</v>
      </c>
      <c r="I203" s="7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0"/>
        <v>78.831325301204828</v>
      </c>
      <c r="G204" t="s">
        <v>74</v>
      </c>
      <c r="H204">
        <v>82</v>
      </c>
      <c r="I204" s="7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0"/>
        <v>134.40792216817235</v>
      </c>
      <c r="G205" t="s">
        <v>20</v>
      </c>
      <c r="H205">
        <v>4498</v>
      </c>
      <c r="I205" s="7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0"/>
        <v>3.3719999999999999</v>
      </c>
      <c r="G206" t="s">
        <v>14</v>
      </c>
      <c r="H206">
        <v>40</v>
      </c>
      <c r="I206" s="7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0"/>
        <v>431.84615384615387</v>
      </c>
      <c r="G207" t="s">
        <v>20</v>
      </c>
      <c r="H207">
        <v>80</v>
      </c>
      <c r="I207" s="7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0"/>
        <v>38.844444444444441</v>
      </c>
      <c r="G208" t="s">
        <v>74</v>
      </c>
      <c r="H208">
        <v>57</v>
      </c>
      <c r="I208" s="7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0"/>
        <v>425.7</v>
      </c>
      <c r="G209" t="s">
        <v>20</v>
      </c>
      <c r="H209">
        <v>43</v>
      </c>
      <c r="I209" s="7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0"/>
        <v>101.12239715591672</v>
      </c>
      <c r="G210" t="s">
        <v>20</v>
      </c>
      <c r="H210">
        <v>2053</v>
      </c>
      <c r="I210" s="7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0"/>
        <v>21.188688946015425</v>
      </c>
      <c r="G211" t="s">
        <v>47</v>
      </c>
      <c r="H211">
        <v>808</v>
      </c>
      <c r="I211" s="7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0"/>
        <v>67.425531914893625</v>
      </c>
      <c r="G212" t="s">
        <v>14</v>
      </c>
      <c r="H212">
        <v>226</v>
      </c>
      <c r="I212" s="7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0"/>
        <v>94.923371647509583</v>
      </c>
      <c r="G213" t="s">
        <v>14</v>
      </c>
      <c r="H213">
        <v>1625</v>
      </c>
      <c r="I213" s="7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0"/>
        <v>151.85185185185185</v>
      </c>
      <c r="G214" t="s">
        <v>20</v>
      </c>
      <c r="H214">
        <v>168</v>
      </c>
      <c r="I214" s="7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0"/>
        <v>195.16382252559728</v>
      </c>
      <c r="G215" t="s">
        <v>20</v>
      </c>
      <c r="H215">
        <v>4289</v>
      </c>
      <c r="I215" s="7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0"/>
        <v>1023.1428571428571</v>
      </c>
      <c r="G216" t="s">
        <v>20</v>
      </c>
      <c r="H216">
        <v>165</v>
      </c>
      <c r="I216" s="7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0"/>
        <v>3.841836734693878</v>
      </c>
      <c r="G217" t="s">
        <v>14</v>
      </c>
      <c r="H217">
        <v>143</v>
      </c>
      <c r="I217" s="7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0"/>
        <v>155.07066557107643</v>
      </c>
      <c r="G218" t="s">
        <v>20</v>
      </c>
      <c r="H218">
        <v>1815</v>
      </c>
      <c r="I218" s="7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0"/>
        <v>44.753477588871718</v>
      </c>
      <c r="G219" t="s">
        <v>14</v>
      </c>
      <c r="H219">
        <v>934</v>
      </c>
      <c r="I219" s="7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0"/>
        <v>215.94736842105263</v>
      </c>
      <c r="G220" t="s">
        <v>20</v>
      </c>
      <c r="H220">
        <v>397</v>
      </c>
      <c r="I220" s="7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0"/>
        <v>332.12709832134288</v>
      </c>
      <c r="G221" t="s">
        <v>20</v>
      </c>
      <c r="H221">
        <v>1539</v>
      </c>
      <c r="I221" s="7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0"/>
        <v>8.4430379746835449</v>
      </c>
      <c r="G222" t="s">
        <v>14</v>
      </c>
      <c r="H222">
        <v>17</v>
      </c>
      <c r="I222" s="7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0"/>
        <v>98.625514403292186</v>
      </c>
      <c r="G223" t="s">
        <v>14</v>
      </c>
      <c r="H223">
        <v>2179</v>
      </c>
      <c r="I223" s="7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0"/>
        <v>137.97916666666669</v>
      </c>
      <c r="G224" t="s">
        <v>20</v>
      </c>
      <c r="H224">
        <v>138</v>
      </c>
      <c r="I224" s="7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0"/>
        <v>93.81099656357388</v>
      </c>
      <c r="G225" t="s">
        <v>14</v>
      </c>
      <c r="H225">
        <v>931</v>
      </c>
      <c r="I225" s="7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0"/>
        <v>403.63930885529157</v>
      </c>
      <c r="G226" t="s">
        <v>20</v>
      </c>
      <c r="H226">
        <v>3594</v>
      </c>
      <c r="I226" s="7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0"/>
        <v>260.1740412979351</v>
      </c>
      <c r="G227" t="s">
        <v>20</v>
      </c>
      <c r="H227">
        <v>5880</v>
      </c>
      <c r="I227" s="7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0"/>
        <v>366.63333333333333</v>
      </c>
      <c r="G228" t="s">
        <v>20</v>
      </c>
      <c r="H228">
        <v>112</v>
      </c>
      <c r="I228" s="7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0"/>
        <v>168.72085385878489</v>
      </c>
      <c r="G229" t="s">
        <v>20</v>
      </c>
      <c r="H229">
        <v>943</v>
      </c>
      <c r="I229" s="7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0"/>
        <v>119.90717911530093</v>
      </c>
      <c r="G230" t="s">
        <v>20</v>
      </c>
      <c r="H230">
        <v>2468</v>
      </c>
      <c r="I230" s="7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0"/>
        <v>193.68925233644859</v>
      </c>
      <c r="G231" t="s">
        <v>20</v>
      </c>
      <c r="H231">
        <v>2551</v>
      </c>
      <c r="I231" s="7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0"/>
        <v>420.16666666666669</v>
      </c>
      <c r="G232" t="s">
        <v>20</v>
      </c>
      <c r="H232">
        <v>101</v>
      </c>
      <c r="I232" s="7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0"/>
        <v>76.708333333333329</v>
      </c>
      <c r="G233" t="s">
        <v>74</v>
      </c>
      <c r="H233">
        <v>67</v>
      </c>
      <c r="I233" s="7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0"/>
        <v>171.26470588235293</v>
      </c>
      <c r="G234" t="s">
        <v>20</v>
      </c>
      <c r="H234">
        <v>92</v>
      </c>
      <c r="I234" s="7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0"/>
        <v>157.89473684210526</v>
      </c>
      <c r="G235" t="s">
        <v>20</v>
      </c>
      <c r="H235">
        <v>62</v>
      </c>
      <c r="I235" s="7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0"/>
        <v>109.08</v>
      </c>
      <c r="G236" t="s">
        <v>20</v>
      </c>
      <c r="H236">
        <v>149</v>
      </c>
      <c r="I236" s="7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0"/>
        <v>41.732558139534881</v>
      </c>
      <c r="G237" t="s">
        <v>14</v>
      </c>
      <c r="H237">
        <v>92</v>
      </c>
      <c r="I237" s="7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0"/>
        <v>10.944303797468354</v>
      </c>
      <c r="G238" t="s">
        <v>14</v>
      </c>
      <c r="H238">
        <v>57</v>
      </c>
      <c r="I238" s="7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0"/>
        <v>159.3763440860215</v>
      </c>
      <c r="G239" t="s">
        <v>20</v>
      </c>
      <c r="H239">
        <v>329</v>
      </c>
      <c r="I239" s="7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0"/>
        <v>422.41666666666669</v>
      </c>
      <c r="G240" t="s">
        <v>20</v>
      </c>
      <c r="H240">
        <v>97</v>
      </c>
      <c r="I240" s="7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0"/>
        <v>97.71875</v>
      </c>
      <c r="G241" t="s">
        <v>14</v>
      </c>
      <c r="H241">
        <v>41</v>
      </c>
      <c r="I241" s="7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0"/>
        <v>418.78911564625849</v>
      </c>
      <c r="G242" t="s">
        <v>20</v>
      </c>
      <c r="H242">
        <v>1784</v>
      </c>
      <c r="I242" s="7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0"/>
        <v>101.91632047477745</v>
      </c>
      <c r="G243" t="s">
        <v>20</v>
      </c>
      <c r="H243">
        <v>1684</v>
      </c>
      <c r="I243" s="7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0"/>
        <v>127.72619047619047</v>
      </c>
      <c r="G244" t="s">
        <v>20</v>
      </c>
      <c r="H244">
        <v>250</v>
      </c>
      <c r="I244" s="7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0"/>
        <v>445.21739130434781</v>
      </c>
      <c r="G245" t="s">
        <v>20</v>
      </c>
      <c r="H245">
        <v>238</v>
      </c>
      <c r="I245" s="7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0"/>
        <v>569.71428571428578</v>
      </c>
      <c r="G246" t="s">
        <v>20</v>
      </c>
      <c r="H246">
        <v>53</v>
      </c>
      <c r="I246" s="7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0"/>
        <v>509.34482758620686</v>
      </c>
      <c r="G247" t="s">
        <v>20</v>
      </c>
      <c r="H247">
        <v>214</v>
      </c>
      <c r="I247" s="7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0"/>
        <v>325.5333333333333</v>
      </c>
      <c r="G248" t="s">
        <v>20</v>
      </c>
      <c r="H248">
        <v>222</v>
      </c>
      <c r="I248" s="7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0"/>
        <v>932.61616161616166</v>
      </c>
      <c r="G249" t="s">
        <v>20</v>
      </c>
      <c r="H249">
        <v>1884</v>
      </c>
      <c r="I249" s="7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0"/>
        <v>211.33870967741933</v>
      </c>
      <c r="G250" t="s">
        <v>20</v>
      </c>
      <c r="H250">
        <v>218</v>
      </c>
      <c r="I250" s="7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0"/>
        <v>273.32520325203251</v>
      </c>
      <c r="G251" t="s">
        <v>20</v>
      </c>
      <c r="H251">
        <v>6465</v>
      </c>
      <c r="I251" s="7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0"/>
        <v>3</v>
      </c>
      <c r="G252" t="s">
        <v>14</v>
      </c>
      <c r="H252">
        <v>1</v>
      </c>
      <c r="I252" s="7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0"/>
        <v>54.084507042253513</v>
      </c>
      <c r="G253" t="s">
        <v>14</v>
      </c>
      <c r="H253">
        <v>101</v>
      </c>
      <c r="I253" s="7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0"/>
        <v>626.29999999999995</v>
      </c>
      <c r="G254" t="s">
        <v>20</v>
      </c>
      <c r="H254">
        <v>59</v>
      </c>
      <c r="I254" s="7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0"/>
        <v>89.021399176954731</v>
      </c>
      <c r="G255" t="s">
        <v>14</v>
      </c>
      <c r="H255">
        <v>1335</v>
      </c>
      <c r="I255" s="7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0"/>
        <v>184.89130434782609</v>
      </c>
      <c r="G256" t="s">
        <v>20</v>
      </c>
      <c r="H256">
        <v>88</v>
      </c>
      <c r="I256" s="7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0"/>
        <v>120.16770186335404</v>
      </c>
      <c r="G257" t="s">
        <v>20</v>
      </c>
      <c r="H257">
        <v>1697</v>
      </c>
      <c r="I257" s="7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0"/>
        <v>23.390243902439025</v>
      </c>
      <c r="G258" t="s">
        <v>14</v>
      </c>
      <c r="H258">
        <v>15</v>
      </c>
      <c r="I258" s="7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4">(((L258/60)/60)/24)+DATE(1970,1,1)</f>
        <v>42393.25</v>
      </c>
      <c r="O258" s="11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6">E259/D259*100</f>
        <v>146</v>
      </c>
      <c r="G259" t="s">
        <v>20</v>
      </c>
      <c r="H259">
        <v>92</v>
      </c>
      <c r="I259" s="7">
        <f t="shared" ref="I259:I322" si="2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4"/>
        <v>41338.25</v>
      </c>
      <c r="O259" s="11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6"/>
        <v>268.48</v>
      </c>
      <c r="G260" t="s">
        <v>20</v>
      </c>
      <c r="H260">
        <v>186</v>
      </c>
      <c r="I260" s="7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6"/>
        <v>597.5</v>
      </c>
      <c r="G261" t="s">
        <v>20</v>
      </c>
      <c r="H261">
        <v>138</v>
      </c>
      <c r="I261" s="7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6"/>
        <v>157.69841269841268</v>
      </c>
      <c r="G262" t="s">
        <v>20</v>
      </c>
      <c r="H262">
        <v>261</v>
      </c>
      <c r="I262" s="7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6"/>
        <v>31.201660735468568</v>
      </c>
      <c r="G263" t="s">
        <v>14</v>
      </c>
      <c r="H263">
        <v>454</v>
      </c>
      <c r="I263" s="7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6"/>
        <v>313.41176470588238</v>
      </c>
      <c r="G264" t="s">
        <v>20</v>
      </c>
      <c r="H264">
        <v>107</v>
      </c>
      <c r="I264" s="7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6"/>
        <v>370.89655172413791</v>
      </c>
      <c r="G265" t="s">
        <v>20</v>
      </c>
      <c r="H265">
        <v>199</v>
      </c>
      <c r="I265" s="7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6"/>
        <v>362.66447368421052</v>
      </c>
      <c r="G266" t="s">
        <v>20</v>
      </c>
      <c r="H266">
        <v>5512</v>
      </c>
      <c r="I266" s="7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6"/>
        <v>123.08163265306122</v>
      </c>
      <c r="G267" t="s">
        <v>20</v>
      </c>
      <c r="H267">
        <v>86</v>
      </c>
      <c r="I267" s="7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6"/>
        <v>76.766756032171585</v>
      </c>
      <c r="G268" t="s">
        <v>14</v>
      </c>
      <c r="H268">
        <v>3182</v>
      </c>
      <c r="I268" s="7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6"/>
        <v>233.62012987012989</v>
      </c>
      <c r="G269" t="s">
        <v>20</v>
      </c>
      <c r="H269">
        <v>2768</v>
      </c>
      <c r="I269" s="7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6"/>
        <v>180.53333333333333</v>
      </c>
      <c r="G270" t="s">
        <v>20</v>
      </c>
      <c r="H270">
        <v>48</v>
      </c>
      <c r="I270" s="7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6"/>
        <v>252.62857142857143</v>
      </c>
      <c r="G271" t="s">
        <v>20</v>
      </c>
      <c r="H271">
        <v>87</v>
      </c>
      <c r="I271" s="7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6"/>
        <v>27.176538240368025</v>
      </c>
      <c r="G272" t="s">
        <v>74</v>
      </c>
      <c r="H272">
        <v>1890</v>
      </c>
      <c r="I272" s="7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6"/>
        <v>1.2706571242680547</v>
      </c>
      <c r="G273" t="s">
        <v>47</v>
      </c>
      <c r="H273">
        <v>61</v>
      </c>
      <c r="I273" s="7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6"/>
        <v>304.0097847358121</v>
      </c>
      <c r="G274" t="s">
        <v>20</v>
      </c>
      <c r="H274">
        <v>1894</v>
      </c>
      <c r="I274" s="7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6"/>
        <v>137.23076923076923</v>
      </c>
      <c r="G275" t="s">
        <v>20</v>
      </c>
      <c r="H275">
        <v>282</v>
      </c>
      <c r="I275" s="7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6"/>
        <v>32.208333333333336</v>
      </c>
      <c r="G276" t="s">
        <v>14</v>
      </c>
      <c r="H276">
        <v>15</v>
      </c>
      <c r="I276" s="7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6"/>
        <v>241.51282051282053</v>
      </c>
      <c r="G277" t="s">
        <v>20</v>
      </c>
      <c r="H277">
        <v>116</v>
      </c>
      <c r="I277" s="7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6"/>
        <v>96.8</v>
      </c>
      <c r="G278" t="s">
        <v>14</v>
      </c>
      <c r="H278">
        <v>133</v>
      </c>
      <c r="I278" s="7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6"/>
        <v>1066.4285714285716</v>
      </c>
      <c r="G279" t="s">
        <v>20</v>
      </c>
      <c r="H279">
        <v>83</v>
      </c>
      <c r="I279" s="7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6"/>
        <v>325.88888888888891</v>
      </c>
      <c r="G280" t="s">
        <v>20</v>
      </c>
      <c r="H280">
        <v>91</v>
      </c>
      <c r="I280" s="7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6"/>
        <v>170.70000000000002</v>
      </c>
      <c r="G281" t="s">
        <v>20</v>
      </c>
      <c r="H281">
        <v>546</v>
      </c>
      <c r="I281" s="7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6"/>
        <v>581.44000000000005</v>
      </c>
      <c r="G282" t="s">
        <v>20</v>
      </c>
      <c r="H282">
        <v>393</v>
      </c>
      <c r="I282" s="7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6"/>
        <v>91.520972644376897</v>
      </c>
      <c r="G283" t="s">
        <v>14</v>
      </c>
      <c r="H283">
        <v>2062</v>
      </c>
      <c r="I283" s="7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6"/>
        <v>108.04761904761904</v>
      </c>
      <c r="G284" t="s">
        <v>20</v>
      </c>
      <c r="H284">
        <v>133</v>
      </c>
      <c r="I284" s="7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6"/>
        <v>18.728395061728396</v>
      </c>
      <c r="G285" t="s">
        <v>14</v>
      </c>
      <c r="H285">
        <v>29</v>
      </c>
      <c r="I285" s="7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6"/>
        <v>83.193877551020407</v>
      </c>
      <c r="G286" t="s">
        <v>14</v>
      </c>
      <c r="H286">
        <v>132</v>
      </c>
      <c r="I286" s="7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6"/>
        <v>706.33333333333337</v>
      </c>
      <c r="G287" t="s">
        <v>20</v>
      </c>
      <c r="H287">
        <v>254</v>
      </c>
      <c r="I287" s="7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6"/>
        <v>17.446030330062445</v>
      </c>
      <c r="G288" t="s">
        <v>74</v>
      </c>
      <c r="H288">
        <v>184</v>
      </c>
      <c r="I288" s="7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6"/>
        <v>209.73015873015873</v>
      </c>
      <c r="G289" t="s">
        <v>20</v>
      </c>
      <c r="H289">
        <v>176</v>
      </c>
      <c r="I289" s="7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6"/>
        <v>97.785714285714292</v>
      </c>
      <c r="G290" t="s">
        <v>14</v>
      </c>
      <c r="H290">
        <v>137</v>
      </c>
      <c r="I290" s="7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6"/>
        <v>1684.25</v>
      </c>
      <c r="G291" t="s">
        <v>20</v>
      </c>
      <c r="H291">
        <v>337</v>
      </c>
      <c r="I291" s="7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6"/>
        <v>54.402135231316727</v>
      </c>
      <c r="G292" t="s">
        <v>14</v>
      </c>
      <c r="H292">
        <v>908</v>
      </c>
      <c r="I292" s="7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6"/>
        <v>456.61111111111109</v>
      </c>
      <c r="G293" t="s">
        <v>20</v>
      </c>
      <c r="H293">
        <v>107</v>
      </c>
      <c r="I293" s="7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6"/>
        <v>9.8219178082191778</v>
      </c>
      <c r="G294" t="s">
        <v>14</v>
      </c>
      <c r="H294">
        <v>10</v>
      </c>
      <c r="I294" s="7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6"/>
        <v>16.384615384615383</v>
      </c>
      <c r="G295" t="s">
        <v>74</v>
      </c>
      <c r="H295">
        <v>32</v>
      </c>
      <c r="I295" s="7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6"/>
        <v>1339.6666666666667</v>
      </c>
      <c r="G296" t="s">
        <v>20</v>
      </c>
      <c r="H296">
        <v>183</v>
      </c>
      <c r="I296" s="7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6"/>
        <v>35.650077760497666</v>
      </c>
      <c r="G297" t="s">
        <v>14</v>
      </c>
      <c r="H297">
        <v>1910</v>
      </c>
      <c r="I297" s="7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6"/>
        <v>54.950819672131146</v>
      </c>
      <c r="G298" t="s">
        <v>14</v>
      </c>
      <c r="H298">
        <v>38</v>
      </c>
      <c r="I298" s="7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6"/>
        <v>94.236111111111114</v>
      </c>
      <c r="G299" t="s">
        <v>14</v>
      </c>
      <c r="H299">
        <v>104</v>
      </c>
      <c r="I299" s="7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6"/>
        <v>143.91428571428571</v>
      </c>
      <c r="G300" t="s">
        <v>20</v>
      </c>
      <c r="H300">
        <v>72</v>
      </c>
      <c r="I300" s="7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6"/>
        <v>51.421052631578945</v>
      </c>
      <c r="G301" t="s">
        <v>14</v>
      </c>
      <c r="H301">
        <v>49</v>
      </c>
      <c r="I301" s="7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6"/>
        <v>5</v>
      </c>
      <c r="G302" t="s">
        <v>14</v>
      </c>
      <c r="H302">
        <v>1</v>
      </c>
      <c r="I302" s="7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6"/>
        <v>1344.6666666666667</v>
      </c>
      <c r="G303" t="s">
        <v>20</v>
      </c>
      <c r="H303">
        <v>295</v>
      </c>
      <c r="I303" s="7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6"/>
        <v>31.844940867279899</v>
      </c>
      <c r="G304" t="s">
        <v>14</v>
      </c>
      <c r="H304">
        <v>245</v>
      </c>
      <c r="I304" s="7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6"/>
        <v>82.617647058823536</v>
      </c>
      <c r="G305" t="s">
        <v>14</v>
      </c>
      <c r="H305">
        <v>32</v>
      </c>
      <c r="I305" s="7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6"/>
        <v>546.14285714285722</v>
      </c>
      <c r="G306" t="s">
        <v>20</v>
      </c>
      <c r="H306">
        <v>142</v>
      </c>
      <c r="I306" s="7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6"/>
        <v>286.21428571428572</v>
      </c>
      <c r="G307" t="s">
        <v>20</v>
      </c>
      <c r="H307">
        <v>85</v>
      </c>
      <c r="I307" s="7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6"/>
        <v>7.9076923076923071</v>
      </c>
      <c r="G308" t="s">
        <v>14</v>
      </c>
      <c r="H308">
        <v>7</v>
      </c>
      <c r="I308" s="7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6"/>
        <v>132.13677811550153</v>
      </c>
      <c r="G309" t="s">
        <v>20</v>
      </c>
      <c r="H309">
        <v>659</v>
      </c>
      <c r="I309" s="7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6"/>
        <v>74.077834179357026</v>
      </c>
      <c r="G310" t="s">
        <v>14</v>
      </c>
      <c r="H310">
        <v>803</v>
      </c>
      <c r="I310" s="7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6"/>
        <v>75.292682926829272</v>
      </c>
      <c r="G311" t="s">
        <v>74</v>
      </c>
      <c r="H311">
        <v>75</v>
      </c>
      <c r="I311" s="7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6"/>
        <v>20.333333333333332</v>
      </c>
      <c r="G312" t="s">
        <v>14</v>
      </c>
      <c r="H312">
        <v>16</v>
      </c>
      <c r="I312" s="7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6"/>
        <v>203.36507936507937</v>
      </c>
      <c r="G313" t="s">
        <v>20</v>
      </c>
      <c r="H313">
        <v>121</v>
      </c>
      <c r="I313" s="7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6"/>
        <v>310.2284263959391</v>
      </c>
      <c r="G314" t="s">
        <v>20</v>
      </c>
      <c r="H314">
        <v>3742</v>
      </c>
      <c r="I314" s="7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6"/>
        <v>395.31818181818181</v>
      </c>
      <c r="G315" t="s">
        <v>20</v>
      </c>
      <c r="H315">
        <v>223</v>
      </c>
      <c r="I315" s="7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6"/>
        <v>294.71428571428572</v>
      </c>
      <c r="G316" t="s">
        <v>20</v>
      </c>
      <c r="H316">
        <v>133</v>
      </c>
      <c r="I316" s="7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6"/>
        <v>33.89473684210526</v>
      </c>
      <c r="G317" t="s">
        <v>14</v>
      </c>
      <c r="H317">
        <v>31</v>
      </c>
      <c r="I317" s="7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6"/>
        <v>66.677083333333329</v>
      </c>
      <c r="G318" t="s">
        <v>14</v>
      </c>
      <c r="H318">
        <v>108</v>
      </c>
      <c r="I318" s="7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6"/>
        <v>19.227272727272727</v>
      </c>
      <c r="G319" t="s">
        <v>14</v>
      </c>
      <c r="H319">
        <v>30</v>
      </c>
      <c r="I319" s="7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6"/>
        <v>15.842105263157894</v>
      </c>
      <c r="G320" t="s">
        <v>14</v>
      </c>
      <c r="H320">
        <v>17</v>
      </c>
      <c r="I320" s="7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6"/>
        <v>38.702380952380956</v>
      </c>
      <c r="G321" t="s">
        <v>74</v>
      </c>
      <c r="H321">
        <v>64</v>
      </c>
      <c r="I321" s="7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6"/>
        <v>9.5876777251184837</v>
      </c>
      <c r="G322" t="s">
        <v>14</v>
      </c>
      <c r="H322">
        <v>80</v>
      </c>
      <c r="I322" s="7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0">(((L322/60)/60)/24)+DATE(1970,1,1)</f>
        <v>40673.208333333336</v>
      </c>
      <c r="O322" s="11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2">E323/D323*100</f>
        <v>94.144366197183089</v>
      </c>
      <c r="G323" t="s">
        <v>14</v>
      </c>
      <c r="H323">
        <v>2468</v>
      </c>
      <c r="I323" s="7">
        <f t="shared" ref="I323:I386" si="33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0"/>
        <v>40634.208333333336</v>
      </c>
      <c r="O323" s="11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2"/>
        <v>166.56234096692114</v>
      </c>
      <c r="G324" t="s">
        <v>20</v>
      </c>
      <c r="H324">
        <v>5168</v>
      </c>
      <c r="I324" s="7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2"/>
        <v>24.134831460674157</v>
      </c>
      <c r="G325" t="s">
        <v>14</v>
      </c>
      <c r="H325">
        <v>26</v>
      </c>
      <c r="I325" s="7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2"/>
        <v>164.05633802816902</v>
      </c>
      <c r="G326" t="s">
        <v>20</v>
      </c>
      <c r="H326">
        <v>307</v>
      </c>
      <c r="I326" s="7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2"/>
        <v>90.723076923076931</v>
      </c>
      <c r="G327" t="s">
        <v>14</v>
      </c>
      <c r="H327">
        <v>73</v>
      </c>
      <c r="I327" s="7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2"/>
        <v>46.194444444444443</v>
      </c>
      <c r="G328" t="s">
        <v>14</v>
      </c>
      <c r="H328">
        <v>128</v>
      </c>
      <c r="I328" s="7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2"/>
        <v>38.53846153846154</v>
      </c>
      <c r="G329" t="s">
        <v>14</v>
      </c>
      <c r="H329">
        <v>33</v>
      </c>
      <c r="I329" s="7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2"/>
        <v>133.56231003039514</v>
      </c>
      <c r="G330" t="s">
        <v>20</v>
      </c>
      <c r="H330">
        <v>2441</v>
      </c>
      <c r="I330" s="7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2"/>
        <v>22.896588486140725</v>
      </c>
      <c r="G331" t="s">
        <v>47</v>
      </c>
      <c r="H331">
        <v>211</v>
      </c>
      <c r="I331" s="7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2"/>
        <v>184.95548961424333</v>
      </c>
      <c r="G332" t="s">
        <v>20</v>
      </c>
      <c r="H332">
        <v>1385</v>
      </c>
      <c r="I332" s="7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2"/>
        <v>443.72727272727275</v>
      </c>
      <c r="G333" t="s">
        <v>20</v>
      </c>
      <c r="H333">
        <v>190</v>
      </c>
      <c r="I333" s="7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2"/>
        <v>199.9806763285024</v>
      </c>
      <c r="G334" t="s">
        <v>20</v>
      </c>
      <c r="H334">
        <v>470</v>
      </c>
      <c r="I334" s="7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2"/>
        <v>123.95833333333333</v>
      </c>
      <c r="G335" t="s">
        <v>20</v>
      </c>
      <c r="H335">
        <v>253</v>
      </c>
      <c r="I335" s="7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2"/>
        <v>186.61329305135951</v>
      </c>
      <c r="G336" t="s">
        <v>20</v>
      </c>
      <c r="H336">
        <v>1113</v>
      </c>
      <c r="I336" s="7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2"/>
        <v>114.28538550057536</v>
      </c>
      <c r="G337" t="s">
        <v>20</v>
      </c>
      <c r="H337">
        <v>2283</v>
      </c>
      <c r="I337" s="7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2"/>
        <v>97.032531824611041</v>
      </c>
      <c r="G338" t="s">
        <v>14</v>
      </c>
      <c r="H338">
        <v>1072</v>
      </c>
      <c r="I338" s="7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2"/>
        <v>122.81904761904762</v>
      </c>
      <c r="G339" t="s">
        <v>20</v>
      </c>
      <c r="H339">
        <v>1095</v>
      </c>
      <c r="I339" s="7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2"/>
        <v>179.14326647564468</v>
      </c>
      <c r="G340" t="s">
        <v>20</v>
      </c>
      <c r="H340">
        <v>1690</v>
      </c>
      <c r="I340" s="7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2"/>
        <v>79.951577402787962</v>
      </c>
      <c r="G341" t="s">
        <v>74</v>
      </c>
      <c r="H341">
        <v>1297</v>
      </c>
      <c r="I341" s="7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2"/>
        <v>94.242587601078171</v>
      </c>
      <c r="G342" t="s">
        <v>14</v>
      </c>
      <c r="H342">
        <v>393</v>
      </c>
      <c r="I342" s="7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2"/>
        <v>84.669291338582681</v>
      </c>
      <c r="G343" t="s">
        <v>14</v>
      </c>
      <c r="H343">
        <v>1257</v>
      </c>
      <c r="I343" s="7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2"/>
        <v>66.521920668058456</v>
      </c>
      <c r="G344" t="s">
        <v>14</v>
      </c>
      <c r="H344">
        <v>328</v>
      </c>
      <c r="I344" s="7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2"/>
        <v>53.922222222222224</v>
      </c>
      <c r="G345" t="s">
        <v>14</v>
      </c>
      <c r="H345">
        <v>147</v>
      </c>
      <c r="I345" s="7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2"/>
        <v>41.983299595141702</v>
      </c>
      <c r="G346" t="s">
        <v>14</v>
      </c>
      <c r="H346">
        <v>830</v>
      </c>
      <c r="I346" s="7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2"/>
        <v>14.69479695431472</v>
      </c>
      <c r="G347" t="s">
        <v>14</v>
      </c>
      <c r="H347">
        <v>331</v>
      </c>
      <c r="I347" s="7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2"/>
        <v>34.475000000000001</v>
      </c>
      <c r="G348" t="s">
        <v>14</v>
      </c>
      <c r="H348">
        <v>25</v>
      </c>
      <c r="I348" s="7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2"/>
        <v>1400.7777777777778</v>
      </c>
      <c r="G349" t="s">
        <v>20</v>
      </c>
      <c r="H349">
        <v>191</v>
      </c>
      <c r="I349" s="7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2"/>
        <v>71.770351758793964</v>
      </c>
      <c r="G350" t="s">
        <v>14</v>
      </c>
      <c r="H350">
        <v>3483</v>
      </c>
      <c r="I350" s="7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2"/>
        <v>53.074115044247783</v>
      </c>
      <c r="G351" t="s">
        <v>14</v>
      </c>
      <c r="H351">
        <v>923</v>
      </c>
      <c r="I351" s="7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2"/>
        <v>5</v>
      </c>
      <c r="G352" t="s">
        <v>14</v>
      </c>
      <c r="H352">
        <v>1</v>
      </c>
      <c r="I352" s="7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2"/>
        <v>127.70715249662618</v>
      </c>
      <c r="G353" t="s">
        <v>20</v>
      </c>
      <c r="H353">
        <v>2013</v>
      </c>
      <c r="I353" s="7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2"/>
        <v>34.892857142857139</v>
      </c>
      <c r="G354" t="s">
        <v>14</v>
      </c>
      <c r="H354">
        <v>33</v>
      </c>
      <c r="I354" s="7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2"/>
        <v>410.59821428571428</v>
      </c>
      <c r="G355" t="s">
        <v>20</v>
      </c>
      <c r="H355">
        <v>1703</v>
      </c>
      <c r="I355" s="7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2"/>
        <v>123.73770491803278</v>
      </c>
      <c r="G356" t="s">
        <v>20</v>
      </c>
      <c r="H356">
        <v>80</v>
      </c>
      <c r="I356" s="7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2"/>
        <v>58.973684210526315</v>
      </c>
      <c r="G357" t="s">
        <v>47</v>
      </c>
      <c r="H357">
        <v>86</v>
      </c>
      <c r="I357" s="7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2"/>
        <v>36.892473118279568</v>
      </c>
      <c r="G358" t="s">
        <v>14</v>
      </c>
      <c r="H358">
        <v>40</v>
      </c>
      <c r="I358" s="7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2"/>
        <v>184.91304347826087</v>
      </c>
      <c r="G359" t="s">
        <v>20</v>
      </c>
      <c r="H359">
        <v>41</v>
      </c>
      <c r="I359" s="7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2"/>
        <v>11.814432989690722</v>
      </c>
      <c r="G360" t="s">
        <v>14</v>
      </c>
      <c r="H360">
        <v>23</v>
      </c>
      <c r="I360" s="7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2"/>
        <v>298.7</v>
      </c>
      <c r="G361" t="s">
        <v>20</v>
      </c>
      <c r="H361">
        <v>187</v>
      </c>
      <c r="I361" s="7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2"/>
        <v>226.35175879396985</v>
      </c>
      <c r="G362" t="s">
        <v>20</v>
      </c>
      <c r="H362">
        <v>2875</v>
      </c>
      <c r="I362" s="7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2"/>
        <v>173.56363636363636</v>
      </c>
      <c r="G363" t="s">
        <v>20</v>
      </c>
      <c r="H363">
        <v>88</v>
      </c>
      <c r="I363" s="7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2"/>
        <v>371.75675675675677</v>
      </c>
      <c r="G364" t="s">
        <v>20</v>
      </c>
      <c r="H364">
        <v>191</v>
      </c>
      <c r="I364" s="7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2"/>
        <v>160.19230769230771</v>
      </c>
      <c r="G365" t="s">
        <v>20</v>
      </c>
      <c r="H365">
        <v>139</v>
      </c>
      <c r="I365" s="7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2"/>
        <v>1616.3333333333335</v>
      </c>
      <c r="G366" t="s">
        <v>20</v>
      </c>
      <c r="H366">
        <v>186</v>
      </c>
      <c r="I366" s="7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2"/>
        <v>733.4375</v>
      </c>
      <c r="G367" t="s">
        <v>20</v>
      </c>
      <c r="H367">
        <v>112</v>
      </c>
      <c r="I367" s="7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2"/>
        <v>592.11111111111109</v>
      </c>
      <c r="G368" t="s">
        <v>20</v>
      </c>
      <c r="H368">
        <v>101</v>
      </c>
      <c r="I368" s="7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2"/>
        <v>18.888888888888889</v>
      </c>
      <c r="G369" t="s">
        <v>14</v>
      </c>
      <c r="H369">
        <v>75</v>
      </c>
      <c r="I369" s="7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2"/>
        <v>276.80769230769232</v>
      </c>
      <c r="G370" t="s">
        <v>20</v>
      </c>
      <c r="H370">
        <v>206</v>
      </c>
      <c r="I370" s="7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2"/>
        <v>273.01851851851848</v>
      </c>
      <c r="G371" t="s">
        <v>20</v>
      </c>
      <c r="H371">
        <v>154</v>
      </c>
      <c r="I371" s="7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2"/>
        <v>159.36331255565449</v>
      </c>
      <c r="G372" t="s">
        <v>20</v>
      </c>
      <c r="H372">
        <v>5966</v>
      </c>
      <c r="I372" s="7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2"/>
        <v>67.869978858350947</v>
      </c>
      <c r="G373" t="s">
        <v>14</v>
      </c>
      <c r="H373">
        <v>2176</v>
      </c>
      <c r="I373" s="7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2"/>
        <v>1591.5555555555554</v>
      </c>
      <c r="G374" t="s">
        <v>20</v>
      </c>
      <c r="H374">
        <v>169</v>
      </c>
      <c r="I374" s="7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2"/>
        <v>730.18222222222221</v>
      </c>
      <c r="G375" t="s">
        <v>20</v>
      </c>
      <c r="H375">
        <v>2106</v>
      </c>
      <c r="I375" s="7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2"/>
        <v>13.185782556750297</v>
      </c>
      <c r="G376" t="s">
        <v>14</v>
      </c>
      <c r="H376">
        <v>441</v>
      </c>
      <c r="I376" s="7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2"/>
        <v>54.777777777777779</v>
      </c>
      <c r="G377" t="s">
        <v>14</v>
      </c>
      <c r="H377">
        <v>25</v>
      </c>
      <c r="I377" s="7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2"/>
        <v>361.02941176470591</v>
      </c>
      <c r="G378" t="s">
        <v>20</v>
      </c>
      <c r="H378">
        <v>131</v>
      </c>
      <c r="I378" s="7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2"/>
        <v>10.257545271629779</v>
      </c>
      <c r="G379" t="s">
        <v>14</v>
      </c>
      <c r="H379">
        <v>127</v>
      </c>
      <c r="I379" s="7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2"/>
        <v>13.962962962962964</v>
      </c>
      <c r="G380" t="s">
        <v>14</v>
      </c>
      <c r="H380">
        <v>355</v>
      </c>
      <c r="I380" s="7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2"/>
        <v>40.444444444444443</v>
      </c>
      <c r="G381" t="s">
        <v>14</v>
      </c>
      <c r="H381">
        <v>44</v>
      </c>
      <c r="I381" s="7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2"/>
        <v>160.32</v>
      </c>
      <c r="G382" t="s">
        <v>20</v>
      </c>
      <c r="H382">
        <v>84</v>
      </c>
      <c r="I382" s="7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2"/>
        <v>183.9433962264151</v>
      </c>
      <c r="G383" t="s">
        <v>20</v>
      </c>
      <c r="H383">
        <v>155</v>
      </c>
      <c r="I383" s="7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2"/>
        <v>63.769230769230766</v>
      </c>
      <c r="G384" t="s">
        <v>14</v>
      </c>
      <c r="H384">
        <v>67</v>
      </c>
      <c r="I384" s="7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2"/>
        <v>225.38095238095238</v>
      </c>
      <c r="G385" t="s">
        <v>20</v>
      </c>
      <c r="H385">
        <v>189</v>
      </c>
      <c r="I385" s="7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2"/>
        <v>172.00961538461539</v>
      </c>
      <c r="G386" t="s">
        <v>20</v>
      </c>
      <c r="H386">
        <v>4799</v>
      </c>
      <c r="I386" s="7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6">(((L386/60)/60)/24)+DATE(1970,1,1)</f>
        <v>42776.25</v>
      </c>
      <c r="O386" s="11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8">E387/D387*100</f>
        <v>146.16709511568124</v>
      </c>
      <c r="G387" t="s">
        <v>20</v>
      </c>
      <c r="H387">
        <v>1137</v>
      </c>
      <c r="I387" s="7">
        <f t="shared" ref="I387:I450" si="3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6"/>
        <v>43553.208333333328</v>
      </c>
      <c r="O387" s="11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RIGHT(R387,LEN(R387)-SEARCH("/",R387,1))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8"/>
        <v>76.42361623616236</v>
      </c>
      <c r="G388" t="s">
        <v>14</v>
      </c>
      <c r="H388">
        <v>1068</v>
      </c>
      <c r="I388" s="7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8"/>
        <v>39.261467889908261</v>
      </c>
      <c r="G389" t="s">
        <v>14</v>
      </c>
      <c r="H389">
        <v>424</v>
      </c>
      <c r="I389" s="7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8"/>
        <v>11.270034843205574</v>
      </c>
      <c r="G390" t="s">
        <v>74</v>
      </c>
      <c r="H390">
        <v>145</v>
      </c>
      <c r="I390" s="7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8"/>
        <v>122.11084337349398</v>
      </c>
      <c r="G391" t="s">
        <v>20</v>
      </c>
      <c r="H391">
        <v>1152</v>
      </c>
      <c r="I391" s="7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8"/>
        <v>186.54166666666669</v>
      </c>
      <c r="G392" t="s">
        <v>20</v>
      </c>
      <c r="H392">
        <v>50</v>
      </c>
      <c r="I392" s="7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8"/>
        <v>7.2731788079470201</v>
      </c>
      <c r="G393" t="s">
        <v>14</v>
      </c>
      <c r="H393">
        <v>151</v>
      </c>
      <c r="I393" s="7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8"/>
        <v>65.642371234207957</v>
      </c>
      <c r="G394" t="s">
        <v>14</v>
      </c>
      <c r="H394">
        <v>1608</v>
      </c>
      <c r="I394" s="7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8"/>
        <v>228.96178343949046</v>
      </c>
      <c r="G395" t="s">
        <v>20</v>
      </c>
      <c r="H395">
        <v>3059</v>
      </c>
      <c r="I395" s="7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8"/>
        <v>469.37499999999994</v>
      </c>
      <c r="G396" t="s">
        <v>20</v>
      </c>
      <c r="H396">
        <v>34</v>
      </c>
      <c r="I396" s="7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8"/>
        <v>130.11267605633802</v>
      </c>
      <c r="G397" t="s">
        <v>20</v>
      </c>
      <c r="H397">
        <v>220</v>
      </c>
      <c r="I397" s="7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8"/>
        <v>167.05422993492408</v>
      </c>
      <c r="G398" t="s">
        <v>20</v>
      </c>
      <c r="H398">
        <v>1604</v>
      </c>
      <c r="I398" s="7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8"/>
        <v>173.8641975308642</v>
      </c>
      <c r="G399" t="s">
        <v>20</v>
      </c>
      <c r="H399">
        <v>454</v>
      </c>
      <c r="I399" s="7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8"/>
        <v>717.76470588235293</v>
      </c>
      <c r="G400" t="s">
        <v>20</v>
      </c>
      <c r="H400">
        <v>123</v>
      </c>
      <c r="I400" s="7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8"/>
        <v>63.850976361767728</v>
      </c>
      <c r="G401" t="s">
        <v>14</v>
      </c>
      <c r="H401">
        <v>941</v>
      </c>
      <c r="I401" s="7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8"/>
        <v>2</v>
      </c>
      <c r="G402" t="s">
        <v>14</v>
      </c>
      <c r="H402">
        <v>1</v>
      </c>
      <c r="I402" s="7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8"/>
        <v>1530.2222222222222</v>
      </c>
      <c r="G403" t="s">
        <v>20</v>
      </c>
      <c r="H403">
        <v>299</v>
      </c>
      <c r="I403" s="7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8"/>
        <v>40.356164383561641</v>
      </c>
      <c r="G404" t="s">
        <v>14</v>
      </c>
      <c r="H404">
        <v>40</v>
      </c>
      <c r="I404" s="7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8"/>
        <v>86.220633299284984</v>
      </c>
      <c r="G405" t="s">
        <v>14</v>
      </c>
      <c r="H405">
        <v>3015</v>
      </c>
      <c r="I405" s="7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8"/>
        <v>315.58486707566465</v>
      </c>
      <c r="G406" t="s">
        <v>20</v>
      </c>
      <c r="H406">
        <v>2237</v>
      </c>
      <c r="I406" s="7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8"/>
        <v>89.618243243243242</v>
      </c>
      <c r="G407" t="s">
        <v>14</v>
      </c>
      <c r="H407">
        <v>435</v>
      </c>
      <c r="I407" s="7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8"/>
        <v>182.14503816793894</v>
      </c>
      <c r="G408" t="s">
        <v>20</v>
      </c>
      <c r="H408">
        <v>645</v>
      </c>
      <c r="I408" s="7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8"/>
        <v>355.88235294117646</v>
      </c>
      <c r="G409" t="s">
        <v>20</v>
      </c>
      <c r="H409">
        <v>484</v>
      </c>
      <c r="I409" s="7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8"/>
        <v>131.83695652173913</v>
      </c>
      <c r="G410" t="s">
        <v>20</v>
      </c>
      <c r="H410">
        <v>154</v>
      </c>
      <c r="I410" s="7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8"/>
        <v>46.315634218289084</v>
      </c>
      <c r="G411" t="s">
        <v>14</v>
      </c>
      <c r="H411">
        <v>714</v>
      </c>
      <c r="I411" s="7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8"/>
        <v>36.132726089785294</v>
      </c>
      <c r="G412" t="s">
        <v>47</v>
      </c>
      <c r="H412">
        <v>1111</v>
      </c>
      <c r="I412" s="7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8"/>
        <v>104.62820512820512</v>
      </c>
      <c r="G413" t="s">
        <v>20</v>
      </c>
      <c r="H413">
        <v>82</v>
      </c>
      <c r="I413" s="7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8"/>
        <v>668.85714285714289</v>
      </c>
      <c r="G414" t="s">
        <v>20</v>
      </c>
      <c r="H414">
        <v>134</v>
      </c>
      <c r="I414" s="7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8"/>
        <v>62.072823218997364</v>
      </c>
      <c r="G415" t="s">
        <v>47</v>
      </c>
      <c r="H415">
        <v>1089</v>
      </c>
      <c r="I415" s="7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8"/>
        <v>84.699787460148784</v>
      </c>
      <c r="G416" t="s">
        <v>14</v>
      </c>
      <c r="H416">
        <v>5497</v>
      </c>
      <c r="I416" s="7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8"/>
        <v>11.059030837004405</v>
      </c>
      <c r="G417" t="s">
        <v>14</v>
      </c>
      <c r="H417">
        <v>418</v>
      </c>
      <c r="I417" s="7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8"/>
        <v>43.838781575037146</v>
      </c>
      <c r="G418" t="s">
        <v>14</v>
      </c>
      <c r="H418">
        <v>1439</v>
      </c>
      <c r="I418" s="7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8"/>
        <v>55.470588235294116</v>
      </c>
      <c r="G419" t="s">
        <v>14</v>
      </c>
      <c r="H419">
        <v>15</v>
      </c>
      <c r="I419" s="7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8"/>
        <v>57.399511301160658</v>
      </c>
      <c r="G420" t="s">
        <v>14</v>
      </c>
      <c r="H420">
        <v>1999</v>
      </c>
      <c r="I420" s="7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8"/>
        <v>123.43497363796135</v>
      </c>
      <c r="G421" t="s">
        <v>20</v>
      </c>
      <c r="H421">
        <v>5203</v>
      </c>
      <c r="I421" s="7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8"/>
        <v>128.46</v>
      </c>
      <c r="G422" t="s">
        <v>20</v>
      </c>
      <c r="H422">
        <v>94</v>
      </c>
      <c r="I422" s="7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8"/>
        <v>63.989361702127653</v>
      </c>
      <c r="G423" t="s">
        <v>14</v>
      </c>
      <c r="H423">
        <v>118</v>
      </c>
      <c r="I423" s="7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8"/>
        <v>127.29885057471265</v>
      </c>
      <c r="G424" t="s">
        <v>20</v>
      </c>
      <c r="H424">
        <v>205</v>
      </c>
      <c r="I424" s="7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8"/>
        <v>10.638024357239512</v>
      </c>
      <c r="G425" t="s">
        <v>14</v>
      </c>
      <c r="H425">
        <v>162</v>
      </c>
      <c r="I425" s="7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8"/>
        <v>40.470588235294116</v>
      </c>
      <c r="G426" t="s">
        <v>14</v>
      </c>
      <c r="H426">
        <v>83</v>
      </c>
      <c r="I426" s="7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8"/>
        <v>287.66666666666663</v>
      </c>
      <c r="G427" t="s">
        <v>20</v>
      </c>
      <c r="H427">
        <v>92</v>
      </c>
      <c r="I427" s="7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8"/>
        <v>572.94444444444446</v>
      </c>
      <c r="G428" t="s">
        <v>20</v>
      </c>
      <c r="H428">
        <v>219</v>
      </c>
      <c r="I428" s="7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8"/>
        <v>112.90429799426933</v>
      </c>
      <c r="G429" t="s">
        <v>20</v>
      </c>
      <c r="H429">
        <v>2526</v>
      </c>
      <c r="I429" s="7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8"/>
        <v>46.387573964497044</v>
      </c>
      <c r="G430" t="s">
        <v>14</v>
      </c>
      <c r="H430">
        <v>747</v>
      </c>
      <c r="I430" s="7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8"/>
        <v>90.675916230366497</v>
      </c>
      <c r="G431" t="s">
        <v>74</v>
      </c>
      <c r="H431">
        <v>2138</v>
      </c>
      <c r="I431" s="7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8"/>
        <v>67.740740740740748</v>
      </c>
      <c r="G432" t="s">
        <v>14</v>
      </c>
      <c r="H432">
        <v>84</v>
      </c>
      <c r="I432" s="7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8"/>
        <v>192.49019607843135</v>
      </c>
      <c r="G433" t="s">
        <v>20</v>
      </c>
      <c r="H433">
        <v>94</v>
      </c>
      <c r="I433" s="7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8"/>
        <v>82.714285714285722</v>
      </c>
      <c r="G434" t="s">
        <v>14</v>
      </c>
      <c r="H434">
        <v>91</v>
      </c>
      <c r="I434" s="7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8"/>
        <v>54.163920922570021</v>
      </c>
      <c r="G435" t="s">
        <v>14</v>
      </c>
      <c r="H435">
        <v>792</v>
      </c>
      <c r="I435" s="7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8"/>
        <v>16.722222222222221</v>
      </c>
      <c r="G436" t="s">
        <v>74</v>
      </c>
      <c r="H436">
        <v>10</v>
      </c>
      <c r="I436" s="7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8"/>
        <v>116.87664041994749</v>
      </c>
      <c r="G437" t="s">
        <v>20</v>
      </c>
      <c r="H437">
        <v>1713</v>
      </c>
      <c r="I437" s="7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8"/>
        <v>1052.1538461538462</v>
      </c>
      <c r="G438" t="s">
        <v>20</v>
      </c>
      <c r="H438">
        <v>249</v>
      </c>
      <c r="I438" s="7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8"/>
        <v>123.07407407407408</v>
      </c>
      <c r="G439" t="s">
        <v>20</v>
      </c>
      <c r="H439">
        <v>192</v>
      </c>
      <c r="I439" s="7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8"/>
        <v>178.63855421686748</v>
      </c>
      <c r="G440" t="s">
        <v>20</v>
      </c>
      <c r="H440">
        <v>247</v>
      </c>
      <c r="I440" s="7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8"/>
        <v>355.28169014084506</v>
      </c>
      <c r="G441" t="s">
        <v>20</v>
      </c>
      <c r="H441">
        <v>2293</v>
      </c>
      <c r="I441" s="7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8"/>
        <v>161.90634146341463</v>
      </c>
      <c r="G442" t="s">
        <v>20</v>
      </c>
      <c r="H442">
        <v>3131</v>
      </c>
      <c r="I442" s="7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8"/>
        <v>24.914285714285715</v>
      </c>
      <c r="G443" t="s">
        <v>14</v>
      </c>
      <c r="H443">
        <v>32</v>
      </c>
      <c r="I443" s="7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8"/>
        <v>198.72222222222223</v>
      </c>
      <c r="G444" t="s">
        <v>20</v>
      </c>
      <c r="H444">
        <v>143</v>
      </c>
      <c r="I444" s="7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8"/>
        <v>34.752688172043008</v>
      </c>
      <c r="G445" t="s">
        <v>74</v>
      </c>
      <c r="H445">
        <v>90</v>
      </c>
      <c r="I445" s="7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8"/>
        <v>176.41935483870967</v>
      </c>
      <c r="G446" t="s">
        <v>20</v>
      </c>
      <c r="H446">
        <v>296</v>
      </c>
      <c r="I446" s="7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8"/>
        <v>511.38095238095235</v>
      </c>
      <c r="G447" t="s">
        <v>20</v>
      </c>
      <c r="H447">
        <v>170</v>
      </c>
      <c r="I447" s="7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8"/>
        <v>82.044117647058826</v>
      </c>
      <c r="G448" t="s">
        <v>14</v>
      </c>
      <c r="H448">
        <v>186</v>
      </c>
      <c r="I448" s="7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8"/>
        <v>24.326030927835053</v>
      </c>
      <c r="G449" t="s">
        <v>74</v>
      </c>
      <c r="H449">
        <v>439</v>
      </c>
      <c r="I449" s="7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8"/>
        <v>50.482758620689658</v>
      </c>
      <c r="G450" t="s">
        <v>14</v>
      </c>
      <c r="H450">
        <v>605</v>
      </c>
      <c r="I450" s="7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2">(((L450/60)/60)/24)+DATE(1970,1,1)</f>
        <v>41378.208333333336</v>
      </c>
      <c r="O450" s="11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4">E451/D451*100</f>
        <v>967</v>
      </c>
      <c r="G451" t="s">
        <v>20</v>
      </c>
      <c r="H451">
        <v>86</v>
      </c>
      <c r="I451" s="7">
        <f t="shared" ref="I451:I514" si="4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2"/>
        <v>43530.25</v>
      </c>
      <c r="O451" s="11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RIGHT(R451,LEN(R451)-SEARCH("/",R451,1))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7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 s="7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7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7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 s="7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7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7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 s="7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7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7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7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7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 s="7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7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7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7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7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 s="7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7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 s="7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7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7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7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 s="7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7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 s="7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 s="7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 s="7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7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7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 s="7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7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7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7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7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7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7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7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7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 s="7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7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 s="7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 s="7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 s="7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7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 s="7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7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 s="7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7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7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7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 s="7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7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 s="7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 s="7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 s="7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 s="7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 s="7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7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7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 s="7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7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7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48">(((L514/60)/60)/24)+DATE(1970,1,1)</f>
        <v>41825.208333333336</v>
      </c>
      <c r="O514" s="11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0">E515/D515*100</f>
        <v>39.277108433734945</v>
      </c>
      <c r="G515" t="s">
        <v>74</v>
      </c>
      <c r="H515">
        <v>35</v>
      </c>
      <c r="I515" s="7">
        <f t="shared" ref="I515:I578" si="51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48"/>
        <v>40430.208333333336</v>
      </c>
      <c r="O515" s="11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RIGHT(R515,LEN(R515)-SEARCH("/",R515,1))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 s="7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7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7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 s="7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7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 s="7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7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7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7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 s="7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 s="7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7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7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7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 s="7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 s="7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7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 s="7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 s="7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 s="7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7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 s="7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7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 s="7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7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 s="7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7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7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7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7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7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7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 s="7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7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7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7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7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7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 s="7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7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 s="7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7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7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7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7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 s="7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7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7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 s="7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7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7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7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7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7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7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7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7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7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 s="7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7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7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7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7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4">(((L578/60)/60)/24)+DATE(1970,1,1)</f>
        <v>43040.208333333328</v>
      </c>
      <c r="O578" s="11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6">E579/D579*100</f>
        <v>18.853658536585368</v>
      </c>
      <c r="G579" t="s">
        <v>74</v>
      </c>
      <c r="H579">
        <v>37</v>
      </c>
      <c r="I579" s="7">
        <f t="shared" ref="I579:I642" si="5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4"/>
        <v>40613.25</v>
      </c>
      <c r="O579" s="11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RIGHT(R579,LEN(R579)-SEARCH("/",R579,1))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7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 s="7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 s="7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7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7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7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 s="7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7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7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7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7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 s="7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7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7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7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7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 s="7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7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7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 s="7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7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 s="7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7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7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7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 s="7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7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7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7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7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 s="7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 s="7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 s="7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 s="7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7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7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7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 s="7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7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7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 s="7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7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7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7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7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 s="7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7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7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 s="7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7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7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 s="7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7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7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 s="7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7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 s="7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7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7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7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7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7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7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0">(((L642/60)/60)/24)+DATE(1970,1,1)</f>
        <v>42387.25</v>
      </c>
      <c r="O642" s="11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2">E643/D643*100</f>
        <v>119.96808510638297</v>
      </c>
      <c r="G643" t="s">
        <v>20</v>
      </c>
      <c r="H643">
        <v>194</v>
      </c>
      <c r="I643" s="7">
        <f t="shared" ref="I643:I706" si="63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0"/>
        <v>42786.25</v>
      </c>
      <c r="O643" s="11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RIGHT(R643,LEN(R643)-SEARCH("/",R643,1))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7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7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7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7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 s="7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7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 s="7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 s="7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7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7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7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 s="7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 s="7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7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7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7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7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 s="7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7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 s="7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7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7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7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7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7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7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7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7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7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 s="7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7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7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 s="7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7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7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7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7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7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7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7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7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7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7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7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7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7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7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 s="7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 s="7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7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 s="7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7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7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7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 s="7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7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 s="7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7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7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7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 s="7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7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 s="7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6">(((L706/60)/60)/24)+DATE(1970,1,1)</f>
        <v>42555.208333333328</v>
      </c>
      <c r="O706" s="11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8">E707/D707*100</f>
        <v>99.026517383618156</v>
      </c>
      <c r="G707" t="s">
        <v>14</v>
      </c>
      <c r="H707">
        <v>2025</v>
      </c>
      <c r="I707" s="7">
        <f t="shared" ref="I707:I770" si="6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6"/>
        <v>41619.25</v>
      </c>
      <c r="O707" s="11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RIGHT(R707,LEN(R707)-SEARCH("/",R707,1))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 s="7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7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7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7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7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 s="7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7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7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7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7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7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7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7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7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7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 s="7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7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 s="7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 s="7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7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7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7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7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7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 s="7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7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7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7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 s="7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7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7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7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7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7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7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 s="7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 s="7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7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7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7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7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7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7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 s="7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7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7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7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7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7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7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7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7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 s="7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7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7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7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 s="7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 s="7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 s="7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7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 s="7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 s="7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7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2">(((L770/60)/60)/24)+DATE(1970,1,1)</f>
        <v>41619.25</v>
      </c>
      <c r="O770" s="11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4">E771/D771*100</f>
        <v>86.867834394904463</v>
      </c>
      <c r="G771" t="s">
        <v>14</v>
      </c>
      <c r="H771">
        <v>3410</v>
      </c>
      <c r="I771" s="7">
        <f t="shared" ref="I771:I834" si="7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2"/>
        <v>41501.208333333336</v>
      </c>
      <c r="O771" s="11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RIGHT(R771,LEN(R771)-SEARCH("/",R771,1))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7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7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7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7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7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7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7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7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7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7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7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 s="7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 s="7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7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 s="7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7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7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7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7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7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7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 s="7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7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7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7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7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 s="7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 s="7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7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7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7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 s="7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7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7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7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 s="7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7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7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 s="7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 s="7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7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 s="7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7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7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7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 s="7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7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7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7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7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7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7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 s="7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7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7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7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7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7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7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7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7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7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7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78">(((L834/60)/60)/24)+DATE(1970,1,1)</f>
        <v>42299.208333333328</v>
      </c>
      <c r="O834" s="11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80">E835/D835*100</f>
        <v>157.69117647058823</v>
      </c>
      <c r="G835" t="s">
        <v>20</v>
      </c>
      <c r="H835">
        <v>165</v>
      </c>
      <c r="I835" s="7">
        <f t="shared" ref="I835:I898" si="81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78"/>
        <v>40588.25</v>
      </c>
      <c r="O835" s="11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RIGHT(R835,LEN(R835)-SEARCH("/",R835,1))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80"/>
        <v>153.8082191780822</v>
      </c>
      <c r="G836" t="s">
        <v>20</v>
      </c>
      <c r="H836">
        <v>119</v>
      </c>
      <c r="I836" s="7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0"/>
        <v>89.738979118329468</v>
      </c>
      <c r="G837" t="s">
        <v>14</v>
      </c>
      <c r="H837">
        <v>1758</v>
      </c>
      <c r="I837" s="7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0"/>
        <v>75.135802469135797</v>
      </c>
      <c r="G838" t="s">
        <v>14</v>
      </c>
      <c r="H838">
        <v>94</v>
      </c>
      <c r="I838" s="7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0"/>
        <v>852.88135593220341</v>
      </c>
      <c r="G839" t="s">
        <v>20</v>
      </c>
      <c r="H839">
        <v>1797</v>
      </c>
      <c r="I839" s="7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0"/>
        <v>138.90625</v>
      </c>
      <c r="G840" t="s">
        <v>20</v>
      </c>
      <c r="H840">
        <v>261</v>
      </c>
      <c r="I840" s="7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0"/>
        <v>190.18181818181819</v>
      </c>
      <c r="G841" t="s">
        <v>20</v>
      </c>
      <c r="H841">
        <v>157</v>
      </c>
      <c r="I841" s="7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0"/>
        <v>100.24333619948409</v>
      </c>
      <c r="G842" t="s">
        <v>20</v>
      </c>
      <c r="H842">
        <v>3533</v>
      </c>
      <c r="I842" s="7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0"/>
        <v>142.75824175824175</v>
      </c>
      <c r="G843" t="s">
        <v>20</v>
      </c>
      <c r="H843">
        <v>155</v>
      </c>
      <c r="I843" s="7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0"/>
        <v>563.13333333333333</v>
      </c>
      <c r="G844" t="s">
        <v>20</v>
      </c>
      <c r="H844">
        <v>132</v>
      </c>
      <c r="I844" s="7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0"/>
        <v>30.715909090909086</v>
      </c>
      <c r="G845" t="s">
        <v>14</v>
      </c>
      <c r="H845">
        <v>33</v>
      </c>
      <c r="I845" s="7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0"/>
        <v>99.39772727272728</v>
      </c>
      <c r="G846" t="s">
        <v>74</v>
      </c>
      <c r="H846">
        <v>94</v>
      </c>
      <c r="I846" s="7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0"/>
        <v>197.54935622317598</v>
      </c>
      <c r="G847" t="s">
        <v>20</v>
      </c>
      <c r="H847">
        <v>1354</v>
      </c>
      <c r="I847" s="7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0"/>
        <v>508.5</v>
      </c>
      <c r="G848" t="s">
        <v>20</v>
      </c>
      <c r="H848">
        <v>48</v>
      </c>
      <c r="I848" s="7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0"/>
        <v>237.74468085106383</v>
      </c>
      <c r="G849" t="s">
        <v>20</v>
      </c>
      <c r="H849">
        <v>110</v>
      </c>
      <c r="I849" s="7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0"/>
        <v>338.46875</v>
      </c>
      <c r="G850" t="s">
        <v>20</v>
      </c>
      <c r="H850">
        <v>172</v>
      </c>
      <c r="I850" s="7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0"/>
        <v>133.08955223880596</v>
      </c>
      <c r="G851" t="s">
        <v>20</v>
      </c>
      <c r="H851">
        <v>307</v>
      </c>
      <c r="I851" s="7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0"/>
        <v>1</v>
      </c>
      <c r="G852" t="s">
        <v>14</v>
      </c>
      <c r="H852">
        <v>1</v>
      </c>
      <c r="I852" s="7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0"/>
        <v>207.79999999999998</v>
      </c>
      <c r="G853" t="s">
        <v>20</v>
      </c>
      <c r="H853">
        <v>160</v>
      </c>
      <c r="I853" s="7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0"/>
        <v>51.122448979591837</v>
      </c>
      <c r="G854" t="s">
        <v>14</v>
      </c>
      <c r="H854">
        <v>31</v>
      </c>
      <c r="I854" s="7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0"/>
        <v>652.05847953216369</v>
      </c>
      <c r="G855" t="s">
        <v>20</v>
      </c>
      <c r="H855">
        <v>1467</v>
      </c>
      <c r="I855" s="7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0"/>
        <v>113.63099415204678</v>
      </c>
      <c r="G856" t="s">
        <v>20</v>
      </c>
      <c r="H856">
        <v>2662</v>
      </c>
      <c r="I856" s="7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0"/>
        <v>102.37606837606839</v>
      </c>
      <c r="G857" t="s">
        <v>20</v>
      </c>
      <c r="H857">
        <v>452</v>
      </c>
      <c r="I857" s="7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0"/>
        <v>356.58333333333331</v>
      </c>
      <c r="G858" t="s">
        <v>20</v>
      </c>
      <c r="H858">
        <v>158</v>
      </c>
      <c r="I858" s="7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0"/>
        <v>139.86792452830187</v>
      </c>
      <c r="G859" t="s">
        <v>20</v>
      </c>
      <c r="H859">
        <v>225</v>
      </c>
      <c r="I859" s="7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0"/>
        <v>69.45</v>
      </c>
      <c r="G860" t="s">
        <v>14</v>
      </c>
      <c r="H860">
        <v>35</v>
      </c>
      <c r="I860" s="7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0"/>
        <v>35.534246575342465</v>
      </c>
      <c r="G861" t="s">
        <v>14</v>
      </c>
      <c r="H861">
        <v>63</v>
      </c>
      <c r="I861" s="7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0"/>
        <v>251.65</v>
      </c>
      <c r="G862" t="s">
        <v>20</v>
      </c>
      <c r="H862">
        <v>65</v>
      </c>
      <c r="I862" s="7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0"/>
        <v>105.87500000000001</v>
      </c>
      <c r="G863" t="s">
        <v>20</v>
      </c>
      <c r="H863">
        <v>163</v>
      </c>
      <c r="I863" s="7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0"/>
        <v>187.42857142857144</v>
      </c>
      <c r="G864" t="s">
        <v>20</v>
      </c>
      <c r="H864">
        <v>85</v>
      </c>
      <c r="I864" s="7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0"/>
        <v>386.78571428571428</v>
      </c>
      <c r="G865" t="s">
        <v>20</v>
      </c>
      <c r="H865">
        <v>217</v>
      </c>
      <c r="I865" s="7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0"/>
        <v>347.07142857142856</v>
      </c>
      <c r="G866" t="s">
        <v>20</v>
      </c>
      <c r="H866">
        <v>150</v>
      </c>
      <c r="I866" s="7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0"/>
        <v>185.82098765432099</v>
      </c>
      <c r="G867" t="s">
        <v>20</v>
      </c>
      <c r="H867">
        <v>3272</v>
      </c>
      <c r="I867" s="7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0"/>
        <v>43.241247264770237</v>
      </c>
      <c r="G868" t="s">
        <v>74</v>
      </c>
      <c r="H868">
        <v>898</v>
      </c>
      <c r="I868" s="7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0"/>
        <v>162.4375</v>
      </c>
      <c r="G869" t="s">
        <v>20</v>
      </c>
      <c r="H869">
        <v>300</v>
      </c>
      <c r="I869" s="7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0"/>
        <v>184.84285714285716</v>
      </c>
      <c r="G870" t="s">
        <v>20</v>
      </c>
      <c r="H870">
        <v>126</v>
      </c>
      <c r="I870" s="7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0"/>
        <v>23.703520691785052</v>
      </c>
      <c r="G871" t="s">
        <v>14</v>
      </c>
      <c r="H871">
        <v>526</v>
      </c>
      <c r="I871" s="7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0"/>
        <v>89.870129870129873</v>
      </c>
      <c r="G872" t="s">
        <v>14</v>
      </c>
      <c r="H872">
        <v>121</v>
      </c>
      <c r="I872" s="7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0"/>
        <v>272.6041958041958</v>
      </c>
      <c r="G873" t="s">
        <v>20</v>
      </c>
      <c r="H873">
        <v>2320</v>
      </c>
      <c r="I873" s="7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0"/>
        <v>170.04255319148936</v>
      </c>
      <c r="G874" t="s">
        <v>20</v>
      </c>
      <c r="H874">
        <v>81</v>
      </c>
      <c r="I874" s="7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0"/>
        <v>188.28503562945369</v>
      </c>
      <c r="G875" t="s">
        <v>20</v>
      </c>
      <c r="H875">
        <v>1887</v>
      </c>
      <c r="I875" s="7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0"/>
        <v>346.93532338308455</v>
      </c>
      <c r="G876" t="s">
        <v>20</v>
      </c>
      <c r="H876">
        <v>4358</v>
      </c>
      <c r="I876" s="7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0"/>
        <v>69.177215189873422</v>
      </c>
      <c r="G877" t="s">
        <v>14</v>
      </c>
      <c r="H877">
        <v>67</v>
      </c>
      <c r="I877" s="7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0"/>
        <v>25.433734939759034</v>
      </c>
      <c r="G878" t="s">
        <v>14</v>
      </c>
      <c r="H878">
        <v>57</v>
      </c>
      <c r="I878" s="7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0"/>
        <v>77.400977995110026</v>
      </c>
      <c r="G879" t="s">
        <v>14</v>
      </c>
      <c r="H879">
        <v>1229</v>
      </c>
      <c r="I879" s="7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0"/>
        <v>37.481481481481481</v>
      </c>
      <c r="G880" t="s">
        <v>14</v>
      </c>
      <c r="H880">
        <v>12</v>
      </c>
      <c r="I880" s="7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0"/>
        <v>543.79999999999995</v>
      </c>
      <c r="G881" t="s">
        <v>20</v>
      </c>
      <c r="H881">
        <v>53</v>
      </c>
      <c r="I881" s="7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0"/>
        <v>228.52189349112427</v>
      </c>
      <c r="G882" t="s">
        <v>20</v>
      </c>
      <c r="H882">
        <v>2414</v>
      </c>
      <c r="I882" s="7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0"/>
        <v>38.948339483394832</v>
      </c>
      <c r="G883" t="s">
        <v>14</v>
      </c>
      <c r="H883">
        <v>452</v>
      </c>
      <c r="I883" s="7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0"/>
        <v>370</v>
      </c>
      <c r="G884" t="s">
        <v>20</v>
      </c>
      <c r="H884">
        <v>80</v>
      </c>
      <c r="I884" s="7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0"/>
        <v>237.91176470588232</v>
      </c>
      <c r="G885" t="s">
        <v>20</v>
      </c>
      <c r="H885">
        <v>193</v>
      </c>
      <c r="I885" s="7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0"/>
        <v>64.036299765807954</v>
      </c>
      <c r="G886" t="s">
        <v>14</v>
      </c>
      <c r="H886">
        <v>1886</v>
      </c>
      <c r="I886" s="7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0"/>
        <v>118.27777777777777</v>
      </c>
      <c r="G887" t="s">
        <v>20</v>
      </c>
      <c r="H887">
        <v>52</v>
      </c>
      <c r="I887" s="7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0"/>
        <v>84.824037184594957</v>
      </c>
      <c r="G888" t="s">
        <v>14</v>
      </c>
      <c r="H888">
        <v>1825</v>
      </c>
      <c r="I888" s="7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0"/>
        <v>29.346153846153843</v>
      </c>
      <c r="G889" t="s">
        <v>14</v>
      </c>
      <c r="H889">
        <v>31</v>
      </c>
      <c r="I889" s="7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0"/>
        <v>209.89655172413794</v>
      </c>
      <c r="G890" t="s">
        <v>20</v>
      </c>
      <c r="H890">
        <v>290</v>
      </c>
      <c r="I890" s="7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0"/>
        <v>169.78571428571431</v>
      </c>
      <c r="G891" t="s">
        <v>20</v>
      </c>
      <c r="H891">
        <v>122</v>
      </c>
      <c r="I891" s="7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0"/>
        <v>115.95907738095239</v>
      </c>
      <c r="G892" t="s">
        <v>20</v>
      </c>
      <c r="H892">
        <v>1470</v>
      </c>
      <c r="I892" s="7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0"/>
        <v>258.59999999999997</v>
      </c>
      <c r="G893" t="s">
        <v>20</v>
      </c>
      <c r="H893">
        <v>165</v>
      </c>
      <c r="I893" s="7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0"/>
        <v>230.58333333333331</v>
      </c>
      <c r="G894" t="s">
        <v>20</v>
      </c>
      <c r="H894">
        <v>182</v>
      </c>
      <c r="I894" s="7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0"/>
        <v>128.21428571428572</v>
      </c>
      <c r="G895" t="s">
        <v>20</v>
      </c>
      <c r="H895">
        <v>199</v>
      </c>
      <c r="I895" s="7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0"/>
        <v>188.70588235294116</v>
      </c>
      <c r="G896" t="s">
        <v>20</v>
      </c>
      <c r="H896">
        <v>56</v>
      </c>
      <c r="I896" s="7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0"/>
        <v>6.9511889862327907</v>
      </c>
      <c r="G897" t="s">
        <v>14</v>
      </c>
      <c r="H897">
        <v>107</v>
      </c>
      <c r="I897" s="7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0"/>
        <v>774.43434343434342</v>
      </c>
      <c r="G898" t="s">
        <v>20</v>
      </c>
      <c r="H898">
        <v>1460</v>
      </c>
      <c r="I898" s="7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4">(((L898/60)/60)/24)+DATE(1970,1,1)</f>
        <v>40738.208333333336</v>
      </c>
      <c r="O898" s="11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6">E899/D899*100</f>
        <v>27.693181818181817</v>
      </c>
      <c r="G899" t="s">
        <v>14</v>
      </c>
      <c r="H899">
        <v>27</v>
      </c>
      <c r="I899" s="7">
        <f t="shared" ref="I899:I962" si="8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4"/>
        <v>43583.208333333328</v>
      </c>
      <c r="O899" s="11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RIGHT(R899,LEN(R899)-SEARCH("/",R899,1))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6"/>
        <v>52.479620323841424</v>
      </c>
      <c r="G900" t="s">
        <v>14</v>
      </c>
      <c r="H900">
        <v>1221</v>
      </c>
      <c r="I900" s="7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6"/>
        <v>407.09677419354841</v>
      </c>
      <c r="G901" t="s">
        <v>20</v>
      </c>
      <c r="H901">
        <v>123</v>
      </c>
      <c r="I901" s="7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6"/>
        <v>2</v>
      </c>
      <c r="G902" t="s">
        <v>14</v>
      </c>
      <c r="H902">
        <v>1</v>
      </c>
      <c r="I902" s="7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6"/>
        <v>156.17857142857144</v>
      </c>
      <c r="G903" t="s">
        <v>20</v>
      </c>
      <c r="H903">
        <v>159</v>
      </c>
      <c r="I903" s="7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6"/>
        <v>252.42857142857144</v>
      </c>
      <c r="G904" t="s">
        <v>20</v>
      </c>
      <c r="H904">
        <v>110</v>
      </c>
      <c r="I904" s="7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6"/>
        <v>1.729268292682927</v>
      </c>
      <c r="G905" t="s">
        <v>47</v>
      </c>
      <c r="H905">
        <v>14</v>
      </c>
      <c r="I905" s="7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6"/>
        <v>12.230769230769232</v>
      </c>
      <c r="G906" t="s">
        <v>14</v>
      </c>
      <c r="H906">
        <v>16</v>
      </c>
      <c r="I906" s="7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6"/>
        <v>163.98734177215189</v>
      </c>
      <c r="G907" t="s">
        <v>20</v>
      </c>
      <c r="H907">
        <v>236</v>
      </c>
      <c r="I907" s="7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6"/>
        <v>162.98181818181817</v>
      </c>
      <c r="G908" t="s">
        <v>20</v>
      </c>
      <c r="H908">
        <v>191</v>
      </c>
      <c r="I908" s="7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6"/>
        <v>20.252747252747252</v>
      </c>
      <c r="G909" t="s">
        <v>14</v>
      </c>
      <c r="H909">
        <v>41</v>
      </c>
      <c r="I909" s="7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6"/>
        <v>319.24083769633506</v>
      </c>
      <c r="G910" t="s">
        <v>20</v>
      </c>
      <c r="H910">
        <v>3934</v>
      </c>
      <c r="I910" s="7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6"/>
        <v>478.94444444444446</v>
      </c>
      <c r="G911" t="s">
        <v>20</v>
      </c>
      <c r="H911">
        <v>80</v>
      </c>
      <c r="I911" s="7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6"/>
        <v>19.556634304207122</v>
      </c>
      <c r="G912" t="s">
        <v>74</v>
      </c>
      <c r="H912">
        <v>296</v>
      </c>
      <c r="I912" s="7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6"/>
        <v>198.94827586206895</v>
      </c>
      <c r="G913" t="s">
        <v>20</v>
      </c>
      <c r="H913">
        <v>462</v>
      </c>
      <c r="I913" s="7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6"/>
        <v>795</v>
      </c>
      <c r="G914" t="s">
        <v>20</v>
      </c>
      <c r="H914">
        <v>179</v>
      </c>
      <c r="I914" s="7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6"/>
        <v>50.621082621082621</v>
      </c>
      <c r="G915" t="s">
        <v>14</v>
      </c>
      <c r="H915">
        <v>523</v>
      </c>
      <c r="I915" s="7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6"/>
        <v>57.4375</v>
      </c>
      <c r="G916" t="s">
        <v>14</v>
      </c>
      <c r="H916">
        <v>141</v>
      </c>
      <c r="I916" s="7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6"/>
        <v>155.62827640984909</v>
      </c>
      <c r="G917" t="s">
        <v>20</v>
      </c>
      <c r="H917">
        <v>1866</v>
      </c>
      <c r="I917" s="7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6"/>
        <v>36.297297297297298</v>
      </c>
      <c r="G918" t="s">
        <v>14</v>
      </c>
      <c r="H918">
        <v>52</v>
      </c>
      <c r="I918" s="7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6"/>
        <v>58.25</v>
      </c>
      <c r="G919" t="s">
        <v>47</v>
      </c>
      <c r="H919">
        <v>27</v>
      </c>
      <c r="I919" s="7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6"/>
        <v>237.39473684210526</v>
      </c>
      <c r="G920" t="s">
        <v>20</v>
      </c>
      <c r="H920">
        <v>156</v>
      </c>
      <c r="I920" s="7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6"/>
        <v>58.75</v>
      </c>
      <c r="G921" t="s">
        <v>14</v>
      </c>
      <c r="H921">
        <v>225</v>
      </c>
      <c r="I921" s="7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6"/>
        <v>182.56603773584905</v>
      </c>
      <c r="G922" t="s">
        <v>20</v>
      </c>
      <c r="H922">
        <v>255</v>
      </c>
      <c r="I922" s="7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6"/>
        <v>0.75436408977556113</v>
      </c>
      <c r="G923" t="s">
        <v>14</v>
      </c>
      <c r="H923">
        <v>38</v>
      </c>
      <c r="I923" s="7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6"/>
        <v>175.95330739299609</v>
      </c>
      <c r="G924" t="s">
        <v>20</v>
      </c>
      <c r="H924">
        <v>2261</v>
      </c>
      <c r="I924" s="7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6"/>
        <v>237.88235294117646</v>
      </c>
      <c r="G925" t="s">
        <v>20</v>
      </c>
      <c r="H925">
        <v>40</v>
      </c>
      <c r="I925" s="7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6"/>
        <v>488.05076142131981</v>
      </c>
      <c r="G926" t="s">
        <v>20</v>
      </c>
      <c r="H926">
        <v>2289</v>
      </c>
      <c r="I926" s="7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6"/>
        <v>224.06666666666669</v>
      </c>
      <c r="G927" t="s">
        <v>20</v>
      </c>
      <c r="H927">
        <v>65</v>
      </c>
      <c r="I927" s="7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6"/>
        <v>18.126436781609197</v>
      </c>
      <c r="G928" t="s">
        <v>14</v>
      </c>
      <c r="H928">
        <v>15</v>
      </c>
      <c r="I928" s="7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6"/>
        <v>45.847222222222221</v>
      </c>
      <c r="G929" t="s">
        <v>14</v>
      </c>
      <c r="H929">
        <v>37</v>
      </c>
      <c r="I929" s="7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6"/>
        <v>117.31541218637993</v>
      </c>
      <c r="G930" t="s">
        <v>20</v>
      </c>
      <c r="H930">
        <v>3777</v>
      </c>
      <c r="I930" s="7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6"/>
        <v>217.30909090909088</v>
      </c>
      <c r="G931" t="s">
        <v>20</v>
      </c>
      <c r="H931">
        <v>184</v>
      </c>
      <c r="I931" s="7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6"/>
        <v>112.28571428571428</v>
      </c>
      <c r="G932" t="s">
        <v>20</v>
      </c>
      <c r="H932">
        <v>85</v>
      </c>
      <c r="I932" s="7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6"/>
        <v>72.51898734177216</v>
      </c>
      <c r="G933" t="s">
        <v>14</v>
      </c>
      <c r="H933">
        <v>112</v>
      </c>
      <c r="I933" s="7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6"/>
        <v>212.30434782608697</v>
      </c>
      <c r="G934" t="s">
        <v>20</v>
      </c>
      <c r="H934">
        <v>144</v>
      </c>
      <c r="I934" s="7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6"/>
        <v>239.74657534246577</v>
      </c>
      <c r="G935" t="s">
        <v>20</v>
      </c>
      <c r="H935">
        <v>1902</v>
      </c>
      <c r="I935" s="7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6"/>
        <v>181.93548387096774</v>
      </c>
      <c r="G936" t="s">
        <v>20</v>
      </c>
      <c r="H936">
        <v>105</v>
      </c>
      <c r="I936" s="7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6"/>
        <v>164.13114754098362</v>
      </c>
      <c r="G937" t="s">
        <v>20</v>
      </c>
      <c r="H937">
        <v>132</v>
      </c>
      <c r="I937" s="7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6"/>
        <v>1.6375968992248062</v>
      </c>
      <c r="G938" t="s">
        <v>14</v>
      </c>
      <c r="H938">
        <v>21</v>
      </c>
      <c r="I938" s="7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6"/>
        <v>49.64385964912281</v>
      </c>
      <c r="G939" t="s">
        <v>74</v>
      </c>
      <c r="H939">
        <v>976</v>
      </c>
      <c r="I939" s="7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6"/>
        <v>109.70652173913042</v>
      </c>
      <c r="G940" t="s">
        <v>20</v>
      </c>
      <c r="H940">
        <v>96</v>
      </c>
      <c r="I940" s="7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6"/>
        <v>49.217948717948715</v>
      </c>
      <c r="G941" t="s">
        <v>14</v>
      </c>
      <c r="H941">
        <v>67</v>
      </c>
      <c r="I941" s="7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6"/>
        <v>62.232323232323225</v>
      </c>
      <c r="G942" t="s">
        <v>47</v>
      </c>
      <c r="H942">
        <v>66</v>
      </c>
      <c r="I942" s="7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6"/>
        <v>13.05813953488372</v>
      </c>
      <c r="G943" t="s">
        <v>14</v>
      </c>
      <c r="H943">
        <v>78</v>
      </c>
      <c r="I943" s="7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6"/>
        <v>64.635416666666671</v>
      </c>
      <c r="G944" t="s">
        <v>14</v>
      </c>
      <c r="H944">
        <v>67</v>
      </c>
      <c r="I944" s="7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6"/>
        <v>159.58666666666667</v>
      </c>
      <c r="G945" t="s">
        <v>20</v>
      </c>
      <c r="H945">
        <v>114</v>
      </c>
      <c r="I945" s="7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6"/>
        <v>81.42</v>
      </c>
      <c r="G946" t="s">
        <v>14</v>
      </c>
      <c r="H946">
        <v>263</v>
      </c>
      <c r="I946" s="7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6"/>
        <v>32.444767441860463</v>
      </c>
      <c r="G947" t="s">
        <v>14</v>
      </c>
      <c r="H947">
        <v>1691</v>
      </c>
      <c r="I947" s="7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6"/>
        <v>9.9141184124918666</v>
      </c>
      <c r="G948" t="s">
        <v>14</v>
      </c>
      <c r="H948">
        <v>181</v>
      </c>
      <c r="I948" s="7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6"/>
        <v>26.694444444444443</v>
      </c>
      <c r="G949" t="s">
        <v>14</v>
      </c>
      <c r="H949">
        <v>13</v>
      </c>
      <c r="I949" s="7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6"/>
        <v>62.957446808510639</v>
      </c>
      <c r="G950" t="s">
        <v>74</v>
      </c>
      <c r="H950">
        <v>160</v>
      </c>
      <c r="I950" s="7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6"/>
        <v>161.35593220338984</v>
      </c>
      <c r="G951" t="s">
        <v>20</v>
      </c>
      <c r="H951">
        <v>203</v>
      </c>
      <c r="I951" s="7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6"/>
        <v>5</v>
      </c>
      <c r="G952" t="s">
        <v>14</v>
      </c>
      <c r="H952">
        <v>1</v>
      </c>
      <c r="I952" s="7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6"/>
        <v>1096.9379310344827</v>
      </c>
      <c r="G953" t="s">
        <v>20</v>
      </c>
      <c r="H953">
        <v>1559</v>
      </c>
      <c r="I953" s="7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6"/>
        <v>70.094158075601371</v>
      </c>
      <c r="G954" t="s">
        <v>74</v>
      </c>
      <c r="H954">
        <v>2266</v>
      </c>
      <c r="I954" s="7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6"/>
        <v>60</v>
      </c>
      <c r="G955" t="s">
        <v>14</v>
      </c>
      <c r="H955">
        <v>21</v>
      </c>
      <c r="I955" s="7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6"/>
        <v>367.0985915492958</v>
      </c>
      <c r="G956" t="s">
        <v>20</v>
      </c>
      <c r="H956">
        <v>1548</v>
      </c>
      <c r="I956" s="7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6"/>
        <v>1109</v>
      </c>
      <c r="G957" t="s">
        <v>20</v>
      </c>
      <c r="H957">
        <v>80</v>
      </c>
      <c r="I957" s="7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6"/>
        <v>19.028784648187631</v>
      </c>
      <c r="G958" t="s">
        <v>14</v>
      </c>
      <c r="H958">
        <v>830</v>
      </c>
      <c r="I958" s="7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6"/>
        <v>126.87755102040816</v>
      </c>
      <c r="G959" t="s">
        <v>20</v>
      </c>
      <c r="H959">
        <v>131</v>
      </c>
      <c r="I959" s="7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6"/>
        <v>734.63636363636363</v>
      </c>
      <c r="G960" t="s">
        <v>20</v>
      </c>
      <c r="H960">
        <v>112</v>
      </c>
      <c r="I960" s="7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6"/>
        <v>4.5731034482758623</v>
      </c>
      <c r="G961" t="s">
        <v>14</v>
      </c>
      <c r="H961">
        <v>130</v>
      </c>
      <c r="I961" s="7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6"/>
        <v>85.054545454545448</v>
      </c>
      <c r="G962" t="s">
        <v>14</v>
      </c>
      <c r="H962">
        <v>55</v>
      </c>
      <c r="I962" s="7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0">(((L962/60)/60)/24)+DATE(1970,1,1)</f>
        <v>42408.25</v>
      </c>
      <c r="O962" s="11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2">E963/D963*100</f>
        <v>119.29824561403508</v>
      </c>
      <c r="G963" t="s">
        <v>20</v>
      </c>
      <c r="H963">
        <v>155</v>
      </c>
      <c r="I963" s="7">
        <f t="shared" ref="I963:I1001" si="93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0"/>
        <v>40591.25</v>
      </c>
      <c r="O963" s="11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RIGHT(R963,LEN(R963)-SEARCH("/",R963,1))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2"/>
        <v>296.02777777777777</v>
      </c>
      <c r="G964" t="s">
        <v>20</v>
      </c>
      <c r="H964">
        <v>266</v>
      </c>
      <c r="I964" s="7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2"/>
        <v>84.694915254237287</v>
      </c>
      <c r="G965" t="s">
        <v>14</v>
      </c>
      <c r="H965">
        <v>114</v>
      </c>
      <c r="I965" s="7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2"/>
        <v>355.7837837837838</v>
      </c>
      <c r="G966" t="s">
        <v>20</v>
      </c>
      <c r="H966">
        <v>155</v>
      </c>
      <c r="I966" s="7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2"/>
        <v>386.40909090909093</v>
      </c>
      <c r="G967" t="s">
        <v>20</v>
      </c>
      <c r="H967">
        <v>207</v>
      </c>
      <c r="I967" s="7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2"/>
        <v>792.23529411764707</v>
      </c>
      <c r="G968" t="s">
        <v>20</v>
      </c>
      <c r="H968">
        <v>245</v>
      </c>
      <c r="I968" s="7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2"/>
        <v>137.03393665158373</v>
      </c>
      <c r="G969" t="s">
        <v>20</v>
      </c>
      <c r="H969">
        <v>1573</v>
      </c>
      <c r="I969" s="7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2"/>
        <v>338.20833333333337</v>
      </c>
      <c r="G970" t="s">
        <v>20</v>
      </c>
      <c r="H970">
        <v>114</v>
      </c>
      <c r="I970" s="7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2"/>
        <v>108.22784810126582</v>
      </c>
      <c r="G971" t="s">
        <v>20</v>
      </c>
      <c r="H971">
        <v>93</v>
      </c>
      <c r="I971" s="7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2"/>
        <v>60.757639620653315</v>
      </c>
      <c r="G972" t="s">
        <v>14</v>
      </c>
      <c r="H972">
        <v>594</v>
      </c>
      <c r="I972" s="7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2"/>
        <v>27.725490196078432</v>
      </c>
      <c r="G973" t="s">
        <v>14</v>
      </c>
      <c r="H973">
        <v>24</v>
      </c>
      <c r="I973" s="7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2"/>
        <v>228.3934426229508</v>
      </c>
      <c r="G974" t="s">
        <v>20</v>
      </c>
      <c r="H974">
        <v>1681</v>
      </c>
      <c r="I974" s="7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2"/>
        <v>21.615194054500414</v>
      </c>
      <c r="G975" t="s">
        <v>14</v>
      </c>
      <c r="H975">
        <v>252</v>
      </c>
      <c r="I975" s="7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2"/>
        <v>373.875</v>
      </c>
      <c r="G976" t="s">
        <v>20</v>
      </c>
      <c r="H976">
        <v>32</v>
      </c>
      <c r="I976" s="7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2"/>
        <v>154.92592592592592</v>
      </c>
      <c r="G977" t="s">
        <v>20</v>
      </c>
      <c r="H977">
        <v>135</v>
      </c>
      <c r="I977" s="7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2"/>
        <v>322.14999999999998</v>
      </c>
      <c r="G978" t="s">
        <v>20</v>
      </c>
      <c r="H978">
        <v>140</v>
      </c>
      <c r="I978" s="7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2"/>
        <v>73.957142857142856</v>
      </c>
      <c r="G979" t="s">
        <v>14</v>
      </c>
      <c r="H979">
        <v>67</v>
      </c>
      <c r="I979" s="7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2"/>
        <v>864.1</v>
      </c>
      <c r="G980" t="s">
        <v>20</v>
      </c>
      <c r="H980">
        <v>92</v>
      </c>
      <c r="I980" s="7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2"/>
        <v>143.26245847176079</v>
      </c>
      <c r="G981" t="s">
        <v>20</v>
      </c>
      <c r="H981">
        <v>1015</v>
      </c>
      <c r="I981" s="7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2"/>
        <v>40.281762295081968</v>
      </c>
      <c r="G982" t="s">
        <v>14</v>
      </c>
      <c r="H982">
        <v>742</v>
      </c>
      <c r="I982" s="7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2"/>
        <v>178.22388059701493</v>
      </c>
      <c r="G983" t="s">
        <v>20</v>
      </c>
      <c r="H983">
        <v>323</v>
      </c>
      <c r="I983" s="7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2"/>
        <v>84.930555555555557</v>
      </c>
      <c r="G984" t="s">
        <v>14</v>
      </c>
      <c r="H984">
        <v>75</v>
      </c>
      <c r="I984" s="7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2"/>
        <v>145.93648334624322</v>
      </c>
      <c r="G985" t="s">
        <v>20</v>
      </c>
      <c r="H985">
        <v>2326</v>
      </c>
      <c r="I985" s="7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2"/>
        <v>152.46153846153848</v>
      </c>
      <c r="G986" t="s">
        <v>20</v>
      </c>
      <c r="H986">
        <v>381</v>
      </c>
      <c r="I986" s="7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2"/>
        <v>67.129542790152414</v>
      </c>
      <c r="G987" t="s">
        <v>14</v>
      </c>
      <c r="H987">
        <v>4405</v>
      </c>
      <c r="I987" s="7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2"/>
        <v>40.307692307692307</v>
      </c>
      <c r="G988" t="s">
        <v>14</v>
      </c>
      <c r="H988">
        <v>92</v>
      </c>
      <c r="I988" s="7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2"/>
        <v>216.79032258064518</v>
      </c>
      <c r="G989" t="s">
        <v>20</v>
      </c>
      <c r="H989">
        <v>480</v>
      </c>
      <c r="I989" s="7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2"/>
        <v>52.117021276595743</v>
      </c>
      <c r="G990" t="s">
        <v>14</v>
      </c>
      <c r="H990">
        <v>64</v>
      </c>
      <c r="I990" s="7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2"/>
        <v>499.58333333333337</v>
      </c>
      <c r="G991" t="s">
        <v>20</v>
      </c>
      <c r="H991">
        <v>226</v>
      </c>
      <c r="I991" s="7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2"/>
        <v>87.679487179487182</v>
      </c>
      <c r="G992" t="s">
        <v>14</v>
      </c>
      <c r="H992">
        <v>64</v>
      </c>
      <c r="I992" s="7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2"/>
        <v>113.17346938775511</v>
      </c>
      <c r="G993" t="s">
        <v>20</v>
      </c>
      <c r="H993">
        <v>241</v>
      </c>
      <c r="I993" s="7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2"/>
        <v>426.54838709677421</v>
      </c>
      <c r="G994" t="s">
        <v>20</v>
      </c>
      <c r="H994">
        <v>132</v>
      </c>
      <c r="I994" s="7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2"/>
        <v>77.632653061224488</v>
      </c>
      <c r="G995" t="s">
        <v>74</v>
      </c>
      <c r="H995">
        <v>75</v>
      </c>
      <c r="I995" s="7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2"/>
        <v>52.496810772501767</v>
      </c>
      <c r="G996" t="s">
        <v>14</v>
      </c>
      <c r="H996">
        <v>842</v>
      </c>
      <c r="I996" s="7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2"/>
        <v>157.46762589928059</v>
      </c>
      <c r="G997" t="s">
        <v>20</v>
      </c>
      <c r="H997">
        <v>2043</v>
      </c>
      <c r="I997" s="7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2"/>
        <v>72.939393939393938</v>
      </c>
      <c r="G998" t="s">
        <v>14</v>
      </c>
      <c r="H998">
        <v>112</v>
      </c>
      <c r="I998" s="7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2"/>
        <v>60.565789473684205</v>
      </c>
      <c r="G999" t="s">
        <v>74</v>
      </c>
      <c r="H999">
        <v>139</v>
      </c>
      <c r="I999" s="7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2"/>
        <v>56.791291291291287</v>
      </c>
      <c r="G1000" t="s">
        <v>14</v>
      </c>
      <c r="H1000">
        <v>374</v>
      </c>
      <c r="I1000" s="7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2"/>
        <v>56.542754275427541</v>
      </c>
      <c r="G1001" t="s">
        <v>74</v>
      </c>
      <c r="H1001">
        <v>1122</v>
      </c>
      <c r="I1001" s="7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7D3CB9A9-CCA2-4085-8539-D35633A3E6B8}"/>
  <conditionalFormatting sqref="G1:G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5" priority="10" operator="containsText" text="failed">
      <formula>NOT(ISERROR(SEARCH("failed",G1)))</formula>
    </cfRule>
    <cfRule type="containsText" dxfId="4" priority="11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0.39997558519241921"/>
      </colorScale>
    </cfRule>
    <cfRule type="colorScale" priority="2">
      <colorScale>
        <cfvo type="num" val="0"/>
        <cfvo type="num" val="100"/>
        <cfvo type="num" val="200"/>
        <color rgb="FFF8696B"/>
        <color theme="9" tint="-0.249977111117893"/>
        <color theme="8" tint="-0.249977111117893"/>
      </colorScale>
    </cfRule>
    <cfRule type="colorScale" priority="3">
      <colorScale>
        <cfvo type="num" val="0"/>
        <cfvo type="num" val="100"/>
        <cfvo type="num" val="200"/>
        <color rgb="FFF577AD"/>
        <color theme="9" tint="0.39997558519241921"/>
        <color theme="7" tint="0.39997558519241921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943A4D7-3726-4428-ABAB-4B1E658DFCC8}">
            <xm:f>NOT(ISERROR(SEARCH($G$20,G1)))</xm:f>
            <xm:f>$G$20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5" operator="containsText" id="{21BF4C4D-AE01-4268-AE0A-25F9A64C9C04}">
            <xm:f>NOT(ISERROR(SEARCH($G$10,G1)))</xm:f>
            <xm:f>$G$10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" operator="containsText" id="{C3DD72D1-B8E5-4D9B-9505-74D7F673F747}">
            <xm:f>NOT(ISERROR(SEARCH($G$10+$G$20,G1)))</xm:f>
            <xm:f>$G$10+$G$20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7" operator="containsText" id="{AE513407-5991-485E-8BFF-CF4D57E7BA1F}">
            <xm:f>NOT(ISERROR(SEARCH($G$3,G1)))</xm:f>
            <xm:f>$G$3</xm:f>
            <x14:dxf>
              <fill>
                <patternFill>
                  <bgColor theme="9" tint="0.59996337778862885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6E5C-B148-49F4-9F56-076A436C10E1}">
  <dimension ref="B12:G25"/>
  <sheetViews>
    <sheetView showGridLines="0" topLeftCell="A7" zoomScale="115" zoomScaleNormal="115" workbookViewId="0">
      <selection activeCell="F30" sqref="F30"/>
    </sheetView>
  </sheetViews>
  <sheetFormatPr defaultRowHeight="15.75" x14ac:dyDescent="0.25"/>
  <cols>
    <col min="1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8" max="8" width="5.625" bestFit="1" customWidth="1"/>
    <col min="9" max="9" width="3.875" bestFit="1" customWidth="1"/>
    <col min="10" max="10" width="9.25" bestFit="1" customWidth="1"/>
    <col min="11" max="11" width="8" bestFit="1" customWidth="1"/>
    <col min="12" max="12" width="8.375" bestFit="1" customWidth="1"/>
    <col min="13" max="13" width="5.625" bestFit="1" customWidth="1"/>
    <col min="14" max="14" width="3.875" bestFit="1" customWidth="1"/>
    <col min="15" max="15" width="9.25" bestFit="1" customWidth="1"/>
    <col min="16" max="16" width="8" bestFit="1" customWidth="1"/>
    <col min="17" max="17" width="8.375" bestFit="1" customWidth="1"/>
    <col min="18" max="18" width="5.625" bestFit="1" customWidth="1"/>
    <col min="19" max="19" width="3.875" bestFit="1" customWidth="1"/>
    <col min="20" max="20" width="9.25" bestFit="1" customWidth="1"/>
    <col min="21" max="21" width="8.125" bestFit="1" customWidth="1"/>
    <col min="22" max="22" width="8.3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8.125" bestFit="1" customWidth="1"/>
    <col min="27" max="27" width="8.375" bestFit="1" customWidth="1"/>
    <col min="28" max="28" width="5.625" bestFit="1" customWidth="1"/>
    <col min="29" max="29" width="9.25" bestFit="1" customWidth="1"/>
    <col min="30" max="30" width="7.25" bestFit="1" customWidth="1"/>
    <col min="31" max="31" width="8.375" bestFit="1" customWidth="1"/>
    <col min="32" max="32" width="5.625" bestFit="1" customWidth="1"/>
    <col min="33" max="33" width="3.875" bestFit="1" customWidth="1"/>
    <col min="34" max="34" width="9.25" bestFit="1" customWidth="1"/>
    <col min="35" max="35" width="8" bestFit="1" customWidth="1"/>
    <col min="36" max="36" width="11" bestFit="1" customWidth="1"/>
  </cols>
  <sheetData>
    <row r="12" spans="2:7" x14ac:dyDescent="0.25">
      <c r="B12" s="8" t="s">
        <v>6</v>
      </c>
      <c r="C12" t="s">
        <v>2044</v>
      </c>
    </row>
    <row r="14" spans="2:7" x14ac:dyDescent="0.25">
      <c r="B14" s="8" t="s">
        <v>2069</v>
      </c>
      <c r="C14" s="8" t="s">
        <v>2043</v>
      </c>
    </row>
    <row r="15" spans="2:7" x14ac:dyDescent="0.25">
      <c r="B15" s="8" t="s">
        <v>2033</v>
      </c>
      <c r="C15" t="s">
        <v>74</v>
      </c>
      <c r="D15" t="s">
        <v>14</v>
      </c>
      <c r="E15" t="s">
        <v>47</v>
      </c>
      <c r="F15" t="s">
        <v>20</v>
      </c>
      <c r="G15" t="s">
        <v>2034</v>
      </c>
    </row>
    <row r="16" spans="2:7" x14ac:dyDescent="0.25">
      <c r="B16" s="9" t="s">
        <v>2035</v>
      </c>
      <c r="C16" s="23">
        <v>11</v>
      </c>
      <c r="D16" s="23">
        <v>60</v>
      </c>
      <c r="E16" s="23">
        <v>5</v>
      </c>
      <c r="F16" s="23">
        <v>102</v>
      </c>
      <c r="G16" s="23">
        <v>178</v>
      </c>
    </row>
    <row r="17" spans="2:7" x14ac:dyDescent="0.25">
      <c r="B17" s="9" t="s">
        <v>2036</v>
      </c>
      <c r="C17" s="23">
        <v>4</v>
      </c>
      <c r="D17" s="23">
        <v>20</v>
      </c>
      <c r="E17" s="23"/>
      <c r="F17" s="23">
        <v>22</v>
      </c>
      <c r="G17" s="23">
        <v>46</v>
      </c>
    </row>
    <row r="18" spans="2:7" x14ac:dyDescent="0.25">
      <c r="B18" s="9" t="s">
        <v>2037</v>
      </c>
      <c r="C18" s="23">
        <v>1</v>
      </c>
      <c r="D18" s="23">
        <v>23</v>
      </c>
      <c r="E18" s="23">
        <v>3</v>
      </c>
      <c r="F18" s="23">
        <v>21</v>
      </c>
      <c r="G18" s="23">
        <v>48</v>
      </c>
    </row>
    <row r="19" spans="2:7" x14ac:dyDescent="0.25">
      <c r="B19" s="9" t="s">
        <v>2110</v>
      </c>
      <c r="C19" s="23"/>
      <c r="D19" s="23"/>
      <c r="E19" s="23"/>
      <c r="F19" s="23">
        <v>4</v>
      </c>
      <c r="G19" s="23">
        <v>4</v>
      </c>
    </row>
    <row r="20" spans="2:7" x14ac:dyDescent="0.25">
      <c r="B20" s="9" t="s">
        <v>2038</v>
      </c>
      <c r="C20" s="23">
        <v>10</v>
      </c>
      <c r="D20" s="23">
        <v>66</v>
      </c>
      <c r="E20" s="23"/>
      <c r="F20" s="23">
        <v>99</v>
      </c>
      <c r="G20" s="23">
        <v>175</v>
      </c>
    </row>
    <row r="21" spans="2:7" x14ac:dyDescent="0.25">
      <c r="B21" s="9" t="s">
        <v>2039</v>
      </c>
      <c r="C21" s="23">
        <v>4</v>
      </c>
      <c r="D21" s="23">
        <v>11</v>
      </c>
      <c r="E21" s="23">
        <v>1</v>
      </c>
      <c r="F21" s="23">
        <v>26</v>
      </c>
      <c r="G21" s="23">
        <v>42</v>
      </c>
    </row>
    <row r="22" spans="2:7" x14ac:dyDescent="0.25">
      <c r="B22" s="9" t="s">
        <v>2040</v>
      </c>
      <c r="C22" s="23">
        <v>2</v>
      </c>
      <c r="D22" s="23">
        <v>24</v>
      </c>
      <c r="E22" s="23">
        <v>1</v>
      </c>
      <c r="F22" s="23">
        <v>40</v>
      </c>
      <c r="G22" s="23">
        <v>67</v>
      </c>
    </row>
    <row r="23" spans="2:7" x14ac:dyDescent="0.25">
      <c r="B23" s="9" t="s">
        <v>2041</v>
      </c>
      <c r="C23" s="23">
        <v>2</v>
      </c>
      <c r="D23" s="23">
        <v>28</v>
      </c>
      <c r="E23" s="23">
        <v>2</v>
      </c>
      <c r="F23" s="23">
        <v>64</v>
      </c>
      <c r="G23" s="23">
        <v>96</v>
      </c>
    </row>
    <row r="24" spans="2:7" x14ac:dyDescent="0.25">
      <c r="B24" s="9" t="s">
        <v>2042</v>
      </c>
      <c r="C24" s="23">
        <v>23</v>
      </c>
      <c r="D24" s="23">
        <v>132</v>
      </c>
      <c r="E24" s="23">
        <v>2</v>
      </c>
      <c r="F24" s="23">
        <v>187</v>
      </c>
      <c r="G24" s="23">
        <v>344</v>
      </c>
    </row>
    <row r="25" spans="2:7" x14ac:dyDescent="0.25">
      <c r="B25" s="9" t="s">
        <v>2034</v>
      </c>
      <c r="C25" s="23">
        <v>57</v>
      </c>
      <c r="D25" s="23">
        <v>364</v>
      </c>
      <c r="E25" s="23">
        <v>14</v>
      </c>
      <c r="F25" s="23">
        <v>565</v>
      </c>
      <c r="G25" s="2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182F-19A5-42CB-8406-94409B576923}">
  <dimension ref="A1:F30"/>
  <sheetViews>
    <sheetView showGridLines="0" workbookViewId="0">
      <selection activeCell="G38" sqref="G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2044</v>
      </c>
    </row>
    <row r="2" spans="1:6" x14ac:dyDescent="0.25">
      <c r="A2" s="8" t="s">
        <v>2031</v>
      </c>
      <c r="B2" t="s">
        <v>2044</v>
      </c>
    </row>
    <row r="4" spans="1:6" x14ac:dyDescent="0.25">
      <c r="A4" s="8" t="s">
        <v>2069</v>
      </c>
      <c r="B4" s="8" t="s">
        <v>2043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9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2054</v>
      </c>
      <c r="E7">
        <v>4</v>
      </c>
      <c r="F7">
        <v>4</v>
      </c>
    </row>
    <row r="8" spans="1:6" x14ac:dyDescent="0.25">
      <c r="A8" s="9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2055</v>
      </c>
      <c r="C10">
        <v>8</v>
      </c>
      <c r="E10">
        <v>10</v>
      </c>
      <c r="F10">
        <v>18</v>
      </c>
    </row>
    <row r="11" spans="1:6" x14ac:dyDescent="0.25">
      <c r="A11" s="9" t="s">
        <v>2062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2045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2058</v>
      </c>
      <c r="C15">
        <v>3</v>
      </c>
      <c r="E15">
        <v>4</v>
      </c>
      <c r="F15">
        <v>7</v>
      </c>
    </row>
    <row r="16" spans="1:6" x14ac:dyDescent="0.25">
      <c r="A16" s="9" t="s">
        <v>2052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2063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2064</v>
      </c>
      <c r="C20">
        <v>4</v>
      </c>
      <c r="E20">
        <v>4</v>
      </c>
      <c r="F20">
        <v>8</v>
      </c>
    </row>
    <row r="21" spans="1:6" x14ac:dyDescent="0.25">
      <c r="A21" s="9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2049</v>
      </c>
      <c r="C22">
        <v>9</v>
      </c>
      <c r="E22">
        <v>5</v>
      </c>
      <c r="F22">
        <v>14</v>
      </c>
    </row>
    <row r="23" spans="1:6" x14ac:dyDescent="0.2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2065</v>
      </c>
      <c r="C25">
        <v>7</v>
      </c>
      <c r="E25">
        <v>14</v>
      </c>
      <c r="F25">
        <v>21</v>
      </c>
    </row>
    <row r="26" spans="1:6" x14ac:dyDescent="0.25">
      <c r="A26" s="9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2060</v>
      </c>
      <c r="E29">
        <v>3</v>
      </c>
      <c r="F29">
        <v>3</v>
      </c>
    </row>
    <row r="30" spans="1:6" x14ac:dyDescent="0.25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16EB-98A6-4C6B-A8DA-EA73DC8E4B24}">
  <dimension ref="A1:E18"/>
  <sheetViews>
    <sheetView showGridLines="0" workbookViewId="0">
      <selection activeCell="C3" sqref="C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2031</v>
      </c>
      <c r="B1" t="s">
        <v>2044</v>
      </c>
    </row>
    <row r="2" spans="1:5" x14ac:dyDescent="0.25">
      <c r="A2" s="8" t="s">
        <v>2084</v>
      </c>
      <c r="B2" t="s">
        <v>2044</v>
      </c>
    </row>
    <row r="4" spans="1:5" x14ac:dyDescent="0.25">
      <c r="A4" s="8" t="s">
        <v>2069</v>
      </c>
      <c r="B4" s="8" t="s">
        <v>2043</v>
      </c>
    </row>
    <row r="5" spans="1:5" x14ac:dyDescent="0.25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9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7DA-87EA-462A-A538-976D485AEE7F}">
  <dimension ref="A1:H13"/>
  <sheetViews>
    <sheetView showGridLines="0" workbookViewId="0">
      <selection activeCell="A17" sqref="A17"/>
    </sheetView>
  </sheetViews>
  <sheetFormatPr defaultRowHeight="15.75" x14ac:dyDescent="0.25"/>
  <cols>
    <col min="1" max="1" width="13.875" customWidth="1"/>
    <col min="2" max="2" width="17.75" customWidth="1"/>
    <col min="3" max="3" width="14" customWidth="1"/>
    <col min="4" max="4" width="16.875" customWidth="1"/>
    <col min="5" max="5" width="14.375" customWidth="1"/>
    <col min="6" max="6" width="20.375" style="12" customWidth="1"/>
    <col min="7" max="7" width="16.5" style="12" customWidth="1"/>
    <col min="8" max="8" width="19.375" style="12" customWidth="1"/>
  </cols>
  <sheetData>
    <row r="1" spans="1:8" x14ac:dyDescent="0.25">
      <c r="A1" s="18" t="s">
        <v>2085</v>
      </c>
      <c r="B1" s="18" t="s">
        <v>2086</v>
      </c>
      <c r="C1" s="18" t="s">
        <v>2087</v>
      </c>
      <c r="D1" s="18" t="s">
        <v>2088</v>
      </c>
      <c r="E1" s="18" t="s">
        <v>2089</v>
      </c>
      <c r="F1" s="19" t="s">
        <v>2090</v>
      </c>
      <c r="G1" s="19" t="s">
        <v>2091</v>
      </c>
      <c r="H1" s="19" t="s">
        <v>2092</v>
      </c>
    </row>
    <row r="2" spans="1:8" x14ac:dyDescent="0.25">
      <c r="A2" s="20" t="s">
        <v>2093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s="20" t="s">
        <v>2094</v>
      </c>
      <c r="B3">
        <f>COUNTIFS(Crowdfunding!$D$2:$D$1001,"&gt;=1000",Crowdfunding!$D$2:$D$1001,"&lt;=4999",Crowdfunding!$G$2:$G$1001,"=successful")</f>
        <v>191</v>
      </c>
      <c r="C3">
        <f>COUNTIFS(Crowdfunding!$D$2:$D$1001,"&gt;=1000",Crowdfunding!$D$2:$D$1001,"&lt;=4999",Crowdfunding!$G$2:$G$1001,"=failed")</f>
        <v>38</v>
      </c>
      <c r="D3">
        <f>COUNTIFS(Crowdfunding!$D$2:$D$1001,"&gt;=1000",Crowdfunding!$D$2:$D$1001,"&lt;=4999",Crowdfunding!$G$2:$G$1001,"=canceled")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s="20" t="s">
        <v>2095</v>
      </c>
      <c r="B4">
        <f>COUNTIFS(Crowdfunding!$D$2:$D$1001,"&gt;=5000",Crowdfunding!$D$2:$D$1001,"&lt;=9999",Crowdfunding!$G$2:$G$1001,"=successful")</f>
        <v>164</v>
      </c>
      <c r="C4">
        <f>COUNTIFS(Crowdfunding!$D$2:$D$1001,"&gt;=5000",Crowdfunding!$D$2:$D$1001,"&lt;=9999",Crowdfunding!$G$2:$G$1001,"=failed")</f>
        <v>126</v>
      </c>
      <c r="D4">
        <f>COUNTIFS(Crowdfunding!$D$2:$D$1001,"&gt;=5000",Crowdfunding!$D$2:$D$1001,"&lt;=9999",Crowdfunding!$G$2:$G$1001,"=canceled")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20" t="s">
        <v>2096</v>
      </c>
      <c r="B5">
        <f>COUNTIFS(Crowdfunding!$D$2:$D$1001,"&gt;=10000",Crowdfunding!$D$2:$D$1001,"&lt;=14999",Crowdfunding!$G$2:$G$1001,"=successful")</f>
        <v>4</v>
      </c>
      <c r="C5">
        <f>COUNTIFS(Crowdfunding!$D$2:$D$1001,"&gt;=10000",Crowdfunding!$D$2:$D$1001,"&lt;=14999",Crowdfunding!$G$2:$G$1001,"=failed")</f>
        <v>5</v>
      </c>
      <c r="D5">
        <f>COUNTIFS(Crowdfunding!$D$2:$D$1001,"&gt;=10000",Crowdfunding!$D$2:$D$1001,"&lt;=14999",Crowdfunding!$G$2:$G$1001,"=canceled")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20" t="s">
        <v>2097</v>
      </c>
      <c r="B6">
        <f>COUNTIFS(Crowdfunding!$D$2:$D$1001,"&gt;=15000",Crowdfunding!$D$2:$D$1001,"&lt;=19999",Crowdfunding!$G$2:$G$1001,"=successful")</f>
        <v>10</v>
      </c>
      <c r="C6">
        <f>COUNTIFS(Crowdfunding!$D$2:$D$1001,"&gt;=15000",Crowdfunding!$D$2:$D$1001,"&lt;=19999",Crowdfunding!$G$2:$G$1001,"=failed")</f>
        <v>0</v>
      </c>
      <c r="D6">
        <f>COUNTIFS(Crowdfunding!$D$2:$D$1001,"&gt;=15000",Crowdfunding!$D$2:$D$1001,"&lt;=14999",Crowdfunding!$G$2:$G$1001,"=canceled")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20" t="s">
        <v>2098</v>
      </c>
      <c r="B7">
        <f>COUNTIFS(Crowdfunding!$D$2:$D$1001,"&gt;=20000",Crowdfunding!$D$2:$D$1001,"&lt;=24999",Crowdfunding!$G$2:$G$1001,"=successful")</f>
        <v>7</v>
      </c>
      <c r="C7">
        <f>COUNTIFS(Crowdfunding!$D$2:$D$1001,"&gt;=20000",Crowdfunding!$D$2:$D$1001,"&lt;=24999",Crowdfunding!$G$2:$G$1001,"=failed")</f>
        <v>0</v>
      </c>
      <c r="D7">
        <f>COUNTIFS(Crowdfunding!$D$2:$D$1001,"&gt;=20000",Crowdfunding!$D$2:$D$1001,"&lt;=24999",Crowdfunding!$G$2:$G$1001,"=canceled")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20" t="s">
        <v>2099</v>
      </c>
      <c r="B8">
        <f>COUNTIFS(Crowdfunding!$D$2:$D$1001,"&gt;=25000",Crowdfunding!$D$2:$D$1001,"&lt;=29999",Crowdfunding!$G$2:$G$1001,"=successful")</f>
        <v>11</v>
      </c>
      <c r="C8">
        <f>COUNTIFS(Crowdfunding!$D$2:$D$1001,"&gt;=25000",Crowdfunding!$D$2:$D$1001,"&lt;=29999",Crowdfunding!$G$2:$G$1001,"=failed")</f>
        <v>3</v>
      </c>
      <c r="D8">
        <f>COUNTIFS(Crowdfunding!$D$2:$D$1001,"&gt;=25000",Crowdfunding!$D$2:$D$1001,"&lt;=29999",Crowdfunding!$G$2:$G$1001,"=canceled")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20" t="s">
        <v>2100</v>
      </c>
      <c r="B9">
        <f>COUNTIFS(Crowdfunding!$D$2:$D$1001,"&gt;=30000",Crowdfunding!$D$2:$D$1001,"&lt;=34999",Crowdfunding!$G$2:$G$1001,"=successful")</f>
        <v>7</v>
      </c>
      <c r="C9">
        <f>COUNTIFS(Crowdfunding!$D$2:$D$1001,"&gt;=30000",Crowdfunding!$D$2:$D$1001,"&lt;=34999",Crowdfunding!$G$2:$G$1001,"=failed")</f>
        <v>0</v>
      </c>
      <c r="D9">
        <f>COUNTIFS(Crowdfunding!$D$2:$D$1001,"&gt;=30000",Crowdfunding!$D$2:$D$1001,"&lt;=34999",Crowdfunding!$G$2:$G$1001,"=canceled")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20" t="s">
        <v>2101</v>
      </c>
      <c r="B10">
        <f>COUNTIFS(Crowdfunding!$D$2:$D$1001,"&gt;=35000",Crowdfunding!$D$2:$D$1001,"&lt;=39999",Crowdfunding!$G$2:$G$1001,"=successful")</f>
        <v>8</v>
      </c>
      <c r="C10">
        <f>COUNTIFS(Crowdfunding!$D$2:$D$1001,"&gt;=35000",Crowdfunding!$D$2:$D$1001,"&lt;=39999",Crowdfunding!$G$2:$G$1001,"=failed")</f>
        <v>3</v>
      </c>
      <c r="D10">
        <f>COUNTIFS(Crowdfunding!$D$2:$D$1001,"&gt;=35000",Crowdfunding!$D$2:$D$1001,"&lt;=39999",Crowdfunding!$G$2:$G$1001,"=canceled")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s="20" t="s">
        <v>2102</v>
      </c>
      <c r="B11">
        <f>COUNTIFS(Crowdfunding!$D$2:$D$1001,"&gt;=40000",Crowdfunding!$D$2:$D$1001,"&lt;=44999",Crowdfunding!$G$2:$G$1001,"=successful")</f>
        <v>11</v>
      </c>
      <c r="C11">
        <f>COUNTIFS(Crowdfunding!$D$2:$D$1001,"&gt;=40000",Crowdfunding!$D$2:$D$1001,"&lt;=44999",Crowdfunding!$G$2:$G$1001,"=failed")</f>
        <v>3</v>
      </c>
      <c r="D11">
        <f>COUNTIFS(Crowdfunding!$D$2:$D$1001,"&gt;=40000",Crowdfunding!$D$2:$D$1001,"&lt;=44999",Crowdfunding!$G$2:$G$1001,"=canceled")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20" t="s">
        <v>2103</v>
      </c>
      <c r="B12">
        <f>COUNTIFS(Crowdfunding!$D$2:$D$1001,"&gt;=45000",Crowdfunding!$D$2:$D$1001,"&lt;=49999",Crowdfunding!$G$2:$G$1001,"=successful")</f>
        <v>8</v>
      </c>
      <c r="C12">
        <f>COUNTIFS(Crowdfunding!$D$2:$D$1001,"&gt;=45000",Crowdfunding!$D$2:$D$1001,"&lt;=49999",Crowdfunding!$G$2:$G$1001,"=failed")</f>
        <v>3</v>
      </c>
      <c r="D12">
        <f>COUNTIFS(Crowdfunding!$D$2:$D$1001,"&gt;=45000",Crowdfunding!$D$2:$D$1001,"&lt;=49999",Crowdfunding!$G$2:$G$1001,"=canceled")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31.5" x14ac:dyDescent="0.25">
      <c r="A13" s="20" t="s">
        <v>2104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3176-C7A9-4937-BA43-CD4D7EC14223}">
  <dimension ref="A1:S566"/>
  <sheetViews>
    <sheetView showGridLines="0" tabSelected="1" zoomScale="115" zoomScaleNormal="115" workbookViewId="0">
      <selection activeCell="F4" sqref="F4"/>
    </sheetView>
  </sheetViews>
  <sheetFormatPr defaultRowHeight="15.75" x14ac:dyDescent="0.25"/>
  <cols>
    <col min="1" max="1" width="9" style="15"/>
    <col min="2" max="2" width="13.875" customWidth="1"/>
    <col min="4" max="4" width="9" style="13"/>
    <col min="5" max="5" width="13.125" customWidth="1"/>
    <col min="6" max="6" width="23.125" customWidth="1"/>
  </cols>
  <sheetData>
    <row r="1" spans="1:19" x14ac:dyDescent="0.25">
      <c r="A1" s="14" t="s">
        <v>4</v>
      </c>
      <c r="B1" s="1" t="s">
        <v>5</v>
      </c>
      <c r="D1" s="16" t="s">
        <v>4</v>
      </c>
      <c r="E1" s="1" t="s">
        <v>5</v>
      </c>
      <c r="G1" s="21" t="s">
        <v>20</v>
      </c>
      <c r="H1" s="21"/>
      <c r="J1" s="22" t="s">
        <v>14</v>
      </c>
      <c r="K1" s="22"/>
    </row>
    <row r="2" spans="1:19" x14ac:dyDescent="0.25">
      <c r="A2" s="15" t="s">
        <v>20</v>
      </c>
      <c r="B2">
        <v>158</v>
      </c>
      <c r="D2" s="13" t="s">
        <v>14</v>
      </c>
      <c r="E2">
        <v>0</v>
      </c>
      <c r="G2" t="s">
        <v>2105</v>
      </c>
      <c r="H2">
        <f>AVERAGE(B2:B566)</f>
        <v>851.14690265486729</v>
      </c>
      <c r="J2" t="s">
        <v>2105</v>
      </c>
      <c r="K2">
        <f>AVERAGE(E2:E566)</f>
        <v>585.61538461538464</v>
      </c>
    </row>
    <row r="3" spans="1:19" x14ac:dyDescent="0.25">
      <c r="A3" s="15" t="s">
        <v>20</v>
      </c>
      <c r="B3">
        <v>1425</v>
      </c>
      <c r="D3" s="13" t="s">
        <v>14</v>
      </c>
      <c r="E3">
        <v>24</v>
      </c>
      <c r="G3" t="s">
        <v>2106</v>
      </c>
      <c r="H3">
        <f>MEDIAN(B2:B566)</f>
        <v>201</v>
      </c>
      <c r="J3" t="s">
        <v>2106</v>
      </c>
      <c r="K3">
        <f>MEDIAN(E2:E566)</f>
        <v>114.5</v>
      </c>
    </row>
    <row r="4" spans="1:19" x14ac:dyDescent="0.25">
      <c r="A4" s="15" t="s">
        <v>20</v>
      </c>
      <c r="B4">
        <v>174</v>
      </c>
      <c r="D4" s="13" t="s">
        <v>14</v>
      </c>
      <c r="E4">
        <v>53</v>
      </c>
      <c r="G4" t="s">
        <v>2107</v>
      </c>
      <c r="H4">
        <f>MIN(B2:B566)</f>
        <v>16</v>
      </c>
      <c r="J4" t="s">
        <v>2107</v>
      </c>
      <c r="K4">
        <f>MIN(E2:E566)</f>
        <v>0</v>
      </c>
    </row>
    <row r="5" spans="1:19" x14ac:dyDescent="0.25">
      <c r="A5" s="15" t="s">
        <v>20</v>
      </c>
      <c r="B5">
        <v>227</v>
      </c>
      <c r="D5" s="13" t="s">
        <v>14</v>
      </c>
      <c r="E5">
        <v>18</v>
      </c>
      <c r="G5" t="s">
        <v>2108</v>
      </c>
      <c r="H5">
        <f>MAX(B2:B566)</f>
        <v>7295</v>
      </c>
      <c r="J5" t="s">
        <v>2108</v>
      </c>
      <c r="K5">
        <f>MAX(E2:E566)</f>
        <v>6080</v>
      </c>
    </row>
    <row r="6" spans="1:19" x14ac:dyDescent="0.25">
      <c r="A6" s="15" t="s">
        <v>20</v>
      </c>
      <c r="B6">
        <v>220</v>
      </c>
      <c r="D6" s="13" t="s">
        <v>14</v>
      </c>
      <c r="E6">
        <v>44</v>
      </c>
      <c r="G6" t="s">
        <v>2111</v>
      </c>
      <c r="H6">
        <f>VAR(B2:B566)</f>
        <v>1606216.5936295739</v>
      </c>
      <c r="J6" t="s">
        <v>2111</v>
      </c>
      <c r="K6">
        <f>VAR(E2:E365)</f>
        <v>924113.45496927318</v>
      </c>
    </row>
    <row r="7" spans="1:19" x14ac:dyDescent="0.25">
      <c r="A7" s="15" t="s">
        <v>20</v>
      </c>
      <c r="B7" s="17">
        <v>98</v>
      </c>
      <c r="D7" s="13" t="s">
        <v>14</v>
      </c>
      <c r="E7">
        <v>27</v>
      </c>
      <c r="G7" t="s">
        <v>2112</v>
      </c>
      <c r="H7">
        <f>STDEV(B2:B566)</f>
        <v>1267.366006183523</v>
      </c>
      <c r="J7" t="s">
        <v>2112</v>
      </c>
      <c r="K7">
        <f>STDEV(E2:E365)</f>
        <v>961.30819978260524</v>
      </c>
    </row>
    <row r="8" spans="1:19" x14ac:dyDescent="0.25">
      <c r="A8" s="15" t="s">
        <v>20</v>
      </c>
      <c r="B8">
        <v>100</v>
      </c>
      <c r="D8" s="13" t="s">
        <v>14</v>
      </c>
      <c r="E8">
        <v>55</v>
      </c>
    </row>
    <row r="9" spans="1:19" x14ac:dyDescent="0.25">
      <c r="A9" s="15" t="s">
        <v>20</v>
      </c>
      <c r="B9">
        <v>1249</v>
      </c>
      <c r="D9" s="13" t="s">
        <v>14</v>
      </c>
      <c r="E9">
        <v>200</v>
      </c>
      <c r="G9" s="17" t="s">
        <v>2113</v>
      </c>
      <c r="H9" s="17"/>
      <c r="I9" s="17"/>
      <c r="J9" s="17"/>
      <c r="K9" s="17"/>
      <c r="L9" s="17"/>
      <c r="M9" s="17"/>
      <c r="N9" s="17"/>
      <c r="O9" s="17"/>
      <c r="P9" s="17"/>
    </row>
    <row r="10" spans="1:19" x14ac:dyDescent="0.25">
      <c r="A10" s="15" t="s">
        <v>20</v>
      </c>
      <c r="B10">
        <v>1396</v>
      </c>
      <c r="D10" s="13" t="s">
        <v>14</v>
      </c>
      <c r="E10" s="17">
        <v>452</v>
      </c>
      <c r="G10" s="17" t="s">
        <v>2114</v>
      </c>
      <c r="H10" s="17"/>
      <c r="I10" s="17"/>
      <c r="J10" s="17"/>
      <c r="K10" s="17"/>
      <c r="L10" s="17"/>
      <c r="M10" s="17"/>
      <c r="N10" s="17"/>
      <c r="O10" s="17"/>
      <c r="P10" s="17"/>
    </row>
    <row r="11" spans="1:19" x14ac:dyDescent="0.25">
      <c r="A11" s="15" t="s">
        <v>20</v>
      </c>
      <c r="B11">
        <v>890</v>
      </c>
      <c r="D11" s="13" t="s">
        <v>14</v>
      </c>
      <c r="E11">
        <v>674</v>
      </c>
      <c r="G11" s="17" t="s">
        <v>2109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x14ac:dyDescent="0.25">
      <c r="A12" s="15" t="s">
        <v>20</v>
      </c>
      <c r="B12">
        <v>142</v>
      </c>
      <c r="D12" s="13" t="s">
        <v>14</v>
      </c>
      <c r="E12">
        <v>558</v>
      </c>
    </row>
    <row r="13" spans="1:19" x14ac:dyDescent="0.25">
      <c r="A13" s="15" t="s">
        <v>20</v>
      </c>
      <c r="B13">
        <v>2673</v>
      </c>
      <c r="D13" s="13" t="s">
        <v>14</v>
      </c>
      <c r="E13">
        <v>15</v>
      </c>
    </row>
    <row r="14" spans="1:19" x14ac:dyDescent="0.25">
      <c r="A14" s="15" t="s">
        <v>20</v>
      </c>
      <c r="B14">
        <v>163</v>
      </c>
      <c r="D14" s="13" t="s">
        <v>14</v>
      </c>
      <c r="E14">
        <v>2307</v>
      </c>
    </row>
    <row r="15" spans="1:19" x14ac:dyDescent="0.25">
      <c r="A15" s="15" t="s">
        <v>20</v>
      </c>
      <c r="B15">
        <v>2220</v>
      </c>
      <c r="D15" s="13" t="s">
        <v>14</v>
      </c>
      <c r="E15">
        <v>88</v>
      </c>
    </row>
    <row r="16" spans="1:19" x14ac:dyDescent="0.25">
      <c r="A16" s="15" t="s">
        <v>20</v>
      </c>
      <c r="B16">
        <v>1606</v>
      </c>
      <c r="D16" s="13" t="s">
        <v>14</v>
      </c>
      <c r="E16">
        <v>48</v>
      </c>
    </row>
    <row r="17" spans="1:5" x14ac:dyDescent="0.25">
      <c r="A17" s="15" t="s">
        <v>20</v>
      </c>
      <c r="B17">
        <v>129</v>
      </c>
      <c r="D17" s="13" t="s">
        <v>14</v>
      </c>
      <c r="E17">
        <v>1</v>
      </c>
    </row>
    <row r="18" spans="1:5" x14ac:dyDescent="0.25">
      <c r="A18" s="15" t="s">
        <v>20</v>
      </c>
      <c r="B18">
        <v>226</v>
      </c>
      <c r="D18" s="13" t="s">
        <v>14</v>
      </c>
      <c r="E18">
        <v>1467</v>
      </c>
    </row>
    <row r="19" spans="1:5" x14ac:dyDescent="0.25">
      <c r="A19" s="15" t="s">
        <v>20</v>
      </c>
      <c r="B19">
        <v>5419</v>
      </c>
      <c r="D19" s="13" t="s">
        <v>14</v>
      </c>
      <c r="E19">
        <v>75</v>
      </c>
    </row>
    <row r="20" spans="1:5" x14ac:dyDescent="0.25">
      <c r="A20" s="15" t="s">
        <v>20</v>
      </c>
      <c r="B20">
        <v>165</v>
      </c>
      <c r="D20" s="13" t="s">
        <v>14</v>
      </c>
      <c r="E20">
        <v>120</v>
      </c>
    </row>
    <row r="21" spans="1:5" x14ac:dyDescent="0.25">
      <c r="A21" s="15" t="s">
        <v>20</v>
      </c>
      <c r="B21">
        <v>1965</v>
      </c>
      <c r="D21" s="13" t="s">
        <v>14</v>
      </c>
      <c r="E21">
        <v>2253</v>
      </c>
    </row>
    <row r="22" spans="1:5" x14ac:dyDescent="0.25">
      <c r="A22" s="15" t="s">
        <v>20</v>
      </c>
      <c r="B22">
        <v>16</v>
      </c>
      <c r="D22" s="13" t="s">
        <v>14</v>
      </c>
      <c r="E22">
        <v>5</v>
      </c>
    </row>
    <row r="23" spans="1:5" x14ac:dyDescent="0.25">
      <c r="A23" s="15" t="s">
        <v>20</v>
      </c>
      <c r="B23">
        <v>107</v>
      </c>
      <c r="D23" s="13" t="s">
        <v>14</v>
      </c>
      <c r="E23">
        <v>38</v>
      </c>
    </row>
    <row r="24" spans="1:5" x14ac:dyDescent="0.25">
      <c r="A24" s="15" t="s">
        <v>20</v>
      </c>
      <c r="B24">
        <v>134</v>
      </c>
      <c r="D24" s="13" t="s">
        <v>14</v>
      </c>
      <c r="E24">
        <v>12</v>
      </c>
    </row>
    <row r="25" spans="1:5" x14ac:dyDescent="0.25">
      <c r="A25" s="15" t="s">
        <v>20</v>
      </c>
      <c r="B25">
        <v>198</v>
      </c>
      <c r="D25" s="13" t="s">
        <v>14</v>
      </c>
      <c r="E25">
        <v>1684</v>
      </c>
    </row>
    <row r="26" spans="1:5" x14ac:dyDescent="0.25">
      <c r="A26" s="15" t="s">
        <v>20</v>
      </c>
      <c r="B26">
        <v>111</v>
      </c>
      <c r="D26" s="13" t="s">
        <v>14</v>
      </c>
      <c r="E26">
        <v>56</v>
      </c>
    </row>
    <row r="27" spans="1:5" x14ac:dyDescent="0.25">
      <c r="A27" s="15" t="s">
        <v>20</v>
      </c>
      <c r="B27">
        <v>222</v>
      </c>
      <c r="D27" s="13" t="s">
        <v>14</v>
      </c>
      <c r="E27">
        <v>838</v>
      </c>
    </row>
    <row r="28" spans="1:5" x14ac:dyDescent="0.25">
      <c r="A28" s="15" t="s">
        <v>20</v>
      </c>
      <c r="B28">
        <v>6212</v>
      </c>
      <c r="D28" s="13" t="s">
        <v>14</v>
      </c>
      <c r="E28">
        <v>1000</v>
      </c>
    </row>
    <row r="29" spans="1:5" x14ac:dyDescent="0.25">
      <c r="A29" s="15" t="s">
        <v>20</v>
      </c>
      <c r="B29">
        <v>98</v>
      </c>
      <c r="D29" s="13" t="s">
        <v>14</v>
      </c>
      <c r="E29">
        <v>1482</v>
      </c>
    </row>
    <row r="30" spans="1:5" x14ac:dyDescent="0.25">
      <c r="A30" s="15" t="s">
        <v>20</v>
      </c>
      <c r="B30">
        <v>92</v>
      </c>
      <c r="D30" s="13" t="s">
        <v>14</v>
      </c>
      <c r="E30">
        <v>106</v>
      </c>
    </row>
    <row r="31" spans="1:5" x14ac:dyDescent="0.25">
      <c r="A31" s="15" t="s">
        <v>20</v>
      </c>
      <c r="B31">
        <v>149</v>
      </c>
      <c r="D31" s="13" t="s">
        <v>14</v>
      </c>
      <c r="E31">
        <v>679</v>
      </c>
    </row>
    <row r="32" spans="1:5" x14ac:dyDescent="0.25">
      <c r="A32" s="15" t="s">
        <v>20</v>
      </c>
      <c r="B32">
        <v>2431</v>
      </c>
      <c r="D32" s="13" t="s">
        <v>14</v>
      </c>
      <c r="E32">
        <v>1220</v>
      </c>
    </row>
    <row r="33" spans="1:5" x14ac:dyDescent="0.25">
      <c r="A33" s="15" t="s">
        <v>20</v>
      </c>
      <c r="B33">
        <v>303</v>
      </c>
      <c r="D33" s="13" t="s">
        <v>14</v>
      </c>
      <c r="E33">
        <v>1</v>
      </c>
    </row>
    <row r="34" spans="1:5" x14ac:dyDescent="0.25">
      <c r="A34" s="15" t="s">
        <v>20</v>
      </c>
      <c r="B34">
        <v>209</v>
      </c>
      <c r="D34" s="13" t="s">
        <v>14</v>
      </c>
      <c r="E34">
        <v>37</v>
      </c>
    </row>
    <row r="35" spans="1:5" x14ac:dyDescent="0.25">
      <c r="A35" s="15" t="s">
        <v>20</v>
      </c>
      <c r="B35">
        <v>131</v>
      </c>
      <c r="D35" s="13" t="s">
        <v>14</v>
      </c>
      <c r="E35">
        <v>60</v>
      </c>
    </row>
    <row r="36" spans="1:5" x14ac:dyDescent="0.25">
      <c r="A36" s="15" t="s">
        <v>20</v>
      </c>
      <c r="B36">
        <v>164</v>
      </c>
      <c r="D36" s="13" t="s">
        <v>14</v>
      </c>
      <c r="E36">
        <v>296</v>
      </c>
    </row>
    <row r="37" spans="1:5" x14ac:dyDescent="0.25">
      <c r="A37" s="15" t="s">
        <v>20</v>
      </c>
      <c r="B37">
        <v>201</v>
      </c>
      <c r="D37" s="13" t="s">
        <v>14</v>
      </c>
      <c r="E37">
        <v>3304</v>
      </c>
    </row>
    <row r="38" spans="1:5" x14ac:dyDescent="0.25">
      <c r="A38" s="15" t="s">
        <v>20</v>
      </c>
      <c r="B38">
        <v>211</v>
      </c>
      <c r="D38" s="13" t="s">
        <v>14</v>
      </c>
      <c r="E38">
        <v>73</v>
      </c>
    </row>
    <row r="39" spans="1:5" x14ac:dyDescent="0.25">
      <c r="A39" s="15" t="s">
        <v>20</v>
      </c>
      <c r="B39">
        <v>128</v>
      </c>
      <c r="D39" s="13" t="s">
        <v>14</v>
      </c>
      <c r="E39">
        <v>3387</v>
      </c>
    </row>
    <row r="40" spans="1:5" x14ac:dyDescent="0.25">
      <c r="A40" s="15" t="s">
        <v>20</v>
      </c>
      <c r="B40">
        <v>1600</v>
      </c>
      <c r="D40" s="13" t="s">
        <v>14</v>
      </c>
      <c r="E40">
        <v>662</v>
      </c>
    </row>
    <row r="41" spans="1:5" x14ac:dyDescent="0.25">
      <c r="A41" s="15" t="s">
        <v>20</v>
      </c>
      <c r="B41">
        <v>249</v>
      </c>
      <c r="D41" s="13" t="s">
        <v>14</v>
      </c>
      <c r="E41">
        <v>774</v>
      </c>
    </row>
    <row r="42" spans="1:5" x14ac:dyDescent="0.25">
      <c r="A42" s="15" t="s">
        <v>20</v>
      </c>
      <c r="B42">
        <v>236</v>
      </c>
      <c r="D42" s="13" t="s">
        <v>14</v>
      </c>
      <c r="E42">
        <v>672</v>
      </c>
    </row>
    <row r="43" spans="1:5" x14ac:dyDescent="0.25">
      <c r="A43" s="15" t="s">
        <v>20</v>
      </c>
      <c r="B43">
        <v>4065</v>
      </c>
      <c r="D43" s="13" t="s">
        <v>14</v>
      </c>
      <c r="E43">
        <v>940</v>
      </c>
    </row>
    <row r="44" spans="1:5" x14ac:dyDescent="0.25">
      <c r="A44" s="15" t="s">
        <v>20</v>
      </c>
      <c r="B44">
        <v>246</v>
      </c>
      <c r="D44" s="13" t="s">
        <v>14</v>
      </c>
      <c r="E44">
        <v>117</v>
      </c>
    </row>
    <row r="45" spans="1:5" x14ac:dyDescent="0.25">
      <c r="A45" s="15" t="s">
        <v>20</v>
      </c>
      <c r="B45">
        <v>2475</v>
      </c>
      <c r="D45" s="13" t="s">
        <v>14</v>
      </c>
      <c r="E45">
        <v>115</v>
      </c>
    </row>
    <row r="46" spans="1:5" x14ac:dyDescent="0.25">
      <c r="A46" s="15" t="s">
        <v>20</v>
      </c>
      <c r="B46">
        <v>76</v>
      </c>
      <c r="D46" s="13" t="s">
        <v>14</v>
      </c>
      <c r="E46">
        <v>326</v>
      </c>
    </row>
    <row r="47" spans="1:5" x14ac:dyDescent="0.25">
      <c r="A47" s="15" t="s">
        <v>20</v>
      </c>
      <c r="B47">
        <v>54</v>
      </c>
      <c r="D47" s="13" t="s">
        <v>14</v>
      </c>
      <c r="E47">
        <v>1</v>
      </c>
    </row>
    <row r="48" spans="1:5" x14ac:dyDescent="0.25">
      <c r="A48" s="15" t="s">
        <v>20</v>
      </c>
      <c r="B48">
        <v>88</v>
      </c>
      <c r="D48" s="13" t="s">
        <v>14</v>
      </c>
      <c r="E48">
        <v>1467</v>
      </c>
    </row>
    <row r="49" spans="1:5" x14ac:dyDescent="0.25">
      <c r="A49" s="15" t="s">
        <v>20</v>
      </c>
      <c r="B49">
        <v>85</v>
      </c>
      <c r="D49" s="13" t="s">
        <v>14</v>
      </c>
      <c r="E49">
        <v>5681</v>
      </c>
    </row>
    <row r="50" spans="1:5" x14ac:dyDescent="0.25">
      <c r="A50" s="15" t="s">
        <v>20</v>
      </c>
      <c r="B50">
        <v>170</v>
      </c>
      <c r="D50" s="13" t="s">
        <v>14</v>
      </c>
      <c r="E50">
        <v>1059</v>
      </c>
    </row>
    <row r="51" spans="1:5" x14ac:dyDescent="0.25">
      <c r="A51" s="15" t="s">
        <v>20</v>
      </c>
      <c r="B51">
        <v>330</v>
      </c>
      <c r="D51" s="13" t="s">
        <v>14</v>
      </c>
      <c r="E51">
        <v>1194</v>
      </c>
    </row>
    <row r="52" spans="1:5" x14ac:dyDescent="0.25">
      <c r="A52" s="15" t="s">
        <v>20</v>
      </c>
      <c r="B52">
        <v>127</v>
      </c>
      <c r="D52" s="13" t="s">
        <v>14</v>
      </c>
      <c r="E52">
        <v>30</v>
      </c>
    </row>
    <row r="53" spans="1:5" x14ac:dyDescent="0.25">
      <c r="A53" s="15" t="s">
        <v>20</v>
      </c>
      <c r="B53">
        <v>411</v>
      </c>
      <c r="D53" s="13" t="s">
        <v>14</v>
      </c>
      <c r="E53">
        <v>75</v>
      </c>
    </row>
    <row r="54" spans="1:5" x14ac:dyDescent="0.25">
      <c r="A54" s="15" t="s">
        <v>20</v>
      </c>
      <c r="B54">
        <v>180</v>
      </c>
      <c r="D54" s="13" t="s">
        <v>14</v>
      </c>
      <c r="E54">
        <v>955</v>
      </c>
    </row>
    <row r="55" spans="1:5" x14ac:dyDescent="0.25">
      <c r="A55" s="15" t="s">
        <v>20</v>
      </c>
      <c r="B55">
        <v>374</v>
      </c>
      <c r="D55" s="13" t="s">
        <v>14</v>
      </c>
      <c r="E55">
        <v>67</v>
      </c>
    </row>
    <row r="56" spans="1:5" x14ac:dyDescent="0.25">
      <c r="A56" s="15" t="s">
        <v>20</v>
      </c>
      <c r="B56">
        <v>71</v>
      </c>
      <c r="D56" s="13" t="s">
        <v>14</v>
      </c>
      <c r="E56">
        <v>5</v>
      </c>
    </row>
    <row r="57" spans="1:5" x14ac:dyDescent="0.25">
      <c r="A57" s="15" t="s">
        <v>20</v>
      </c>
      <c r="B57">
        <v>203</v>
      </c>
      <c r="D57" s="13" t="s">
        <v>14</v>
      </c>
      <c r="E57">
        <v>26</v>
      </c>
    </row>
    <row r="58" spans="1:5" x14ac:dyDescent="0.25">
      <c r="A58" s="15" t="s">
        <v>20</v>
      </c>
      <c r="B58">
        <v>113</v>
      </c>
      <c r="D58" s="13" t="s">
        <v>14</v>
      </c>
      <c r="E58">
        <v>1130</v>
      </c>
    </row>
    <row r="59" spans="1:5" x14ac:dyDescent="0.25">
      <c r="A59" s="15" t="s">
        <v>20</v>
      </c>
      <c r="B59">
        <v>96</v>
      </c>
      <c r="D59" s="13" t="s">
        <v>14</v>
      </c>
      <c r="E59">
        <v>782</v>
      </c>
    </row>
    <row r="60" spans="1:5" x14ac:dyDescent="0.25">
      <c r="A60" s="15" t="s">
        <v>20</v>
      </c>
      <c r="B60">
        <v>498</v>
      </c>
      <c r="D60" s="13" t="s">
        <v>14</v>
      </c>
      <c r="E60">
        <v>210</v>
      </c>
    </row>
    <row r="61" spans="1:5" x14ac:dyDescent="0.25">
      <c r="A61" s="15" t="s">
        <v>20</v>
      </c>
      <c r="B61">
        <v>180</v>
      </c>
      <c r="D61" s="13" t="s">
        <v>14</v>
      </c>
      <c r="E61">
        <v>136</v>
      </c>
    </row>
    <row r="62" spans="1:5" x14ac:dyDescent="0.25">
      <c r="A62" s="15" t="s">
        <v>20</v>
      </c>
      <c r="B62">
        <v>27</v>
      </c>
      <c r="D62" s="13" t="s">
        <v>14</v>
      </c>
      <c r="E62">
        <v>86</v>
      </c>
    </row>
    <row r="63" spans="1:5" x14ac:dyDescent="0.25">
      <c r="A63" s="15" t="s">
        <v>20</v>
      </c>
      <c r="B63">
        <v>2331</v>
      </c>
      <c r="D63" s="13" t="s">
        <v>14</v>
      </c>
      <c r="E63">
        <v>19</v>
      </c>
    </row>
    <row r="64" spans="1:5" x14ac:dyDescent="0.25">
      <c r="A64" s="15" t="s">
        <v>20</v>
      </c>
      <c r="B64">
        <v>113</v>
      </c>
      <c r="D64" s="13" t="s">
        <v>14</v>
      </c>
      <c r="E64">
        <v>886</v>
      </c>
    </row>
    <row r="65" spans="1:5" x14ac:dyDescent="0.25">
      <c r="A65" s="15" t="s">
        <v>20</v>
      </c>
      <c r="B65">
        <v>164</v>
      </c>
      <c r="D65" s="13" t="s">
        <v>14</v>
      </c>
      <c r="E65">
        <v>35</v>
      </c>
    </row>
    <row r="66" spans="1:5" x14ac:dyDescent="0.25">
      <c r="A66" s="15" t="s">
        <v>20</v>
      </c>
      <c r="B66">
        <v>164</v>
      </c>
      <c r="D66" s="13" t="s">
        <v>14</v>
      </c>
      <c r="E66">
        <v>24</v>
      </c>
    </row>
    <row r="67" spans="1:5" x14ac:dyDescent="0.25">
      <c r="A67" s="15" t="s">
        <v>20</v>
      </c>
      <c r="B67">
        <v>336</v>
      </c>
      <c r="D67" s="13" t="s">
        <v>14</v>
      </c>
      <c r="E67">
        <v>86</v>
      </c>
    </row>
    <row r="68" spans="1:5" x14ac:dyDescent="0.25">
      <c r="A68" s="15" t="s">
        <v>20</v>
      </c>
      <c r="B68">
        <v>1917</v>
      </c>
      <c r="D68" s="13" t="s">
        <v>14</v>
      </c>
      <c r="E68">
        <v>243</v>
      </c>
    </row>
    <row r="69" spans="1:5" x14ac:dyDescent="0.25">
      <c r="A69" s="15" t="s">
        <v>20</v>
      </c>
      <c r="B69">
        <v>95</v>
      </c>
      <c r="D69" s="13" t="s">
        <v>14</v>
      </c>
      <c r="E69">
        <v>65</v>
      </c>
    </row>
    <row r="70" spans="1:5" x14ac:dyDescent="0.25">
      <c r="A70" s="15" t="s">
        <v>20</v>
      </c>
      <c r="B70">
        <v>147</v>
      </c>
      <c r="D70" s="13" t="s">
        <v>14</v>
      </c>
      <c r="E70">
        <v>100</v>
      </c>
    </row>
    <row r="71" spans="1:5" x14ac:dyDescent="0.25">
      <c r="A71" s="15" t="s">
        <v>20</v>
      </c>
      <c r="B71">
        <v>86</v>
      </c>
      <c r="D71" s="13" t="s">
        <v>14</v>
      </c>
      <c r="E71">
        <v>168</v>
      </c>
    </row>
    <row r="72" spans="1:5" x14ac:dyDescent="0.25">
      <c r="A72" s="15" t="s">
        <v>20</v>
      </c>
      <c r="B72">
        <v>83</v>
      </c>
      <c r="D72" s="13" t="s">
        <v>14</v>
      </c>
      <c r="E72">
        <v>13</v>
      </c>
    </row>
    <row r="73" spans="1:5" x14ac:dyDescent="0.25">
      <c r="A73" s="15" t="s">
        <v>20</v>
      </c>
      <c r="B73">
        <v>676</v>
      </c>
      <c r="D73" s="13" t="s">
        <v>14</v>
      </c>
      <c r="E73">
        <v>1</v>
      </c>
    </row>
    <row r="74" spans="1:5" x14ac:dyDescent="0.25">
      <c r="A74" s="15" t="s">
        <v>20</v>
      </c>
      <c r="B74">
        <v>361</v>
      </c>
      <c r="D74" s="13" t="s">
        <v>14</v>
      </c>
      <c r="E74">
        <v>40</v>
      </c>
    </row>
    <row r="75" spans="1:5" x14ac:dyDescent="0.25">
      <c r="A75" s="15" t="s">
        <v>20</v>
      </c>
      <c r="B75">
        <v>131</v>
      </c>
      <c r="D75" s="13" t="s">
        <v>14</v>
      </c>
      <c r="E75">
        <v>226</v>
      </c>
    </row>
    <row r="76" spans="1:5" x14ac:dyDescent="0.25">
      <c r="A76" s="15" t="s">
        <v>20</v>
      </c>
      <c r="B76">
        <v>126</v>
      </c>
      <c r="D76" s="13" t="s">
        <v>14</v>
      </c>
      <c r="E76">
        <v>1625</v>
      </c>
    </row>
    <row r="77" spans="1:5" x14ac:dyDescent="0.25">
      <c r="A77" s="15" t="s">
        <v>20</v>
      </c>
      <c r="B77">
        <v>275</v>
      </c>
      <c r="D77" s="13" t="s">
        <v>14</v>
      </c>
      <c r="E77">
        <v>143</v>
      </c>
    </row>
    <row r="78" spans="1:5" x14ac:dyDescent="0.25">
      <c r="A78" s="15" t="s">
        <v>20</v>
      </c>
      <c r="B78">
        <v>67</v>
      </c>
      <c r="D78" s="13" t="s">
        <v>14</v>
      </c>
      <c r="E78">
        <v>934</v>
      </c>
    </row>
    <row r="79" spans="1:5" x14ac:dyDescent="0.25">
      <c r="A79" s="15" t="s">
        <v>20</v>
      </c>
      <c r="B79">
        <v>154</v>
      </c>
      <c r="D79" s="13" t="s">
        <v>14</v>
      </c>
      <c r="E79">
        <v>17</v>
      </c>
    </row>
    <row r="80" spans="1:5" x14ac:dyDescent="0.25">
      <c r="A80" s="15" t="s">
        <v>20</v>
      </c>
      <c r="B80">
        <v>1782</v>
      </c>
      <c r="D80" s="13" t="s">
        <v>14</v>
      </c>
      <c r="E80">
        <v>2179</v>
      </c>
    </row>
    <row r="81" spans="1:5" x14ac:dyDescent="0.25">
      <c r="A81" s="15" t="s">
        <v>20</v>
      </c>
      <c r="B81">
        <v>903</v>
      </c>
      <c r="D81" s="13" t="s">
        <v>14</v>
      </c>
      <c r="E81">
        <v>931</v>
      </c>
    </row>
    <row r="82" spans="1:5" x14ac:dyDescent="0.25">
      <c r="A82" s="15" t="s">
        <v>20</v>
      </c>
      <c r="B82">
        <v>94</v>
      </c>
      <c r="D82" s="13" t="s">
        <v>14</v>
      </c>
      <c r="E82">
        <v>92</v>
      </c>
    </row>
    <row r="83" spans="1:5" x14ac:dyDescent="0.25">
      <c r="A83" s="15" t="s">
        <v>20</v>
      </c>
      <c r="B83">
        <v>180</v>
      </c>
      <c r="D83" s="13" t="s">
        <v>14</v>
      </c>
      <c r="E83">
        <v>57</v>
      </c>
    </row>
    <row r="84" spans="1:5" x14ac:dyDescent="0.25">
      <c r="A84" s="15" t="s">
        <v>20</v>
      </c>
      <c r="B84">
        <v>533</v>
      </c>
      <c r="D84" s="13" t="s">
        <v>14</v>
      </c>
      <c r="E84">
        <v>41</v>
      </c>
    </row>
    <row r="85" spans="1:5" x14ac:dyDescent="0.25">
      <c r="A85" s="15" t="s">
        <v>20</v>
      </c>
      <c r="B85">
        <v>2443</v>
      </c>
      <c r="D85" s="13" t="s">
        <v>14</v>
      </c>
      <c r="E85">
        <v>1</v>
      </c>
    </row>
    <row r="86" spans="1:5" x14ac:dyDescent="0.25">
      <c r="A86" s="15" t="s">
        <v>20</v>
      </c>
      <c r="B86">
        <v>89</v>
      </c>
      <c r="D86" s="13" t="s">
        <v>14</v>
      </c>
      <c r="E86">
        <v>101</v>
      </c>
    </row>
    <row r="87" spans="1:5" x14ac:dyDescent="0.25">
      <c r="A87" s="15" t="s">
        <v>20</v>
      </c>
      <c r="B87">
        <v>159</v>
      </c>
      <c r="D87" s="13" t="s">
        <v>14</v>
      </c>
      <c r="E87">
        <v>1335</v>
      </c>
    </row>
    <row r="88" spans="1:5" x14ac:dyDescent="0.25">
      <c r="A88" s="15" t="s">
        <v>20</v>
      </c>
      <c r="B88">
        <v>50</v>
      </c>
      <c r="D88" s="13" t="s">
        <v>14</v>
      </c>
      <c r="E88">
        <v>15</v>
      </c>
    </row>
    <row r="89" spans="1:5" x14ac:dyDescent="0.25">
      <c r="A89" s="15" t="s">
        <v>20</v>
      </c>
      <c r="B89">
        <v>186</v>
      </c>
      <c r="D89" s="13" t="s">
        <v>14</v>
      </c>
      <c r="E89">
        <v>454</v>
      </c>
    </row>
    <row r="90" spans="1:5" x14ac:dyDescent="0.25">
      <c r="A90" s="15" t="s">
        <v>20</v>
      </c>
      <c r="B90">
        <v>1071</v>
      </c>
      <c r="D90" s="13" t="s">
        <v>14</v>
      </c>
      <c r="E90">
        <v>3182</v>
      </c>
    </row>
    <row r="91" spans="1:5" x14ac:dyDescent="0.25">
      <c r="A91" s="15" t="s">
        <v>20</v>
      </c>
      <c r="B91">
        <v>117</v>
      </c>
      <c r="D91" s="13" t="s">
        <v>14</v>
      </c>
      <c r="E91">
        <v>15</v>
      </c>
    </row>
    <row r="92" spans="1:5" x14ac:dyDescent="0.25">
      <c r="A92" s="15" t="s">
        <v>20</v>
      </c>
      <c r="B92">
        <v>70</v>
      </c>
      <c r="D92" s="13" t="s">
        <v>14</v>
      </c>
      <c r="E92">
        <v>133</v>
      </c>
    </row>
    <row r="93" spans="1:5" x14ac:dyDescent="0.25">
      <c r="A93" s="15" t="s">
        <v>20</v>
      </c>
      <c r="B93">
        <v>135</v>
      </c>
      <c r="D93" s="13" t="s">
        <v>14</v>
      </c>
      <c r="E93">
        <v>2062</v>
      </c>
    </row>
    <row r="94" spans="1:5" x14ac:dyDescent="0.25">
      <c r="A94" s="15" t="s">
        <v>20</v>
      </c>
      <c r="B94">
        <v>768</v>
      </c>
      <c r="D94" s="13" t="s">
        <v>14</v>
      </c>
      <c r="E94">
        <v>29</v>
      </c>
    </row>
    <row r="95" spans="1:5" x14ac:dyDescent="0.25">
      <c r="A95" s="15" t="s">
        <v>20</v>
      </c>
      <c r="B95">
        <v>199</v>
      </c>
      <c r="D95" s="13" t="s">
        <v>14</v>
      </c>
      <c r="E95">
        <v>132</v>
      </c>
    </row>
    <row r="96" spans="1:5" x14ac:dyDescent="0.25">
      <c r="A96" s="15" t="s">
        <v>20</v>
      </c>
      <c r="B96">
        <v>107</v>
      </c>
      <c r="D96" s="13" t="s">
        <v>14</v>
      </c>
      <c r="E96">
        <v>137</v>
      </c>
    </row>
    <row r="97" spans="1:5" x14ac:dyDescent="0.25">
      <c r="A97" s="15" t="s">
        <v>20</v>
      </c>
      <c r="B97">
        <v>195</v>
      </c>
      <c r="D97" s="13" t="s">
        <v>14</v>
      </c>
      <c r="E97">
        <v>908</v>
      </c>
    </row>
    <row r="98" spans="1:5" x14ac:dyDescent="0.25">
      <c r="A98" s="15" t="s">
        <v>20</v>
      </c>
      <c r="B98">
        <v>3376</v>
      </c>
      <c r="D98" s="13" t="s">
        <v>14</v>
      </c>
      <c r="E98">
        <v>10</v>
      </c>
    </row>
    <row r="99" spans="1:5" x14ac:dyDescent="0.25">
      <c r="A99" s="15" t="s">
        <v>20</v>
      </c>
      <c r="B99">
        <v>41</v>
      </c>
      <c r="D99" s="13" t="s">
        <v>14</v>
      </c>
      <c r="E99">
        <v>1910</v>
      </c>
    </row>
    <row r="100" spans="1:5" x14ac:dyDescent="0.25">
      <c r="A100" s="15" t="s">
        <v>20</v>
      </c>
      <c r="B100">
        <v>1821</v>
      </c>
      <c r="D100" s="13" t="s">
        <v>14</v>
      </c>
      <c r="E100">
        <v>38</v>
      </c>
    </row>
    <row r="101" spans="1:5" x14ac:dyDescent="0.25">
      <c r="A101" s="15" t="s">
        <v>20</v>
      </c>
      <c r="B101">
        <v>164</v>
      </c>
      <c r="D101" s="13" t="s">
        <v>14</v>
      </c>
      <c r="E101">
        <v>104</v>
      </c>
    </row>
    <row r="102" spans="1:5" x14ac:dyDescent="0.25">
      <c r="A102" s="15" t="s">
        <v>20</v>
      </c>
      <c r="B102">
        <v>157</v>
      </c>
      <c r="D102" s="13" t="s">
        <v>14</v>
      </c>
      <c r="E102">
        <v>49</v>
      </c>
    </row>
    <row r="103" spans="1:5" x14ac:dyDescent="0.25">
      <c r="A103" s="15" t="s">
        <v>20</v>
      </c>
      <c r="B103">
        <v>246</v>
      </c>
      <c r="D103" s="13" t="s">
        <v>14</v>
      </c>
      <c r="E103">
        <v>1</v>
      </c>
    </row>
    <row r="104" spans="1:5" x14ac:dyDescent="0.25">
      <c r="A104" s="15" t="s">
        <v>20</v>
      </c>
      <c r="B104">
        <v>1396</v>
      </c>
      <c r="D104" s="13" t="s">
        <v>14</v>
      </c>
      <c r="E104">
        <v>245</v>
      </c>
    </row>
    <row r="105" spans="1:5" x14ac:dyDescent="0.25">
      <c r="A105" s="15" t="s">
        <v>20</v>
      </c>
      <c r="B105">
        <v>2506</v>
      </c>
      <c r="D105" s="13" t="s">
        <v>14</v>
      </c>
      <c r="E105">
        <v>32</v>
      </c>
    </row>
    <row r="106" spans="1:5" x14ac:dyDescent="0.25">
      <c r="A106" s="15" t="s">
        <v>20</v>
      </c>
      <c r="B106">
        <v>244</v>
      </c>
      <c r="D106" s="13" t="s">
        <v>14</v>
      </c>
      <c r="E106">
        <v>7</v>
      </c>
    </row>
    <row r="107" spans="1:5" x14ac:dyDescent="0.25">
      <c r="A107" s="15" t="s">
        <v>20</v>
      </c>
      <c r="B107">
        <v>146</v>
      </c>
      <c r="D107" s="13" t="s">
        <v>14</v>
      </c>
      <c r="E107">
        <v>803</v>
      </c>
    </row>
    <row r="108" spans="1:5" x14ac:dyDescent="0.25">
      <c r="A108" s="15" t="s">
        <v>20</v>
      </c>
      <c r="B108">
        <v>1267</v>
      </c>
      <c r="D108" s="13" t="s">
        <v>14</v>
      </c>
      <c r="E108">
        <v>16</v>
      </c>
    </row>
    <row r="109" spans="1:5" x14ac:dyDescent="0.25">
      <c r="A109" s="15" t="s">
        <v>20</v>
      </c>
      <c r="B109">
        <v>1561</v>
      </c>
      <c r="D109" s="13" t="s">
        <v>14</v>
      </c>
      <c r="E109">
        <v>31</v>
      </c>
    </row>
    <row r="110" spans="1:5" x14ac:dyDescent="0.25">
      <c r="A110" s="15" t="s">
        <v>20</v>
      </c>
      <c r="B110">
        <v>48</v>
      </c>
      <c r="D110" s="13" t="s">
        <v>14</v>
      </c>
      <c r="E110">
        <v>108</v>
      </c>
    </row>
    <row r="111" spans="1:5" x14ac:dyDescent="0.25">
      <c r="A111" s="15" t="s">
        <v>20</v>
      </c>
      <c r="B111">
        <v>2739</v>
      </c>
      <c r="D111" s="13" t="s">
        <v>14</v>
      </c>
      <c r="E111">
        <v>30</v>
      </c>
    </row>
    <row r="112" spans="1:5" x14ac:dyDescent="0.25">
      <c r="A112" s="15" t="s">
        <v>20</v>
      </c>
      <c r="B112">
        <v>3537</v>
      </c>
      <c r="D112" s="13" t="s">
        <v>14</v>
      </c>
      <c r="E112">
        <v>17</v>
      </c>
    </row>
    <row r="113" spans="1:5" x14ac:dyDescent="0.25">
      <c r="A113" s="15" t="s">
        <v>20</v>
      </c>
      <c r="B113">
        <v>2107</v>
      </c>
      <c r="D113" s="13" t="s">
        <v>14</v>
      </c>
      <c r="E113">
        <v>80</v>
      </c>
    </row>
    <row r="114" spans="1:5" x14ac:dyDescent="0.25">
      <c r="A114" s="15" t="s">
        <v>20</v>
      </c>
      <c r="B114">
        <v>3318</v>
      </c>
      <c r="D114" s="13" t="s">
        <v>14</v>
      </c>
      <c r="E114">
        <v>2468</v>
      </c>
    </row>
    <row r="115" spans="1:5" x14ac:dyDescent="0.25">
      <c r="A115" s="15" t="s">
        <v>20</v>
      </c>
      <c r="B115">
        <v>340</v>
      </c>
      <c r="D115" s="13" t="s">
        <v>14</v>
      </c>
      <c r="E115">
        <v>26</v>
      </c>
    </row>
    <row r="116" spans="1:5" x14ac:dyDescent="0.25">
      <c r="A116" s="15" t="s">
        <v>20</v>
      </c>
      <c r="B116">
        <v>1442</v>
      </c>
      <c r="D116" s="13" t="s">
        <v>14</v>
      </c>
      <c r="E116">
        <v>73</v>
      </c>
    </row>
    <row r="117" spans="1:5" x14ac:dyDescent="0.25">
      <c r="A117" s="15" t="s">
        <v>20</v>
      </c>
      <c r="B117">
        <v>126</v>
      </c>
      <c r="D117" s="13" t="s">
        <v>14</v>
      </c>
      <c r="E117">
        <v>128</v>
      </c>
    </row>
    <row r="118" spans="1:5" x14ac:dyDescent="0.25">
      <c r="A118" s="15" t="s">
        <v>20</v>
      </c>
      <c r="B118">
        <v>524</v>
      </c>
      <c r="D118" s="13" t="s">
        <v>14</v>
      </c>
      <c r="E118">
        <v>33</v>
      </c>
    </row>
    <row r="119" spans="1:5" x14ac:dyDescent="0.25">
      <c r="A119" s="15" t="s">
        <v>20</v>
      </c>
      <c r="B119">
        <v>1989</v>
      </c>
      <c r="D119" s="13" t="s">
        <v>14</v>
      </c>
      <c r="E119">
        <v>1072</v>
      </c>
    </row>
    <row r="120" spans="1:5" x14ac:dyDescent="0.25">
      <c r="A120" s="15" t="s">
        <v>20</v>
      </c>
      <c r="B120">
        <v>157</v>
      </c>
      <c r="D120" s="13" t="s">
        <v>14</v>
      </c>
      <c r="E120">
        <v>393</v>
      </c>
    </row>
    <row r="121" spans="1:5" x14ac:dyDescent="0.25">
      <c r="A121" s="15" t="s">
        <v>20</v>
      </c>
      <c r="B121">
        <v>4498</v>
      </c>
      <c r="D121" s="13" t="s">
        <v>14</v>
      </c>
      <c r="E121">
        <v>1257</v>
      </c>
    </row>
    <row r="122" spans="1:5" x14ac:dyDescent="0.25">
      <c r="A122" s="15" t="s">
        <v>20</v>
      </c>
      <c r="B122">
        <v>80</v>
      </c>
      <c r="D122" s="13" t="s">
        <v>14</v>
      </c>
      <c r="E122">
        <v>328</v>
      </c>
    </row>
    <row r="123" spans="1:5" x14ac:dyDescent="0.25">
      <c r="A123" s="15" t="s">
        <v>20</v>
      </c>
      <c r="B123">
        <v>43</v>
      </c>
      <c r="D123" s="13" t="s">
        <v>14</v>
      </c>
      <c r="E123">
        <v>147</v>
      </c>
    </row>
    <row r="124" spans="1:5" x14ac:dyDescent="0.25">
      <c r="A124" s="15" t="s">
        <v>20</v>
      </c>
      <c r="B124">
        <v>2053</v>
      </c>
      <c r="D124" s="13" t="s">
        <v>14</v>
      </c>
      <c r="E124">
        <v>830</v>
      </c>
    </row>
    <row r="125" spans="1:5" x14ac:dyDescent="0.25">
      <c r="A125" s="15" t="s">
        <v>20</v>
      </c>
      <c r="B125">
        <v>168</v>
      </c>
      <c r="D125" s="13" t="s">
        <v>14</v>
      </c>
      <c r="E125">
        <v>331</v>
      </c>
    </row>
    <row r="126" spans="1:5" x14ac:dyDescent="0.25">
      <c r="A126" s="15" t="s">
        <v>20</v>
      </c>
      <c r="B126">
        <v>4289</v>
      </c>
      <c r="D126" s="13" t="s">
        <v>14</v>
      </c>
      <c r="E126">
        <v>25</v>
      </c>
    </row>
    <row r="127" spans="1:5" x14ac:dyDescent="0.25">
      <c r="A127" s="15" t="s">
        <v>20</v>
      </c>
      <c r="B127">
        <v>165</v>
      </c>
      <c r="D127" s="13" t="s">
        <v>14</v>
      </c>
      <c r="E127">
        <v>3483</v>
      </c>
    </row>
    <row r="128" spans="1:5" x14ac:dyDescent="0.25">
      <c r="A128" s="15" t="s">
        <v>20</v>
      </c>
      <c r="B128">
        <v>1815</v>
      </c>
      <c r="D128" s="13" t="s">
        <v>14</v>
      </c>
      <c r="E128">
        <v>923</v>
      </c>
    </row>
    <row r="129" spans="1:5" x14ac:dyDescent="0.25">
      <c r="A129" s="15" t="s">
        <v>20</v>
      </c>
      <c r="B129">
        <v>397</v>
      </c>
      <c r="D129" s="13" t="s">
        <v>14</v>
      </c>
      <c r="E129">
        <v>1</v>
      </c>
    </row>
    <row r="130" spans="1:5" x14ac:dyDescent="0.25">
      <c r="A130" s="15" t="s">
        <v>20</v>
      </c>
      <c r="B130">
        <v>1539</v>
      </c>
      <c r="D130" s="13" t="s">
        <v>14</v>
      </c>
      <c r="E130">
        <v>33</v>
      </c>
    </row>
    <row r="131" spans="1:5" x14ac:dyDescent="0.25">
      <c r="A131" s="15" t="s">
        <v>20</v>
      </c>
      <c r="B131">
        <v>138</v>
      </c>
      <c r="D131" s="13" t="s">
        <v>14</v>
      </c>
      <c r="E131">
        <v>40</v>
      </c>
    </row>
    <row r="132" spans="1:5" x14ac:dyDescent="0.25">
      <c r="A132" s="15" t="s">
        <v>20</v>
      </c>
      <c r="B132">
        <v>3594</v>
      </c>
      <c r="D132" s="13" t="s">
        <v>14</v>
      </c>
      <c r="E132">
        <v>23</v>
      </c>
    </row>
    <row r="133" spans="1:5" x14ac:dyDescent="0.25">
      <c r="A133" s="15" t="s">
        <v>20</v>
      </c>
      <c r="B133">
        <v>5880</v>
      </c>
      <c r="D133" s="13" t="s">
        <v>14</v>
      </c>
      <c r="E133">
        <v>75</v>
      </c>
    </row>
    <row r="134" spans="1:5" x14ac:dyDescent="0.25">
      <c r="A134" s="15" t="s">
        <v>20</v>
      </c>
      <c r="B134">
        <v>112</v>
      </c>
      <c r="D134" s="13" t="s">
        <v>14</v>
      </c>
      <c r="E134">
        <v>2176</v>
      </c>
    </row>
    <row r="135" spans="1:5" x14ac:dyDescent="0.25">
      <c r="A135" s="15" t="s">
        <v>20</v>
      </c>
      <c r="B135">
        <v>943</v>
      </c>
      <c r="D135" s="13" t="s">
        <v>14</v>
      </c>
      <c r="E135">
        <v>441</v>
      </c>
    </row>
    <row r="136" spans="1:5" x14ac:dyDescent="0.25">
      <c r="A136" s="15" t="s">
        <v>20</v>
      </c>
      <c r="B136">
        <v>2468</v>
      </c>
      <c r="D136" s="13" t="s">
        <v>14</v>
      </c>
      <c r="E136">
        <v>25</v>
      </c>
    </row>
    <row r="137" spans="1:5" x14ac:dyDescent="0.25">
      <c r="A137" s="15" t="s">
        <v>20</v>
      </c>
      <c r="B137">
        <v>2551</v>
      </c>
      <c r="D137" s="13" t="s">
        <v>14</v>
      </c>
      <c r="E137">
        <v>127</v>
      </c>
    </row>
    <row r="138" spans="1:5" x14ac:dyDescent="0.25">
      <c r="A138" s="15" t="s">
        <v>20</v>
      </c>
      <c r="B138">
        <v>101</v>
      </c>
      <c r="D138" s="13" t="s">
        <v>14</v>
      </c>
      <c r="E138">
        <v>355</v>
      </c>
    </row>
    <row r="139" spans="1:5" x14ac:dyDescent="0.25">
      <c r="A139" s="15" t="s">
        <v>20</v>
      </c>
      <c r="B139">
        <v>92</v>
      </c>
      <c r="D139" s="13" t="s">
        <v>14</v>
      </c>
      <c r="E139">
        <v>44</v>
      </c>
    </row>
    <row r="140" spans="1:5" x14ac:dyDescent="0.25">
      <c r="A140" s="15" t="s">
        <v>20</v>
      </c>
      <c r="B140">
        <v>62</v>
      </c>
      <c r="D140" s="13" t="s">
        <v>14</v>
      </c>
      <c r="E140">
        <v>67</v>
      </c>
    </row>
    <row r="141" spans="1:5" x14ac:dyDescent="0.25">
      <c r="A141" s="15" t="s">
        <v>20</v>
      </c>
      <c r="B141">
        <v>149</v>
      </c>
      <c r="D141" s="13" t="s">
        <v>14</v>
      </c>
      <c r="E141">
        <v>1068</v>
      </c>
    </row>
    <row r="142" spans="1:5" x14ac:dyDescent="0.25">
      <c r="A142" s="15" t="s">
        <v>20</v>
      </c>
      <c r="B142">
        <v>329</v>
      </c>
      <c r="D142" s="13" t="s">
        <v>14</v>
      </c>
      <c r="E142">
        <v>424</v>
      </c>
    </row>
    <row r="143" spans="1:5" x14ac:dyDescent="0.25">
      <c r="A143" s="15" t="s">
        <v>20</v>
      </c>
      <c r="B143">
        <v>97</v>
      </c>
      <c r="D143" s="13" t="s">
        <v>14</v>
      </c>
      <c r="E143">
        <v>151</v>
      </c>
    </row>
    <row r="144" spans="1:5" x14ac:dyDescent="0.25">
      <c r="A144" s="15" t="s">
        <v>20</v>
      </c>
      <c r="B144">
        <v>1784</v>
      </c>
      <c r="D144" s="13" t="s">
        <v>14</v>
      </c>
      <c r="E144">
        <v>1608</v>
      </c>
    </row>
    <row r="145" spans="1:5" x14ac:dyDescent="0.25">
      <c r="A145" s="15" t="s">
        <v>20</v>
      </c>
      <c r="B145">
        <v>1684</v>
      </c>
      <c r="D145" s="13" t="s">
        <v>14</v>
      </c>
      <c r="E145">
        <v>941</v>
      </c>
    </row>
    <row r="146" spans="1:5" x14ac:dyDescent="0.25">
      <c r="A146" s="15" t="s">
        <v>20</v>
      </c>
      <c r="B146">
        <v>250</v>
      </c>
      <c r="D146" s="13" t="s">
        <v>14</v>
      </c>
      <c r="E146">
        <v>1</v>
      </c>
    </row>
    <row r="147" spans="1:5" x14ac:dyDescent="0.25">
      <c r="A147" s="15" t="s">
        <v>20</v>
      </c>
      <c r="B147">
        <v>238</v>
      </c>
      <c r="D147" s="13" t="s">
        <v>14</v>
      </c>
      <c r="E147">
        <v>40</v>
      </c>
    </row>
    <row r="148" spans="1:5" x14ac:dyDescent="0.25">
      <c r="A148" s="15" t="s">
        <v>20</v>
      </c>
      <c r="B148">
        <v>53</v>
      </c>
      <c r="D148" s="13" t="s">
        <v>14</v>
      </c>
      <c r="E148">
        <v>3015</v>
      </c>
    </row>
    <row r="149" spans="1:5" x14ac:dyDescent="0.25">
      <c r="A149" s="15" t="s">
        <v>20</v>
      </c>
      <c r="B149">
        <v>214</v>
      </c>
      <c r="D149" s="13" t="s">
        <v>14</v>
      </c>
      <c r="E149">
        <v>435</v>
      </c>
    </row>
    <row r="150" spans="1:5" x14ac:dyDescent="0.25">
      <c r="A150" s="15" t="s">
        <v>20</v>
      </c>
      <c r="B150">
        <v>222</v>
      </c>
      <c r="D150" s="13" t="s">
        <v>14</v>
      </c>
      <c r="E150">
        <v>714</v>
      </c>
    </row>
    <row r="151" spans="1:5" x14ac:dyDescent="0.25">
      <c r="A151" s="15" t="s">
        <v>20</v>
      </c>
      <c r="B151">
        <v>1884</v>
      </c>
      <c r="D151" s="13" t="s">
        <v>14</v>
      </c>
      <c r="E151">
        <v>5497</v>
      </c>
    </row>
    <row r="152" spans="1:5" x14ac:dyDescent="0.25">
      <c r="A152" s="15" t="s">
        <v>20</v>
      </c>
      <c r="B152">
        <v>218</v>
      </c>
      <c r="D152" s="13" t="s">
        <v>14</v>
      </c>
      <c r="E152">
        <v>418</v>
      </c>
    </row>
    <row r="153" spans="1:5" x14ac:dyDescent="0.25">
      <c r="A153" s="15" t="s">
        <v>20</v>
      </c>
      <c r="B153">
        <v>6465</v>
      </c>
      <c r="D153" s="13" t="s">
        <v>14</v>
      </c>
      <c r="E153">
        <v>1439</v>
      </c>
    </row>
    <row r="154" spans="1:5" x14ac:dyDescent="0.25">
      <c r="A154" s="15" t="s">
        <v>20</v>
      </c>
      <c r="B154">
        <v>59</v>
      </c>
      <c r="D154" s="13" t="s">
        <v>14</v>
      </c>
      <c r="E154">
        <v>15</v>
      </c>
    </row>
    <row r="155" spans="1:5" x14ac:dyDescent="0.25">
      <c r="A155" s="15" t="s">
        <v>20</v>
      </c>
      <c r="B155">
        <v>88</v>
      </c>
      <c r="D155" s="13" t="s">
        <v>14</v>
      </c>
      <c r="E155">
        <v>1999</v>
      </c>
    </row>
    <row r="156" spans="1:5" x14ac:dyDescent="0.25">
      <c r="A156" s="15" t="s">
        <v>20</v>
      </c>
      <c r="B156">
        <v>1697</v>
      </c>
      <c r="D156" s="13" t="s">
        <v>14</v>
      </c>
      <c r="E156">
        <v>118</v>
      </c>
    </row>
    <row r="157" spans="1:5" x14ac:dyDescent="0.25">
      <c r="A157" s="15" t="s">
        <v>20</v>
      </c>
      <c r="B157">
        <v>92</v>
      </c>
      <c r="D157" s="13" t="s">
        <v>14</v>
      </c>
      <c r="E157">
        <v>162</v>
      </c>
    </row>
    <row r="158" spans="1:5" x14ac:dyDescent="0.25">
      <c r="A158" s="15" t="s">
        <v>20</v>
      </c>
      <c r="B158">
        <v>186</v>
      </c>
      <c r="D158" s="13" t="s">
        <v>14</v>
      </c>
      <c r="E158">
        <v>83</v>
      </c>
    </row>
    <row r="159" spans="1:5" x14ac:dyDescent="0.25">
      <c r="A159" s="15" t="s">
        <v>20</v>
      </c>
      <c r="B159">
        <v>138</v>
      </c>
      <c r="D159" s="13" t="s">
        <v>14</v>
      </c>
      <c r="E159">
        <v>747</v>
      </c>
    </row>
    <row r="160" spans="1:5" x14ac:dyDescent="0.25">
      <c r="A160" s="15" t="s">
        <v>20</v>
      </c>
      <c r="B160">
        <v>261</v>
      </c>
      <c r="D160" s="13" t="s">
        <v>14</v>
      </c>
      <c r="E160">
        <v>84</v>
      </c>
    </row>
    <row r="161" spans="1:5" x14ac:dyDescent="0.25">
      <c r="A161" s="15" t="s">
        <v>20</v>
      </c>
      <c r="B161">
        <v>107</v>
      </c>
      <c r="D161" s="13" t="s">
        <v>14</v>
      </c>
      <c r="E161">
        <v>91</v>
      </c>
    </row>
    <row r="162" spans="1:5" x14ac:dyDescent="0.25">
      <c r="A162" s="15" t="s">
        <v>20</v>
      </c>
      <c r="B162">
        <v>199</v>
      </c>
      <c r="D162" s="13" t="s">
        <v>14</v>
      </c>
      <c r="E162">
        <v>792</v>
      </c>
    </row>
    <row r="163" spans="1:5" x14ac:dyDescent="0.25">
      <c r="A163" s="15" t="s">
        <v>20</v>
      </c>
      <c r="B163">
        <v>5512</v>
      </c>
      <c r="D163" s="13" t="s">
        <v>14</v>
      </c>
      <c r="E163">
        <v>32</v>
      </c>
    </row>
    <row r="164" spans="1:5" x14ac:dyDescent="0.25">
      <c r="A164" s="15" t="s">
        <v>20</v>
      </c>
      <c r="B164">
        <v>86</v>
      </c>
      <c r="D164" s="13" t="s">
        <v>14</v>
      </c>
      <c r="E164">
        <v>186</v>
      </c>
    </row>
    <row r="165" spans="1:5" x14ac:dyDescent="0.25">
      <c r="A165" s="15" t="s">
        <v>20</v>
      </c>
      <c r="B165">
        <v>2768</v>
      </c>
      <c r="D165" s="13" t="s">
        <v>14</v>
      </c>
      <c r="E165">
        <v>605</v>
      </c>
    </row>
    <row r="166" spans="1:5" x14ac:dyDescent="0.25">
      <c r="A166" s="15" t="s">
        <v>20</v>
      </c>
      <c r="B166">
        <v>48</v>
      </c>
      <c r="D166" s="13" t="s">
        <v>14</v>
      </c>
      <c r="E166">
        <v>1</v>
      </c>
    </row>
    <row r="167" spans="1:5" x14ac:dyDescent="0.25">
      <c r="A167" s="15" t="s">
        <v>20</v>
      </c>
      <c r="B167">
        <v>87</v>
      </c>
      <c r="D167" s="13" t="s">
        <v>14</v>
      </c>
      <c r="E167">
        <v>31</v>
      </c>
    </row>
    <row r="168" spans="1:5" x14ac:dyDescent="0.25">
      <c r="A168" s="15" t="s">
        <v>20</v>
      </c>
      <c r="B168">
        <v>1894</v>
      </c>
      <c r="D168" s="13" t="s">
        <v>14</v>
      </c>
      <c r="E168">
        <v>1181</v>
      </c>
    </row>
    <row r="169" spans="1:5" x14ac:dyDescent="0.25">
      <c r="A169" s="15" t="s">
        <v>20</v>
      </c>
      <c r="B169">
        <v>282</v>
      </c>
      <c r="D169" s="13" t="s">
        <v>14</v>
      </c>
      <c r="E169">
        <v>39</v>
      </c>
    </row>
    <row r="170" spans="1:5" x14ac:dyDescent="0.25">
      <c r="A170" s="15" t="s">
        <v>20</v>
      </c>
      <c r="B170">
        <v>116</v>
      </c>
      <c r="D170" s="13" t="s">
        <v>14</v>
      </c>
      <c r="E170">
        <v>46</v>
      </c>
    </row>
    <row r="171" spans="1:5" x14ac:dyDescent="0.25">
      <c r="A171" s="15" t="s">
        <v>20</v>
      </c>
      <c r="B171">
        <v>83</v>
      </c>
      <c r="D171" s="13" t="s">
        <v>14</v>
      </c>
      <c r="E171">
        <v>105</v>
      </c>
    </row>
    <row r="172" spans="1:5" x14ac:dyDescent="0.25">
      <c r="A172" s="15" t="s">
        <v>20</v>
      </c>
      <c r="B172">
        <v>91</v>
      </c>
      <c r="D172" s="13" t="s">
        <v>14</v>
      </c>
      <c r="E172">
        <v>535</v>
      </c>
    </row>
    <row r="173" spans="1:5" x14ac:dyDescent="0.25">
      <c r="A173" s="15" t="s">
        <v>20</v>
      </c>
      <c r="B173">
        <v>546</v>
      </c>
      <c r="D173" s="13" t="s">
        <v>14</v>
      </c>
      <c r="E173">
        <v>16</v>
      </c>
    </row>
    <row r="174" spans="1:5" x14ac:dyDescent="0.25">
      <c r="A174" s="15" t="s">
        <v>20</v>
      </c>
      <c r="B174">
        <v>393</v>
      </c>
      <c r="D174" s="13" t="s">
        <v>14</v>
      </c>
      <c r="E174">
        <v>575</v>
      </c>
    </row>
    <row r="175" spans="1:5" x14ac:dyDescent="0.25">
      <c r="A175" s="15" t="s">
        <v>20</v>
      </c>
      <c r="B175">
        <v>133</v>
      </c>
      <c r="D175" s="13" t="s">
        <v>14</v>
      </c>
      <c r="E175">
        <v>1120</v>
      </c>
    </row>
    <row r="176" spans="1:5" x14ac:dyDescent="0.25">
      <c r="A176" s="15" t="s">
        <v>20</v>
      </c>
      <c r="B176">
        <v>254</v>
      </c>
      <c r="D176" s="13" t="s">
        <v>14</v>
      </c>
      <c r="E176">
        <v>113</v>
      </c>
    </row>
    <row r="177" spans="1:5" x14ac:dyDescent="0.25">
      <c r="A177" s="15" t="s">
        <v>20</v>
      </c>
      <c r="B177">
        <v>176</v>
      </c>
      <c r="D177" s="13" t="s">
        <v>14</v>
      </c>
      <c r="E177">
        <v>1538</v>
      </c>
    </row>
    <row r="178" spans="1:5" x14ac:dyDescent="0.25">
      <c r="A178" s="15" t="s">
        <v>20</v>
      </c>
      <c r="B178">
        <v>337</v>
      </c>
      <c r="D178" s="13" t="s">
        <v>14</v>
      </c>
      <c r="E178">
        <v>9</v>
      </c>
    </row>
    <row r="179" spans="1:5" x14ac:dyDescent="0.25">
      <c r="A179" s="15" t="s">
        <v>20</v>
      </c>
      <c r="B179">
        <v>107</v>
      </c>
      <c r="D179" s="13" t="s">
        <v>14</v>
      </c>
      <c r="E179">
        <v>554</v>
      </c>
    </row>
    <row r="180" spans="1:5" x14ac:dyDescent="0.25">
      <c r="A180" s="15" t="s">
        <v>20</v>
      </c>
      <c r="B180">
        <v>183</v>
      </c>
      <c r="D180" s="13" t="s">
        <v>14</v>
      </c>
      <c r="E180">
        <v>648</v>
      </c>
    </row>
    <row r="181" spans="1:5" x14ac:dyDescent="0.25">
      <c r="A181" s="15" t="s">
        <v>20</v>
      </c>
      <c r="B181">
        <v>72</v>
      </c>
      <c r="D181" s="13" t="s">
        <v>14</v>
      </c>
      <c r="E181">
        <v>21</v>
      </c>
    </row>
    <row r="182" spans="1:5" x14ac:dyDescent="0.25">
      <c r="A182" s="15" t="s">
        <v>20</v>
      </c>
      <c r="B182">
        <v>295</v>
      </c>
      <c r="D182" s="13" t="s">
        <v>14</v>
      </c>
      <c r="E182">
        <v>54</v>
      </c>
    </row>
    <row r="183" spans="1:5" x14ac:dyDescent="0.25">
      <c r="A183" s="15" t="s">
        <v>20</v>
      </c>
      <c r="B183">
        <v>142</v>
      </c>
      <c r="D183" s="13" t="s">
        <v>14</v>
      </c>
      <c r="E183">
        <v>120</v>
      </c>
    </row>
    <row r="184" spans="1:5" x14ac:dyDescent="0.25">
      <c r="A184" s="15" t="s">
        <v>20</v>
      </c>
      <c r="B184">
        <v>85</v>
      </c>
      <c r="D184" s="13" t="s">
        <v>14</v>
      </c>
      <c r="E184">
        <v>579</v>
      </c>
    </row>
    <row r="185" spans="1:5" x14ac:dyDescent="0.25">
      <c r="A185" s="15" t="s">
        <v>20</v>
      </c>
      <c r="B185">
        <v>659</v>
      </c>
      <c r="D185" s="13" t="s">
        <v>14</v>
      </c>
      <c r="E185">
        <v>2072</v>
      </c>
    </row>
    <row r="186" spans="1:5" x14ac:dyDescent="0.25">
      <c r="A186" s="15" t="s">
        <v>20</v>
      </c>
      <c r="B186">
        <v>121</v>
      </c>
      <c r="D186" s="13" t="s">
        <v>14</v>
      </c>
      <c r="E186">
        <v>0</v>
      </c>
    </row>
    <row r="187" spans="1:5" x14ac:dyDescent="0.25">
      <c r="A187" s="15" t="s">
        <v>20</v>
      </c>
      <c r="B187">
        <v>3742</v>
      </c>
      <c r="D187" s="13" t="s">
        <v>14</v>
      </c>
      <c r="E187">
        <v>1796</v>
      </c>
    </row>
    <row r="188" spans="1:5" x14ac:dyDescent="0.25">
      <c r="A188" s="15" t="s">
        <v>20</v>
      </c>
      <c r="B188">
        <v>223</v>
      </c>
      <c r="D188" s="13" t="s">
        <v>14</v>
      </c>
      <c r="E188">
        <v>62</v>
      </c>
    </row>
    <row r="189" spans="1:5" x14ac:dyDescent="0.25">
      <c r="A189" s="15" t="s">
        <v>20</v>
      </c>
      <c r="B189">
        <v>133</v>
      </c>
      <c r="D189" s="13" t="s">
        <v>14</v>
      </c>
      <c r="E189">
        <v>347</v>
      </c>
    </row>
    <row r="190" spans="1:5" x14ac:dyDescent="0.25">
      <c r="A190" s="15" t="s">
        <v>20</v>
      </c>
      <c r="B190">
        <v>5168</v>
      </c>
      <c r="D190" s="13" t="s">
        <v>14</v>
      </c>
      <c r="E190">
        <v>19</v>
      </c>
    </row>
    <row r="191" spans="1:5" x14ac:dyDescent="0.25">
      <c r="A191" s="15" t="s">
        <v>20</v>
      </c>
      <c r="B191">
        <v>307</v>
      </c>
      <c r="D191" s="13" t="s">
        <v>14</v>
      </c>
      <c r="E191">
        <v>1258</v>
      </c>
    </row>
    <row r="192" spans="1:5" x14ac:dyDescent="0.25">
      <c r="A192" s="15" t="s">
        <v>20</v>
      </c>
      <c r="B192">
        <v>2441</v>
      </c>
      <c r="D192" s="13" t="s">
        <v>14</v>
      </c>
      <c r="E192">
        <v>362</v>
      </c>
    </row>
    <row r="193" spans="1:5" x14ac:dyDescent="0.25">
      <c r="A193" s="15" t="s">
        <v>20</v>
      </c>
      <c r="B193">
        <v>1385</v>
      </c>
      <c r="D193" s="13" t="s">
        <v>14</v>
      </c>
      <c r="E193">
        <v>133</v>
      </c>
    </row>
    <row r="194" spans="1:5" x14ac:dyDescent="0.25">
      <c r="A194" s="15" t="s">
        <v>20</v>
      </c>
      <c r="B194">
        <v>190</v>
      </c>
      <c r="D194" s="13" t="s">
        <v>14</v>
      </c>
      <c r="E194">
        <v>846</v>
      </c>
    </row>
    <row r="195" spans="1:5" x14ac:dyDescent="0.25">
      <c r="A195" s="15" t="s">
        <v>20</v>
      </c>
      <c r="B195">
        <v>470</v>
      </c>
      <c r="D195" s="13" t="s">
        <v>14</v>
      </c>
      <c r="E195">
        <v>10</v>
      </c>
    </row>
    <row r="196" spans="1:5" x14ac:dyDescent="0.25">
      <c r="A196" s="15" t="s">
        <v>20</v>
      </c>
      <c r="B196">
        <v>253</v>
      </c>
      <c r="D196" s="13" t="s">
        <v>14</v>
      </c>
      <c r="E196">
        <v>191</v>
      </c>
    </row>
    <row r="197" spans="1:5" x14ac:dyDescent="0.25">
      <c r="A197" s="15" t="s">
        <v>20</v>
      </c>
      <c r="B197">
        <v>1113</v>
      </c>
      <c r="D197" s="13" t="s">
        <v>14</v>
      </c>
      <c r="E197">
        <v>1979</v>
      </c>
    </row>
    <row r="198" spans="1:5" x14ac:dyDescent="0.25">
      <c r="A198" s="15" t="s">
        <v>20</v>
      </c>
      <c r="B198">
        <v>2283</v>
      </c>
      <c r="D198" s="13" t="s">
        <v>14</v>
      </c>
      <c r="E198">
        <v>63</v>
      </c>
    </row>
    <row r="199" spans="1:5" x14ac:dyDescent="0.25">
      <c r="A199" s="15" t="s">
        <v>20</v>
      </c>
      <c r="B199">
        <v>1095</v>
      </c>
      <c r="D199" s="13" t="s">
        <v>14</v>
      </c>
      <c r="E199">
        <v>6080</v>
      </c>
    </row>
    <row r="200" spans="1:5" x14ac:dyDescent="0.25">
      <c r="A200" s="15" t="s">
        <v>20</v>
      </c>
      <c r="B200">
        <v>1690</v>
      </c>
      <c r="D200" s="13" t="s">
        <v>14</v>
      </c>
      <c r="E200">
        <v>80</v>
      </c>
    </row>
    <row r="201" spans="1:5" x14ac:dyDescent="0.25">
      <c r="A201" s="15" t="s">
        <v>20</v>
      </c>
      <c r="B201">
        <v>191</v>
      </c>
      <c r="D201" s="13" t="s">
        <v>14</v>
      </c>
      <c r="E201">
        <v>9</v>
      </c>
    </row>
    <row r="202" spans="1:5" x14ac:dyDescent="0.25">
      <c r="A202" s="15" t="s">
        <v>20</v>
      </c>
      <c r="B202">
        <v>2013</v>
      </c>
      <c r="D202" s="13" t="s">
        <v>14</v>
      </c>
      <c r="E202">
        <v>1784</v>
      </c>
    </row>
    <row r="203" spans="1:5" x14ac:dyDescent="0.25">
      <c r="A203" s="15" t="s">
        <v>20</v>
      </c>
      <c r="B203">
        <v>1703</v>
      </c>
      <c r="D203" s="13" t="s">
        <v>14</v>
      </c>
      <c r="E203">
        <v>243</v>
      </c>
    </row>
    <row r="204" spans="1:5" x14ac:dyDescent="0.25">
      <c r="A204" s="15" t="s">
        <v>20</v>
      </c>
      <c r="B204">
        <v>80</v>
      </c>
      <c r="D204" s="13" t="s">
        <v>14</v>
      </c>
      <c r="E204">
        <v>1296</v>
      </c>
    </row>
    <row r="205" spans="1:5" x14ac:dyDescent="0.25">
      <c r="A205" s="15" t="s">
        <v>20</v>
      </c>
      <c r="B205">
        <v>41</v>
      </c>
      <c r="D205" s="13" t="s">
        <v>14</v>
      </c>
      <c r="E205">
        <v>77</v>
      </c>
    </row>
    <row r="206" spans="1:5" x14ac:dyDescent="0.25">
      <c r="A206" s="15" t="s">
        <v>20</v>
      </c>
      <c r="B206">
        <v>187</v>
      </c>
      <c r="D206" s="13" t="s">
        <v>14</v>
      </c>
      <c r="E206">
        <v>395</v>
      </c>
    </row>
    <row r="207" spans="1:5" x14ac:dyDescent="0.25">
      <c r="A207" s="15" t="s">
        <v>20</v>
      </c>
      <c r="B207">
        <v>2875</v>
      </c>
      <c r="D207" s="13" t="s">
        <v>14</v>
      </c>
      <c r="E207">
        <v>49</v>
      </c>
    </row>
    <row r="208" spans="1:5" x14ac:dyDescent="0.25">
      <c r="A208" s="15" t="s">
        <v>20</v>
      </c>
      <c r="B208">
        <v>88</v>
      </c>
      <c r="D208" s="13" t="s">
        <v>14</v>
      </c>
      <c r="E208">
        <v>180</v>
      </c>
    </row>
    <row r="209" spans="1:5" x14ac:dyDescent="0.25">
      <c r="A209" s="15" t="s">
        <v>20</v>
      </c>
      <c r="B209">
        <v>191</v>
      </c>
      <c r="D209" s="13" t="s">
        <v>14</v>
      </c>
      <c r="E209">
        <v>2690</v>
      </c>
    </row>
    <row r="210" spans="1:5" x14ac:dyDescent="0.25">
      <c r="A210" s="15" t="s">
        <v>20</v>
      </c>
      <c r="B210">
        <v>139</v>
      </c>
      <c r="D210" s="13" t="s">
        <v>14</v>
      </c>
      <c r="E210">
        <v>2779</v>
      </c>
    </row>
    <row r="211" spans="1:5" x14ac:dyDescent="0.25">
      <c r="A211" s="15" t="s">
        <v>20</v>
      </c>
      <c r="B211">
        <v>186</v>
      </c>
      <c r="D211" s="13" t="s">
        <v>14</v>
      </c>
      <c r="E211">
        <v>92</v>
      </c>
    </row>
    <row r="212" spans="1:5" x14ac:dyDescent="0.25">
      <c r="A212" s="15" t="s">
        <v>20</v>
      </c>
      <c r="B212">
        <v>112</v>
      </c>
      <c r="D212" s="13" t="s">
        <v>14</v>
      </c>
      <c r="E212">
        <v>1028</v>
      </c>
    </row>
    <row r="213" spans="1:5" x14ac:dyDescent="0.25">
      <c r="A213" s="15" t="s">
        <v>20</v>
      </c>
      <c r="B213">
        <v>101</v>
      </c>
      <c r="D213" s="13" t="s">
        <v>14</v>
      </c>
      <c r="E213">
        <v>26</v>
      </c>
    </row>
    <row r="214" spans="1:5" x14ac:dyDescent="0.25">
      <c r="A214" s="15" t="s">
        <v>20</v>
      </c>
      <c r="B214">
        <v>206</v>
      </c>
      <c r="D214" s="13" t="s">
        <v>14</v>
      </c>
      <c r="E214">
        <v>1790</v>
      </c>
    </row>
    <row r="215" spans="1:5" x14ac:dyDescent="0.25">
      <c r="A215" s="15" t="s">
        <v>20</v>
      </c>
      <c r="B215">
        <v>154</v>
      </c>
      <c r="D215" s="13" t="s">
        <v>14</v>
      </c>
      <c r="E215">
        <v>37</v>
      </c>
    </row>
    <row r="216" spans="1:5" x14ac:dyDescent="0.25">
      <c r="A216" s="15" t="s">
        <v>20</v>
      </c>
      <c r="B216">
        <v>5966</v>
      </c>
      <c r="D216" s="13" t="s">
        <v>14</v>
      </c>
      <c r="E216">
        <v>35</v>
      </c>
    </row>
    <row r="217" spans="1:5" x14ac:dyDescent="0.25">
      <c r="A217" s="15" t="s">
        <v>20</v>
      </c>
      <c r="B217">
        <v>169</v>
      </c>
      <c r="D217" s="13" t="s">
        <v>14</v>
      </c>
      <c r="E217">
        <v>558</v>
      </c>
    </row>
    <row r="218" spans="1:5" x14ac:dyDescent="0.25">
      <c r="A218" s="15" t="s">
        <v>20</v>
      </c>
      <c r="B218">
        <v>2106</v>
      </c>
      <c r="D218" s="13" t="s">
        <v>14</v>
      </c>
      <c r="E218">
        <v>64</v>
      </c>
    </row>
    <row r="219" spans="1:5" x14ac:dyDescent="0.25">
      <c r="A219" s="15" t="s">
        <v>20</v>
      </c>
      <c r="B219">
        <v>131</v>
      </c>
      <c r="D219" s="13" t="s">
        <v>14</v>
      </c>
      <c r="E219">
        <v>245</v>
      </c>
    </row>
    <row r="220" spans="1:5" x14ac:dyDescent="0.25">
      <c r="A220" s="15" t="s">
        <v>20</v>
      </c>
      <c r="B220">
        <v>84</v>
      </c>
      <c r="D220" s="13" t="s">
        <v>14</v>
      </c>
      <c r="E220">
        <v>71</v>
      </c>
    </row>
    <row r="221" spans="1:5" x14ac:dyDescent="0.25">
      <c r="A221" s="15" t="s">
        <v>20</v>
      </c>
      <c r="B221">
        <v>155</v>
      </c>
      <c r="D221" s="13" t="s">
        <v>14</v>
      </c>
      <c r="E221">
        <v>42</v>
      </c>
    </row>
    <row r="222" spans="1:5" x14ac:dyDescent="0.25">
      <c r="A222" s="15" t="s">
        <v>20</v>
      </c>
      <c r="B222">
        <v>189</v>
      </c>
      <c r="D222" s="13" t="s">
        <v>14</v>
      </c>
      <c r="E222">
        <v>156</v>
      </c>
    </row>
    <row r="223" spans="1:5" x14ac:dyDescent="0.25">
      <c r="A223" s="15" t="s">
        <v>20</v>
      </c>
      <c r="B223">
        <v>4799</v>
      </c>
      <c r="D223" s="13" t="s">
        <v>14</v>
      </c>
      <c r="E223">
        <v>1368</v>
      </c>
    </row>
    <row r="224" spans="1:5" x14ac:dyDescent="0.25">
      <c r="A224" s="15" t="s">
        <v>20</v>
      </c>
      <c r="B224">
        <v>1137</v>
      </c>
      <c r="D224" s="13" t="s">
        <v>14</v>
      </c>
      <c r="E224">
        <v>102</v>
      </c>
    </row>
    <row r="225" spans="1:5" x14ac:dyDescent="0.25">
      <c r="A225" s="15" t="s">
        <v>20</v>
      </c>
      <c r="B225">
        <v>1152</v>
      </c>
      <c r="D225" s="13" t="s">
        <v>14</v>
      </c>
      <c r="E225">
        <v>86</v>
      </c>
    </row>
    <row r="226" spans="1:5" x14ac:dyDescent="0.25">
      <c r="A226" s="15" t="s">
        <v>20</v>
      </c>
      <c r="B226">
        <v>50</v>
      </c>
      <c r="D226" s="13" t="s">
        <v>14</v>
      </c>
      <c r="E226">
        <v>253</v>
      </c>
    </row>
    <row r="227" spans="1:5" x14ac:dyDescent="0.25">
      <c r="A227" s="15" t="s">
        <v>20</v>
      </c>
      <c r="B227">
        <v>3059</v>
      </c>
      <c r="D227" s="13" t="s">
        <v>14</v>
      </c>
      <c r="E227">
        <v>157</v>
      </c>
    </row>
    <row r="228" spans="1:5" x14ac:dyDescent="0.25">
      <c r="A228" s="15" t="s">
        <v>20</v>
      </c>
      <c r="B228">
        <v>34</v>
      </c>
      <c r="D228" s="13" t="s">
        <v>14</v>
      </c>
      <c r="E228">
        <v>183</v>
      </c>
    </row>
    <row r="229" spans="1:5" x14ac:dyDescent="0.25">
      <c r="A229" s="15" t="s">
        <v>20</v>
      </c>
      <c r="B229">
        <v>220</v>
      </c>
      <c r="D229" s="13" t="s">
        <v>14</v>
      </c>
      <c r="E229">
        <v>82</v>
      </c>
    </row>
    <row r="230" spans="1:5" x14ac:dyDescent="0.25">
      <c r="A230" s="15" t="s">
        <v>20</v>
      </c>
      <c r="B230">
        <v>1604</v>
      </c>
      <c r="D230" s="13" t="s">
        <v>14</v>
      </c>
      <c r="E230">
        <v>1</v>
      </c>
    </row>
    <row r="231" spans="1:5" x14ac:dyDescent="0.25">
      <c r="A231" s="15" t="s">
        <v>20</v>
      </c>
      <c r="B231">
        <v>454</v>
      </c>
      <c r="D231" s="13" t="s">
        <v>14</v>
      </c>
      <c r="E231">
        <v>1198</v>
      </c>
    </row>
    <row r="232" spans="1:5" x14ac:dyDescent="0.25">
      <c r="A232" s="15" t="s">
        <v>20</v>
      </c>
      <c r="B232">
        <v>123</v>
      </c>
      <c r="D232" s="13" t="s">
        <v>14</v>
      </c>
      <c r="E232">
        <v>648</v>
      </c>
    </row>
    <row r="233" spans="1:5" x14ac:dyDescent="0.25">
      <c r="A233" s="15" t="s">
        <v>20</v>
      </c>
      <c r="B233">
        <v>299</v>
      </c>
      <c r="D233" s="13" t="s">
        <v>14</v>
      </c>
      <c r="E233">
        <v>64</v>
      </c>
    </row>
    <row r="234" spans="1:5" x14ac:dyDescent="0.25">
      <c r="A234" s="15" t="s">
        <v>20</v>
      </c>
      <c r="B234">
        <v>2237</v>
      </c>
      <c r="D234" s="13" t="s">
        <v>14</v>
      </c>
      <c r="E234">
        <v>62</v>
      </c>
    </row>
    <row r="235" spans="1:5" x14ac:dyDescent="0.25">
      <c r="A235" s="15" t="s">
        <v>20</v>
      </c>
      <c r="B235">
        <v>645</v>
      </c>
      <c r="D235" s="13" t="s">
        <v>14</v>
      </c>
      <c r="E235">
        <v>750</v>
      </c>
    </row>
    <row r="236" spans="1:5" x14ac:dyDescent="0.25">
      <c r="A236" s="15" t="s">
        <v>20</v>
      </c>
      <c r="B236">
        <v>484</v>
      </c>
      <c r="D236" s="13" t="s">
        <v>14</v>
      </c>
      <c r="E236">
        <v>105</v>
      </c>
    </row>
    <row r="237" spans="1:5" x14ac:dyDescent="0.25">
      <c r="A237" s="15" t="s">
        <v>20</v>
      </c>
      <c r="B237">
        <v>154</v>
      </c>
      <c r="D237" s="13" t="s">
        <v>14</v>
      </c>
      <c r="E237">
        <v>2604</v>
      </c>
    </row>
    <row r="238" spans="1:5" x14ac:dyDescent="0.25">
      <c r="A238" s="15" t="s">
        <v>20</v>
      </c>
      <c r="B238">
        <v>82</v>
      </c>
      <c r="D238" s="13" t="s">
        <v>14</v>
      </c>
      <c r="E238">
        <v>65</v>
      </c>
    </row>
    <row r="239" spans="1:5" x14ac:dyDescent="0.25">
      <c r="A239" s="15" t="s">
        <v>20</v>
      </c>
      <c r="B239">
        <v>134</v>
      </c>
      <c r="D239" s="13" t="s">
        <v>14</v>
      </c>
      <c r="E239">
        <v>94</v>
      </c>
    </row>
    <row r="240" spans="1:5" x14ac:dyDescent="0.25">
      <c r="A240" s="15" t="s">
        <v>20</v>
      </c>
      <c r="B240">
        <v>5203</v>
      </c>
      <c r="D240" s="13" t="s">
        <v>14</v>
      </c>
      <c r="E240">
        <v>257</v>
      </c>
    </row>
    <row r="241" spans="1:5" x14ac:dyDescent="0.25">
      <c r="A241" s="15" t="s">
        <v>20</v>
      </c>
      <c r="B241">
        <v>94</v>
      </c>
      <c r="D241" s="13" t="s">
        <v>14</v>
      </c>
      <c r="E241">
        <v>2928</v>
      </c>
    </row>
    <row r="242" spans="1:5" x14ac:dyDescent="0.25">
      <c r="A242" s="15" t="s">
        <v>20</v>
      </c>
      <c r="B242">
        <v>205</v>
      </c>
      <c r="D242" s="13" t="s">
        <v>14</v>
      </c>
      <c r="E242">
        <v>4697</v>
      </c>
    </row>
    <row r="243" spans="1:5" x14ac:dyDescent="0.25">
      <c r="A243" s="15" t="s">
        <v>20</v>
      </c>
      <c r="B243">
        <v>92</v>
      </c>
      <c r="D243" s="13" t="s">
        <v>14</v>
      </c>
      <c r="E243">
        <v>2915</v>
      </c>
    </row>
    <row r="244" spans="1:5" x14ac:dyDescent="0.25">
      <c r="A244" s="15" t="s">
        <v>20</v>
      </c>
      <c r="B244">
        <v>219</v>
      </c>
      <c r="D244" s="13" t="s">
        <v>14</v>
      </c>
      <c r="E244">
        <v>18</v>
      </c>
    </row>
    <row r="245" spans="1:5" x14ac:dyDescent="0.25">
      <c r="A245" s="15" t="s">
        <v>20</v>
      </c>
      <c r="B245">
        <v>2526</v>
      </c>
      <c r="D245" s="13" t="s">
        <v>14</v>
      </c>
      <c r="E245">
        <v>602</v>
      </c>
    </row>
    <row r="246" spans="1:5" x14ac:dyDescent="0.25">
      <c r="A246" s="15" t="s">
        <v>20</v>
      </c>
      <c r="B246">
        <v>94</v>
      </c>
      <c r="D246" s="13" t="s">
        <v>14</v>
      </c>
      <c r="E246">
        <v>1</v>
      </c>
    </row>
    <row r="247" spans="1:5" x14ac:dyDescent="0.25">
      <c r="A247" s="15" t="s">
        <v>20</v>
      </c>
      <c r="B247">
        <v>1713</v>
      </c>
      <c r="D247" s="13" t="s">
        <v>14</v>
      </c>
      <c r="E247">
        <v>3868</v>
      </c>
    </row>
    <row r="248" spans="1:5" x14ac:dyDescent="0.25">
      <c r="A248" s="15" t="s">
        <v>20</v>
      </c>
      <c r="B248">
        <v>249</v>
      </c>
      <c r="D248" s="13" t="s">
        <v>14</v>
      </c>
      <c r="E248">
        <v>504</v>
      </c>
    </row>
    <row r="249" spans="1:5" x14ac:dyDescent="0.25">
      <c r="A249" s="15" t="s">
        <v>20</v>
      </c>
      <c r="B249">
        <v>192</v>
      </c>
      <c r="D249" s="13" t="s">
        <v>14</v>
      </c>
      <c r="E249">
        <v>14</v>
      </c>
    </row>
    <row r="250" spans="1:5" x14ac:dyDescent="0.25">
      <c r="A250" s="15" t="s">
        <v>20</v>
      </c>
      <c r="B250">
        <v>247</v>
      </c>
      <c r="D250" s="13" t="s">
        <v>14</v>
      </c>
      <c r="E250">
        <v>750</v>
      </c>
    </row>
    <row r="251" spans="1:5" x14ac:dyDescent="0.25">
      <c r="A251" s="15" t="s">
        <v>20</v>
      </c>
      <c r="B251">
        <v>2293</v>
      </c>
      <c r="D251" s="13" t="s">
        <v>14</v>
      </c>
      <c r="E251">
        <v>77</v>
      </c>
    </row>
    <row r="252" spans="1:5" x14ac:dyDescent="0.25">
      <c r="A252" s="15" t="s">
        <v>20</v>
      </c>
      <c r="B252">
        <v>3131</v>
      </c>
      <c r="D252" s="13" t="s">
        <v>14</v>
      </c>
      <c r="E252">
        <v>752</v>
      </c>
    </row>
    <row r="253" spans="1:5" x14ac:dyDescent="0.25">
      <c r="A253" s="15" t="s">
        <v>20</v>
      </c>
      <c r="B253">
        <v>143</v>
      </c>
      <c r="D253" s="13" t="s">
        <v>14</v>
      </c>
      <c r="E253">
        <v>131</v>
      </c>
    </row>
    <row r="254" spans="1:5" x14ac:dyDescent="0.25">
      <c r="A254" s="15" t="s">
        <v>20</v>
      </c>
      <c r="B254">
        <v>296</v>
      </c>
      <c r="D254" s="13" t="s">
        <v>14</v>
      </c>
      <c r="E254">
        <v>87</v>
      </c>
    </row>
    <row r="255" spans="1:5" x14ac:dyDescent="0.25">
      <c r="A255" s="15" t="s">
        <v>20</v>
      </c>
      <c r="B255">
        <v>170</v>
      </c>
      <c r="D255" s="13" t="s">
        <v>14</v>
      </c>
      <c r="E255">
        <v>1063</v>
      </c>
    </row>
    <row r="256" spans="1:5" x14ac:dyDescent="0.25">
      <c r="A256" s="15" t="s">
        <v>20</v>
      </c>
      <c r="B256">
        <v>86</v>
      </c>
      <c r="D256" s="13" t="s">
        <v>14</v>
      </c>
      <c r="E256">
        <v>76</v>
      </c>
    </row>
    <row r="257" spans="1:5" x14ac:dyDescent="0.25">
      <c r="A257" s="15" t="s">
        <v>20</v>
      </c>
      <c r="B257">
        <v>6286</v>
      </c>
      <c r="D257" s="13" t="s">
        <v>14</v>
      </c>
      <c r="E257">
        <v>4428</v>
      </c>
    </row>
    <row r="258" spans="1:5" x14ac:dyDescent="0.25">
      <c r="A258" s="15" t="s">
        <v>20</v>
      </c>
      <c r="B258">
        <v>3727</v>
      </c>
      <c r="D258" s="13" t="s">
        <v>14</v>
      </c>
      <c r="E258">
        <v>58</v>
      </c>
    </row>
    <row r="259" spans="1:5" x14ac:dyDescent="0.25">
      <c r="A259" s="15" t="s">
        <v>20</v>
      </c>
      <c r="B259">
        <v>1605</v>
      </c>
      <c r="D259" s="13" t="s">
        <v>14</v>
      </c>
      <c r="E259">
        <v>111</v>
      </c>
    </row>
    <row r="260" spans="1:5" x14ac:dyDescent="0.25">
      <c r="A260" s="15" t="s">
        <v>20</v>
      </c>
      <c r="B260">
        <v>2120</v>
      </c>
      <c r="D260" s="13" t="s">
        <v>14</v>
      </c>
      <c r="E260">
        <v>2955</v>
      </c>
    </row>
    <row r="261" spans="1:5" x14ac:dyDescent="0.25">
      <c r="A261" s="15" t="s">
        <v>20</v>
      </c>
      <c r="B261">
        <v>50</v>
      </c>
      <c r="D261" s="13" t="s">
        <v>14</v>
      </c>
      <c r="E261">
        <v>1657</v>
      </c>
    </row>
    <row r="262" spans="1:5" x14ac:dyDescent="0.25">
      <c r="A262" s="15" t="s">
        <v>20</v>
      </c>
      <c r="B262">
        <v>2080</v>
      </c>
      <c r="D262" s="13" t="s">
        <v>14</v>
      </c>
      <c r="E262">
        <v>926</v>
      </c>
    </row>
    <row r="263" spans="1:5" x14ac:dyDescent="0.25">
      <c r="A263" s="15" t="s">
        <v>20</v>
      </c>
      <c r="B263">
        <v>2105</v>
      </c>
      <c r="D263" s="13" t="s">
        <v>14</v>
      </c>
      <c r="E263">
        <v>77</v>
      </c>
    </row>
    <row r="264" spans="1:5" x14ac:dyDescent="0.25">
      <c r="A264" s="15" t="s">
        <v>20</v>
      </c>
      <c r="B264">
        <v>2436</v>
      </c>
      <c r="D264" s="13" t="s">
        <v>14</v>
      </c>
      <c r="E264">
        <v>1748</v>
      </c>
    </row>
    <row r="265" spans="1:5" x14ac:dyDescent="0.25">
      <c r="A265" s="15" t="s">
        <v>20</v>
      </c>
      <c r="B265">
        <v>80</v>
      </c>
      <c r="D265" s="13" t="s">
        <v>14</v>
      </c>
      <c r="E265">
        <v>79</v>
      </c>
    </row>
    <row r="266" spans="1:5" x14ac:dyDescent="0.25">
      <c r="A266" s="15" t="s">
        <v>20</v>
      </c>
      <c r="B266">
        <v>42</v>
      </c>
      <c r="D266" s="13" t="s">
        <v>14</v>
      </c>
      <c r="E266">
        <v>889</v>
      </c>
    </row>
    <row r="267" spans="1:5" x14ac:dyDescent="0.25">
      <c r="A267" s="15" t="s">
        <v>20</v>
      </c>
      <c r="B267">
        <v>139</v>
      </c>
      <c r="D267" s="13" t="s">
        <v>14</v>
      </c>
      <c r="E267">
        <v>56</v>
      </c>
    </row>
    <row r="268" spans="1:5" x14ac:dyDescent="0.25">
      <c r="A268" s="15" t="s">
        <v>20</v>
      </c>
      <c r="B268">
        <v>159</v>
      </c>
      <c r="D268" s="13" t="s">
        <v>14</v>
      </c>
      <c r="E268">
        <v>1</v>
      </c>
    </row>
    <row r="269" spans="1:5" x14ac:dyDescent="0.25">
      <c r="A269" s="15" t="s">
        <v>20</v>
      </c>
      <c r="B269">
        <v>381</v>
      </c>
      <c r="D269" s="13" t="s">
        <v>14</v>
      </c>
      <c r="E269">
        <v>83</v>
      </c>
    </row>
    <row r="270" spans="1:5" x14ac:dyDescent="0.25">
      <c r="A270" s="15" t="s">
        <v>20</v>
      </c>
      <c r="B270">
        <v>194</v>
      </c>
      <c r="D270" s="13" t="s">
        <v>14</v>
      </c>
      <c r="E270">
        <v>2025</v>
      </c>
    </row>
    <row r="271" spans="1:5" x14ac:dyDescent="0.25">
      <c r="A271" s="15" t="s">
        <v>20</v>
      </c>
      <c r="B271">
        <v>106</v>
      </c>
      <c r="D271" s="13" t="s">
        <v>14</v>
      </c>
      <c r="E271">
        <v>14</v>
      </c>
    </row>
    <row r="272" spans="1:5" x14ac:dyDescent="0.25">
      <c r="A272" s="15" t="s">
        <v>20</v>
      </c>
      <c r="B272">
        <v>142</v>
      </c>
      <c r="D272" s="13" t="s">
        <v>14</v>
      </c>
      <c r="E272">
        <v>656</v>
      </c>
    </row>
    <row r="273" spans="1:5" x14ac:dyDescent="0.25">
      <c r="A273" s="15" t="s">
        <v>20</v>
      </c>
      <c r="B273">
        <v>211</v>
      </c>
      <c r="D273" s="13" t="s">
        <v>14</v>
      </c>
      <c r="E273">
        <v>1596</v>
      </c>
    </row>
    <row r="274" spans="1:5" x14ac:dyDescent="0.25">
      <c r="A274" s="15" t="s">
        <v>20</v>
      </c>
      <c r="B274">
        <v>2756</v>
      </c>
      <c r="D274" s="13" t="s">
        <v>14</v>
      </c>
      <c r="E274">
        <v>10</v>
      </c>
    </row>
    <row r="275" spans="1:5" x14ac:dyDescent="0.25">
      <c r="A275" s="15" t="s">
        <v>20</v>
      </c>
      <c r="B275">
        <v>173</v>
      </c>
      <c r="D275" s="13" t="s">
        <v>14</v>
      </c>
      <c r="E275">
        <v>1121</v>
      </c>
    </row>
    <row r="276" spans="1:5" x14ac:dyDescent="0.25">
      <c r="A276" s="15" t="s">
        <v>20</v>
      </c>
      <c r="B276">
        <v>87</v>
      </c>
      <c r="D276" s="13" t="s">
        <v>14</v>
      </c>
      <c r="E276">
        <v>15</v>
      </c>
    </row>
    <row r="277" spans="1:5" x14ac:dyDescent="0.25">
      <c r="A277" s="15" t="s">
        <v>20</v>
      </c>
      <c r="B277">
        <v>1572</v>
      </c>
      <c r="D277" s="13" t="s">
        <v>14</v>
      </c>
      <c r="E277">
        <v>191</v>
      </c>
    </row>
    <row r="278" spans="1:5" x14ac:dyDescent="0.25">
      <c r="A278" s="15" t="s">
        <v>20</v>
      </c>
      <c r="B278">
        <v>2346</v>
      </c>
      <c r="D278" s="13" t="s">
        <v>14</v>
      </c>
      <c r="E278">
        <v>16</v>
      </c>
    </row>
    <row r="279" spans="1:5" x14ac:dyDescent="0.25">
      <c r="A279" s="15" t="s">
        <v>20</v>
      </c>
      <c r="B279">
        <v>115</v>
      </c>
      <c r="D279" s="13" t="s">
        <v>14</v>
      </c>
      <c r="E279">
        <v>17</v>
      </c>
    </row>
    <row r="280" spans="1:5" x14ac:dyDescent="0.25">
      <c r="A280" s="15" t="s">
        <v>20</v>
      </c>
      <c r="B280">
        <v>85</v>
      </c>
      <c r="D280" s="13" t="s">
        <v>14</v>
      </c>
      <c r="E280">
        <v>34</v>
      </c>
    </row>
    <row r="281" spans="1:5" x14ac:dyDescent="0.25">
      <c r="A281" s="15" t="s">
        <v>20</v>
      </c>
      <c r="B281">
        <v>144</v>
      </c>
      <c r="D281" s="13" t="s">
        <v>14</v>
      </c>
      <c r="E281">
        <v>1</v>
      </c>
    </row>
    <row r="282" spans="1:5" x14ac:dyDescent="0.25">
      <c r="A282" s="15" t="s">
        <v>20</v>
      </c>
      <c r="B282">
        <v>2443</v>
      </c>
      <c r="D282" s="13" t="s">
        <v>14</v>
      </c>
      <c r="E282">
        <v>1274</v>
      </c>
    </row>
    <row r="283" spans="1:5" x14ac:dyDescent="0.25">
      <c r="A283" s="15" t="s">
        <v>20</v>
      </c>
      <c r="B283">
        <v>64</v>
      </c>
      <c r="D283" s="13" t="s">
        <v>14</v>
      </c>
      <c r="E283">
        <v>210</v>
      </c>
    </row>
    <row r="284" spans="1:5" x14ac:dyDescent="0.25">
      <c r="A284" s="15" t="s">
        <v>20</v>
      </c>
      <c r="B284">
        <v>268</v>
      </c>
      <c r="D284" s="13" t="s">
        <v>14</v>
      </c>
      <c r="E284">
        <v>248</v>
      </c>
    </row>
    <row r="285" spans="1:5" x14ac:dyDescent="0.25">
      <c r="A285" s="15" t="s">
        <v>20</v>
      </c>
      <c r="B285">
        <v>195</v>
      </c>
      <c r="D285" s="13" t="s">
        <v>14</v>
      </c>
      <c r="E285">
        <v>513</v>
      </c>
    </row>
    <row r="286" spans="1:5" x14ac:dyDescent="0.25">
      <c r="A286" s="15" t="s">
        <v>20</v>
      </c>
      <c r="B286">
        <v>186</v>
      </c>
      <c r="D286" s="13" t="s">
        <v>14</v>
      </c>
      <c r="E286">
        <v>3410</v>
      </c>
    </row>
    <row r="287" spans="1:5" x14ac:dyDescent="0.25">
      <c r="A287" s="15" t="s">
        <v>20</v>
      </c>
      <c r="B287">
        <v>460</v>
      </c>
      <c r="D287" s="13" t="s">
        <v>14</v>
      </c>
      <c r="E287">
        <v>10</v>
      </c>
    </row>
    <row r="288" spans="1:5" x14ac:dyDescent="0.25">
      <c r="A288" s="15" t="s">
        <v>20</v>
      </c>
      <c r="B288">
        <v>2528</v>
      </c>
      <c r="D288" s="13" t="s">
        <v>14</v>
      </c>
      <c r="E288">
        <v>2201</v>
      </c>
    </row>
    <row r="289" spans="1:5" x14ac:dyDescent="0.25">
      <c r="A289" s="15" t="s">
        <v>20</v>
      </c>
      <c r="B289">
        <v>3657</v>
      </c>
      <c r="D289" s="13" t="s">
        <v>14</v>
      </c>
      <c r="E289">
        <v>676</v>
      </c>
    </row>
    <row r="290" spans="1:5" x14ac:dyDescent="0.25">
      <c r="A290" s="15" t="s">
        <v>20</v>
      </c>
      <c r="B290">
        <v>131</v>
      </c>
      <c r="D290" s="13" t="s">
        <v>14</v>
      </c>
      <c r="E290">
        <v>831</v>
      </c>
    </row>
    <row r="291" spans="1:5" x14ac:dyDescent="0.25">
      <c r="A291" s="15" t="s">
        <v>20</v>
      </c>
      <c r="B291">
        <v>239</v>
      </c>
      <c r="D291" s="13" t="s">
        <v>14</v>
      </c>
      <c r="E291">
        <v>859</v>
      </c>
    </row>
    <row r="292" spans="1:5" x14ac:dyDescent="0.25">
      <c r="A292" s="15" t="s">
        <v>20</v>
      </c>
      <c r="B292">
        <v>78</v>
      </c>
      <c r="D292" s="13" t="s">
        <v>14</v>
      </c>
      <c r="E292">
        <v>45</v>
      </c>
    </row>
    <row r="293" spans="1:5" x14ac:dyDescent="0.25">
      <c r="A293" s="15" t="s">
        <v>20</v>
      </c>
      <c r="B293">
        <v>1773</v>
      </c>
      <c r="D293" s="13" t="s">
        <v>14</v>
      </c>
      <c r="E293">
        <v>6</v>
      </c>
    </row>
    <row r="294" spans="1:5" x14ac:dyDescent="0.25">
      <c r="A294" s="15" t="s">
        <v>20</v>
      </c>
      <c r="B294">
        <v>32</v>
      </c>
      <c r="D294" s="13" t="s">
        <v>14</v>
      </c>
      <c r="E294">
        <v>7</v>
      </c>
    </row>
    <row r="295" spans="1:5" x14ac:dyDescent="0.25">
      <c r="A295" s="15" t="s">
        <v>20</v>
      </c>
      <c r="B295">
        <v>369</v>
      </c>
      <c r="D295" s="13" t="s">
        <v>14</v>
      </c>
      <c r="E295">
        <v>31</v>
      </c>
    </row>
    <row r="296" spans="1:5" x14ac:dyDescent="0.25">
      <c r="A296" s="15" t="s">
        <v>20</v>
      </c>
      <c r="B296">
        <v>89</v>
      </c>
      <c r="D296" s="13" t="s">
        <v>14</v>
      </c>
      <c r="E296">
        <v>78</v>
      </c>
    </row>
    <row r="297" spans="1:5" x14ac:dyDescent="0.25">
      <c r="A297" s="15" t="s">
        <v>20</v>
      </c>
      <c r="B297">
        <v>147</v>
      </c>
      <c r="D297" s="13" t="s">
        <v>14</v>
      </c>
      <c r="E297">
        <v>1225</v>
      </c>
    </row>
    <row r="298" spans="1:5" x14ac:dyDescent="0.25">
      <c r="A298" s="15" t="s">
        <v>20</v>
      </c>
      <c r="B298">
        <v>126</v>
      </c>
      <c r="D298" s="13" t="s">
        <v>14</v>
      </c>
      <c r="E298">
        <v>1</v>
      </c>
    </row>
    <row r="299" spans="1:5" x14ac:dyDescent="0.25">
      <c r="A299" s="15" t="s">
        <v>20</v>
      </c>
      <c r="B299">
        <v>2218</v>
      </c>
      <c r="D299" s="13" t="s">
        <v>14</v>
      </c>
      <c r="E299">
        <v>67</v>
      </c>
    </row>
    <row r="300" spans="1:5" x14ac:dyDescent="0.25">
      <c r="A300" s="15" t="s">
        <v>20</v>
      </c>
      <c r="B300">
        <v>202</v>
      </c>
      <c r="D300" s="13" t="s">
        <v>14</v>
      </c>
      <c r="E300">
        <v>19</v>
      </c>
    </row>
    <row r="301" spans="1:5" x14ac:dyDescent="0.25">
      <c r="A301" s="15" t="s">
        <v>20</v>
      </c>
      <c r="B301">
        <v>140</v>
      </c>
      <c r="D301" s="13" t="s">
        <v>14</v>
      </c>
      <c r="E301">
        <v>2108</v>
      </c>
    </row>
    <row r="302" spans="1:5" x14ac:dyDescent="0.25">
      <c r="A302" s="15" t="s">
        <v>20</v>
      </c>
      <c r="B302">
        <v>1052</v>
      </c>
      <c r="D302" s="13" t="s">
        <v>14</v>
      </c>
      <c r="E302">
        <v>679</v>
      </c>
    </row>
    <row r="303" spans="1:5" x14ac:dyDescent="0.25">
      <c r="A303" s="15" t="s">
        <v>20</v>
      </c>
      <c r="B303">
        <v>247</v>
      </c>
      <c r="D303" s="13" t="s">
        <v>14</v>
      </c>
      <c r="E303">
        <v>36</v>
      </c>
    </row>
    <row r="304" spans="1:5" x14ac:dyDescent="0.25">
      <c r="A304" s="15" t="s">
        <v>20</v>
      </c>
      <c r="B304">
        <v>84</v>
      </c>
      <c r="D304" s="13" t="s">
        <v>14</v>
      </c>
      <c r="E304">
        <v>47</v>
      </c>
    </row>
    <row r="305" spans="1:5" x14ac:dyDescent="0.25">
      <c r="A305" s="15" t="s">
        <v>20</v>
      </c>
      <c r="B305">
        <v>88</v>
      </c>
      <c r="D305" s="13" t="s">
        <v>14</v>
      </c>
      <c r="E305">
        <v>70</v>
      </c>
    </row>
    <row r="306" spans="1:5" x14ac:dyDescent="0.25">
      <c r="A306" s="15" t="s">
        <v>20</v>
      </c>
      <c r="B306">
        <v>156</v>
      </c>
      <c r="D306" s="13" t="s">
        <v>14</v>
      </c>
      <c r="E306">
        <v>154</v>
      </c>
    </row>
    <row r="307" spans="1:5" x14ac:dyDescent="0.25">
      <c r="A307" s="15" t="s">
        <v>20</v>
      </c>
      <c r="B307">
        <v>2985</v>
      </c>
      <c r="D307" s="13" t="s">
        <v>14</v>
      </c>
      <c r="E307">
        <v>22</v>
      </c>
    </row>
    <row r="308" spans="1:5" x14ac:dyDescent="0.25">
      <c r="A308" s="15" t="s">
        <v>20</v>
      </c>
      <c r="B308">
        <v>762</v>
      </c>
      <c r="D308" s="13" t="s">
        <v>14</v>
      </c>
      <c r="E308">
        <v>1758</v>
      </c>
    </row>
    <row r="309" spans="1:5" x14ac:dyDescent="0.25">
      <c r="A309" s="15" t="s">
        <v>20</v>
      </c>
      <c r="B309">
        <v>554</v>
      </c>
      <c r="D309" s="13" t="s">
        <v>14</v>
      </c>
      <c r="E309">
        <v>94</v>
      </c>
    </row>
    <row r="310" spans="1:5" x14ac:dyDescent="0.25">
      <c r="A310" s="15" t="s">
        <v>20</v>
      </c>
      <c r="B310">
        <v>135</v>
      </c>
      <c r="D310" s="13" t="s">
        <v>14</v>
      </c>
      <c r="E310">
        <v>33</v>
      </c>
    </row>
    <row r="311" spans="1:5" x14ac:dyDescent="0.25">
      <c r="A311" s="15" t="s">
        <v>20</v>
      </c>
      <c r="B311">
        <v>122</v>
      </c>
      <c r="D311" s="13" t="s">
        <v>14</v>
      </c>
      <c r="E311">
        <v>1</v>
      </c>
    </row>
    <row r="312" spans="1:5" x14ac:dyDescent="0.25">
      <c r="A312" s="15" t="s">
        <v>20</v>
      </c>
      <c r="B312">
        <v>221</v>
      </c>
      <c r="D312" s="13" t="s">
        <v>14</v>
      </c>
      <c r="E312">
        <v>31</v>
      </c>
    </row>
    <row r="313" spans="1:5" x14ac:dyDescent="0.25">
      <c r="A313" s="15" t="s">
        <v>20</v>
      </c>
      <c r="B313">
        <v>126</v>
      </c>
      <c r="D313" s="13" t="s">
        <v>14</v>
      </c>
      <c r="E313">
        <v>35</v>
      </c>
    </row>
    <row r="314" spans="1:5" x14ac:dyDescent="0.25">
      <c r="A314" s="15" t="s">
        <v>20</v>
      </c>
      <c r="B314">
        <v>1022</v>
      </c>
      <c r="D314" s="13" t="s">
        <v>14</v>
      </c>
      <c r="E314">
        <v>63</v>
      </c>
    </row>
    <row r="315" spans="1:5" x14ac:dyDescent="0.25">
      <c r="A315" s="15" t="s">
        <v>20</v>
      </c>
      <c r="B315">
        <v>3177</v>
      </c>
      <c r="D315" s="13" t="s">
        <v>14</v>
      </c>
      <c r="E315">
        <v>526</v>
      </c>
    </row>
    <row r="316" spans="1:5" x14ac:dyDescent="0.25">
      <c r="A316" s="15" t="s">
        <v>20</v>
      </c>
      <c r="B316">
        <v>198</v>
      </c>
      <c r="D316" s="13" t="s">
        <v>14</v>
      </c>
      <c r="E316">
        <v>121</v>
      </c>
    </row>
    <row r="317" spans="1:5" x14ac:dyDescent="0.25">
      <c r="A317" s="15" t="s">
        <v>20</v>
      </c>
      <c r="B317">
        <v>85</v>
      </c>
      <c r="D317" s="13" t="s">
        <v>14</v>
      </c>
      <c r="E317">
        <v>67</v>
      </c>
    </row>
    <row r="318" spans="1:5" x14ac:dyDescent="0.25">
      <c r="A318" s="15" t="s">
        <v>20</v>
      </c>
      <c r="B318">
        <v>3596</v>
      </c>
      <c r="D318" s="13" t="s">
        <v>14</v>
      </c>
      <c r="E318">
        <v>57</v>
      </c>
    </row>
    <row r="319" spans="1:5" x14ac:dyDescent="0.25">
      <c r="A319" s="15" t="s">
        <v>20</v>
      </c>
      <c r="B319">
        <v>244</v>
      </c>
      <c r="D319" s="13" t="s">
        <v>14</v>
      </c>
      <c r="E319">
        <v>1229</v>
      </c>
    </row>
    <row r="320" spans="1:5" x14ac:dyDescent="0.25">
      <c r="A320" s="15" t="s">
        <v>20</v>
      </c>
      <c r="B320">
        <v>5180</v>
      </c>
      <c r="D320" s="13" t="s">
        <v>14</v>
      </c>
      <c r="E320">
        <v>12</v>
      </c>
    </row>
    <row r="321" spans="1:5" x14ac:dyDescent="0.25">
      <c r="A321" s="15" t="s">
        <v>20</v>
      </c>
      <c r="B321">
        <v>589</v>
      </c>
      <c r="D321" s="13" t="s">
        <v>14</v>
      </c>
      <c r="E321">
        <v>452</v>
      </c>
    </row>
    <row r="322" spans="1:5" x14ac:dyDescent="0.25">
      <c r="A322" s="15" t="s">
        <v>20</v>
      </c>
      <c r="B322">
        <v>2725</v>
      </c>
      <c r="D322" s="13" t="s">
        <v>14</v>
      </c>
      <c r="E322">
        <v>1886</v>
      </c>
    </row>
    <row r="323" spans="1:5" x14ac:dyDescent="0.25">
      <c r="A323" s="15" t="s">
        <v>20</v>
      </c>
      <c r="B323">
        <v>300</v>
      </c>
      <c r="D323" s="13" t="s">
        <v>14</v>
      </c>
      <c r="E323">
        <v>1825</v>
      </c>
    </row>
    <row r="324" spans="1:5" x14ac:dyDescent="0.25">
      <c r="A324" s="15" t="s">
        <v>20</v>
      </c>
      <c r="B324">
        <v>144</v>
      </c>
      <c r="D324" s="13" t="s">
        <v>14</v>
      </c>
      <c r="E324">
        <v>31</v>
      </c>
    </row>
    <row r="325" spans="1:5" x14ac:dyDescent="0.25">
      <c r="A325" s="15" t="s">
        <v>20</v>
      </c>
      <c r="B325">
        <v>87</v>
      </c>
      <c r="D325" s="13" t="s">
        <v>14</v>
      </c>
      <c r="E325">
        <v>107</v>
      </c>
    </row>
    <row r="326" spans="1:5" x14ac:dyDescent="0.25">
      <c r="A326" s="15" t="s">
        <v>20</v>
      </c>
      <c r="B326">
        <v>3116</v>
      </c>
      <c r="D326" s="13" t="s">
        <v>14</v>
      </c>
      <c r="E326">
        <v>27</v>
      </c>
    </row>
    <row r="327" spans="1:5" x14ac:dyDescent="0.25">
      <c r="A327" s="15" t="s">
        <v>20</v>
      </c>
      <c r="B327">
        <v>909</v>
      </c>
      <c r="D327" s="13" t="s">
        <v>14</v>
      </c>
      <c r="E327">
        <v>1221</v>
      </c>
    </row>
    <row r="328" spans="1:5" x14ac:dyDescent="0.25">
      <c r="A328" s="15" t="s">
        <v>20</v>
      </c>
      <c r="B328">
        <v>1613</v>
      </c>
      <c r="D328" s="13" t="s">
        <v>14</v>
      </c>
      <c r="E328">
        <v>1</v>
      </c>
    </row>
    <row r="329" spans="1:5" x14ac:dyDescent="0.25">
      <c r="A329" s="15" t="s">
        <v>20</v>
      </c>
      <c r="B329">
        <v>136</v>
      </c>
      <c r="D329" s="13" t="s">
        <v>14</v>
      </c>
      <c r="E329">
        <v>16</v>
      </c>
    </row>
    <row r="330" spans="1:5" x14ac:dyDescent="0.25">
      <c r="A330" s="15" t="s">
        <v>20</v>
      </c>
      <c r="B330">
        <v>130</v>
      </c>
      <c r="D330" s="13" t="s">
        <v>14</v>
      </c>
      <c r="E330">
        <v>41</v>
      </c>
    </row>
    <row r="331" spans="1:5" x14ac:dyDescent="0.25">
      <c r="A331" s="15" t="s">
        <v>20</v>
      </c>
      <c r="B331">
        <v>102</v>
      </c>
      <c r="D331" s="13" t="s">
        <v>14</v>
      </c>
      <c r="E331">
        <v>523</v>
      </c>
    </row>
    <row r="332" spans="1:5" x14ac:dyDescent="0.25">
      <c r="A332" s="15" t="s">
        <v>20</v>
      </c>
      <c r="B332">
        <v>4006</v>
      </c>
      <c r="D332" s="13" t="s">
        <v>14</v>
      </c>
      <c r="E332">
        <v>141</v>
      </c>
    </row>
    <row r="333" spans="1:5" x14ac:dyDescent="0.25">
      <c r="A333" s="15" t="s">
        <v>20</v>
      </c>
      <c r="B333">
        <v>1629</v>
      </c>
      <c r="D333" s="13" t="s">
        <v>14</v>
      </c>
      <c r="E333">
        <v>52</v>
      </c>
    </row>
    <row r="334" spans="1:5" x14ac:dyDescent="0.25">
      <c r="A334" s="15" t="s">
        <v>20</v>
      </c>
      <c r="B334">
        <v>2188</v>
      </c>
      <c r="D334" s="13" t="s">
        <v>14</v>
      </c>
      <c r="E334">
        <v>225</v>
      </c>
    </row>
    <row r="335" spans="1:5" x14ac:dyDescent="0.25">
      <c r="A335" s="15" t="s">
        <v>20</v>
      </c>
      <c r="B335">
        <v>2409</v>
      </c>
      <c r="D335" s="13" t="s">
        <v>14</v>
      </c>
      <c r="E335">
        <v>38</v>
      </c>
    </row>
    <row r="336" spans="1:5" x14ac:dyDescent="0.25">
      <c r="A336" s="15" t="s">
        <v>20</v>
      </c>
      <c r="B336">
        <v>194</v>
      </c>
      <c r="D336" s="13" t="s">
        <v>14</v>
      </c>
      <c r="E336">
        <v>15</v>
      </c>
    </row>
    <row r="337" spans="1:5" x14ac:dyDescent="0.25">
      <c r="A337" s="15" t="s">
        <v>20</v>
      </c>
      <c r="B337">
        <v>1140</v>
      </c>
      <c r="D337" s="13" t="s">
        <v>14</v>
      </c>
      <c r="E337">
        <v>37</v>
      </c>
    </row>
    <row r="338" spans="1:5" x14ac:dyDescent="0.25">
      <c r="A338" s="15" t="s">
        <v>20</v>
      </c>
      <c r="B338">
        <v>102</v>
      </c>
      <c r="D338" s="13" t="s">
        <v>14</v>
      </c>
      <c r="E338">
        <v>112</v>
      </c>
    </row>
    <row r="339" spans="1:5" x14ac:dyDescent="0.25">
      <c r="A339" s="15" t="s">
        <v>20</v>
      </c>
      <c r="B339">
        <v>2857</v>
      </c>
      <c r="D339" s="13" t="s">
        <v>14</v>
      </c>
      <c r="E339">
        <v>21</v>
      </c>
    </row>
    <row r="340" spans="1:5" x14ac:dyDescent="0.25">
      <c r="A340" s="15" t="s">
        <v>20</v>
      </c>
      <c r="B340">
        <v>107</v>
      </c>
      <c r="D340" s="13" t="s">
        <v>14</v>
      </c>
      <c r="E340">
        <v>67</v>
      </c>
    </row>
    <row r="341" spans="1:5" x14ac:dyDescent="0.25">
      <c r="A341" s="15" t="s">
        <v>20</v>
      </c>
      <c r="B341">
        <v>160</v>
      </c>
      <c r="D341" s="13" t="s">
        <v>14</v>
      </c>
      <c r="E341">
        <v>78</v>
      </c>
    </row>
    <row r="342" spans="1:5" x14ac:dyDescent="0.25">
      <c r="A342" s="15" t="s">
        <v>20</v>
      </c>
      <c r="B342">
        <v>2230</v>
      </c>
      <c r="D342" s="13" t="s">
        <v>14</v>
      </c>
      <c r="E342">
        <v>67</v>
      </c>
    </row>
    <row r="343" spans="1:5" x14ac:dyDescent="0.25">
      <c r="A343" s="15" t="s">
        <v>20</v>
      </c>
      <c r="B343">
        <v>316</v>
      </c>
      <c r="D343" s="13" t="s">
        <v>14</v>
      </c>
      <c r="E343">
        <v>263</v>
      </c>
    </row>
    <row r="344" spans="1:5" x14ac:dyDescent="0.25">
      <c r="A344" s="15" t="s">
        <v>20</v>
      </c>
      <c r="B344">
        <v>117</v>
      </c>
      <c r="D344" s="13" t="s">
        <v>14</v>
      </c>
      <c r="E344">
        <v>1691</v>
      </c>
    </row>
    <row r="345" spans="1:5" x14ac:dyDescent="0.25">
      <c r="A345" s="15" t="s">
        <v>20</v>
      </c>
      <c r="B345">
        <v>6406</v>
      </c>
      <c r="D345" s="13" t="s">
        <v>14</v>
      </c>
      <c r="E345">
        <v>181</v>
      </c>
    </row>
    <row r="346" spans="1:5" x14ac:dyDescent="0.25">
      <c r="A346" s="15" t="s">
        <v>20</v>
      </c>
      <c r="B346">
        <v>192</v>
      </c>
      <c r="D346" s="13" t="s">
        <v>14</v>
      </c>
      <c r="E346">
        <v>13</v>
      </c>
    </row>
    <row r="347" spans="1:5" x14ac:dyDescent="0.25">
      <c r="A347" s="15" t="s">
        <v>20</v>
      </c>
      <c r="B347">
        <v>26</v>
      </c>
      <c r="D347" s="13" t="s">
        <v>14</v>
      </c>
      <c r="E347">
        <v>1</v>
      </c>
    </row>
    <row r="348" spans="1:5" x14ac:dyDescent="0.25">
      <c r="A348" s="15" t="s">
        <v>20</v>
      </c>
      <c r="B348">
        <v>723</v>
      </c>
      <c r="D348" s="13" t="s">
        <v>14</v>
      </c>
      <c r="E348">
        <v>21</v>
      </c>
    </row>
    <row r="349" spans="1:5" x14ac:dyDescent="0.25">
      <c r="A349" s="15" t="s">
        <v>20</v>
      </c>
      <c r="B349">
        <v>170</v>
      </c>
      <c r="D349" s="13" t="s">
        <v>14</v>
      </c>
      <c r="E349">
        <v>830</v>
      </c>
    </row>
    <row r="350" spans="1:5" x14ac:dyDescent="0.25">
      <c r="A350" s="15" t="s">
        <v>20</v>
      </c>
      <c r="B350">
        <v>238</v>
      </c>
      <c r="D350" s="13" t="s">
        <v>14</v>
      </c>
      <c r="E350">
        <v>130</v>
      </c>
    </row>
    <row r="351" spans="1:5" x14ac:dyDescent="0.25">
      <c r="A351" s="15" t="s">
        <v>20</v>
      </c>
      <c r="B351">
        <v>55</v>
      </c>
      <c r="D351" s="13" t="s">
        <v>14</v>
      </c>
      <c r="E351">
        <v>55</v>
      </c>
    </row>
    <row r="352" spans="1:5" x14ac:dyDescent="0.25">
      <c r="A352" s="15" t="s">
        <v>20</v>
      </c>
      <c r="B352">
        <v>128</v>
      </c>
      <c r="D352" s="13" t="s">
        <v>14</v>
      </c>
      <c r="E352">
        <v>114</v>
      </c>
    </row>
    <row r="353" spans="1:5" x14ac:dyDescent="0.25">
      <c r="A353" s="15" t="s">
        <v>20</v>
      </c>
      <c r="B353">
        <v>2144</v>
      </c>
      <c r="D353" s="13" t="s">
        <v>14</v>
      </c>
      <c r="E353">
        <v>594</v>
      </c>
    </row>
    <row r="354" spans="1:5" x14ac:dyDescent="0.25">
      <c r="A354" s="15" t="s">
        <v>20</v>
      </c>
      <c r="B354">
        <v>2693</v>
      </c>
      <c r="D354" s="13" t="s">
        <v>14</v>
      </c>
      <c r="E354">
        <v>24</v>
      </c>
    </row>
    <row r="355" spans="1:5" x14ac:dyDescent="0.25">
      <c r="A355" s="15" t="s">
        <v>20</v>
      </c>
      <c r="B355">
        <v>432</v>
      </c>
      <c r="D355" s="13" t="s">
        <v>14</v>
      </c>
      <c r="E355">
        <v>252</v>
      </c>
    </row>
    <row r="356" spans="1:5" x14ac:dyDescent="0.25">
      <c r="A356" s="15" t="s">
        <v>20</v>
      </c>
      <c r="B356">
        <v>189</v>
      </c>
      <c r="D356" s="13" t="s">
        <v>14</v>
      </c>
      <c r="E356">
        <v>67</v>
      </c>
    </row>
    <row r="357" spans="1:5" x14ac:dyDescent="0.25">
      <c r="A357" s="15" t="s">
        <v>20</v>
      </c>
      <c r="B357">
        <v>154</v>
      </c>
      <c r="D357" s="13" t="s">
        <v>14</v>
      </c>
      <c r="E357">
        <v>742</v>
      </c>
    </row>
    <row r="358" spans="1:5" x14ac:dyDescent="0.25">
      <c r="A358" s="15" t="s">
        <v>20</v>
      </c>
      <c r="B358">
        <v>96</v>
      </c>
      <c r="D358" s="13" t="s">
        <v>14</v>
      </c>
      <c r="E358">
        <v>75</v>
      </c>
    </row>
    <row r="359" spans="1:5" x14ac:dyDescent="0.25">
      <c r="A359" s="15" t="s">
        <v>20</v>
      </c>
      <c r="B359">
        <v>3063</v>
      </c>
      <c r="D359" s="13" t="s">
        <v>14</v>
      </c>
      <c r="E359">
        <v>4405</v>
      </c>
    </row>
    <row r="360" spans="1:5" x14ac:dyDescent="0.25">
      <c r="A360" s="15" t="s">
        <v>20</v>
      </c>
      <c r="B360">
        <v>2266</v>
      </c>
      <c r="D360" s="13" t="s">
        <v>14</v>
      </c>
      <c r="E360">
        <v>92</v>
      </c>
    </row>
    <row r="361" spans="1:5" x14ac:dyDescent="0.25">
      <c r="A361" s="15" t="s">
        <v>20</v>
      </c>
      <c r="B361">
        <v>194</v>
      </c>
      <c r="D361" s="13" t="s">
        <v>14</v>
      </c>
      <c r="E361">
        <v>64</v>
      </c>
    </row>
    <row r="362" spans="1:5" x14ac:dyDescent="0.25">
      <c r="A362" s="15" t="s">
        <v>20</v>
      </c>
      <c r="B362">
        <v>129</v>
      </c>
      <c r="D362" s="13" t="s">
        <v>14</v>
      </c>
      <c r="E362">
        <v>64</v>
      </c>
    </row>
    <row r="363" spans="1:5" x14ac:dyDescent="0.25">
      <c r="A363" s="15" t="s">
        <v>20</v>
      </c>
      <c r="B363">
        <v>375</v>
      </c>
      <c r="D363" s="13" t="s">
        <v>14</v>
      </c>
      <c r="E363">
        <v>842</v>
      </c>
    </row>
    <row r="364" spans="1:5" x14ac:dyDescent="0.25">
      <c r="A364" s="15" t="s">
        <v>20</v>
      </c>
      <c r="B364">
        <v>409</v>
      </c>
      <c r="D364" s="13" t="s">
        <v>14</v>
      </c>
      <c r="E364">
        <v>112</v>
      </c>
    </row>
    <row r="365" spans="1:5" x14ac:dyDescent="0.25">
      <c r="A365" s="15" t="s">
        <v>20</v>
      </c>
      <c r="B365">
        <v>234</v>
      </c>
      <c r="D365" s="13" t="s">
        <v>14</v>
      </c>
      <c r="E365">
        <v>374</v>
      </c>
    </row>
    <row r="366" spans="1:5" x14ac:dyDescent="0.25">
      <c r="A366" s="15" t="s">
        <v>20</v>
      </c>
      <c r="B366">
        <v>3016</v>
      </c>
    </row>
    <row r="367" spans="1:5" x14ac:dyDescent="0.25">
      <c r="A367" s="15" t="s">
        <v>20</v>
      </c>
      <c r="B367">
        <v>264</v>
      </c>
    </row>
    <row r="368" spans="1:5" x14ac:dyDescent="0.25">
      <c r="A368" s="15" t="s">
        <v>20</v>
      </c>
      <c r="B368">
        <v>272</v>
      </c>
    </row>
    <row r="369" spans="1:2" x14ac:dyDescent="0.25">
      <c r="A369" s="15" t="s">
        <v>20</v>
      </c>
      <c r="B369">
        <v>419</v>
      </c>
    </row>
    <row r="370" spans="1:2" x14ac:dyDescent="0.25">
      <c r="A370" s="15" t="s">
        <v>20</v>
      </c>
      <c r="B370">
        <v>1621</v>
      </c>
    </row>
    <row r="371" spans="1:2" x14ac:dyDescent="0.25">
      <c r="A371" s="15" t="s">
        <v>20</v>
      </c>
      <c r="B371">
        <v>1101</v>
      </c>
    </row>
    <row r="372" spans="1:2" x14ac:dyDescent="0.25">
      <c r="A372" s="15" t="s">
        <v>20</v>
      </c>
      <c r="B372">
        <v>1073</v>
      </c>
    </row>
    <row r="373" spans="1:2" x14ac:dyDescent="0.25">
      <c r="A373" s="15" t="s">
        <v>20</v>
      </c>
      <c r="B373">
        <v>331</v>
      </c>
    </row>
    <row r="374" spans="1:2" x14ac:dyDescent="0.25">
      <c r="A374" s="15" t="s">
        <v>20</v>
      </c>
      <c r="B374">
        <v>1170</v>
      </c>
    </row>
    <row r="375" spans="1:2" x14ac:dyDescent="0.25">
      <c r="A375" s="15" t="s">
        <v>20</v>
      </c>
      <c r="B375">
        <v>363</v>
      </c>
    </row>
    <row r="376" spans="1:2" x14ac:dyDescent="0.25">
      <c r="A376" s="15" t="s">
        <v>20</v>
      </c>
      <c r="B376">
        <v>103</v>
      </c>
    </row>
    <row r="377" spans="1:2" x14ac:dyDescent="0.25">
      <c r="A377" s="15" t="s">
        <v>20</v>
      </c>
      <c r="B377">
        <v>147</v>
      </c>
    </row>
    <row r="378" spans="1:2" x14ac:dyDescent="0.25">
      <c r="A378" s="15" t="s">
        <v>20</v>
      </c>
      <c r="B378">
        <v>110</v>
      </c>
    </row>
    <row r="379" spans="1:2" x14ac:dyDescent="0.25">
      <c r="A379" s="15" t="s">
        <v>20</v>
      </c>
      <c r="B379">
        <v>134</v>
      </c>
    </row>
    <row r="380" spans="1:2" x14ac:dyDescent="0.25">
      <c r="A380" s="15" t="s">
        <v>20</v>
      </c>
      <c r="B380">
        <v>269</v>
      </c>
    </row>
    <row r="381" spans="1:2" x14ac:dyDescent="0.25">
      <c r="A381" s="15" t="s">
        <v>20</v>
      </c>
      <c r="B381">
        <v>175</v>
      </c>
    </row>
    <row r="382" spans="1:2" x14ac:dyDescent="0.25">
      <c r="A382" s="15" t="s">
        <v>20</v>
      </c>
      <c r="B382">
        <v>69</v>
      </c>
    </row>
    <row r="383" spans="1:2" x14ac:dyDescent="0.25">
      <c r="A383" s="15" t="s">
        <v>20</v>
      </c>
      <c r="B383">
        <v>190</v>
      </c>
    </row>
    <row r="384" spans="1:2" x14ac:dyDescent="0.25">
      <c r="A384" s="15" t="s">
        <v>20</v>
      </c>
      <c r="B384">
        <v>237</v>
      </c>
    </row>
    <row r="385" spans="1:2" x14ac:dyDescent="0.25">
      <c r="A385" s="15" t="s">
        <v>20</v>
      </c>
      <c r="B385">
        <v>196</v>
      </c>
    </row>
    <row r="386" spans="1:2" x14ac:dyDescent="0.25">
      <c r="A386" s="15" t="s">
        <v>20</v>
      </c>
      <c r="B386">
        <v>7295</v>
      </c>
    </row>
    <row r="387" spans="1:2" x14ac:dyDescent="0.25">
      <c r="A387" s="15" t="s">
        <v>20</v>
      </c>
      <c r="B387">
        <v>2893</v>
      </c>
    </row>
    <row r="388" spans="1:2" x14ac:dyDescent="0.25">
      <c r="A388" s="15" t="s">
        <v>20</v>
      </c>
      <c r="B388">
        <v>820</v>
      </c>
    </row>
    <row r="389" spans="1:2" x14ac:dyDescent="0.25">
      <c r="A389" s="15" t="s">
        <v>20</v>
      </c>
      <c r="B389">
        <v>2038</v>
      </c>
    </row>
    <row r="390" spans="1:2" x14ac:dyDescent="0.25">
      <c r="A390" s="15" t="s">
        <v>20</v>
      </c>
      <c r="B390">
        <v>116</v>
      </c>
    </row>
    <row r="391" spans="1:2" x14ac:dyDescent="0.25">
      <c r="A391" s="15" t="s">
        <v>20</v>
      </c>
      <c r="B391">
        <v>1345</v>
      </c>
    </row>
    <row r="392" spans="1:2" x14ac:dyDescent="0.25">
      <c r="A392" s="15" t="s">
        <v>20</v>
      </c>
      <c r="B392">
        <v>168</v>
      </c>
    </row>
    <row r="393" spans="1:2" x14ac:dyDescent="0.25">
      <c r="A393" s="15" t="s">
        <v>20</v>
      </c>
      <c r="B393">
        <v>137</v>
      </c>
    </row>
    <row r="394" spans="1:2" x14ac:dyDescent="0.25">
      <c r="A394" s="15" t="s">
        <v>20</v>
      </c>
      <c r="B394">
        <v>186</v>
      </c>
    </row>
    <row r="395" spans="1:2" x14ac:dyDescent="0.25">
      <c r="A395" s="15" t="s">
        <v>20</v>
      </c>
      <c r="B395">
        <v>125</v>
      </c>
    </row>
    <row r="396" spans="1:2" x14ac:dyDescent="0.25">
      <c r="A396" s="15" t="s">
        <v>20</v>
      </c>
      <c r="B396">
        <v>202</v>
      </c>
    </row>
    <row r="397" spans="1:2" x14ac:dyDescent="0.25">
      <c r="A397" s="15" t="s">
        <v>20</v>
      </c>
      <c r="B397">
        <v>103</v>
      </c>
    </row>
    <row r="398" spans="1:2" x14ac:dyDescent="0.25">
      <c r="A398" s="15" t="s">
        <v>20</v>
      </c>
      <c r="B398">
        <v>1785</v>
      </c>
    </row>
    <row r="399" spans="1:2" x14ac:dyDescent="0.25">
      <c r="A399" s="15" t="s">
        <v>20</v>
      </c>
      <c r="B399">
        <v>157</v>
      </c>
    </row>
    <row r="400" spans="1:2" x14ac:dyDescent="0.25">
      <c r="A400" s="15" t="s">
        <v>20</v>
      </c>
      <c r="B400">
        <v>555</v>
      </c>
    </row>
    <row r="401" spans="1:2" x14ac:dyDescent="0.25">
      <c r="A401" s="15" t="s">
        <v>20</v>
      </c>
      <c r="B401">
        <v>297</v>
      </c>
    </row>
    <row r="402" spans="1:2" x14ac:dyDescent="0.25">
      <c r="A402" s="15" t="s">
        <v>20</v>
      </c>
      <c r="B402">
        <v>123</v>
      </c>
    </row>
    <row r="403" spans="1:2" x14ac:dyDescent="0.25">
      <c r="A403" s="15" t="s">
        <v>20</v>
      </c>
      <c r="B403">
        <v>3036</v>
      </c>
    </row>
    <row r="404" spans="1:2" x14ac:dyDescent="0.25">
      <c r="A404" s="15" t="s">
        <v>20</v>
      </c>
      <c r="B404">
        <v>144</v>
      </c>
    </row>
    <row r="405" spans="1:2" x14ac:dyDescent="0.25">
      <c r="A405" s="15" t="s">
        <v>20</v>
      </c>
      <c r="B405">
        <v>121</v>
      </c>
    </row>
    <row r="406" spans="1:2" x14ac:dyDescent="0.25">
      <c r="A406" s="15" t="s">
        <v>20</v>
      </c>
      <c r="B406">
        <v>181</v>
      </c>
    </row>
    <row r="407" spans="1:2" x14ac:dyDescent="0.25">
      <c r="A407" s="15" t="s">
        <v>20</v>
      </c>
      <c r="B407">
        <v>122</v>
      </c>
    </row>
    <row r="408" spans="1:2" x14ac:dyDescent="0.25">
      <c r="A408" s="15" t="s">
        <v>20</v>
      </c>
      <c r="B408">
        <v>1071</v>
      </c>
    </row>
    <row r="409" spans="1:2" x14ac:dyDescent="0.25">
      <c r="A409" s="15" t="s">
        <v>20</v>
      </c>
      <c r="B409">
        <v>980</v>
      </c>
    </row>
    <row r="410" spans="1:2" x14ac:dyDescent="0.25">
      <c r="A410" s="15" t="s">
        <v>20</v>
      </c>
      <c r="B410">
        <v>536</v>
      </c>
    </row>
    <row r="411" spans="1:2" x14ac:dyDescent="0.25">
      <c r="A411" s="15" t="s">
        <v>20</v>
      </c>
      <c r="B411">
        <v>1991</v>
      </c>
    </row>
    <row r="412" spans="1:2" x14ac:dyDescent="0.25">
      <c r="A412" s="15" t="s">
        <v>20</v>
      </c>
      <c r="B412">
        <v>180</v>
      </c>
    </row>
    <row r="413" spans="1:2" x14ac:dyDescent="0.25">
      <c r="A413" s="15" t="s">
        <v>20</v>
      </c>
      <c r="B413">
        <v>130</v>
      </c>
    </row>
    <row r="414" spans="1:2" x14ac:dyDescent="0.25">
      <c r="A414" s="15" t="s">
        <v>20</v>
      </c>
      <c r="B414">
        <v>122</v>
      </c>
    </row>
    <row r="415" spans="1:2" x14ac:dyDescent="0.25">
      <c r="A415" s="15" t="s">
        <v>20</v>
      </c>
      <c r="B415">
        <v>140</v>
      </c>
    </row>
    <row r="416" spans="1:2" x14ac:dyDescent="0.25">
      <c r="A416" s="15" t="s">
        <v>20</v>
      </c>
      <c r="B416">
        <v>3388</v>
      </c>
    </row>
    <row r="417" spans="1:2" x14ac:dyDescent="0.25">
      <c r="A417" s="15" t="s">
        <v>20</v>
      </c>
      <c r="B417">
        <v>280</v>
      </c>
    </row>
    <row r="418" spans="1:2" x14ac:dyDescent="0.25">
      <c r="A418" s="15" t="s">
        <v>20</v>
      </c>
      <c r="B418">
        <v>366</v>
      </c>
    </row>
    <row r="419" spans="1:2" x14ac:dyDescent="0.25">
      <c r="A419" s="15" t="s">
        <v>20</v>
      </c>
      <c r="B419">
        <v>270</v>
      </c>
    </row>
    <row r="420" spans="1:2" x14ac:dyDescent="0.25">
      <c r="A420" s="15" t="s">
        <v>20</v>
      </c>
      <c r="B420">
        <v>137</v>
      </c>
    </row>
    <row r="421" spans="1:2" x14ac:dyDescent="0.25">
      <c r="A421" s="15" t="s">
        <v>20</v>
      </c>
      <c r="B421">
        <v>3205</v>
      </c>
    </row>
    <row r="422" spans="1:2" x14ac:dyDescent="0.25">
      <c r="A422" s="15" t="s">
        <v>20</v>
      </c>
      <c r="B422">
        <v>288</v>
      </c>
    </row>
    <row r="423" spans="1:2" x14ac:dyDescent="0.25">
      <c r="A423" s="15" t="s">
        <v>20</v>
      </c>
      <c r="B423">
        <v>148</v>
      </c>
    </row>
    <row r="424" spans="1:2" x14ac:dyDescent="0.25">
      <c r="A424" s="15" t="s">
        <v>20</v>
      </c>
      <c r="B424">
        <v>114</v>
      </c>
    </row>
    <row r="425" spans="1:2" x14ac:dyDescent="0.25">
      <c r="A425" s="15" t="s">
        <v>20</v>
      </c>
      <c r="B425">
        <v>1518</v>
      </c>
    </row>
    <row r="426" spans="1:2" x14ac:dyDescent="0.25">
      <c r="A426" s="15" t="s">
        <v>20</v>
      </c>
      <c r="B426">
        <v>166</v>
      </c>
    </row>
    <row r="427" spans="1:2" x14ac:dyDescent="0.25">
      <c r="A427" s="15" t="s">
        <v>20</v>
      </c>
      <c r="B427">
        <v>100</v>
      </c>
    </row>
    <row r="428" spans="1:2" x14ac:dyDescent="0.25">
      <c r="A428" s="15" t="s">
        <v>20</v>
      </c>
      <c r="B428">
        <v>235</v>
      </c>
    </row>
    <row r="429" spans="1:2" x14ac:dyDescent="0.25">
      <c r="A429" s="15" t="s">
        <v>20</v>
      </c>
      <c r="B429">
        <v>148</v>
      </c>
    </row>
    <row r="430" spans="1:2" x14ac:dyDescent="0.25">
      <c r="A430" s="15" t="s">
        <v>20</v>
      </c>
      <c r="B430">
        <v>198</v>
      </c>
    </row>
    <row r="431" spans="1:2" x14ac:dyDescent="0.25">
      <c r="A431" s="15" t="s">
        <v>20</v>
      </c>
      <c r="B431">
        <v>150</v>
      </c>
    </row>
    <row r="432" spans="1:2" x14ac:dyDescent="0.25">
      <c r="A432" s="15" t="s">
        <v>20</v>
      </c>
      <c r="B432">
        <v>216</v>
      </c>
    </row>
    <row r="433" spans="1:2" x14ac:dyDescent="0.25">
      <c r="A433" s="15" t="s">
        <v>20</v>
      </c>
      <c r="B433">
        <v>5139</v>
      </c>
    </row>
    <row r="434" spans="1:2" x14ac:dyDescent="0.25">
      <c r="A434" s="15" t="s">
        <v>20</v>
      </c>
      <c r="B434">
        <v>2353</v>
      </c>
    </row>
    <row r="435" spans="1:2" x14ac:dyDescent="0.25">
      <c r="A435" s="15" t="s">
        <v>20</v>
      </c>
      <c r="B435">
        <v>78</v>
      </c>
    </row>
    <row r="436" spans="1:2" x14ac:dyDescent="0.25">
      <c r="A436" s="15" t="s">
        <v>20</v>
      </c>
      <c r="B436">
        <v>174</v>
      </c>
    </row>
    <row r="437" spans="1:2" x14ac:dyDescent="0.25">
      <c r="A437" s="15" t="s">
        <v>20</v>
      </c>
      <c r="B437">
        <v>164</v>
      </c>
    </row>
    <row r="438" spans="1:2" x14ac:dyDescent="0.25">
      <c r="A438" s="15" t="s">
        <v>20</v>
      </c>
      <c r="B438">
        <v>161</v>
      </c>
    </row>
    <row r="439" spans="1:2" x14ac:dyDescent="0.25">
      <c r="A439" s="15" t="s">
        <v>20</v>
      </c>
      <c r="B439">
        <v>138</v>
      </c>
    </row>
    <row r="440" spans="1:2" x14ac:dyDescent="0.25">
      <c r="A440" s="15" t="s">
        <v>20</v>
      </c>
      <c r="B440">
        <v>3308</v>
      </c>
    </row>
    <row r="441" spans="1:2" x14ac:dyDescent="0.25">
      <c r="A441" s="15" t="s">
        <v>20</v>
      </c>
      <c r="B441">
        <v>127</v>
      </c>
    </row>
    <row r="442" spans="1:2" x14ac:dyDescent="0.25">
      <c r="A442" s="15" t="s">
        <v>20</v>
      </c>
      <c r="B442">
        <v>207</v>
      </c>
    </row>
    <row r="443" spans="1:2" x14ac:dyDescent="0.25">
      <c r="A443" s="15" t="s">
        <v>20</v>
      </c>
      <c r="B443">
        <v>181</v>
      </c>
    </row>
    <row r="444" spans="1:2" x14ac:dyDescent="0.25">
      <c r="A444" s="15" t="s">
        <v>20</v>
      </c>
      <c r="B444">
        <v>110</v>
      </c>
    </row>
    <row r="445" spans="1:2" x14ac:dyDescent="0.25">
      <c r="A445" s="15" t="s">
        <v>20</v>
      </c>
      <c r="B445">
        <v>185</v>
      </c>
    </row>
    <row r="446" spans="1:2" x14ac:dyDescent="0.25">
      <c r="A446" s="15" t="s">
        <v>20</v>
      </c>
      <c r="B446">
        <v>121</v>
      </c>
    </row>
    <row r="447" spans="1:2" x14ac:dyDescent="0.25">
      <c r="A447" s="15" t="s">
        <v>20</v>
      </c>
      <c r="B447">
        <v>106</v>
      </c>
    </row>
    <row r="448" spans="1:2" x14ac:dyDescent="0.25">
      <c r="A448" s="15" t="s">
        <v>20</v>
      </c>
      <c r="B448">
        <v>142</v>
      </c>
    </row>
    <row r="449" spans="1:2" x14ac:dyDescent="0.25">
      <c r="A449" s="15" t="s">
        <v>20</v>
      </c>
      <c r="B449">
        <v>233</v>
      </c>
    </row>
    <row r="450" spans="1:2" x14ac:dyDescent="0.25">
      <c r="A450" s="15" t="s">
        <v>20</v>
      </c>
      <c r="B450">
        <v>218</v>
      </c>
    </row>
    <row r="451" spans="1:2" x14ac:dyDescent="0.25">
      <c r="A451" s="15" t="s">
        <v>20</v>
      </c>
      <c r="B451">
        <v>76</v>
      </c>
    </row>
    <row r="452" spans="1:2" x14ac:dyDescent="0.25">
      <c r="A452" s="15" t="s">
        <v>20</v>
      </c>
      <c r="B452">
        <v>43</v>
      </c>
    </row>
    <row r="453" spans="1:2" x14ac:dyDescent="0.25">
      <c r="A453" s="15" t="s">
        <v>20</v>
      </c>
      <c r="B453">
        <v>221</v>
      </c>
    </row>
    <row r="454" spans="1:2" x14ac:dyDescent="0.25">
      <c r="A454" s="15" t="s">
        <v>20</v>
      </c>
      <c r="B454">
        <v>2805</v>
      </c>
    </row>
    <row r="455" spans="1:2" x14ac:dyDescent="0.25">
      <c r="A455" s="15" t="s">
        <v>20</v>
      </c>
      <c r="B455">
        <v>68</v>
      </c>
    </row>
    <row r="456" spans="1:2" x14ac:dyDescent="0.25">
      <c r="A456" s="15" t="s">
        <v>20</v>
      </c>
      <c r="B456">
        <v>183</v>
      </c>
    </row>
    <row r="457" spans="1:2" x14ac:dyDescent="0.25">
      <c r="A457" s="15" t="s">
        <v>20</v>
      </c>
      <c r="B457">
        <v>133</v>
      </c>
    </row>
    <row r="458" spans="1:2" x14ac:dyDescent="0.25">
      <c r="A458" s="15" t="s">
        <v>20</v>
      </c>
      <c r="B458">
        <v>2489</v>
      </c>
    </row>
    <row r="459" spans="1:2" x14ac:dyDescent="0.25">
      <c r="A459" s="15" t="s">
        <v>20</v>
      </c>
      <c r="B459">
        <v>69</v>
      </c>
    </row>
    <row r="460" spans="1:2" x14ac:dyDescent="0.25">
      <c r="A460" s="15" t="s">
        <v>20</v>
      </c>
      <c r="B460">
        <v>279</v>
      </c>
    </row>
    <row r="461" spans="1:2" x14ac:dyDescent="0.25">
      <c r="A461" s="15" t="s">
        <v>20</v>
      </c>
      <c r="B461">
        <v>210</v>
      </c>
    </row>
    <row r="462" spans="1:2" x14ac:dyDescent="0.25">
      <c r="A462" s="15" t="s">
        <v>20</v>
      </c>
      <c r="B462">
        <v>2100</v>
      </c>
    </row>
    <row r="463" spans="1:2" x14ac:dyDescent="0.25">
      <c r="A463" s="15" t="s">
        <v>20</v>
      </c>
      <c r="B463">
        <v>252</v>
      </c>
    </row>
    <row r="464" spans="1:2" x14ac:dyDescent="0.25">
      <c r="A464" s="15" t="s">
        <v>20</v>
      </c>
      <c r="B464">
        <v>1280</v>
      </c>
    </row>
    <row r="465" spans="1:2" x14ac:dyDescent="0.25">
      <c r="A465" s="15" t="s">
        <v>20</v>
      </c>
      <c r="B465">
        <v>157</v>
      </c>
    </row>
    <row r="466" spans="1:2" x14ac:dyDescent="0.25">
      <c r="A466" s="15" t="s">
        <v>20</v>
      </c>
      <c r="B466">
        <v>194</v>
      </c>
    </row>
    <row r="467" spans="1:2" x14ac:dyDescent="0.25">
      <c r="A467" s="15" t="s">
        <v>20</v>
      </c>
      <c r="B467">
        <v>82</v>
      </c>
    </row>
    <row r="468" spans="1:2" x14ac:dyDescent="0.25">
      <c r="A468" s="15" t="s">
        <v>20</v>
      </c>
      <c r="B468">
        <v>4233</v>
      </c>
    </row>
    <row r="469" spans="1:2" x14ac:dyDescent="0.25">
      <c r="A469" s="15" t="s">
        <v>20</v>
      </c>
      <c r="B469">
        <v>1297</v>
      </c>
    </row>
    <row r="470" spans="1:2" x14ac:dyDescent="0.25">
      <c r="A470" s="15" t="s">
        <v>20</v>
      </c>
      <c r="B470">
        <v>165</v>
      </c>
    </row>
    <row r="471" spans="1:2" x14ac:dyDescent="0.25">
      <c r="A471" s="15" t="s">
        <v>20</v>
      </c>
      <c r="B471">
        <v>119</v>
      </c>
    </row>
    <row r="472" spans="1:2" x14ac:dyDescent="0.25">
      <c r="A472" s="15" t="s">
        <v>20</v>
      </c>
      <c r="B472">
        <v>1797</v>
      </c>
    </row>
    <row r="473" spans="1:2" x14ac:dyDescent="0.25">
      <c r="A473" s="15" t="s">
        <v>20</v>
      </c>
      <c r="B473">
        <v>261</v>
      </c>
    </row>
    <row r="474" spans="1:2" x14ac:dyDescent="0.25">
      <c r="A474" s="15" t="s">
        <v>20</v>
      </c>
      <c r="B474">
        <v>157</v>
      </c>
    </row>
    <row r="475" spans="1:2" x14ac:dyDescent="0.25">
      <c r="A475" s="15" t="s">
        <v>20</v>
      </c>
      <c r="B475">
        <v>3533</v>
      </c>
    </row>
    <row r="476" spans="1:2" x14ac:dyDescent="0.25">
      <c r="A476" s="15" t="s">
        <v>20</v>
      </c>
      <c r="B476">
        <v>155</v>
      </c>
    </row>
    <row r="477" spans="1:2" x14ac:dyDescent="0.25">
      <c r="A477" s="15" t="s">
        <v>20</v>
      </c>
      <c r="B477">
        <v>132</v>
      </c>
    </row>
    <row r="478" spans="1:2" x14ac:dyDescent="0.25">
      <c r="A478" s="15" t="s">
        <v>20</v>
      </c>
      <c r="B478">
        <v>1354</v>
      </c>
    </row>
    <row r="479" spans="1:2" x14ac:dyDescent="0.25">
      <c r="A479" s="15" t="s">
        <v>20</v>
      </c>
      <c r="B479">
        <v>48</v>
      </c>
    </row>
    <row r="480" spans="1:2" x14ac:dyDescent="0.25">
      <c r="A480" s="15" t="s">
        <v>20</v>
      </c>
      <c r="B480">
        <v>110</v>
      </c>
    </row>
    <row r="481" spans="1:2" x14ac:dyDescent="0.25">
      <c r="A481" s="15" t="s">
        <v>20</v>
      </c>
      <c r="B481">
        <v>172</v>
      </c>
    </row>
    <row r="482" spans="1:2" x14ac:dyDescent="0.25">
      <c r="A482" s="15" t="s">
        <v>20</v>
      </c>
      <c r="B482">
        <v>307</v>
      </c>
    </row>
    <row r="483" spans="1:2" x14ac:dyDescent="0.25">
      <c r="A483" s="15" t="s">
        <v>20</v>
      </c>
      <c r="B483">
        <v>160</v>
      </c>
    </row>
    <row r="484" spans="1:2" x14ac:dyDescent="0.25">
      <c r="A484" s="15" t="s">
        <v>20</v>
      </c>
      <c r="B484">
        <v>1467</v>
      </c>
    </row>
    <row r="485" spans="1:2" x14ac:dyDescent="0.25">
      <c r="A485" s="15" t="s">
        <v>20</v>
      </c>
      <c r="B485">
        <v>2662</v>
      </c>
    </row>
    <row r="486" spans="1:2" x14ac:dyDescent="0.25">
      <c r="A486" s="15" t="s">
        <v>20</v>
      </c>
      <c r="B486">
        <v>452</v>
      </c>
    </row>
    <row r="487" spans="1:2" x14ac:dyDescent="0.25">
      <c r="A487" s="15" t="s">
        <v>20</v>
      </c>
      <c r="B487">
        <v>158</v>
      </c>
    </row>
    <row r="488" spans="1:2" x14ac:dyDescent="0.25">
      <c r="A488" s="15" t="s">
        <v>20</v>
      </c>
      <c r="B488">
        <v>225</v>
      </c>
    </row>
    <row r="489" spans="1:2" x14ac:dyDescent="0.25">
      <c r="A489" s="15" t="s">
        <v>20</v>
      </c>
      <c r="B489">
        <v>65</v>
      </c>
    </row>
    <row r="490" spans="1:2" x14ac:dyDescent="0.25">
      <c r="A490" s="15" t="s">
        <v>20</v>
      </c>
      <c r="B490">
        <v>163</v>
      </c>
    </row>
    <row r="491" spans="1:2" x14ac:dyDescent="0.25">
      <c r="A491" s="15" t="s">
        <v>20</v>
      </c>
      <c r="B491">
        <v>85</v>
      </c>
    </row>
    <row r="492" spans="1:2" x14ac:dyDescent="0.25">
      <c r="A492" s="15" t="s">
        <v>20</v>
      </c>
      <c r="B492">
        <v>217</v>
      </c>
    </row>
    <row r="493" spans="1:2" x14ac:dyDescent="0.25">
      <c r="A493" s="15" t="s">
        <v>20</v>
      </c>
      <c r="B493">
        <v>150</v>
      </c>
    </row>
    <row r="494" spans="1:2" x14ac:dyDescent="0.25">
      <c r="A494" s="15" t="s">
        <v>20</v>
      </c>
      <c r="B494">
        <v>3272</v>
      </c>
    </row>
    <row r="495" spans="1:2" x14ac:dyDescent="0.25">
      <c r="A495" s="15" t="s">
        <v>20</v>
      </c>
      <c r="B495">
        <v>300</v>
      </c>
    </row>
    <row r="496" spans="1:2" x14ac:dyDescent="0.25">
      <c r="A496" s="15" t="s">
        <v>20</v>
      </c>
      <c r="B496">
        <v>126</v>
      </c>
    </row>
    <row r="497" spans="1:2" x14ac:dyDescent="0.25">
      <c r="A497" s="15" t="s">
        <v>20</v>
      </c>
      <c r="B497">
        <v>2320</v>
      </c>
    </row>
    <row r="498" spans="1:2" x14ac:dyDescent="0.25">
      <c r="A498" s="15" t="s">
        <v>20</v>
      </c>
      <c r="B498">
        <v>81</v>
      </c>
    </row>
    <row r="499" spans="1:2" x14ac:dyDescent="0.25">
      <c r="A499" s="15" t="s">
        <v>20</v>
      </c>
      <c r="B499">
        <v>1887</v>
      </c>
    </row>
    <row r="500" spans="1:2" x14ac:dyDescent="0.25">
      <c r="A500" s="15" t="s">
        <v>20</v>
      </c>
      <c r="B500">
        <v>4358</v>
      </c>
    </row>
    <row r="501" spans="1:2" x14ac:dyDescent="0.25">
      <c r="A501" s="15" t="s">
        <v>20</v>
      </c>
      <c r="B501">
        <v>53</v>
      </c>
    </row>
    <row r="502" spans="1:2" x14ac:dyDescent="0.25">
      <c r="A502" s="15" t="s">
        <v>20</v>
      </c>
      <c r="B502">
        <v>2414</v>
      </c>
    </row>
    <row r="503" spans="1:2" x14ac:dyDescent="0.25">
      <c r="A503" s="15" t="s">
        <v>20</v>
      </c>
      <c r="B503">
        <v>80</v>
      </c>
    </row>
    <row r="504" spans="1:2" x14ac:dyDescent="0.25">
      <c r="A504" s="15" t="s">
        <v>20</v>
      </c>
      <c r="B504">
        <v>193</v>
      </c>
    </row>
    <row r="505" spans="1:2" x14ac:dyDescent="0.25">
      <c r="A505" s="15" t="s">
        <v>20</v>
      </c>
      <c r="B505">
        <v>52</v>
      </c>
    </row>
    <row r="506" spans="1:2" x14ac:dyDescent="0.25">
      <c r="A506" s="15" t="s">
        <v>20</v>
      </c>
      <c r="B506">
        <v>290</v>
      </c>
    </row>
    <row r="507" spans="1:2" x14ac:dyDescent="0.25">
      <c r="A507" s="15" t="s">
        <v>20</v>
      </c>
      <c r="B507">
        <v>122</v>
      </c>
    </row>
    <row r="508" spans="1:2" x14ac:dyDescent="0.25">
      <c r="A508" s="15" t="s">
        <v>20</v>
      </c>
      <c r="B508">
        <v>1470</v>
      </c>
    </row>
    <row r="509" spans="1:2" x14ac:dyDescent="0.25">
      <c r="A509" s="15" t="s">
        <v>20</v>
      </c>
      <c r="B509">
        <v>165</v>
      </c>
    </row>
    <row r="510" spans="1:2" x14ac:dyDescent="0.25">
      <c r="A510" s="15" t="s">
        <v>20</v>
      </c>
      <c r="B510">
        <v>182</v>
      </c>
    </row>
    <row r="511" spans="1:2" x14ac:dyDescent="0.25">
      <c r="A511" s="15" t="s">
        <v>20</v>
      </c>
      <c r="B511">
        <v>199</v>
      </c>
    </row>
    <row r="512" spans="1:2" x14ac:dyDescent="0.25">
      <c r="A512" s="15" t="s">
        <v>20</v>
      </c>
      <c r="B512">
        <v>56</v>
      </c>
    </row>
    <row r="513" spans="1:2" x14ac:dyDescent="0.25">
      <c r="A513" s="15" t="s">
        <v>20</v>
      </c>
      <c r="B513">
        <v>1460</v>
      </c>
    </row>
    <row r="514" spans="1:2" x14ac:dyDescent="0.25">
      <c r="A514" s="15" t="s">
        <v>20</v>
      </c>
      <c r="B514">
        <v>123</v>
      </c>
    </row>
    <row r="515" spans="1:2" x14ac:dyDescent="0.25">
      <c r="A515" s="15" t="s">
        <v>20</v>
      </c>
      <c r="B515">
        <v>159</v>
      </c>
    </row>
    <row r="516" spans="1:2" x14ac:dyDescent="0.25">
      <c r="A516" s="15" t="s">
        <v>20</v>
      </c>
      <c r="B516">
        <v>110</v>
      </c>
    </row>
    <row r="517" spans="1:2" x14ac:dyDescent="0.25">
      <c r="A517" s="15" t="s">
        <v>20</v>
      </c>
      <c r="B517">
        <v>236</v>
      </c>
    </row>
    <row r="518" spans="1:2" x14ac:dyDescent="0.25">
      <c r="A518" s="15" t="s">
        <v>20</v>
      </c>
      <c r="B518">
        <v>191</v>
      </c>
    </row>
    <row r="519" spans="1:2" x14ac:dyDescent="0.25">
      <c r="A519" s="15" t="s">
        <v>20</v>
      </c>
      <c r="B519">
        <v>3934</v>
      </c>
    </row>
    <row r="520" spans="1:2" x14ac:dyDescent="0.25">
      <c r="A520" s="15" t="s">
        <v>20</v>
      </c>
      <c r="B520">
        <v>80</v>
      </c>
    </row>
    <row r="521" spans="1:2" x14ac:dyDescent="0.25">
      <c r="A521" s="15" t="s">
        <v>20</v>
      </c>
      <c r="B521">
        <v>462</v>
      </c>
    </row>
    <row r="522" spans="1:2" x14ac:dyDescent="0.25">
      <c r="A522" s="15" t="s">
        <v>20</v>
      </c>
      <c r="B522">
        <v>179</v>
      </c>
    </row>
    <row r="523" spans="1:2" x14ac:dyDescent="0.25">
      <c r="A523" s="15" t="s">
        <v>20</v>
      </c>
      <c r="B523">
        <v>1866</v>
      </c>
    </row>
    <row r="524" spans="1:2" x14ac:dyDescent="0.25">
      <c r="A524" s="15" t="s">
        <v>20</v>
      </c>
      <c r="B524">
        <v>156</v>
      </c>
    </row>
    <row r="525" spans="1:2" x14ac:dyDescent="0.25">
      <c r="A525" s="15" t="s">
        <v>20</v>
      </c>
      <c r="B525">
        <v>255</v>
      </c>
    </row>
    <row r="526" spans="1:2" x14ac:dyDescent="0.25">
      <c r="A526" s="15" t="s">
        <v>20</v>
      </c>
      <c r="B526">
        <v>2261</v>
      </c>
    </row>
    <row r="527" spans="1:2" x14ac:dyDescent="0.25">
      <c r="A527" s="15" t="s">
        <v>20</v>
      </c>
      <c r="B527">
        <v>40</v>
      </c>
    </row>
    <row r="528" spans="1:2" x14ac:dyDescent="0.25">
      <c r="A528" s="15" t="s">
        <v>20</v>
      </c>
      <c r="B528">
        <v>2289</v>
      </c>
    </row>
    <row r="529" spans="1:2" x14ac:dyDescent="0.25">
      <c r="A529" s="15" t="s">
        <v>20</v>
      </c>
      <c r="B529">
        <v>65</v>
      </c>
    </row>
    <row r="530" spans="1:2" x14ac:dyDescent="0.25">
      <c r="A530" s="15" t="s">
        <v>20</v>
      </c>
      <c r="B530">
        <v>3777</v>
      </c>
    </row>
    <row r="531" spans="1:2" x14ac:dyDescent="0.25">
      <c r="A531" s="15" t="s">
        <v>20</v>
      </c>
      <c r="B531">
        <v>184</v>
      </c>
    </row>
    <row r="532" spans="1:2" x14ac:dyDescent="0.25">
      <c r="A532" s="15" t="s">
        <v>20</v>
      </c>
      <c r="B532">
        <v>85</v>
      </c>
    </row>
    <row r="533" spans="1:2" x14ac:dyDescent="0.25">
      <c r="A533" s="15" t="s">
        <v>20</v>
      </c>
      <c r="B533">
        <v>144</v>
      </c>
    </row>
    <row r="534" spans="1:2" x14ac:dyDescent="0.25">
      <c r="A534" s="15" t="s">
        <v>20</v>
      </c>
      <c r="B534">
        <v>1902</v>
      </c>
    </row>
    <row r="535" spans="1:2" x14ac:dyDescent="0.25">
      <c r="A535" s="15" t="s">
        <v>20</v>
      </c>
      <c r="B535">
        <v>105</v>
      </c>
    </row>
    <row r="536" spans="1:2" x14ac:dyDescent="0.25">
      <c r="A536" s="15" t="s">
        <v>20</v>
      </c>
      <c r="B536">
        <v>132</v>
      </c>
    </row>
    <row r="537" spans="1:2" x14ac:dyDescent="0.25">
      <c r="A537" s="15" t="s">
        <v>20</v>
      </c>
      <c r="B537">
        <v>96</v>
      </c>
    </row>
    <row r="538" spans="1:2" x14ac:dyDescent="0.25">
      <c r="A538" s="15" t="s">
        <v>20</v>
      </c>
      <c r="B538">
        <v>114</v>
      </c>
    </row>
    <row r="539" spans="1:2" x14ac:dyDescent="0.25">
      <c r="A539" s="15" t="s">
        <v>20</v>
      </c>
      <c r="B539">
        <v>203</v>
      </c>
    </row>
    <row r="540" spans="1:2" x14ac:dyDescent="0.25">
      <c r="A540" s="15" t="s">
        <v>20</v>
      </c>
      <c r="B540">
        <v>1559</v>
      </c>
    </row>
    <row r="541" spans="1:2" x14ac:dyDescent="0.25">
      <c r="A541" s="15" t="s">
        <v>20</v>
      </c>
      <c r="B541">
        <v>1548</v>
      </c>
    </row>
    <row r="542" spans="1:2" x14ac:dyDescent="0.25">
      <c r="A542" s="15" t="s">
        <v>20</v>
      </c>
      <c r="B542">
        <v>80</v>
      </c>
    </row>
    <row r="543" spans="1:2" x14ac:dyDescent="0.25">
      <c r="A543" s="15" t="s">
        <v>20</v>
      </c>
      <c r="B543">
        <v>131</v>
      </c>
    </row>
    <row r="544" spans="1:2" x14ac:dyDescent="0.25">
      <c r="A544" s="15" t="s">
        <v>20</v>
      </c>
      <c r="B544">
        <v>112</v>
      </c>
    </row>
    <row r="545" spans="1:2" x14ac:dyDescent="0.25">
      <c r="A545" s="15" t="s">
        <v>20</v>
      </c>
      <c r="B545">
        <v>155</v>
      </c>
    </row>
    <row r="546" spans="1:2" x14ac:dyDescent="0.25">
      <c r="A546" s="15" t="s">
        <v>20</v>
      </c>
      <c r="B546">
        <v>266</v>
      </c>
    </row>
    <row r="547" spans="1:2" x14ac:dyDescent="0.25">
      <c r="A547" s="15" t="s">
        <v>20</v>
      </c>
      <c r="B547">
        <v>155</v>
      </c>
    </row>
    <row r="548" spans="1:2" x14ac:dyDescent="0.25">
      <c r="A548" s="15" t="s">
        <v>20</v>
      </c>
      <c r="B548">
        <v>207</v>
      </c>
    </row>
    <row r="549" spans="1:2" x14ac:dyDescent="0.25">
      <c r="A549" s="15" t="s">
        <v>20</v>
      </c>
      <c r="B549">
        <v>245</v>
      </c>
    </row>
    <row r="550" spans="1:2" x14ac:dyDescent="0.25">
      <c r="A550" s="15" t="s">
        <v>20</v>
      </c>
      <c r="B550">
        <v>1573</v>
      </c>
    </row>
    <row r="551" spans="1:2" x14ac:dyDescent="0.25">
      <c r="A551" s="15" t="s">
        <v>20</v>
      </c>
      <c r="B551">
        <v>114</v>
      </c>
    </row>
    <row r="552" spans="1:2" x14ac:dyDescent="0.25">
      <c r="A552" s="15" t="s">
        <v>20</v>
      </c>
      <c r="B552">
        <v>93</v>
      </c>
    </row>
    <row r="553" spans="1:2" x14ac:dyDescent="0.25">
      <c r="A553" s="15" t="s">
        <v>20</v>
      </c>
      <c r="B553">
        <v>1681</v>
      </c>
    </row>
    <row r="554" spans="1:2" x14ac:dyDescent="0.25">
      <c r="A554" s="15" t="s">
        <v>20</v>
      </c>
      <c r="B554">
        <v>32</v>
      </c>
    </row>
    <row r="555" spans="1:2" x14ac:dyDescent="0.25">
      <c r="A555" s="15" t="s">
        <v>20</v>
      </c>
      <c r="B555">
        <v>135</v>
      </c>
    </row>
    <row r="556" spans="1:2" x14ac:dyDescent="0.25">
      <c r="A556" s="15" t="s">
        <v>20</v>
      </c>
      <c r="B556">
        <v>140</v>
      </c>
    </row>
    <row r="557" spans="1:2" x14ac:dyDescent="0.25">
      <c r="A557" s="15" t="s">
        <v>20</v>
      </c>
      <c r="B557">
        <v>92</v>
      </c>
    </row>
    <row r="558" spans="1:2" x14ac:dyDescent="0.25">
      <c r="A558" s="15" t="s">
        <v>20</v>
      </c>
      <c r="B558">
        <v>1015</v>
      </c>
    </row>
    <row r="559" spans="1:2" x14ac:dyDescent="0.25">
      <c r="A559" s="15" t="s">
        <v>20</v>
      </c>
      <c r="B559">
        <v>323</v>
      </c>
    </row>
    <row r="560" spans="1:2" x14ac:dyDescent="0.25">
      <c r="A560" s="15" t="s">
        <v>20</v>
      </c>
      <c r="B560">
        <v>2326</v>
      </c>
    </row>
    <row r="561" spans="1:2" x14ac:dyDescent="0.25">
      <c r="A561" s="15" t="s">
        <v>20</v>
      </c>
      <c r="B561">
        <v>381</v>
      </c>
    </row>
    <row r="562" spans="1:2" x14ac:dyDescent="0.25">
      <c r="A562" s="15" t="s">
        <v>20</v>
      </c>
      <c r="B562">
        <v>480</v>
      </c>
    </row>
    <row r="563" spans="1:2" x14ac:dyDescent="0.25">
      <c r="A563" s="15" t="s">
        <v>20</v>
      </c>
      <c r="B563">
        <v>226</v>
      </c>
    </row>
    <row r="564" spans="1:2" x14ac:dyDescent="0.25">
      <c r="A564" s="15" t="s">
        <v>20</v>
      </c>
      <c r="B564">
        <v>241</v>
      </c>
    </row>
    <row r="565" spans="1:2" x14ac:dyDescent="0.25">
      <c r="A565" s="15" t="s">
        <v>20</v>
      </c>
      <c r="B565">
        <v>132</v>
      </c>
    </row>
    <row r="566" spans="1:2" x14ac:dyDescent="0.25">
      <c r="A566" s="15" t="s">
        <v>20</v>
      </c>
      <c r="B566">
        <v>2043</v>
      </c>
    </row>
  </sheetData>
  <mergeCells count="2">
    <mergeCell ref="G1:H1"/>
    <mergeCell ref="J1:K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w V b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w V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F W 1 Y o i k e 4 D g A A A B E A A A A T A B w A R m 9 y b X V s Y X M v U 2 V j d G l v b j E u b S C i G A A o o B Q A A A A A A A A A A A A A A A A A A A A A A A A A A A A r T k 0 u y c z P U w i G 0 I b W A F B L A Q I t A B Q A A g A I A A s F W 1 a N m H I o p A A A A P Y A A A A S A A A A A A A A A A A A A A A A A A A A A A B D b 2 5 m a W c v U G F j a 2 F n Z S 5 4 b W x Q S w E C L Q A U A A I A C A A L B V t W D 8 r p q 6 Q A A A D p A A A A E w A A A A A A A A A A A A A A A A D w A A A A W 0 N v b n R l b n R f V H l w Z X N d L n h t b F B L A Q I t A B Q A A g A I A A s F W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D 6 p w I z p y Q 6 2 q e l B 6 + U u P A A A A A A I A A A A A A B B m A A A A A Q A A I A A A A K Z T g U + 4 P I V V c 6 N U i f O W 2 j I B 8 3 c E / x x n r E m k B n V O g R j q A A A A A A 6 A A A A A A g A A I A A A A A X f c t s + L y u T S i U T I q k y i d 7 r o 8 I Y 0 4 m Z W p l 6 7 7 F T h W B E U A A A A E 6 O O A n 5 x e O U 6 H k 5 j y y j e 3 G S e u o S r T L B D r i 6 M n g b k S R s L y i P 2 b d f p 2 H a a N Z F P F U 2 q q 7 t C b b J d i h S J 6 l f G c S X N z C 7 I u i 6 T n N S 8 n U 2 L Y q 1 f e c X Q A A A A B j m w 2 A F O m v A n N S S o a S 0 z d n 0 z y X H U R i 4 d / 8 S D A V 7 B B U h J b k i 6 p C j J J U W q V p i W i K T S Z + z c p k k 8 Z E i v W 8 g v e h j W S I = < / D a t a M a s h u p > 
</file>

<file path=customXml/itemProps1.xml><?xml version="1.0" encoding="utf-8"?>
<ds:datastoreItem xmlns:ds="http://schemas.openxmlformats.org/officeDocument/2006/customXml" ds:itemID="{122144C9-6CBC-4482-B769-219721530F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Table2 </vt:lpstr>
      <vt:lpstr>Pivot Table3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Zunyan</cp:lastModifiedBy>
  <dcterms:created xsi:type="dcterms:W3CDTF">2021-09-29T18:52:28Z</dcterms:created>
  <dcterms:modified xsi:type="dcterms:W3CDTF">2023-03-09T21:57:49Z</dcterms:modified>
</cp:coreProperties>
</file>