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in\RLG\extras\"/>
    </mc:Choice>
  </mc:AlternateContent>
  <bookViews>
    <workbookView xWindow="0" yWindow="0" windowWidth="21525" windowHeight="85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4" i="2"/>
  <c r="B15" i="2"/>
  <c r="C15" i="2" s="1"/>
  <c r="H15" i="2" s="1"/>
  <c r="B16" i="2"/>
  <c r="C16" i="2" s="1"/>
  <c r="B17" i="2"/>
  <c r="B12" i="2"/>
  <c r="C12" i="2" s="1"/>
  <c r="C13" i="2"/>
  <c r="C14" i="2"/>
  <c r="C17" i="2"/>
  <c r="E11" i="1"/>
  <c r="E12" i="1"/>
  <c r="E13" i="1"/>
  <c r="E14" i="1"/>
  <c r="E15" i="1"/>
  <c r="E16" i="1"/>
  <c r="I12" i="2"/>
  <c r="I13" i="2"/>
  <c r="I14" i="2"/>
  <c r="I15" i="2"/>
  <c r="I16" i="2"/>
  <c r="I17" i="2"/>
  <c r="D13" i="2"/>
  <c r="D14" i="2"/>
  <c r="D15" i="2"/>
  <c r="D16" i="2"/>
  <c r="D17" i="2"/>
  <c r="D12" i="2"/>
  <c r="C11" i="1"/>
  <c r="C12" i="1"/>
  <c r="C13" i="1"/>
  <c r="C14" i="1"/>
  <c r="C15" i="1"/>
  <c r="H14" i="2" l="1"/>
  <c r="H16" i="2"/>
  <c r="H12" i="2"/>
  <c r="H13" i="2"/>
  <c r="H17" i="2"/>
  <c r="D3" i="2"/>
  <c r="I3" i="2" s="1"/>
  <c r="D4" i="2"/>
  <c r="I4" i="2" s="1"/>
  <c r="D5" i="2"/>
  <c r="I5" i="2" s="1"/>
  <c r="D6" i="2"/>
  <c r="I6" i="2" s="1"/>
  <c r="D7" i="2"/>
  <c r="I7" i="2" s="1"/>
  <c r="D8" i="2"/>
  <c r="I8" i="2" s="1"/>
  <c r="D9" i="2"/>
  <c r="I9" i="2" s="1"/>
  <c r="D10" i="2"/>
  <c r="I10" i="2" s="1"/>
  <c r="D11" i="2"/>
  <c r="I11" i="2" s="1"/>
  <c r="D2" i="2"/>
  <c r="I2" i="2" s="1"/>
  <c r="C5" i="2"/>
  <c r="H5" i="2" s="1"/>
  <c r="B7" i="2"/>
  <c r="C7" i="2" s="1"/>
  <c r="H7" i="2" s="1"/>
  <c r="B3" i="2"/>
  <c r="C3" i="2" s="1"/>
  <c r="H3" i="2" s="1"/>
  <c r="B4" i="2"/>
  <c r="C4" i="2" s="1"/>
  <c r="H4" i="2" s="1"/>
  <c r="B5" i="2"/>
  <c r="B6" i="2"/>
  <c r="C6" i="2" s="1"/>
  <c r="B8" i="2"/>
  <c r="C8" i="2" s="1"/>
  <c r="H8" i="2" s="1"/>
  <c r="B9" i="2"/>
  <c r="C9" i="2" s="1"/>
  <c r="H9" i="2" s="1"/>
  <c r="B10" i="2"/>
  <c r="C10" i="2" s="1"/>
  <c r="B11" i="2"/>
  <c r="C11" i="2" s="1"/>
  <c r="B2" i="2"/>
  <c r="C2" i="2" s="1"/>
  <c r="E2" i="1"/>
  <c r="E3" i="1"/>
  <c r="E4" i="1"/>
  <c r="E5" i="1"/>
  <c r="E6" i="1"/>
  <c r="E7" i="1"/>
  <c r="E8" i="1"/>
  <c r="E9" i="1"/>
  <c r="F9" i="1" s="1"/>
  <c r="E10" i="1"/>
  <c r="F10" i="1" s="1"/>
  <c r="C3" i="1"/>
  <c r="C4" i="1"/>
  <c r="C5" i="1"/>
  <c r="C6" i="1"/>
  <c r="C7" i="1"/>
  <c r="C8" i="1"/>
  <c r="C9" i="1"/>
  <c r="C10" i="1"/>
  <c r="C2" i="1"/>
  <c r="F15" i="1"/>
  <c r="S6" i="1"/>
  <c r="S4" i="1"/>
  <c r="S2" i="1"/>
  <c r="F12" i="1"/>
  <c r="G6" i="2" l="1"/>
  <c r="H6" i="2"/>
  <c r="H2" i="2"/>
  <c r="G2" i="2"/>
  <c r="H11" i="2"/>
  <c r="G11" i="2"/>
  <c r="G10" i="2"/>
  <c r="H10" i="2"/>
  <c r="G9" i="2"/>
  <c r="G5" i="2"/>
  <c r="G8" i="2"/>
  <c r="G4" i="2"/>
  <c r="G7" i="2"/>
  <c r="G3" i="2"/>
  <c r="F2" i="1"/>
  <c r="F4" i="1"/>
  <c r="F5" i="1"/>
  <c r="F7" i="1"/>
  <c r="F6" i="1"/>
  <c r="F3" i="1"/>
  <c r="F13" i="1"/>
  <c r="F14" i="1"/>
  <c r="F11" i="1"/>
  <c r="F8" i="1"/>
  <c r="G17" i="1" l="1"/>
</calcChain>
</file>

<file path=xl/sharedStrings.xml><?xml version="1.0" encoding="utf-8"?>
<sst xmlns="http://schemas.openxmlformats.org/spreadsheetml/2006/main" count="7" uniqueCount="6">
  <si>
    <t>time</t>
  </si>
  <si>
    <t>ratio</t>
  </si>
  <si>
    <t>act</t>
  </si>
  <si>
    <r>
      <t>0.1836x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- 3.4319x + 17.517</t>
    </r>
  </si>
  <si>
    <r>
      <t>y = 0.1835x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- 3.431x + 17.52</t>
    </r>
  </si>
  <si>
    <r>
      <t>0.1543x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- 2.884x + 14.72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</si>
</sst>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readingOrder="1"/>
    </xf>
    <xf numFmtId="2" fontId="0" fillId="0" borderId="0" xfId="0" applyNumberFormat="1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97594050743654E-2"/>
          <c:y val="9.7638888888888914E-2"/>
          <c:w val="0.88389129483814521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early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1"/>
            <c:trendlineLbl>
              <c:layout>
                <c:manualLayout>
                  <c:x val="-0.24050503062117234"/>
                  <c:y val="-0.11080417031204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4.5999999999999996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Sheet1!$B$2:$B$10</c:f>
              <c:numCache>
                <c:formatCode>0.00</c:formatCode>
                <c:ptCount val="9"/>
                <c:pt idx="0" formatCode="General">
                  <c:v>0.84299999999999997</c:v>
                </c:pt>
                <c:pt idx="1">
                  <c:v>0.9</c:v>
                </c:pt>
                <c:pt idx="2">
                  <c:v>0.92</c:v>
                </c:pt>
                <c:pt idx="3">
                  <c:v>0.95</c:v>
                </c:pt>
                <c:pt idx="4">
                  <c:v>0.97</c:v>
                </c:pt>
                <c:pt idx="5">
                  <c:v>1</c:v>
                </c:pt>
                <c:pt idx="6">
                  <c:v>1.05</c:v>
                </c:pt>
                <c:pt idx="7">
                  <c:v>1.1000000000000001</c:v>
                </c:pt>
                <c:pt idx="8">
                  <c:v>1.1599999999999999</c:v>
                </c:pt>
              </c:numCache>
            </c:numRef>
          </c:yVal>
          <c:smooth val="0"/>
        </c:ser>
        <c:ser>
          <c:idx val="0"/>
          <c:order val="1"/>
          <c:tx>
            <c:v>late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"/>
            <c:dispRSqr val="0"/>
            <c:dispEq val="1"/>
            <c:trendlineLbl>
              <c:layout>
                <c:manualLayout>
                  <c:x val="-7.3380796150481195E-2"/>
                  <c:y val="0.129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Sheet1!$A$11:$A$15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</c:numCache>
            </c:numRef>
          </c:xVal>
          <c:yVal>
            <c:numRef>
              <c:f>Sheet1!$B$11:$B$15</c:f>
              <c:numCache>
                <c:formatCode>0.00</c:formatCode>
                <c:ptCount val="5"/>
                <c:pt idx="0">
                  <c:v>1.25</c:v>
                </c:pt>
                <c:pt idx="1">
                  <c:v>1.36</c:v>
                </c:pt>
                <c:pt idx="2">
                  <c:v>1.45</c:v>
                </c:pt>
                <c:pt idx="3">
                  <c:v>1.6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7678352"/>
        <c:axId val="-1267679984"/>
      </c:scatterChart>
      <c:valAx>
        <c:axId val="-126767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7679984"/>
        <c:crosses val="autoZero"/>
        <c:crossBetween val="midCat"/>
      </c:valAx>
      <c:valAx>
        <c:axId val="-12676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767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Sun</a:t>
            </a:r>
            <a:r>
              <a:rPr lang="en-CA" baseline="0"/>
              <a:t> Radius vs Time</a:t>
            </a:r>
          </a:p>
        </c:rich>
      </c:tx>
      <c:layout>
        <c:manualLayout>
          <c:xMode val="edge"/>
          <c:yMode val="edge"/>
          <c:x val="0.34560411198600183"/>
          <c:y val="2.8573264675478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9743675657564"/>
          <c:y val="0.14675267147381058"/>
          <c:w val="0.84752480408034103"/>
          <c:h val="0.74418557069105118"/>
        </c:manualLayout>
      </c:layout>
      <c:scatterChart>
        <c:scatterStyle val="lineMarker"/>
        <c:varyColors val="0"/>
        <c:ser>
          <c:idx val="0"/>
          <c:order val="0"/>
          <c:tx>
            <c:v>early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1"/>
            <c:trendlineLbl>
              <c:layout>
                <c:manualLayout>
                  <c:x val="-0.27939762848792837"/>
                  <c:y val="-1.23820528519846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4.5999999999999996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Sheet1!$E$2:$E$10</c:f>
              <c:numCache>
                <c:formatCode>0.00</c:formatCode>
                <c:ptCount val="9"/>
                <c:pt idx="0">
                  <c:v>1</c:v>
                </c:pt>
                <c:pt idx="1">
                  <c:v>1.042</c:v>
                </c:pt>
                <c:pt idx="2">
                  <c:v>1.0840000000000001</c:v>
                </c:pt>
                <c:pt idx="3">
                  <c:v>1.1259999999999999</c:v>
                </c:pt>
                <c:pt idx="4">
                  <c:v>1.1679999999999999</c:v>
                </c:pt>
                <c:pt idx="5">
                  <c:v>1.1932</c:v>
                </c:pt>
                <c:pt idx="6">
                  <c:v>1.252</c:v>
                </c:pt>
                <c:pt idx="7">
                  <c:v>1.294</c:v>
                </c:pt>
                <c:pt idx="8">
                  <c:v>1.3360000000000001</c:v>
                </c:pt>
              </c:numCache>
            </c:numRef>
          </c:yVal>
          <c:smooth val="0"/>
        </c:ser>
        <c:ser>
          <c:idx val="1"/>
          <c:order val="1"/>
          <c:tx>
            <c:v>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1"/>
            <c:dispRSqr val="0"/>
            <c:dispEq val="1"/>
            <c:trendlineLbl>
              <c:layout>
                <c:manualLayout>
                  <c:x val="-0.12091249232143854"/>
                  <c:y val="0.148429136059359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Sheet1!$D$11:$D$15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</c:numCache>
            </c:numRef>
          </c:xVal>
          <c:yVal>
            <c:numRef>
              <c:f>Sheet1!$E$11:$E$15</c:f>
              <c:numCache>
                <c:formatCode>0.00</c:formatCode>
                <c:ptCount val="5"/>
                <c:pt idx="0">
                  <c:v>1.5044999999999966</c:v>
                </c:pt>
                <c:pt idx="1">
                  <c:v>1.5599999999999987</c:v>
                </c:pt>
                <c:pt idx="2">
                  <c:v>1.7253749999999997</c:v>
                </c:pt>
                <c:pt idx="3">
                  <c:v>1.9824999999999982</c:v>
                </c:pt>
                <c:pt idx="4">
                  <c:v>2.3313750000000013</c:v>
                </c:pt>
              </c:numCache>
            </c:numRef>
          </c:yVal>
          <c:smooth val="0"/>
        </c:ser>
        <c:ser>
          <c:idx val="2"/>
          <c:order val="2"/>
          <c:tx>
            <c:v>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4.5999999999999996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</c:numCache>
            </c:numRef>
          </c:xVal>
          <c:yVal>
            <c:numRef>
              <c:f>Sheet1!$C$2:$C$15</c:f>
              <c:numCache>
                <c:formatCode>0.00</c:formatCode>
                <c:ptCount val="14"/>
                <c:pt idx="0">
                  <c:v>1.0031699999999999</c:v>
                </c:pt>
                <c:pt idx="1">
                  <c:v>1.071</c:v>
                </c:pt>
                <c:pt idx="2">
                  <c:v>1.0948</c:v>
                </c:pt>
                <c:pt idx="3">
                  <c:v>1.1304999999999998</c:v>
                </c:pt>
                <c:pt idx="4">
                  <c:v>1.1542999999999999</c:v>
                </c:pt>
                <c:pt idx="5">
                  <c:v>1.19</c:v>
                </c:pt>
                <c:pt idx="6">
                  <c:v>1.2495000000000001</c:v>
                </c:pt>
                <c:pt idx="7">
                  <c:v>1.3089999999999999</c:v>
                </c:pt>
                <c:pt idx="8">
                  <c:v>1.3803999999999998</c:v>
                </c:pt>
                <c:pt idx="9">
                  <c:v>1.4874999999999998</c:v>
                </c:pt>
                <c:pt idx="10">
                  <c:v>1.6184000000000001</c:v>
                </c:pt>
                <c:pt idx="11">
                  <c:v>1.7254999999999998</c:v>
                </c:pt>
                <c:pt idx="12">
                  <c:v>1.9039999999999999</c:v>
                </c:pt>
                <c:pt idx="13">
                  <c:v>2.38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7676176"/>
        <c:axId val="-1267681072"/>
      </c:scatterChart>
      <c:valAx>
        <c:axId val="-12676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(Billions of 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7681072"/>
        <c:crosses val="autoZero"/>
        <c:crossBetween val="midCat"/>
      </c:valAx>
      <c:valAx>
        <c:axId val="-12676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Radius</a:t>
                </a:r>
                <a:r>
                  <a:rPr lang="en-CA" baseline="0"/>
                  <a:t> Ratio (R/Ro)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76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17</xdr:row>
      <xdr:rowOff>123825</xdr:rowOff>
    </xdr:from>
    <xdr:to>
      <xdr:col>7</xdr:col>
      <xdr:colOff>366712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0</xdr:row>
      <xdr:rowOff>185736</xdr:rowOff>
    </xdr:from>
    <xdr:to>
      <xdr:col>16</xdr:col>
      <xdr:colOff>581025</xdr:colOff>
      <xdr:row>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E13" sqref="E13"/>
    </sheetView>
  </sheetViews>
  <sheetFormatPr defaultRowHeight="15" x14ac:dyDescent="0.25"/>
  <cols>
    <col min="19" max="19" width="12" bestFit="1" customWidth="1"/>
  </cols>
  <sheetData>
    <row r="1" spans="1:19" x14ac:dyDescent="0.25">
      <c r="A1" t="s">
        <v>0</v>
      </c>
      <c r="B1" t="s">
        <v>1</v>
      </c>
      <c r="C1" s="2"/>
      <c r="E1" s="3"/>
    </row>
    <row r="2" spans="1:19" x14ac:dyDescent="0.25">
      <c r="A2">
        <v>0</v>
      </c>
      <c r="B2">
        <v>0.84299999999999997</v>
      </c>
      <c r="C2" s="2">
        <f>B2*1.19</f>
        <v>1.0031699999999999</v>
      </c>
      <c r="D2">
        <v>0</v>
      </c>
      <c r="E2" s="2">
        <f>0.042*D2 + 1</f>
        <v>1</v>
      </c>
      <c r="F2">
        <f t="shared" ref="F2:F15" si="0">ABS((C2-E2)/B2*100)</f>
        <v>0.37603795966784048</v>
      </c>
      <c r="G2" s="2"/>
      <c r="S2">
        <f>696000000 / (0.035*4.6+0.943)</f>
        <v>630434782.60869575</v>
      </c>
    </row>
    <row r="3" spans="1:19" x14ac:dyDescent="0.25">
      <c r="A3">
        <v>1</v>
      </c>
      <c r="B3" s="2">
        <v>0.9</v>
      </c>
      <c r="C3" s="2">
        <f t="shared" ref="C3:C15" si="1">B3*1.19</f>
        <v>1.071</v>
      </c>
      <c r="D3">
        <v>1</v>
      </c>
      <c r="E3" s="2">
        <f t="shared" ref="E3:E10" si="2">0.042*D3 + 1</f>
        <v>1.042</v>
      </c>
      <c r="F3">
        <f t="shared" si="0"/>
        <v>3.2222222222222126</v>
      </c>
      <c r="G3" s="2"/>
    </row>
    <row r="4" spans="1:19" x14ac:dyDescent="0.25">
      <c r="A4">
        <v>2</v>
      </c>
      <c r="B4" s="2">
        <v>0.92</v>
      </c>
      <c r="C4" s="2">
        <f t="shared" si="1"/>
        <v>1.0948</v>
      </c>
      <c r="D4">
        <v>2</v>
      </c>
      <c r="E4" s="2">
        <f t="shared" si="2"/>
        <v>1.0840000000000001</v>
      </c>
      <c r="F4">
        <f t="shared" si="0"/>
        <v>1.1739130434782523</v>
      </c>
      <c r="G4" s="2"/>
      <c r="S4">
        <f>S2 * (0.943)</f>
        <v>594500000</v>
      </c>
    </row>
    <row r="5" spans="1:19" x14ac:dyDescent="0.25">
      <c r="A5">
        <v>3</v>
      </c>
      <c r="B5" s="2">
        <v>0.95</v>
      </c>
      <c r="C5" s="2">
        <f t="shared" si="1"/>
        <v>1.1304999999999998</v>
      </c>
      <c r="D5">
        <v>3</v>
      </c>
      <c r="E5" s="2">
        <f t="shared" si="2"/>
        <v>1.1259999999999999</v>
      </c>
      <c r="F5">
        <f t="shared" si="0"/>
        <v>0.47368421052631038</v>
      </c>
      <c r="G5" s="2"/>
    </row>
    <row r="6" spans="1:19" x14ac:dyDescent="0.25">
      <c r="A6">
        <v>4</v>
      </c>
      <c r="B6" s="2">
        <v>0.97</v>
      </c>
      <c r="C6" s="2">
        <f t="shared" si="1"/>
        <v>1.1542999999999999</v>
      </c>
      <c r="D6">
        <v>4</v>
      </c>
      <c r="E6" s="2">
        <f t="shared" si="2"/>
        <v>1.1679999999999999</v>
      </c>
      <c r="F6">
        <f t="shared" si="0"/>
        <v>1.4123711340206233</v>
      </c>
      <c r="G6" s="2"/>
      <c r="S6">
        <f>0.843 * 696000000</f>
        <v>586728000</v>
      </c>
    </row>
    <row r="7" spans="1:19" x14ac:dyDescent="0.25">
      <c r="A7">
        <v>4.5999999999999996</v>
      </c>
      <c r="B7" s="2">
        <v>1</v>
      </c>
      <c r="C7" s="2">
        <f t="shared" si="1"/>
        <v>1.19</v>
      </c>
      <c r="D7">
        <v>4.5999999999999996</v>
      </c>
      <c r="E7" s="2">
        <f t="shared" si="2"/>
        <v>1.1932</v>
      </c>
      <c r="F7">
        <f t="shared" si="0"/>
        <v>0.32000000000000917</v>
      </c>
      <c r="G7" s="2"/>
    </row>
    <row r="8" spans="1:19" x14ac:dyDescent="0.25">
      <c r="A8">
        <v>6</v>
      </c>
      <c r="B8" s="2">
        <v>1.05</v>
      </c>
      <c r="C8" s="2">
        <f t="shared" si="1"/>
        <v>1.2495000000000001</v>
      </c>
      <c r="D8">
        <v>6</v>
      </c>
      <c r="E8" s="2">
        <f t="shared" si="2"/>
        <v>1.252</v>
      </c>
      <c r="F8">
        <f t="shared" si="0"/>
        <v>0.238095238095233</v>
      </c>
      <c r="G8" s="2"/>
    </row>
    <row r="9" spans="1:19" x14ac:dyDescent="0.25">
      <c r="A9">
        <v>7</v>
      </c>
      <c r="B9" s="2">
        <v>1.1000000000000001</v>
      </c>
      <c r="C9" s="2">
        <f t="shared" si="1"/>
        <v>1.3089999999999999</v>
      </c>
      <c r="D9">
        <v>7</v>
      </c>
      <c r="E9" s="2">
        <f t="shared" si="2"/>
        <v>1.294</v>
      </c>
      <c r="F9">
        <f t="shared" si="0"/>
        <v>1.3636363636363547</v>
      </c>
      <c r="G9" s="2"/>
    </row>
    <row r="10" spans="1:19" x14ac:dyDescent="0.25">
      <c r="A10">
        <v>8</v>
      </c>
      <c r="B10" s="2">
        <v>1.1599999999999999</v>
      </c>
      <c r="C10" s="2">
        <f t="shared" si="1"/>
        <v>1.3803999999999998</v>
      </c>
      <c r="D10">
        <v>8</v>
      </c>
      <c r="E10" s="2">
        <f t="shared" si="2"/>
        <v>1.3360000000000001</v>
      </c>
      <c r="F10">
        <f t="shared" si="0"/>
        <v>3.8275862068965329</v>
      </c>
      <c r="G10" s="2"/>
    </row>
    <row r="11" spans="1:19" x14ac:dyDescent="0.25">
      <c r="A11">
        <v>9</v>
      </c>
      <c r="B11" s="2">
        <v>1.25</v>
      </c>
      <c r="C11" s="2">
        <f t="shared" si="1"/>
        <v>1.4874999999999998</v>
      </c>
      <c r="D11">
        <v>9</v>
      </c>
      <c r="E11" s="2">
        <f>0.1835*D11^2 - 3.431*D11 + 17.52</f>
        <v>1.5044999999999966</v>
      </c>
      <c r="F11">
        <f t="shared" si="0"/>
        <v>1.3599999999997436</v>
      </c>
      <c r="G11" s="2"/>
    </row>
    <row r="12" spans="1:19" x14ac:dyDescent="0.25">
      <c r="A12">
        <v>10</v>
      </c>
      <c r="B12" s="2">
        <v>1.36</v>
      </c>
      <c r="C12" s="2">
        <f t="shared" si="1"/>
        <v>1.6184000000000001</v>
      </c>
      <c r="D12">
        <v>10</v>
      </c>
      <c r="E12" s="2">
        <f>0.1835*D12^2 - 3.431*D12 + 17.52</f>
        <v>1.5599999999999987</v>
      </c>
      <c r="F12">
        <f t="shared" si="0"/>
        <v>4.294117647058922</v>
      </c>
      <c r="G12" s="2"/>
    </row>
    <row r="13" spans="1:19" x14ac:dyDescent="0.25">
      <c r="A13">
        <v>10.5</v>
      </c>
      <c r="B13" s="2">
        <v>1.45</v>
      </c>
      <c r="C13" s="2">
        <f t="shared" si="1"/>
        <v>1.7254999999999998</v>
      </c>
      <c r="D13">
        <v>10.5</v>
      </c>
      <c r="E13" s="2">
        <f t="shared" ref="E13:E16" si="3">0.1835*D13^2 - 3.431*D13 + 17.52</f>
        <v>1.7253749999999997</v>
      </c>
      <c r="F13">
        <f t="shared" si="0"/>
        <v>8.6206896551829504E-3</v>
      </c>
      <c r="G13" s="2"/>
    </row>
    <row r="14" spans="1:19" x14ac:dyDescent="0.25">
      <c r="A14">
        <v>11</v>
      </c>
      <c r="B14" s="2">
        <v>1.6</v>
      </c>
      <c r="C14" s="2">
        <f t="shared" si="1"/>
        <v>1.9039999999999999</v>
      </c>
      <c r="D14">
        <v>11</v>
      </c>
      <c r="E14" s="2">
        <f t="shared" si="3"/>
        <v>1.9824999999999982</v>
      </c>
      <c r="F14">
        <f t="shared" si="0"/>
        <v>4.9062499999998899</v>
      </c>
      <c r="G14" s="2"/>
    </row>
    <row r="15" spans="1:19" x14ac:dyDescent="0.25">
      <c r="A15">
        <v>11.5</v>
      </c>
      <c r="B15" s="2">
        <v>2</v>
      </c>
      <c r="C15" s="2">
        <f t="shared" si="1"/>
        <v>2.38</v>
      </c>
      <c r="D15">
        <v>11.5</v>
      </c>
      <c r="E15" s="2">
        <f t="shared" si="3"/>
        <v>2.3313750000000013</v>
      </c>
      <c r="F15">
        <f t="shared" si="0"/>
        <v>2.4312499999999293</v>
      </c>
    </row>
    <row r="16" spans="1:19" x14ac:dyDescent="0.25">
      <c r="B16" s="1"/>
      <c r="D16">
        <v>12</v>
      </c>
      <c r="E16" s="2">
        <f t="shared" si="3"/>
        <v>2.772000000000002</v>
      </c>
    </row>
    <row r="17" spans="2:7" ht="17.25" x14ac:dyDescent="0.25">
      <c r="B17" t="s">
        <v>3</v>
      </c>
      <c r="G17">
        <f>SUM(F10:F15)</f>
        <v>16.827824543610202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16" sqref="B16"/>
    </sheetView>
  </sheetViews>
  <sheetFormatPr defaultRowHeight="15" x14ac:dyDescent="0.25"/>
  <cols>
    <col min="3" max="4" width="12" bestFit="1" customWidth="1"/>
  </cols>
  <sheetData>
    <row r="1" spans="1:9" x14ac:dyDescent="0.25">
      <c r="A1" t="s">
        <v>0</v>
      </c>
      <c r="C1">
        <v>1</v>
      </c>
      <c r="D1">
        <v>2</v>
      </c>
      <c r="E1" t="s">
        <v>2</v>
      </c>
    </row>
    <row r="2" spans="1:9" x14ac:dyDescent="0.25">
      <c r="A2">
        <v>0</v>
      </c>
      <c r="B2">
        <f>0.042*A2+1</f>
        <v>1</v>
      </c>
      <c r="C2">
        <f>(B2*583300000)^2 * (5778^4) * 3.1415* 4 * 0.0000000567</f>
        <v>2.701930770073522E+26</v>
      </c>
      <c r="D2">
        <f>(0.7+0.0652*A2)*3.846E+26</f>
        <v>2.6921999999999998E+26</v>
      </c>
      <c r="G2">
        <f t="shared" ref="G2:G11" si="0">ABS((C2-D2)/C2*100)</f>
        <v>0.36014135451951185</v>
      </c>
      <c r="H2" t="e">
        <f>ABS((E2-C2)/E2*100)</f>
        <v>#DIV/0!</v>
      </c>
      <c r="I2" t="e">
        <f>ABS((E2-D2)/E2*100)</f>
        <v>#DIV/0!</v>
      </c>
    </row>
    <row r="3" spans="1:9" x14ac:dyDescent="0.25">
      <c r="A3">
        <v>1</v>
      </c>
      <c r="B3">
        <f t="shared" ref="B3:B7" si="1">0.042*A3+1</f>
        <v>1.042</v>
      </c>
      <c r="C3">
        <f t="shared" ref="C3:C17" si="2">(B3*583300000)^2 * (5778^4) * 3.1415* 4 * 0.0000000567</f>
        <v>2.933659160638107E+26</v>
      </c>
      <c r="D3">
        <f t="shared" ref="D3:D11" si="3">(0.7+0.0652*A3)*3.846E+26</f>
        <v>2.9429591999999998E+26</v>
      </c>
      <c r="G3">
        <f t="shared" si="0"/>
        <v>0.31701158357707776</v>
      </c>
      <c r="H3" t="e">
        <f t="shared" ref="H3:H14" si="4">ABS((E3-C3)/E3*100)</f>
        <v>#DIV/0!</v>
      </c>
      <c r="I3" t="e">
        <f t="shared" ref="I3:I17" si="5">ABS((E3-D3)/E3*100)</f>
        <v>#DIV/0!</v>
      </c>
    </row>
    <row r="4" spans="1:9" x14ac:dyDescent="0.25">
      <c r="A4">
        <v>2</v>
      </c>
      <c r="B4">
        <f t="shared" si="1"/>
        <v>1.0840000000000001</v>
      </c>
      <c r="C4">
        <f t="shared" si="2"/>
        <v>3.1749199629595117E+26</v>
      </c>
      <c r="D4">
        <f t="shared" si="3"/>
        <v>3.1937183999999995E+26</v>
      </c>
      <c r="G4">
        <f t="shared" si="0"/>
        <v>0.59209168293378911</v>
      </c>
      <c r="H4" t="e">
        <f t="shared" si="4"/>
        <v>#DIV/0!</v>
      </c>
      <c r="I4" t="e">
        <f t="shared" si="5"/>
        <v>#DIV/0!</v>
      </c>
    </row>
    <row r="5" spans="1:9" x14ac:dyDescent="0.25">
      <c r="A5">
        <v>3</v>
      </c>
      <c r="B5">
        <f t="shared" si="1"/>
        <v>1.1259999999999999</v>
      </c>
      <c r="C5">
        <f t="shared" si="2"/>
        <v>3.425713177037736E+26</v>
      </c>
      <c r="D5">
        <f t="shared" si="3"/>
        <v>3.4444775999999996E+26</v>
      </c>
      <c r="G5">
        <f t="shared" si="0"/>
        <v>0.54775230711198786</v>
      </c>
      <c r="H5" t="e">
        <f t="shared" si="4"/>
        <v>#DIV/0!</v>
      </c>
      <c r="I5" t="e">
        <f t="shared" si="5"/>
        <v>#DIV/0!</v>
      </c>
    </row>
    <row r="6" spans="1:9" x14ac:dyDescent="0.25">
      <c r="A6">
        <v>4</v>
      </c>
      <c r="B6">
        <f t="shared" si="1"/>
        <v>1.1679999999999999</v>
      </c>
      <c r="C6">
        <f t="shared" si="2"/>
        <v>3.6860388028727809E+26</v>
      </c>
      <c r="D6">
        <f t="shared" si="3"/>
        <v>3.6952367999999997E+26</v>
      </c>
      <c r="E6" s="4">
        <v>3.6500000000000001E+26</v>
      </c>
      <c r="G6">
        <f t="shared" si="0"/>
        <v>0.24953609061440668</v>
      </c>
      <c r="H6">
        <f t="shared" si="4"/>
        <v>0.98736446226796704</v>
      </c>
      <c r="I6">
        <f t="shared" si="5"/>
        <v>1.2393643835616333</v>
      </c>
    </row>
    <row r="7" spans="1:9" x14ac:dyDescent="0.25">
      <c r="A7">
        <v>4.5999999999999996</v>
      </c>
      <c r="B7">
        <f t="shared" si="1"/>
        <v>1.1932</v>
      </c>
      <c r="C7">
        <f t="shared" si="2"/>
        <v>3.8468097360170796E+26</v>
      </c>
      <c r="D7">
        <f t="shared" si="3"/>
        <v>3.8456923199999994E+26</v>
      </c>
      <c r="E7" s="4">
        <v>3.8459999999999999E+26</v>
      </c>
      <c r="G7">
        <f t="shared" si="0"/>
        <v>2.9047862872394775E-2</v>
      </c>
      <c r="H7">
        <f t="shared" si="4"/>
        <v>2.1053978603217744E-2</v>
      </c>
      <c r="I7">
        <f t="shared" si="5"/>
        <v>8.0000000000108769E-3</v>
      </c>
    </row>
    <row r="8" spans="1:9" x14ac:dyDescent="0.25">
      <c r="A8">
        <v>5</v>
      </c>
      <c r="B8">
        <f t="shared" ref="B8:B17" si="6">0.042*A8+1</f>
        <v>1.21</v>
      </c>
      <c r="C8">
        <f t="shared" si="2"/>
        <v>3.9558968404646435E+26</v>
      </c>
      <c r="D8">
        <f t="shared" si="3"/>
        <v>3.9459959999999991E+26</v>
      </c>
      <c r="E8" s="4">
        <v>3.9599999999999998E+26</v>
      </c>
      <c r="G8">
        <f t="shared" si="0"/>
        <v>0.25028055239887187</v>
      </c>
      <c r="H8">
        <f t="shared" si="4"/>
        <v>0.10361513978172476</v>
      </c>
      <c r="I8">
        <f t="shared" si="5"/>
        <v>0.35363636363638207</v>
      </c>
    </row>
    <row r="9" spans="1:9" x14ac:dyDescent="0.25">
      <c r="A9">
        <v>6</v>
      </c>
      <c r="B9">
        <f t="shared" si="6"/>
        <v>1.252</v>
      </c>
      <c r="C9">
        <f t="shared" si="2"/>
        <v>4.235287289813326E+26</v>
      </c>
      <c r="D9">
        <f t="shared" si="3"/>
        <v>4.1967551999999998E+26</v>
      </c>
      <c r="E9" s="4">
        <v>4.32E+26</v>
      </c>
      <c r="G9">
        <f t="shared" si="0"/>
        <v>0.90978692061818756</v>
      </c>
      <c r="H9">
        <f t="shared" si="4"/>
        <v>1.9609423654322697</v>
      </c>
      <c r="I9">
        <f t="shared" si="5"/>
        <v>2.8528888888888937</v>
      </c>
    </row>
    <row r="10" spans="1:9" x14ac:dyDescent="0.25">
      <c r="A10">
        <v>7</v>
      </c>
      <c r="B10">
        <f t="shared" si="6"/>
        <v>1.294</v>
      </c>
      <c r="C10">
        <f t="shared" si="2"/>
        <v>4.5242101509188276E+26</v>
      </c>
      <c r="D10">
        <f t="shared" si="3"/>
        <v>4.4475143999999992E+26</v>
      </c>
      <c r="G10">
        <f t="shared" si="0"/>
        <v>1.6952296281650878</v>
      </c>
      <c r="H10" t="e">
        <f t="shared" si="4"/>
        <v>#DIV/0!</v>
      </c>
      <c r="I10" t="e">
        <f t="shared" si="5"/>
        <v>#DIV/0!</v>
      </c>
    </row>
    <row r="11" spans="1:9" x14ac:dyDescent="0.25">
      <c r="A11">
        <v>8</v>
      </c>
      <c r="B11">
        <f t="shared" si="6"/>
        <v>1.3360000000000001</v>
      </c>
      <c r="C11">
        <f t="shared" si="2"/>
        <v>4.8226654237811491E+26</v>
      </c>
      <c r="D11">
        <f t="shared" si="3"/>
        <v>4.6982735999999999E+26</v>
      </c>
      <c r="E11" s="4">
        <v>5.1899999999999999E+26</v>
      </c>
      <c r="G11">
        <f t="shared" si="0"/>
        <v>2.5793168891160878</v>
      </c>
      <c r="H11">
        <f t="shared" si="4"/>
        <v>7.0777374993998237</v>
      </c>
      <c r="I11">
        <f t="shared" si="5"/>
        <v>9.47449710982659</v>
      </c>
    </row>
    <row r="12" spans="1:9" x14ac:dyDescent="0.25">
      <c r="A12">
        <v>9</v>
      </c>
      <c r="B12">
        <f>0.1835*A12^2 - 3.431*A12 + 17.52</f>
        <v>1.5044999999999966</v>
      </c>
      <c r="C12">
        <f t="shared" si="2"/>
        <v>6.1158750121594819E+26</v>
      </c>
      <c r="D12">
        <f>(1+(A12-4.6)*0.17 )*3.846E+26</f>
        <v>6.7228080000000001E+26</v>
      </c>
      <c r="E12" s="4">
        <v>5.8843800000000003E+26</v>
      </c>
      <c r="H12">
        <f t="shared" si="4"/>
        <v>3.934059529797219</v>
      </c>
      <c r="I12">
        <f t="shared" si="5"/>
        <v>14.248366013071893</v>
      </c>
    </row>
    <row r="13" spans="1:9" x14ac:dyDescent="0.25">
      <c r="A13">
        <v>10</v>
      </c>
      <c r="B13">
        <f t="shared" ref="B13:B17" si="7">0.1835*A13^2 - 3.431*A13 + 17.52</f>
        <v>1.5599999999999987</v>
      </c>
      <c r="C13">
        <f t="shared" si="2"/>
        <v>6.5754187220509141E+26</v>
      </c>
      <c r="D13">
        <f t="shared" ref="D13:D17" si="8">(1+(A13-4.6)*0.17 )*3.846E+26</f>
        <v>7.3766280000000005E+26</v>
      </c>
      <c r="E13" s="4">
        <v>6.8459999999999995E+26</v>
      </c>
      <c r="H13">
        <f t="shared" si="4"/>
        <v>3.9523996194724722</v>
      </c>
      <c r="I13">
        <f t="shared" si="5"/>
        <v>7.7509202453987873</v>
      </c>
    </row>
    <row r="14" spans="1:9" x14ac:dyDescent="0.25">
      <c r="A14">
        <v>10.5</v>
      </c>
      <c r="B14">
        <f t="shared" si="7"/>
        <v>1.7253749999999997</v>
      </c>
      <c r="C14">
        <f t="shared" si="2"/>
        <v>8.0434287505928174E+26</v>
      </c>
      <c r="D14">
        <f t="shared" si="8"/>
        <v>7.7035379999999999E+26</v>
      </c>
      <c r="E14" s="4">
        <v>7.4499999999999996E+26</v>
      </c>
      <c r="H14">
        <f t="shared" si="4"/>
        <v>7.9654865851384944</v>
      </c>
      <c r="I14">
        <f t="shared" si="5"/>
        <v>3.4031946308724881</v>
      </c>
    </row>
    <row r="15" spans="1:9" x14ac:dyDescent="0.25">
      <c r="A15">
        <v>11</v>
      </c>
      <c r="B15">
        <f t="shared" si="7"/>
        <v>1.9824999999999982</v>
      </c>
      <c r="C15">
        <f t="shared" si="2"/>
        <v>1.0619415392687254E+27</v>
      </c>
      <c r="D15">
        <f t="shared" si="8"/>
        <v>8.0304479999999994E+26</v>
      </c>
      <c r="E15" s="4">
        <v>8.1529999999999998E+26</v>
      </c>
      <c r="H15">
        <f>ABS((E15-C15)/E15*100)</f>
        <v>30.251629985125156</v>
      </c>
      <c r="I15">
        <f t="shared" si="5"/>
        <v>1.5031522139089954</v>
      </c>
    </row>
    <row r="16" spans="1:9" x14ac:dyDescent="0.25">
      <c r="A16">
        <v>11.5</v>
      </c>
      <c r="B16">
        <f t="shared" si="7"/>
        <v>2.3313750000000013</v>
      </c>
      <c r="C16">
        <f t="shared" si="2"/>
        <v>1.4685829687399267E+27</v>
      </c>
      <c r="D16">
        <f t="shared" si="8"/>
        <v>8.3573580000000003E+26</v>
      </c>
      <c r="H16" t="e">
        <f t="shared" ref="H16:H17" si="9">ABS((E16-C16)/E16*100)</f>
        <v>#DIV/0!</v>
      </c>
      <c r="I16" t="e">
        <f t="shared" si="5"/>
        <v>#DIV/0!</v>
      </c>
    </row>
    <row r="17" spans="1:9" x14ac:dyDescent="0.25">
      <c r="A17">
        <v>12</v>
      </c>
      <c r="B17">
        <f t="shared" si="7"/>
        <v>2.772000000000002</v>
      </c>
      <c r="C17">
        <f t="shared" si="2"/>
        <v>2.0761592806352655E+27</v>
      </c>
      <c r="D17">
        <f t="shared" si="8"/>
        <v>8.6842679999999998E+26</v>
      </c>
      <c r="H17" t="e">
        <f t="shared" si="9"/>
        <v>#DIV/0!</v>
      </c>
      <c r="I17" t="e">
        <f t="shared" si="5"/>
        <v>#DIV/0!</v>
      </c>
    </row>
    <row r="20" spans="1:9" x14ac:dyDescent="0.25">
      <c r="B20" s="1" t="s">
        <v>4</v>
      </c>
    </row>
    <row r="21" spans="1:9" ht="17.25" x14ac:dyDescent="0.25">
      <c r="B2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Z</dc:creator>
  <cp:lastModifiedBy>Luke Z</cp:lastModifiedBy>
  <dcterms:created xsi:type="dcterms:W3CDTF">2014-12-12T17:07:43Z</dcterms:created>
  <dcterms:modified xsi:type="dcterms:W3CDTF">2014-12-13T22:20:53Z</dcterms:modified>
</cp:coreProperties>
</file>