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Kode\My Youtube\NSPK\Teori\9_Vikor\"/>
    </mc:Choice>
  </mc:AlternateContent>
  <xr:revisionPtr revIDLastSave="0" documentId="13_ncr:1_{F744B87F-80BA-4047-926B-BA42EA468A26}" xr6:coauthVersionLast="47" xr6:coauthVersionMax="47" xr10:uidLastSave="{00000000-0000-0000-0000-000000000000}"/>
  <bookViews>
    <workbookView xWindow="30612" yWindow="1620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3" i="1" l="1"/>
  <c r="G112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G21" i="1"/>
  <c r="F21" i="1"/>
  <c r="F33" i="1" s="1"/>
  <c r="F49" i="1" s="1"/>
  <c r="E21" i="1"/>
  <c r="D21" i="1"/>
  <c r="G20" i="1"/>
  <c r="F20" i="1"/>
  <c r="E20" i="1"/>
  <c r="D20" i="1"/>
  <c r="H72" i="1" l="1"/>
  <c r="F38" i="1"/>
  <c r="F54" i="1" s="1"/>
  <c r="D37" i="1"/>
  <c r="D53" i="1" s="1"/>
  <c r="E37" i="1"/>
  <c r="E53" i="1" s="1"/>
  <c r="G38" i="1"/>
  <c r="G54" i="1" s="1"/>
  <c r="I72" i="1"/>
  <c r="I71" i="1"/>
  <c r="F31" i="1"/>
  <c r="F47" i="1" s="1"/>
  <c r="G27" i="1"/>
  <c r="G43" i="1" s="1"/>
  <c r="G33" i="1"/>
  <c r="G49" i="1" s="1"/>
  <c r="D26" i="1"/>
  <c r="D42" i="1" s="1"/>
  <c r="D28" i="1"/>
  <c r="D44" i="1" s="1"/>
  <c r="D30" i="1"/>
  <c r="D46" i="1" s="1"/>
  <c r="D32" i="1"/>
  <c r="D48" i="1" s="1"/>
  <c r="D34" i="1"/>
  <c r="D50" i="1" s="1"/>
  <c r="D36" i="1"/>
  <c r="D52" i="1" s="1"/>
  <c r="D38" i="1"/>
  <c r="D54" i="1" s="1"/>
  <c r="F29" i="1"/>
  <c r="F45" i="1" s="1"/>
  <c r="G31" i="1"/>
  <c r="G47" i="1" s="1"/>
  <c r="G37" i="1"/>
  <c r="G53" i="1" s="1"/>
  <c r="E26" i="1"/>
  <c r="E42" i="1" s="1"/>
  <c r="E28" i="1"/>
  <c r="E44" i="1" s="1"/>
  <c r="E30" i="1"/>
  <c r="E46" i="1" s="1"/>
  <c r="E32" i="1"/>
  <c r="E48" i="1" s="1"/>
  <c r="E34" i="1"/>
  <c r="E50" i="1" s="1"/>
  <c r="E36" i="1"/>
  <c r="E52" i="1" s="1"/>
  <c r="E38" i="1"/>
  <c r="E54" i="1" s="1"/>
  <c r="F27" i="1"/>
  <c r="F43" i="1" s="1"/>
  <c r="F35" i="1"/>
  <c r="F51" i="1" s="1"/>
  <c r="G29" i="1"/>
  <c r="G45" i="1" s="1"/>
  <c r="G35" i="1"/>
  <c r="G51" i="1" s="1"/>
  <c r="F26" i="1"/>
  <c r="F42" i="1" s="1"/>
  <c r="F28" i="1"/>
  <c r="F44" i="1" s="1"/>
  <c r="F30" i="1"/>
  <c r="F46" i="1" s="1"/>
  <c r="F32" i="1"/>
  <c r="F48" i="1" s="1"/>
  <c r="F34" i="1"/>
  <c r="F50" i="1" s="1"/>
  <c r="F36" i="1"/>
  <c r="F52" i="1" s="1"/>
  <c r="H71" i="1"/>
  <c r="F37" i="1"/>
  <c r="F53" i="1" s="1"/>
  <c r="G26" i="1"/>
  <c r="G42" i="1" s="1"/>
  <c r="G32" i="1"/>
  <c r="G48" i="1" s="1"/>
  <c r="G36" i="1"/>
  <c r="G52" i="1" s="1"/>
  <c r="D27" i="1"/>
  <c r="D43" i="1" s="1"/>
  <c r="D29" i="1"/>
  <c r="D45" i="1" s="1"/>
  <c r="D31" i="1"/>
  <c r="D47" i="1" s="1"/>
  <c r="D33" i="1"/>
  <c r="D49" i="1" s="1"/>
  <c r="D35" i="1"/>
  <c r="D51" i="1" s="1"/>
  <c r="G28" i="1"/>
  <c r="G44" i="1" s="1"/>
  <c r="G30" i="1"/>
  <c r="G46" i="1" s="1"/>
  <c r="G34" i="1"/>
  <c r="G50" i="1" s="1"/>
  <c r="E27" i="1"/>
  <c r="E43" i="1" s="1"/>
  <c r="E29" i="1"/>
  <c r="E45" i="1" s="1"/>
  <c r="E31" i="1"/>
  <c r="E47" i="1" s="1"/>
  <c r="E33" i="1"/>
  <c r="E49" i="1" s="1"/>
  <c r="E35" i="1"/>
  <c r="E51" i="1" s="1"/>
  <c r="I81" i="1" l="1"/>
  <c r="I83" i="1"/>
  <c r="J89" i="1"/>
  <c r="J79" i="1"/>
  <c r="K83" i="1"/>
  <c r="K87" i="1"/>
  <c r="I88" i="1"/>
  <c r="J81" i="1"/>
  <c r="K84" i="1"/>
  <c r="I84" i="1"/>
  <c r="J82" i="1"/>
  <c r="K90" i="1"/>
  <c r="K88" i="1"/>
  <c r="I80" i="1"/>
  <c r="J84" i="1"/>
  <c r="K86" i="1"/>
  <c r="J86" i="1"/>
  <c r="J80" i="1"/>
  <c r="J85" i="1"/>
  <c r="I87" i="1"/>
  <c r="K80" i="1"/>
  <c r="K81" i="1"/>
  <c r="K82" i="1"/>
  <c r="J83" i="1"/>
  <c r="K89" i="1"/>
  <c r="I86" i="1"/>
  <c r="I85" i="1"/>
  <c r="I90" i="1"/>
  <c r="I79" i="1"/>
  <c r="J88" i="1"/>
  <c r="I89" i="1"/>
  <c r="J78" i="1"/>
  <c r="K85" i="1"/>
  <c r="K79" i="1"/>
  <c r="K78" i="1"/>
  <c r="I82" i="1"/>
  <c r="J87" i="1"/>
  <c r="I78" i="1"/>
  <c r="J90" i="1"/>
</calcChain>
</file>

<file path=xl/sharedStrings.xml><?xml version="1.0" encoding="utf-8"?>
<sst xmlns="http://schemas.openxmlformats.org/spreadsheetml/2006/main" count="223" uniqueCount="70">
  <si>
    <t>Contoh Data Memilih Calon Penerima Beasiswa</t>
  </si>
  <si>
    <t>No</t>
  </si>
  <si>
    <t>Kode</t>
  </si>
  <si>
    <t>Nama</t>
  </si>
  <si>
    <t>C1</t>
  </si>
  <si>
    <t>C2</t>
  </si>
  <si>
    <t>C3</t>
  </si>
  <si>
    <t>C4</t>
  </si>
  <si>
    <t>A1</t>
  </si>
  <si>
    <t>Nina</t>
  </si>
  <si>
    <t>A2</t>
  </si>
  <si>
    <t>Mirza</t>
  </si>
  <si>
    <t>A3</t>
  </si>
  <si>
    <t>Vicky</t>
  </si>
  <si>
    <t>A4</t>
  </si>
  <si>
    <t>Hilmi</t>
  </si>
  <si>
    <t>A5</t>
  </si>
  <si>
    <t>Oscar</t>
  </si>
  <si>
    <t>A6</t>
  </si>
  <si>
    <t>Wawan</t>
  </si>
  <si>
    <t>A7</t>
  </si>
  <si>
    <t>James</t>
  </si>
  <si>
    <t>A8</t>
  </si>
  <si>
    <t>Dewi</t>
  </si>
  <si>
    <t>A9</t>
  </si>
  <si>
    <t>Usman</t>
  </si>
  <si>
    <t>A10</t>
  </si>
  <si>
    <t>Carlie</t>
  </si>
  <si>
    <t>A11</t>
  </si>
  <si>
    <t>Intan</t>
  </si>
  <si>
    <t>A12</t>
  </si>
  <si>
    <t>Reza</t>
  </si>
  <si>
    <t>A13</t>
  </si>
  <si>
    <t>Tantri</t>
  </si>
  <si>
    <t>Bobot</t>
  </si>
  <si>
    <t>B</t>
  </si>
  <si>
    <t>C</t>
  </si>
  <si>
    <t>Matriks Ternormalisasi N</t>
  </si>
  <si>
    <t>N=</t>
  </si>
  <si>
    <t>Matriks Normalisasi Bobot (F*)</t>
  </si>
  <si>
    <t xml:space="preserve">F* = </t>
  </si>
  <si>
    <t>Ada 2 utility measure yang dihitung, yaitu nilai S dan R</t>
  </si>
  <si>
    <t>Si</t>
  </si>
  <si>
    <t>Ri</t>
  </si>
  <si>
    <t>S+ dan R+</t>
  </si>
  <si>
    <t>S- dan R-</t>
  </si>
  <si>
    <t>Menghitung nilai indeks VIKOR (Q)</t>
  </si>
  <si>
    <t>Q (v=0,5)</t>
  </si>
  <si>
    <t>Q (v=0,45)</t>
  </si>
  <si>
    <t>Q (v=0,55)</t>
  </si>
  <si>
    <t xml:space="preserve">v merupakan bobot berkisar </t>
  </si>
  <si>
    <t>antara 0-1 (umumnya bernilai 0.5)</t>
  </si>
  <si>
    <t>Diurutkan berdasarkan nilai Q terkecil</t>
  </si>
  <si>
    <t>Pembuktian kondisi Acceptable advantage dengan menggunakan persamaan</t>
  </si>
  <si>
    <t>DQ =</t>
  </si>
  <si>
    <t>Q(A2) - Q(A1) =</t>
  </si>
  <si>
    <t>Acceptable</t>
  </si>
  <si>
    <t>Nilai selisih yang dihasilkan lebih besar dari nilai DQ, sehingga kondisi Acceptable advantage terpenuhi</t>
  </si>
  <si>
    <t>VIšekriterijumsko KOmpromisno Rangiranje (VIKOR)</t>
  </si>
  <si>
    <t>K1</t>
  </si>
  <si>
    <t>K2</t>
  </si>
  <si>
    <t>K3</t>
  </si>
  <si>
    <t>K4</t>
  </si>
  <si>
    <t>K1 : Indeks Prestasi (IP)</t>
  </si>
  <si>
    <t>K2 : Semester (II-VII)</t>
  </si>
  <si>
    <t>K3 : Daya listrik (VA)</t>
  </si>
  <si>
    <t>K4 : Jumlah tagihan listrik (Rp)</t>
  </si>
  <si>
    <t>Atribut</t>
  </si>
  <si>
    <t>f+</t>
  </si>
  <si>
    <t>f-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</si>
</sst>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4" fontId="2" fillId="0" borderId="1" xfId="0" applyNumberFormat="1" applyFont="1" applyBorder="1" applyAlignment="1"/>
    <xf numFmtId="3" fontId="2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/>
    <xf numFmtId="164" fontId="2" fillId="0" borderId="2" xfId="0" applyNumberFormat="1" applyFont="1" applyBorder="1"/>
    <xf numFmtId="0" fontId="1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28</xdr:row>
      <xdr:rowOff>123825</xdr:rowOff>
    </xdr:from>
    <xdr:ext cx="1990725" cy="914400"/>
    <xdr:pic>
      <xdr:nvPicPr>
        <xdr:cNvPr id="2" name="image6.jp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276225</xdr:colOff>
      <xdr:row>45</xdr:row>
      <xdr:rowOff>114300</xdr:rowOff>
    </xdr:from>
    <xdr:ext cx="1704975" cy="638175"/>
    <xdr:pic>
      <xdr:nvPicPr>
        <xdr:cNvPr id="3" name="image9.jpg" title="Gamb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505460</xdr:colOff>
      <xdr:row>54</xdr:row>
      <xdr:rowOff>152400</xdr:rowOff>
    </xdr:from>
    <xdr:ext cx="2276475" cy="695325"/>
    <xdr:pic>
      <xdr:nvPicPr>
        <xdr:cNvPr id="4" name="image2.jpg" title="Gamba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681980" y="9072880"/>
          <a:ext cx="2276475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466725</xdr:colOff>
      <xdr:row>58</xdr:row>
      <xdr:rowOff>200025</xdr:rowOff>
    </xdr:from>
    <xdr:ext cx="2524125" cy="714375"/>
    <xdr:pic>
      <xdr:nvPicPr>
        <xdr:cNvPr id="5" name="image3.jpg" title="Gamba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466725</xdr:colOff>
      <xdr:row>63</xdr:row>
      <xdr:rowOff>19050</xdr:rowOff>
    </xdr:from>
    <xdr:ext cx="3267075" cy="371475"/>
    <xdr:pic>
      <xdr:nvPicPr>
        <xdr:cNvPr id="6" name="image8.jpg" title="Gamba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542925</xdr:colOff>
      <xdr:row>64</xdr:row>
      <xdr:rowOff>171450</xdr:rowOff>
    </xdr:from>
    <xdr:ext cx="3324225" cy="495300"/>
    <xdr:pic>
      <xdr:nvPicPr>
        <xdr:cNvPr id="7" name="image7.jpg" title="Gamba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542925</xdr:colOff>
      <xdr:row>67</xdr:row>
      <xdr:rowOff>171450</xdr:rowOff>
    </xdr:from>
    <xdr:ext cx="3114675" cy="371475"/>
    <xdr:pic>
      <xdr:nvPicPr>
        <xdr:cNvPr id="8" name="image1.jpg" title="Gambar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70</xdr:row>
      <xdr:rowOff>47625</xdr:rowOff>
    </xdr:from>
    <xdr:ext cx="3038475" cy="266700"/>
    <xdr:pic>
      <xdr:nvPicPr>
        <xdr:cNvPr id="9" name="image5.jpg" title="Gamba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76</xdr:row>
      <xdr:rowOff>152400</xdr:rowOff>
    </xdr:from>
    <xdr:ext cx="2438400" cy="447675"/>
    <xdr:pic>
      <xdr:nvPicPr>
        <xdr:cNvPr id="10" name="image10.jpg" title="Gambar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110</xdr:row>
      <xdr:rowOff>47625</xdr:rowOff>
    </xdr:from>
    <xdr:ext cx="1781175" cy="695325"/>
    <xdr:pic>
      <xdr:nvPicPr>
        <xdr:cNvPr id="11" name="image4.jpg" title="Gambar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5"/>
  <sheetViews>
    <sheetView tabSelected="1" zoomScale="150" zoomScaleNormal="150" workbookViewId="0">
      <selection sqref="A1:G1"/>
    </sheetView>
  </sheetViews>
  <sheetFormatPr defaultColWidth="12.5703125" defaultRowHeight="15.75" customHeight="1" x14ac:dyDescent="0.2"/>
  <cols>
    <col min="1" max="2" width="7.28515625" customWidth="1"/>
    <col min="3" max="3" width="9.42578125" customWidth="1"/>
    <col min="4" max="4" width="7.140625" customWidth="1"/>
    <col min="5" max="5" width="9.7109375" customWidth="1"/>
    <col min="6" max="6" width="14.5703125" customWidth="1"/>
    <col min="7" max="7" width="9.28515625" customWidth="1"/>
    <col min="8" max="8" width="7.5703125" bestFit="1" customWidth="1"/>
    <col min="9" max="9" width="8.42578125" customWidth="1"/>
  </cols>
  <sheetData>
    <row r="1" spans="1:9" ht="15.75" customHeight="1" x14ac:dyDescent="0.25">
      <c r="A1" s="24" t="s">
        <v>58</v>
      </c>
      <c r="B1" s="24"/>
      <c r="C1" s="24"/>
      <c r="D1" s="24"/>
      <c r="E1" s="24"/>
      <c r="F1" s="24"/>
      <c r="G1" s="24"/>
    </row>
    <row r="3" spans="1:9" ht="12.75" x14ac:dyDescent="0.2">
      <c r="A3" s="1" t="s">
        <v>0</v>
      </c>
    </row>
    <row r="4" spans="1:9" ht="12.75" x14ac:dyDescent="0.2">
      <c r="A4" s="2" t="s">
        <v>1</v>
      </c>
      <c r="B4" s="2" t="s">
        <v>2</v>
      </c>
      <c r="C4" s="2" t="s">
        <v>3</v>
      </c>
      <c r="D4" s="2" t="s">
        <v>59</v>
      </c>
      <c r="E4" s="2" t="s">
        <v>60</v>
      </c>
      <c r="F4" s="2" t="s">
        <v>61</v>
      </c>
      <c r="G4" s="2" t="s">
        <v>62</v>
      </c>
      <c r="I4" s="3" t="s">
        <v>63</v>
      </c>
    </row>
    <row r="5" spans="1:9" ht="12.75" x14ac:dyDescent="0.2">
      <c r="A5" s="4">
        <v>1</v>
      </c>
      <c r="B5" s="4" t="s">
        <v>8</v>
      </c>
      <c r="C5" s="5" t="s">
        <v>9</v>
      </c>
      <c r="D5" s="6">
        <v>3.34</v>
      </c>
      <c r="E5" s="5">
        <v>2</v>
      </c>
      <c r="F5" s="7">
        <v>900</v>
      </c>
      <c r="G5" s="7">
        <v>966735</v>
      </c>
      <c r="I5" s="3" t="s">
        <v>64</v>
      </c>
    </row>
    <row r="6" spans="1:9" ht="12.75" x14ac:dyDescent="0.2">
      <c r="A6" s="4">
        <v>2</v>
      </c>
      <c r="B6" s="4" t="s">
        <v>10</v>
      </c>
      <c r="C6" s="5" t="s">
        <v>11</v>
      </c>
      <c r="D6" s="6">
        <v>3.09</v>
      </c>
      <c r="E6" s="5">
        <v>4</v>
      </c>
      <c r="F6" s="7">
        <v>2200</v>
      </c>
      <c r="G6" s="7">
        <v>585178</v>
      </c>
      <c r="I6" s="3" t="s">
        <v>65</v>
      </c>
    </row>
    <row r="7" spans="1:9" ht="12.75" x14ac:dyDescent="0.2">
      <c r="A7" s="4">
        <v>3</v>
      </c>
      <c r="B7" s="4" t="s">
        <v>12</v>
      </c>
      <c r="C7" s="5" t="s">
        <v>13</v>
      </c>
      <c r="D7" s="6">
        <v>2.92</v>
      </c>
      <c r="E7" s="5">
        <v>7</v>
      </c>
      <c r="F7" s="7">
        <v>900</v>
      </c>
      <c r="G7" s="7">
        <v>878059</v>
      </c>
      <c r="I7" s="3" t="s">
        <v>66</v>
      </c>
    </row>
    <row r="8" spans="1:9" ht="12.75" x14ac:dyDescent="0.2">
      <c r="A8" s="4">
        <v>4</v>
      </c>
      <c r="B8" s="4" t="s">
        <v>14</v>
      </c>
      <c r="C8" s="5" t="s">
        <v>15</v>
      </c>
      <c r="D8" s="6">
        <v>3.11</v>
      </c>
      <c r="E8" s="5">
        <v>7</v>
      </c>
      <c r="F8" s="7">
        <v>1300</v>
      </c>
      <c r="G8" s="7">
        <v>406956</v>
      </c>
    </row>
    <row r="9" spans="1:9" ht="12.75" x14ac:dyDescent="0.2">
      <c r="A9" s="4">
        <v>5</v>
      </c>
      <c r="B9" s="4" t="s">
        <v>16</v>
      </c>
      <c r="C9" s="5" t="s">
        <v>17</v>
      </c>
      <c r="D9" s="6">
        <v>2.67</v>
      </c>
      <c r="E9" s="5">
        <v>3</v>
      </c>
      <c r="F9" s="7">
        <v>450</v>
      </c>
      <c r="G9" s="7">
        <v>111890</v>
      </c>
    </row>
    <row r="10" spans="1:9" ht="12.75" x14ac:dyDescent="0.2">
      <c r="A10" s="4">
        <v>6</v>
      </c>
      <c r="B10" s="4" t="s">
        <v>18</v>
      </c>
      <c r="C10" s="5" t="s">
        <v>19</v>
      </c>
      <c r="D10" s="6">
        <v>3.81</v>
      </c>
      <c r="E10" s="5">
        <v>3</v>
      </c>
      <c r="F10" s="7">
        <v>1300</v>
      </c>
      <c r="G10" s="7">
        <v>908149</v>
      </c>
    </row>
    <row r="11" spans="1:9" ht="12.75" x14ac:dyDescent="0.2">
      <c r="A11" s="4">
        <v>7</v>
      </c>
      <c r="B11" s="4" t="s">
        <v>20</v>
      </c>
      <c r="C11" s="5" t="s">
        <v>21</v>
      </c>
      <c r="D11" s="6">
        <v>2.61</v>
      </c>
      <c r="E11" s="5">
        <v>5</v>
      </c>
      <c r="F11" s="7">
        <v>1300</v>
      </c>
      <c r="G11" s="7">
        <v>972702</v>
      </c>
    </row>
    <row r="12" spans="1:9" ht="12.75" x14ac:dyDescent="0.2">
      <c r="A12" s="4">
        <v>8</v>
      </c>
      <c r="B12" s="4" t="s">
        <v>22</v>
      </c>
      <c r="C12" s="5" t="s">
        <v>23</v>
      </c>
      <c r="D12" s="6">
        <v>3.33</v>
      </c>
      <c r="E12" s="5">
        <v>6</v>
      </c>
      <c r="F12" s="7">
        <v>1300</v>
      </c>
      <c r="G12" s="7">
        <v>201197</v>
      </c>
    </row>
    <row r="13" spans="1:9" ht="12.75" x14ac:dyDescent="0.2">
      <c r="A13" s="4">
        <v>9</v>
      </c>
      <c r="B13" s="4" t="s">
        <v>24</v>
      </c>
      <c r="C13" s="5" t="s">
        <v>25</v>
      </c>
      <c r="D13" s="6">
        <v>3.77</v>
      </c>
      <c r="E13" s="5">
        <v>7</v>
      </c>
      <c r="F13" s="7">
        <v>450</v>
      </c>
      <c r="G13" s="7">
        <v>315115</v>
      </c>
    </row>
    <row r="14" spans="1:9" ht="12.75" x14ac:dyDescent="0.2">
      <c r="A14" s="4">
        <v>10</v>
      </c>
      <c r="B14" s="4" t="s">
        <v>26</v>
      </c>
      <c r="C14" s="5" t="s">
        <v>27</v>
      </c>
      <c r="D14" s="6">
        <v>3.08</v>
      </c>
      <c r="E14" s="5">
        <v>2</v>
      </c>
      <c r="F14" s="7">
        <v>2200</v>
      </c>
      <c r="G14" s="7">
        <v>697676</v>
      </c>
    </row>
    <row r="15" spans="1:9" ht="12.75" x14ac:dyDescent="0.2">
      <c r="A15" s="4">
        <v>11</v>
      </c>
      <c r="B15" s="4" t="s">
        <v>28</v>
      </c>
      <c r="C15" s="5" t="s">
        <v>29</v>
      </c>
      <c r="D15" s="6">
        <v>3.93</v>
      </c>
      <c r="E15" s="5">
        <v>2</v>
      </c>
      <c r="F15" s="7">
        <v>1300</v>
      </c>
      <c r="G15" s="7">
        <v>426625</v>
      </c>
    </row>
    <row r="16" spans="1:9" ht="12.75" x14ac:dyDescent="0.2">
      <c r="A16" s="4">
        <v>12</v>
      </c>
      <c r="B16" s="4" t="s">
        <v>30</v>
      </c>
      <c r="C16" s="5" t="s">
        <v>31</v>
      </c>
      <c r="D16" s="6">
        <v>2.56</v>
      </c>
      <c r="E16" s="5">
        <v>2</v>
      </c>
      <c r="F16" s="7">
        <v>1300</v>
      </c>
      <c r="G16" s="7">
        <v>244820</v>
      </c>
    </row>
    <row r="17" spans="1:7" ht="12.75" x14ac:dyDescent="0.2">
      <c r="A17" s="4">
        <v>13</v>
      </c>
      <c r="B17" s="4" t="s">
        <v>32</v>
      </c>
      <c r="C17" s="5" t="s">
        <v>33</v>
      </c>
      <c r="D17" s="6">
        <v>2.96</v>
      </c>
      <c r="E17" s="5">
        <v>7</v>
      </c>
      <c r="F17" s="7">
        <v>450</v>
      </c>
      <c r="G17" s="7">
        <v>266027</v>
      </c>
    </row>
    <row r="18" spans="1:7" ht="12.75" x14ac:dyDescent="0.2">
      <c r="C18" s="8" t="s">
        <v>34</v>
      </c>
      <c r="D18" s="8">
        <v>0.5</v>
      </c>
      <c r="E18" s="8">
        <v>0.2</v>
      </c>
      <c r="F18" s="8">
        <v>0.1</v>
      </c>
      <c r="G18" s="8">
        <v>0.2</v>
      </c>
    </row>
    <row r="19" spans="1:7" ht="12.75" x14ac:dyDescent="0.2">
      <c r="A19" s="3"/>
      <c r="C19" s="8" t="s">
        <v>67</v>
      </c>
      <c r="D19" s="9" t="s">
        <v>35</v>
      </c>
      <c r="E19" s="9" t="s">
        <v>36</v>
      </c>
      <c r="F19" s="9" t="s">
        <v>36</v>
      </c>
      <c r="G19" s="9" t="s">
        <v>36</v>
      </c>
    </row>
    <row r="20" spans="1:7" ht="12.75" x14ac:dyDescent="0.2">
      <c r="A20" s="3"/>
      <c r="C20" s="8" t="s">
        <v>68</v>
      </c>
      <c r="D20" s="10">
        <f>MAX(D5:D17)</f>
        <v>3.93</v>
      </c>
      <c r="E20" s="11">
        <f t="shared" ref="E20:G20" si="0">MIN(E5:E17)</f>
        <v>2</v>
      </c>
      <c r="F20" s="12">
        <f t="shared" si="0"/>
        <v>450</v>
      </c>
      <c r="G20" s="12">
        <f t="shared" si="0"/>
        <v>111890</v>
      </c>
    </row>
    <row r="21" spans="1:7" ht="12.75" x14ac:dyDescent="0.2">
      <c r="C21" s="8" t="s">
        <v>69</v>
      </c>
      <c r="D21" s="10">
        <f>MIN(D5:D17)</f>
        <v>2.56</v>
      </c>
      <c r="E21" s="11">
        <f t="shared" ref="E21:G21" si="1">MAX(E5:E17)</f>
        <v>7</v>
      </c>
      <c r="F21" s="12">
        <f t="shared" si="1"/>
        <v>2200</v>
      </c>
      <c r="G21" s="12">
        <f t="shared" si="1"/>
        <v>972702</v>
      </c>
    </row>
    <row r="24" spans="1:7" ht="12.75" x14ac:dyDescent="0.2">
      <c r="A24" s="1" t="s">
        <v>37</v>
      </c>
    </row>
    <row r="25" spans="1:7" ht="12.75" x14ac:dyDescent="0.2">
      <c r="A25" s="1"/>
      <c r="C25" s="2" t="s">
        <v>2</v>
      </c>
      <c r="D25" s="2" t="s">
        <v>59</v>
      </c>
      <c r="E25" s="2" t="s">
        <v>60</v>
      </c>
      <c r="F25" s="2" t="s">
        <v>61</v>
      </c>
      <c r="G25" s="2" t="s">
        <v>62</v>
      </c>
    </row>
    <row r="26" spans="1:7" ht="12.75" x14ac:dyDescent="0.2">
      <c r="C26" s="20" t="s">
        <v>8</v>
      </c>
      <c r="D26" s="21">
        <f t="shared" ref="D26:D38" si="2">($D$20-D5)/($D$20-$D$21)</f>
        <v>0.43065693430656954</v>
      </c>
      <c r="E26" s="22">
        <f t="shared" ref="E26:E38" si="3">($E$20-E5)/($E$20-$E$21)</f>
        <v>0</v>
      </c>
      <c r="F26" s="22">
        <f t="shared" ref="F26:F38" si="4">($F$20-F5)/($F$20-$F$21)</f>
        <v>0.25714285714285712</v>
      </c>
      <c r="G26" s="22">
        <f t="shared" ref="G26:G38" si="5">($G$20-G5)/($G$20-$G$21)</f>
        <v>0.99306817284145665</v>
      </c>
    </row>
    <row r="27" spans="1:7" ht="12.75" x14ac:dyDescent="0.2">
      <c r="C27" s="20" t="s">
        <v>10</v>
      </c>
      <c r="D27" s="21">
        <f t="shared" si="2"/>
        <v>0.613138686131387</v>
      </c>
      <c r="E27" s="22">
        <f t="shared" si="3"/>
        <v>0.4</v>
      </c>
      <c r="F27" s="22">
        <f t="shared" si="4"/>
        <v>1</v>
      </c>
      <c r="G27" s="22">
        <f t="shared" si="5"/>
        <v>0.54981575535657035</v>
      </c>
    </row>
    <row r="28" spans="1:7" ht="12.75" x14ac:dyDescent="0.2">
      <c r="C28" s="20" t="s">
        <v>12</v>
      </c>
      <c r="D28" s="21">
        <f t="shared" si="2"/>
        <v>0.73722627737226287</v>
      </c>
      <c r="E28" s="22">
        <f t="shared" si="3"/>
        <v>1</v>
      </c>
      <c r="F28" s="22">
        <f t="shared" si="4"/>
        <v>0.25714285714285712</v>
      </c>
      <c r="G28" s="22">
        <f t="shared" si="5"/>
        <v>0.89005380965878733</v>
      </c>
    </row>
    <row r="29" spans="1:7" ht="12.75" x14ac:dyDescent="0.2">
      <c r="C29" s="20" t="s">
        <v>14</v>
      </c>
      <c r="D29" s="21">
        <f t="shared" si="2"/>
        <v>0.59854014598540162</v>
      </c>
      <c r="E29" s="22">
        <f t="shared" si="3"/>
        <v>1</v>
      </c>
      <c r="F29" s="22">
        <f t="shared" si="4"/>
        <v>0.48571428571428571</v>
      </c>
      <c r="G29" s="22">
        <f t="shared" si="5"/>
        <v>0.34277635534820611</v>
      </c>
    </row>
    <row r="30" spans="1:7" ht="12.75" x14ac:dyDescent="0.2">
      <c r="C30" s="20" t="s">
        <v>16</v>
      </c>
      <c r="D30" s="21">
        <f t="shared" si="2"/>
        <v>0.91970802919708039</v>
      </c>
      <c r="E30" s="22">
        <f t="shared" si="3"/>
        <v>0.2</v>
      </c>
      <c r="F30" s="22">
        <f t="shared" si="4"/>
        <v>0</v>
      </c>
      <c r="G30" s="22">
        <f t="shared" si="5"/>
        <v>0</v>
      </c>
    </row>
    <row r="31" spans="1:7" ht="12.75" x14ac:dyDescent="0.2">
      <c r="C31" s="20" t="s">
        <v>18</v>
      </c>
      <c r="D31" s="21">
        <f t="shared" si="2"/>
        <v>8.7591240875912482E-2</v>
      </c>
      <c r="E31" s="22">
        <f t="shared" si="3"/>
        <v>0.2</v>
      </c>
      <c r="F31" s="22">
        <f t="shared" si="4"/>
        <v>0.48571428571428571</v>
      </c>
      <c r="G31" s="22">
        <f t="shared" si="5"/>
        <v>0.92500917738135624</v>
      </c>
    </row>
    <row r="32" spans="1:7" ht="12.75" x14ac:dyDescent="0.2">
      <c r="B32" s="16" t="s">
        <v>38</v>
      </c>
      <c r="C32" s="20" t="s">
        <v>20</v>
      </c>
      <c r="D32" s="21">
        <f t="shared" si="2"/>
        <v>0.96350364963503665</v>
      </c>
      <c r="E32" s="22">
        <f t="shared" si="3"/>
        <v>0.6</v>
      </c>
      <c r="F32" s="22">
        <f t="shared" si="4"/>
        <v>0.48571428571428571</v>
      </c>
      <c r="G32" s="22">
        <f t="shared" si="5"/>
        <v>1</v>
      </c>
    </row>
    <row r="33" spans="1:7" ht="12.75" x14ac:dyDescent="0.2">
      <c r="C33" s="20" t="s">
        <v>22</v>
      </c>
      <c r="D33" s="21">
        <f t="shared" si="2"/>
        <v>0.43795620437956206</v>
      </c>
      <c r="E33" s="22">
        <f t="shared" si="3"/>
        <v>0.8</v>
      </c>
      <c r="F33" s="22">
        <f t="shared" si="4"/>
        <v>0.48571428571428571</v>
      </c>
      <c r="G33" s="22">
        <f t="shared" si="5"/>
        <v>0.10374739199732345</v>
      </c>
    </row>
    <row r="34" spans="1:7" ht="12.75" x14ac:dyDescent="0.2">
      <c r="C34" s="20" t="s">
        <v>24</v>
      </c>
      <c r="D34" s="21">
        <f t="shared" si="2"/>
        <v>0.1167883211678833</v>
      </c>
      <c r="E34" s="22">
        <f t="shared" si="3"/>
        <v>1</v>
      </c>
      <c r="F34" s="22">
        <f t="shared" si="4"/>
        <v>0</v>
      </c>
      <c r="G34" s="22">
        <f t="shared" si="5"/>
        <v>0.23608523115384078</v>
      </c>
    </row>
    <row r="35" spans="1:7" ht="12.75" x14ac:dyDescent="0.2">
      <c r="C35" s="20" t="s">
        <v>26</v>
      </c>
      <c r="D35" s="21">
        <f t="shared" si="2"/>
        <v>0.62043795620437958</v>
      </c>
      <c r="E35" s="22">
        <f t="shared" si="3"/>
        <v>0</v>
      </c>
      <c r="F35" s="22">
        <f t="shared" si="4"/>
        <v>1</v>
      </c>
      <c r="G35" s="22">
        <f t="shared" si="5"/>
        <v>0.68050398925665534</v>
      </c>
    </row>
    <row r="36" spans="1:7" ht="12.75" x14ac:dyDescent="0.2">
      <c r="C36" s="20" t="s">
        <v>28</v>
      </c>
      <c r="D36" s="21">
        <f t="shared" si="2"/>
        <v>0</v>
      </c>
      <c r="E36" s="22">
        <f t="shared" si="3"/>
        <v>0</v>
      </c>
      <c r="F36" s="22">
        <f t="shared" si="4"/>
        <v>0.48571428571428571</v>
      </c>
      <c r="G36" s="22">
        <f t="shared" si="5"/>
        <v>0.36562571153747858</v>
      </c>
    </row>
    <row r="37" spans="1:7" ht="12.75" x14ac:dyDescent="0.2">
      <c r="C37" s="20" t="s">
        <v>30</v>
      </c>
      <c r="D37" s="21">
        <f t="shared" si="2"/>
        <v>1</v>
      </c>
      <c r="E37" s="22">
        <f t="shared" si="3"/>
        <v>0</v>
      </c>
      <c r="F37" s="22">
        <f t="shared" si="4"/>
        <v>0.48571428571428571</v>
      </c>
      <c r="G37" s="22">
        <f t="shared" si="5"/>
        <v>0.15442396249122922</v>
      </c>
    </row>
    <row r="38" spans="1:7" ht="12.75" x14ac:dyDescent="0.2">
      <c r="C38" s="20" t="s">
        <v>32</v>
      </c>
      <c r="D38" s="21">
        <f t="shared" si="2"/>
        <v>0.70802919708029211</v>
      </c>
      <c r="E38" s="22">
        <f t="shared" si="3"/>
        <v>1</v>
      </c>
      <c r="F38" s="22">
        <f t="shared" si="4"/>
        <v>0</v>
      </c>
      <c r="G38" s="22">
        <f t="shared" si="5"/>
        <v>0.17906000381035581</v>
      </c>
    </row>
    <row r="39" spans="1:7" ht="12.75" x14ac:dyDescent="0.2">
      <c r="D39" s="17"/>
    </row>
    <row r="40" spans="1:7" ht="12.75" x14ac:dyDescent="0.2">
      <c r="A40" s="1" t="s">
        <v>39</v>
      </c>
      <c r="D40" s="17"/>
    </row>
    <row r="41" spans="1:7" ht="12.75" x14ac:dyDescent="0.2">
      <c r="A41" s="1"/>
      <c r="C41" s="23" t="s">
        <v>2</v>
      </c>
      <c r="D41" s="23" t="s">
        <v>4</v>
      </c>
      <c r="E41" s="23" t="s">
        <v>5</v>
      </c>
      <c r="F41" s="23" t="s">
        <v>6</v>
      </c>
      <c r="G41" s="23" t="s">
        <v>7</v>
      </c>
    </row>
    <row r="42" spans="1:7" ht="12.75" x14ac:dyDescent="0.2">
      <c r="C42" s="20" t="s">
        <v>8</v>
      </c>
      <c r="D42" s="21">
        <f t="shared" ref="D42:D54" si="6">D26*$D$18</f>
        <v>0.21532846715328477</v>
      </c>
      <c r="E42" s="22">
        <f t="shared" ref="E42:E54" si="7">E26*$E$18</f>
        <v>0</v>
      </c>
      <c r="F42" s="22">
        <f t="shared" ref="F42:F54" si="8">F26*$F$18</f>
        <v>2.5714285714285714E-2</v>
      </c>
      <c r="G42" s="22">
        <f t="shared" ref="G42:G54" si="9">G26*$G$18</f>
        <v>0.19861363456829134</v>
      </c>
    </row>
    <row r="43" spans="1:7" ht="12.75" x14ac:dyDescent="0.2">
      <c r="C43" s="20" t="s">
        <v>10</v>
      </c>
      <c r="D43" s="21">
        <f t="shared" si="6"/>
        <v>0.3065693430656935</v>
      </c>
      <c r="E43" s="22">
        <f t="shared" si="7"/>
        <v>8.0000000000000016E-2</v>
      </c>
      <c r="F43" s="22">
        <f t="shared" si="8"/>
        <v>0.1</v>
      </c>
      <c r="G43" s="22">
        <f t="shared" si="9"/>
        <v>0.10996315107131407</v>
      </c>
    </row>
    <row r="44" spans="1:7" ht="12.75" x14ac:dyDescent="0.2">
      <c r="C44" s="20" t="s">
        <v>12</v>
      </c>
      <c r="D44" s="21">
        <f t="shared" si="6"/>
        <v>0.36861313868613144</v>
      </c>
      <c r="E44" s="22">
        <f t="shared" si="7"/>
        <v>0.2</v>
      </c>
      <c r="F44" s="22">
        <f t="shared" si="8"/>
        <v>2.5714285714285714E-2</v>
      </c>
      <c r="G44" s="22">
        <f t="shared" si="9"/>
        <v>0.17801076193175747</v>
      </c>
    </row>
    <row r="45" spans="1:7" ht="12.75" x14ac:dyDescent="0.2">
      <c r="C45" s="20" t="s">
        <v>14</v>
      </c>
      <c r="D45" s="21">
        <f t="shared" si="6"/>
        <v>0.29927007299270081</v>
      </c>
      <c r="E45" s="22">
        <f t="shared" si="7"/>
        <v>0.2</v>
      </c>
      <c r="F45" s="22">
        <f t="shared" si="8"/>
        <v>4.8571428571428571E-2</v>
      </c>
      <c r="G45" s="22">
        <f t="shared" si="9"/>
        <v>6.8555271069641224E-2</v>
      </c>
    </row>
    <row r="46" spans="1:7" ht="12.75" x14ac:dyDescent="0.2">
      <c r="C46" s="20" t="s">
        <v>16</v>
      </c>
      <c r="D46" s="21">
        <f t="shared" si="6"/>
        <v>0.4598540145985402</v>
      </c>
      <c r="E46" s="22">
        <f t="shared" si="7"/>
        <v>4.0000000000000008E-2</v>
      </c>
      <c r="F46" s="22">
        <f t="shared" si="8"/>
        <v>0</v>
      </c>
      <c r="G46" s="22">
        <f t="shared" si="9"/>
        <v>0</v>
      </c>
    </row>
    <row r="47" spans="1:7" ht="12.75" x14ac:dyDescent="0.2">
      <c r="C47" s="20" t="s">
        <v>18</v>
      </c>
      <c r="D47" s="21">
        <f t="shared" si="6"/>
        <v>4.3795620437956241E-2</v>
      </c>
      <c r="E47" s="22">
        <f t="shared" si="7"/>
        <v>4.0000000000000008E-2</v>
      </c>
      <c r="F47" s="22">
        <f t="shared" si="8"/>
        <v>4.8571428571428571E-2</v>
      </c>
      <c r="G47" s="22">
        <f t="shared" si="9"/>
        <v>0.18500183547627125</v>
      </c>
    </row>
    <row r="48" spans="1:7" ht="12.75" x14ac:dyDescent="0.2">
      <c r="B48" s="16" t="s">
        <v>40</v>
      </c>
      <c r="C48" s="20" t="s">
        <v>20</v>
      </c>
      <c r="D48" s="21">
        <f t="shared" si="6"/>
        <v>0.48175182481751833</v>
      </c>
      <c r="E48" s="22">
        <f t="shared" si="7"/>
        <v>0.12</v>
      </c>
      <c r="F48" s="22">
        <f t="shared" si="8"/>
        <v>4.8571428571428571E-2</v>
      </c>
      <c r="G48" s="22">
        <f t="shared" si="9"/>
        <v>0.2</v>
      </c>
    </row>
    <row r="49" spans="1:9" ht="12.75" x14ac:dyDescent="0.2">
      <c r="C49" s="20" t="s">
        <v>22</v>
      </c>
      <c r="D49" s="21">
        <f t="shared" si="6"/>
        <v>0.21897810218978103</v>
      </c>
      <c r="E49" s="22">
        <f t="shared" si="7"/>
        <v>0.16000000000000003</v>
      </c>
      <c r="F49" s="22">
        <f t="shared" si="8"/>
        <v>4.8571428571428571E-2</v>
      </c>
      <c r="G49" s="22">
        <f t="shared" si="9"/>
        <v>2.0749478399464692E-2</v>
      </c>
    </row>
    <row r="50" spans="1:9" ht="12.75" x14ac:dyDescent="0.2">
      <c r="C50" s="20" t="s">
        <v>24</v>
      </c>
      <c r="D50" s="21">
        <f t="shared" si="6"/>
        <v>5.8394160583941652E-2</v>
      </c>
      <c r="E50" s="22">
        <f t="shared" si="7"/>
        <v>0.2</v>
      </c>
      <c r="F50" s="22">
        <f t="shared" si="8"/>
        <v>0</v>
      </c>
      <c r="G50" s="22">
        <f t="shared" si="9"/>
        <v>4.721704623076816E-2</v>
      </c>
    </row>
    <row r="51" spans="1:9" ht="12.75" x14ac:dyDescent="0.2">
      <c r="C51" s="20" t="s">
        <v>26</v>
      </c>
      <c r="D51" s="21">
        <f t="shared" si="6"/>
        <v>0.31021897810218979</v>
      </c>
      <c r="E51" s="22">
        <f t="shared" si="7"/>
        <v>0</v>
      </c>
      <c r="F51" s="22">
        <f t="shared" si="8"/>
        <v>0.1</v>
      </c>
      <c r="G51" s="22">
        <f t="shared" si="9"/>
        <v>0.13610079785133108</v>
      </c>
    </row>
    <row r="52" spans="1:9" ht="12.75" x14ac:dyDescent="0.2">
      <c r="C52" s="20" t="s">
        <v>28</v>
      </c>
      <c r="D52" s="21">
        <f t="shared" si="6"/>
        <v>0</v>
      </c>
      <c r="E52" s="22">
        <f t="shared" si="7"/>
        <v>0</v>
      </c>
      <c r="F52" s="22">
        <f t="shared" si="8"/>
        <v>4.8571428571428571E-2</v>
      </c>
      <c r="G52" s="22">
        <f t="shared" si="9"/>
        <v>7.3125142307495714E-2</v>
      </c>
    </row>
    <row r="53" spans="1:9" ht="12.75" x14ac:dyDescent="0.2">
      <c r="C53" s="20" t="s">
        <v>30</v>
      </c>
      <c r="D53" s="21">
        <f t="shared" si="6"/>
        <v>0.5</v>
      </c>
      <c r="E53" s="22">
        <f t="shared" si="7"/>
        <v>0</v>
      </c>
      <c r="F53" s="22">
        <f t="shared" si="8"/>
        <v>4.8571428571428571E-2</v>
      </c>
      <c r="G53" s="22">
        <f t="shared" si="9"/>
        <v>3.0884792498245845E-2</v>
      </c>
    </row>
    <row r="54" spans="1:9" ht="12.75" x14ac:dyDescent="0.2">
      <c r="C54" s="20" t="s">
        <v>32</v>
      </c>
      <c r="D54" s="21">
        <f t="shared" si="6"/>
        <v>0.35401459854014605</v>
      </c>
      <c r="E54" s="22">
        <f t="shared" si="7"/>
        <v>0.2</v>
      </c>
      <c r="F54" s="22">
        <f t="shared" si="8"/>
        <v>0</v>
      </c>
      <c r="G54" s="22">
        <f t="shared" si="9"/>
        <v>3.581200076207116E-2</v>
      </c>
    </row>
    <row r="55" spans="1:9" ht="12.75" x14ac:dyDescent="0.2">
      <c r="D55" s="17"/>
    </row>
    <row r="56" spans="1:9" ht="12.75" x14ac:dyDescent="0.2">
      <c r="A56" s="1" t="s">
        <v>41</v>
      </c>
      <c r="D56" s="17"/>
    </row>
    <row r="57" spans="1:9" ht="12.75" x14ac:dyDescent="0.2">
      <c r="C57" s="2" t="s">
        <v>2</v>
      </c>
      <c r="D57" s="2" t="s">
        <v>4</v>
      </c>
      <c r="E57" s="2" t="s">
        <v>5</v>
      </c>
      <c r="F57" s="2" t="s">
        <v>6</v>
      </c>
      <c r="G57" s="2" t="s">
        <v>7</v>
      </c>
      <c r="H57" s="2" t="s">
        <v>42</v>
      </c>
      <c r="I57" s="2" t="s">
        <v>43</v>
      </c>
    </row>
    <row r="58" spans="1:9" ht="12.75" x14ac:dyDescent="0.2">
      <c r="C58" s="20" t="s">
        <v>8</v>
      </c>
      <c r="D58" s="21">
        <v>0.21532846715328477</v>
      </c>
      <c r="E58" s="22">
        <v>0</v>
      </c>
      <c r="F58" s="22">
        <v>2.5714285714285714E-2</v>
      </c>
      <c r="G58" s="22">
        <v>0.19861363456829134</v>
      </c>
      <c r="H58" s="22">
        <f t="shared" ref="H58:H70" si="10">SUM(D58:G58)</f>
        <v>0.43965638743586183</v>
      </c>
      <c r="I58" s="22">
        <f t="shared" ref="I58:I70" si="11">MAX(D58:G58)</f>
        <v>0.21532846715328477</v>
      </c>
    </row>
    <row r="59" spans="1:9" ht="12.75" x14ac:dyDescent="0.2">
      <c r="C59" s="20" t="s">
        <v>10</v>
      </c>
      <c r="D59" s="21">
        <v>0.3065693430656935</v>
      </c>
      <c r="E59" s="22">
        <v>8.0000000000000016E-2</v>
      </c>
      <c r="F59" s="22">
        <v>0.1</v>
      </c>
      <c r="G59" s="22">
        <v>0.10996315107131407</v>
      </c>
      <c r="H59" s="22">
        <f t="shared" si="10"/>
        <v>0.5965324941370076</v>
      </c>
      <c r="I59" s="22">
        <f t="shared" si="11"/>
        <v>0.3065693430656935</v>
      </c>
    </row>
    <row r="60" spans="1:9" ht="12.75" x14ac:dyDescent="0.2">
      <c r="C60" s="20" t="s">
        <v>12</v>
      </c>
      <c r="D60" s="21">
        <v>0.36861313868613144</v>
      </c>
      <c r="E60" s="22">
        <v>0.2</v>
      </c>
      <c r="F60" s="22">
        <v>2.5714285714285714E-2</v>
      </c>
      <c r="G60" s="22">
        <v>0.17801076193175747</v>
      </c>
      <c r="H60" s="22">
        <f t="shared" si="10"/>
        <v>0.77233818633217466</v>
      </c>
      <c r="I60" s="22">
        <f t="shared" si="11"/>
        <v>0.36861313868613144</v>
      </c>
    </row>
    <row r="61" spans="1:9" ht="12.75" x14ac:dyDescent="0.2">
      <c r="C61" s="20" t="s">
        <v>14</v>
      </c>
      <c r="D61" s="21">
        <v>0.29927007299270081</v>
      </c>
      <c r="E61" s="22">
        <v>0.2</v>
      </c>
      <c r="F61" s="22">
        <v>4.8571428571428571E-2</v>
      </c>
      <c r="G61" s="22">
        <v>6.8555271069641224E-2</v>
      </c>
      <c r="H61" s="22">
        <f t="shared" si="10"/>
        <v>0.61639677263377057</v>
      </c>
      <c r="I61" s="22">
        <f t="shared" si="11"/>
        <v>0.29927007299270081</v>
      </c>
    </row>
    <row r="62" spans="1:9" ht="12.75" x14ac:dyDescent="0.2">
      <c r="C62" s="20" t="s">
        <v>16</v>
      </c>
      <c r="D62" s="21">
        <v>0.4598540145985402</v>
      </c>
      <c r="E62" s="22">
        <v>4.0000000000000008E-2</v>
      </c>
      <c r="F62" s="22">
        <v>0</v>
      </c>
      <c r="G62" s="22">
        <v>0</v>
      </c>
      <c r="H62" s="22">
        <f t="shared" si="10"/>
        <v>0.49985401459854018</v>
      </c>
      <c r="I62" s="22">
        <f t="shared" si="11"/>
        <v>0.4598540145985402</v>
      </c>
    </row>
    <row r="63" spans="1:9" ht="12.75" x14ac:dyDescent="0.2">
      <c r="C63" s="20" t="s">
        <v>18</v>
      </c>
      <c r="D63" s="21">
        <v>4.3795620437956241E-2</v>
      </c>
      <c r="E63" s="22">
        <v>4.0000000000000008E-2</v>
      </c>
      <c r="F63" s="22">
        <v>4.8571428571428571E-2</v>
      </c>
      <c r="G63" s="22">
        <v>0.18500183547627125</v>
      </c>
      <c r="H63" s="22">
        <f t="shared" si="10"/>
        <v>0.31736888448565603</v>
      </c>
      <c r="I63" s="22">
        <f t="shared" si="11"/>
        <v>0.18500183547627125</v>
      </c>
    </row>
    <row r="64" spans="1:9" ht="12.75" x14ac:dyDescent="0.2">
      <c r="B64" s="16" t="s">
        <v>40</v>
      </c>
      <c r="C64" s="20" t="s">
        <v>20</v>
      </c>
      <c r="D64" s="21">
        <v>0.48175182481751833</v>
      </c>
      <c r="E64" s="22">
        <v>0.12</v>
      </c>
      <c r="F64" s="22">
        <v>4.8571428571428571E-2</v>
      </c>
      <c r="G64" s="22">
        <v>0.2</v>
      </c>
      <c r="H64" s="22">
        <f t="shared" si="10"/>
        <v>0.85032325338894688</v>
      </c>
      <c r="I64" s="22">
        <f t="shared" si="11"/>
        <v>0.48175182481751833</v>
      </c>
    </row>
    <row r="65" spans="1:11" ht="12.75" x14ac:dyDescent="0.2">
      <c r="C65" s="20" t="s">
        <v>22</v>
      </c>
      <c r="D65" s="21">
        <v>0.21897810218978103</v>
      </c>
      <c r="E65" s="22">
        <v>0.16000000000000003</v>
      </c>
      <c r="F65" s="22">
        <v>4.8571428571428571E-2</v>
      </c>
      <c r="G65" s="22">
        <v>2.0749478399464692E-2</v>
      </c>
      <c r="H65" s="22">
        <f t="shared" si="10"/>
        <v>0.44829900916067428</v>
      </c>
      <c r="I65" s="22">
        <f t="shared" si="11"/>
        <v>0.21897810218978103</v>
      </c>
    </row>
    <row r="66" spans="1:11" ht="12.75" x14ac:dyDescent="0.2">
      <c r="C66" s="20" t="s">
        <v>24</v>
      </c>
      <c r="D66" s="21">
        <v>5.8394160583941652E-2</v>
      </c>
      <c r="E66" s="22">
        <v>0.2</v>
      </c>
      <c r="F66" s="22">
        <v>0</v>
      </c>
      <c r="G66" s="22">
        <v>4.721704623076816E-2</v>
      </c>
      <c r="H66" s="22">
        <f t="shared" si="10"/>
        <v>0.30561120681470982</v>
      </c>
      <c r="I66" s="22">
        <f t="shared" si="11"/>
        <v>0.2</v>
      </c>
    </row>
    <row r="67" spans="1:11" ht="12.75" x14ac:dyDescent="0.2">
      <c r="C67" s="20" t="s">
        <v>26</v>
      </c>
      <c r="D67" s="21">
        <v>0.31021897810218979</v>
      </c>
      <c r="E67" s="22">
        <v>0</v>
      </c>
      <c r="F67" s="22">
        <v>0.1</v>
      </c>
      <c r="G67" s="22">
        <v>0.13610079785133108</v>
      </c>
      <c r="H67" s="22">
        <f t="shared" si="10"/>
        <v>0.54631977595352088</v>
      </c>
      <c r="I67" s="22">
        <f t="shared" si="11"/>
        <v>0.31021897810218979</v>
      </c>
    </row>
    <row r="68" spans="1:11" ht="12.75" x14ac:dyDescent="0.2">
      <c r="C68" s="20" t="s">
        <v>28</v>
      </c>
      <c r="D68" s="21">
        <v>0</v>
      </c>
      <c r="E68" s="22">
        <v>0</v>
      </c>
      <c r="F68" s="22">
        <v>4.8571428571428571E-2</v>
      </c>
      <c r="G68" s="22">
        <v>7.3125142307495714E-2</v>
      </c>
      <c r="H68" s="22">
        <f t="shared" si="10"/>
        <v>0.12169657087892428</v>
      </c>
      <c r="I68" s="22">
        <f t="shared" si="11"/>
        <v>7.3125142307495714E-2</v>
      </c>
    </row>
    <row r="69" spans="1:11" ht="12.75" x14ac:dyDescent="0.2">
      <c r="C69" s="20" t="s">
        <v>30</v>
      </c>
      <c r="D69" s="21">
        <v>0.5</v>
      </c>
      <c r="E69" s="22">
        <v>0</v>
      </c>
      <c r="F69" s="22">
        <v>4.8571428571428571E-2</v>
      </c>
      <c r="G69" s="22">
        <v>3.0884792498245845E-2</v>
      </c>
      <c r="H69" s="22">
        <f t="shared" si="10"/>
        <v>0.57945622106967443</v>
      </c>
      <c r="I69" s="22">
        <f t="shared" si="11"/>
        <v>0.5</v>
      </c>
    </row>
    <row r="70" spans="1:11" ht="12.75" x14ac:dyDescent="0.2">
      <c r="C70" s="20" t="s">
        <v>32</v>
      </c>
      <c r="D70" s="21">
        <v>0.35401459854014605</v>
      </c>
      <c r="E70" s="22">
        <v>0.2</v>
      </c>
      <c r="F70" s="22">
        <v>0</v>
      </c>
      <c r="G70" s="22">
        <v>3.581200076207116E-2</v>
      </c>
      <c r="H70" s="22">
        <f t="shared" si="10"/>
        <v>0.58982659930221726</v>
      </c>
      <c r="I70" s="22">
        <f t="shared" si="11"/>
        <v>0.35401459854014605</v>
      </c>
    </row>
    <row r="71" spans="1:11" ht="12.75" x14ac:dyDescent="0.2">
      <c r="G71" s="3" t="s">
        <v>44</v>
      </c>
      <c r="H71" s="15">
        <f t="shared" ref="H71:I71" si="12">MAX(H58:H70)</f>
        <v>0.85032325338894688</v>
      </c>
      <c r="I71" s="15">
        <f t="shared" si="12"/>
        <v>0.5</v>
      </c>
    </row>
    <row r="72" spans="1:11" ht="12.75" x14ac:dyDescent="0.2">
      <c r="G72" s="3" t="s">
        <v>45</v>
      </c>
      <c r="H72" s="15">
        <f t="shared" ref="H72:I72" si="13">MIN(H58:H70)</f>
        <v>0.12169657087892428</v>
      </c>
      <c r="I72" s="15">
        <f t="shared" si="13"/>
        <v>7.3125142307495714E-2</v>
      </c>
    </row>
    <row r="76" spans="1:11" ht="12.75" x14ac:dyDescent="0.2">
      <c r="A76" s="1" t="s">
        <v>46</v>
      </c>
    </row>
    <row r="77" spans="1:11" ht="12.75" x14ac:dyDescent="0.2">
      <c r="F77" s="2" t="s">
        <v>1</v>
      </c>
      <c r="G77" s="2" t="s">
        <v>2</v>
      </c>
      <c r="H77" s="2" t="s">
        <v>3</v>
      </c>
      <c r="I77" s="2" t="s">
        <v>47</v>
      </c>
      <c r="J77" s="2" t="s">
        <v>48</v>
      </c>
      <c r="K77" s="2" t="s">
        <v>49</v>
      </c>
    </row>
    <row r="78" spans="1:11" ht="12.75" x14ac:dyDescent="0.2">
      <c r="F78" s="4">
        <v>1</v>
      </c>
      <c r="G78" s="4" t="s">
        <v>8</v>
      </c>
      <c r="H78" s="5" t="s">
        <v>9</v>
      </c>
      <c r="I78" s="18">
        <f t="shared" ref="I78:I90" si="14">(0.5)*(H58-$H$72)/($H$71-$H$72)+(1-0.5)*(I58-$I$72)/($I$71-$I$72)</f>
        <v>0.38475441704922653</v>
      </c>
      <c r="J78" s="18">
        <f t="shared" ref="J78:J90" si="15">(0.45)*(H58-$H$72)/($H$71-$H$72)+(1-0.45)*(I58-$I$72)/($I$71-$I$72)</f>
        <v>0.37959162477380581</v>
      </c>
      <c r="K78" s="18">
        <f t="shared" ref="K78:K90" si="16">(0.55)*(H58-$H$72)/($H$71-$H$72)+(1-0.55)*(I58-$I$72)/($I$71-$I$72)</f>
        <v>0.38991720932464735</v>
      </c>
    </row>
    <row r="79" spans="1:11" ht="12.75" x14ac:dyDescent="0.2">
      <c r="F79" s="4">
        <v>2</v>
      </c>
      <c r="G79" s="4" t="s">
        <v>10</v>
      </c>
      <c r="H79" s="5" t="s">
        <v>11</v>
      </c>
      <c r="I79" s="18">
        <f t="shared" si="14"/>
        <v>0.59927708020983184</v>
      </c>
      <c r="J79" s="18">
        <f t="shared" si="15"/>
        <v>0.59403617244222806</v>
      </c>
      <c r="K79" s="18">
        <f t="shared" si="16"/>
        <v>0.6045179879774355</v>
      </c>
    </row>
    <row r="80" spans="1:11" ht="12.75" x14ac:dyDescent="0.2">
      <c r="F80" s="4">
        <v>3</v>
      </c>
      <c r="G80" s="4" t="s">
        <v>12</v>
      </c>
      <c r="H80" s="5" t="s">
        <v>13</v>
      </c>
      <c r="I80" s="18">
        <f t="shared" si="14"/>
        <v>0.79259100891977408</v>
      </c>
      <c r="J80" s="18">
        <f t="shared" si="15"/>
        <v>0.78255313084141309</v>
      </c>
      <c r="K80" s="18">
        <f t="shared" si="16"/>
        <v>0.80262888699813528</v>
      </c>
    </row>
    <row r="81" spans="1:14" ht="12.75" x14ac:dyDescent="0.2">
      <c r="A81" s="3" t="s">
        <v>50</v>
      </c>
      <c r="F81" s="4">
        <v>4</v>
      </c>
      <c r="G81" s="4" t="s">
        <v>14</v>
      </c>
      <c r="H81" s="5" t="s">
        <v>15</v>
      </c>
      <c r="I81" s="18">
        <f t="shared" si="14"/>
        <v>0.6043587340865717</v>
      </c>
      <c r="J81" s="18">
        <f t="shared" si="15"/>
        <v>0.59689972886538389</v>
      </c>
      <c r="K81" s="18">
        <f t="shared" si="16"/>
        <v>0.61181773930775951</v>
      </c>
    </row>
    <row r="82" spans="1:14" ht="12.75" x14ac:dyDescent="0.2">
      <c r="A82" s="3" t="s">
        <v>51</v>
      </c>
      <c r="F82" s="4">
        <v>5</v>
      </c>
      <c r="G82" s="4" t="s">
        <v>16</v>
      </c>
      <c r="H82" s="5" t="s">
        <v>17</v>
      </c>
      <c r="I82" s="18">
        <f t="shared" si="14"/>
        <v>0.71247700234184419</v>
      </c>
      <c r="J82" s="18">
        <f t="shared" si="15"/>
        <v>0.73182467574515364</v>
      </c>
      <c r="K82" s="18">
        <f t="shared" si="16"/>
        <v>0.69312932893853474</v>
      </c>
    </row>
    <row r="83" spans="1:14" ht="12.75" x14ac:dyDescent="0.2">
      <c r="F83" s="4">
        <v>6</v>
      </c>
      <c r="G83" s="4" t="s">
        <v>18</v>
      </c>
      <c r="H83" s="5" t="s">
        <v>19</v>
      </c>
      <c r="I83" s="18">
        <f t="shared" si="14"/>
        <v>0.26531629625376735</v>
      </c>
      <c r="J83" s="18">
        <f t="shared" si="15"/>
        <v>0.26499297830397894</v>
      </c>
      <c r="K83" s="18">
        <f t="shared" si="16"/>
        <v>0.26563961420355581</v>
      </c>
    </row>
    <row r="84" spans="1:14" ht="12.75" x14ac:dyDescent="0.2">
      <c r="F84" s="4">
        <v>7</v>
      </c>
      <c r="G84" s="4" t="s">
        <v>20</v>
      </c>
      <c r="H84" s="5" t="s">
        <v>21</v>
      </c>
      <c r="I84" s="18">
        <f t="shared" si="14"/>
        <v>0.9786258491761225</v>
      </c>
      <c r="J84" s="18">
        <f t="shared" si="15"/>
        <v>0.97648843409373476</v>
      </c>
      <c r="K84" s="18">
        <f t="shared" si="16"/>
        <v>0.98076326425851024</v>
      </c>
    </row>
    <row r="85" spans="1:14" ht="12.75" x14ac:dyDescent="0.2">
      <c r="F85" s="4">
        <v>8</v>
      </c>
      <c r="G85" s="4" t="s">
        <v>22</v>
      </c>
      <c r="H85" s="5" t="s">
        <v>23</v>
      </c>
      <c r="I85" s="18">
        <f t="shared" si="14"/>
        <v>0.39496000842016565</v>
      </c>
      <c r="J85" s="18">
        <f t="shared" si="15"/>
        <v>0.38963162304060606</v>
      </c>
      <c r="K85" s="18">
        <f t="shared" si="16"/>
        <v>0.40028839379972525</v>
      </c>
    </row>
    <row r="86" spans="1:14" ht="12.75" x14ac:dyDescent="0.2">
      <c r="F86" s="4">
        <v>9</v>
      </c>
      <c r="G86" s="4" t="s">
        <v>24</v>
      </c>
      <c r="H86" s="5" t="s">
        <v>25</v>
      </c>
      <c r="I86" s="18">
        <f t="shared" si="14"/>
        <v>0.27481531574717988</v>
      </c>
      <c r="J86" s="18">
        <f t="shared" si="15"/>
        <v>0.27705557626355232</v>
      </c>
      <c r="K86" s="18">
        <f t="shared" si="16"/>
        <v>0.27257505523080738</v>
      </c>
    </row>
    <row r="87" spans="1:14" ht="12.75" x14ac:dyDescent="0.2">
      <c r="F87" s="4">
        <v>10</v>
      </c>
      <c r="G87" s="4" t="s">
        <v>26</v>
      </c>
      <c r="H87" s="5" t="s">
        <v>27</v>
      </c>
      <c r="I87" s="18">
        <f t="shared" si="14"/>
        <v>0.56909481499998371</v>
      </c>
      <c r="J87" s="18">
        <f t="shared" si="15"/>
        <v>0.56772709978631997</v>
      </c>
      <c r="K87" s="18">
        <f t="shared" si="16"/>
        <v>0.57046253021364757</v>
      </c>
    </row>
    <row r="88" spans="1:14" ht="12.75" x14ac:dyDescent="0.2">
      <c r="F88" s="4">
        <v>11</v>
      </c>
      <c r="G88" s="4" t="s">
        <v>28</v>
      </c>
      <c r="H88" s="5" t="s">
        <v>29</v>
      </c>
      <c r="I88" s="18">
        <f t="shared" si="14"/>
        <v>0</v>
      </c>
      <c r="J88" s="18">
        <f t="shared" si="15"/>
        <v>0</v>
      </c>
      <c r="K88" s="18">
        <f t="shared" si="16"/>
        <v>0</v>
      </c>
    </row>
    <row r="89" spans="1:14" ht="12.75" x14ac:dyDescent="0.2">
      <c r="F89" s="4">
        <v>12</v>
      </c>
      <c r="G89" s="4" t="s">
        <v>30</v>
      </c>
      <c r="H89" s="5" t="s">
        <v>31</v>
      </c>
      <c r="I89" s="18">
        <f t="shared" si="14"/>
        <v>0.81412495670198948</v>
      </c>
      <c r="J89" s="18">
        <f t="shared" si="15"/>
        <v>0.83271246103179064</v>
      </c>
      <c r="K89" s="18">
        <f t="shared" si="16"/>
        <v>0.79553745237218843</v>
      </c>
    </row>
    <row r="90" spans="1:14" ht="12.75" x14ac:dyDescent="0.2">
      <c r="F90" s="4">
        <v>13</v>
      </c>
      <c r="G90" s="4" t="s">
        <v>32</v>
      </c>
      <c r="H90" s="5" t="s">
        <v>33</v>
      </c>
      <c r="I90" s="18">
        <f t="shared" si="14"/>
        <v>0.65024813665120518</v>
      </c>
      <c r="J90" s="18">
        <f t="shared" si="15"/>
        <v>0.65102468166788041</v>
      </c>
      <c r="K90" s="18">
        <f t="shared" si="16"/>
        <v>0.64947159163452972</v>
      </c>
    </row>
    <row r="92" spans="1:14" ht="12.75" x14ac:dyDescent="0.2">
      <c r="A92" s="1" t="s">
        <v>52</v>
      </c>
    </row>
    <row r="93" spans="1:14" ht="12.75" x14ac:dyDescent="0.2">
      <c r="F93" s="2" t="s">
        <v>1</v>
      </c>
      <c r="G93" s="2" t="s">
        <v>2</v>
      </c>
      <c r="H93" s="2" t="s">
        <v>3</v>
      </c>
      <c r="I93" s="2" t="s">
        <v>47</v>
      </c>
      <c r="J93" s="2" t="s">
        <v>48</v>
      </c>
      <c r="K93" s="2" t="s">
        <v>49</v>
      </c>
    </row>
    <row r="94" spans="1:14" ht="12.75" x14ac:dyDescent="0.2">
      <c r="F94" s="4">
        <v>11</v>
      </c>
      <c r="G94" s="4" t="s">
        <v>28</v>
      </c>
      <c r="H94" s="5" t="s">
        <v>29</v>
      </c>
      <c r="I94" s="18">
        <v>0</v>
      </c>
      <c r="J94" s="18">
        <v>0</v>
      </c>
      <c r="K94" s="18">
        <v>0</v>
      </c>
      <c r="L94" s="13" t="s">
        <v>28</v>
      </c>
      <c r="M94" s="13" t="s">
        <v>28</v>
      </c>
      <c r="N94" s="13" t="s">
        <v>28</v>
      </c>
    </row>
    <row r="95" spans="1:14" ht="12.75" x14ac:dyDescent="0.2">
      <c r="F95" s="4">
        <v>6</v>
      </c>
      <c r="G95" s="4" t="s">
        <v>18</v>
      </c>
      <c r="H95" s="5" t="s">
        <v>19</v>
      </c>
      <c r="I95" s="18">
        <v>0.26531629625376735</v>
      </c>
      <c r="J95" s="18">
        <v>0.26499297830397894</v>
      </c>
      <c r="K95" s="18">
        <v>0.26563961420355581</v>
      </c>
      <c r="L95" s="13" t="s">
        <v>18</v>
      </c>
      <c r="M95" s="13" t="s">
        <v>18</v>
      </c>
      <c r="N95" s="13" t="s">
        <v>18</v>
      </c>
    </row>
    <row r="96" spans="1:14" ht="12.75" x14ac:dyDescent="0.2">
      <c r="F96" s="4">
        <v>9</v>
      </c>
      <c r="G96" s="4" t="s">
        <v>24</v>
      </c>
      <c r="H96" s="5" t="s">
        <v>25</v>
      </c>
      <c r="I96" s="18">
        <v>0.27481531574717988</v>
      </c>
      <c r="J96" s="18">
        <v>0.27705557626355232</v>
      </c>
      <c r="K96" s="18">
        <v>0.27257505523080738</v>
      </c>
      <c r="L96" s="13" t="s">
        <v>24</v>
      </c>
      <c r="M96" s="13" t="s">
        <v>24</v>
      </c>
      <c r="N96" s="13" t="s">
        <v>24</v>
      </c>
    </row>
    <row r="97" spans="1:14" ht="12.75" x14ac:dyDescent="0.2">
      <c r="F97" s="4">
        <v>1</v>
      </c>
      <c r="G97" s="4" t="s">
        <v>8</v>
      </c>
      <c r="H97" s="5" t="s">
        <v>9</v>
      </c>
      <c r="I97" s="18">
        <v>0.38475441704922653</v>
      </c>
      <c r="J97" s="18">
        <v>0.37959162477380581</v>
      </c>
      <c r="K97" s="18">
        <v>0.38991720932464735</v>
      </c>
      <c r="L97" s="13" t="s">
        <v>8</v>
      </c>
      <c r="M97" s="13" t="s">
        <v>8</v>
      </c>
      <c r="N97" s="13" t="s">
        <v>8</v>
      </c>
    </row>
    <row r="98" spans="1:14" ht="12.75" x14ac:dyDescent="0.2">
      <c r="F98" s="4">
        <v>8</v>
      </c>
      <c r="G98" s="4" t="s">
        <v>22</v>
      </c>
      <c r="H98" s="5" t="s">
        <v>23</v>
      </c>
      <c r="I98" s="18">
        <v>0.39496000842016565</v>
      </c>
      <c r="J98" s="18">
        <v>0.38963162304060606</v>
      </c>
      <c r="K98" s="18">
        <v>0.40028839379972525</v>
      </c>
      <c r="L98" s="13" t="s">
        <v>22</v>
      </c>
      <c r="M98" s="13" t="s">
        <v>22</v>
      </c>
      <c r="N98" s="13" t="s">
        <v>22</v>
      </c>
    </row>
    <row r="99" spans="1:14" ht="12.75" x14ac:dyDescent="0.2">
      <c r="F99" s="4">
        <v>10</v>
      </c>
      <c r="G99" s="4" t="s">
        <v>26</v>
      </c>
      <c r="H99" s="5" t="s">
        <v>27</v>
      </c>
      <c r="I99" s="18">
        <v>0.56909481499998371</v>
      </c>
      <c r="J99" s="18">
        <v>0.56772709978631997</v>
      </c>
      <c r="K99" s="18">
        <v>0.57046253021364757</v>
      </c>
      <c r="L99" s="13" t="s">
        <v>26</v>
      </c>
      <c r="M99" s="13" t="s">
        <v>26</v>
      </c>
      <c r="N99" s="13" t="s">
        <v>26</v>
      </c>
    </row>
    <row r="100" spans="1:14" ht="12.75" x14ac:dyDescent="0.2">
      <c r="F100" s="4">
        <v>2</v>
      </c>
      <c r="G100" s="4" t="s">
        <v>10</v>
      </c>
      <c r="H100" s="5" t="s">
        <v>11</v>
      </c>
      <c r="I100" s="18">
        <v>0.59927708020983184</v>
      </c>
      <c r="J100" s="18">
        <v>0.59403617244222806</v>
      </c>
      <c r="K100" s="18">
        <v>0.6045179879774355</v>
      </c>
      <c r="L100" s="13" t="s">
        <v>10</v>
      </c>
      <c r="M100" s="13" t="s">
        <v>10</v>
      </c>
      <c r="N100" s="13" t="s">
        <v>10</v>
      </c>
    </row>
    <row r="101" spans="1:14" ht="12.75" x14ac:dyDescent="0.2">
      <c r="F101" s="4">
        <v>4</v>
      </c>
      <c r="G101" s="4" t="s">
        <v>14</v>
      </c>
      <c r="H101" s="5" t="s">
        <v>15</v>
      </c>
      <c r="I101" s="18">
        <v>0.6043587340865717</v>
      </c>
      <c r="J101" s="18">
        <v>0.59689972886538389</v>
      </c>
      <c r="K101" s="18">
        <v>0.61181773930775951</v>
      </c>
      <c r="L101" s="13" t="s">
        <v>14</v>
      </c>
      <c r="M101" s="13" t="s">
        <v>14</v>
      </c>
      <c r="N101" s="13" t="s">
        <v>14</v>
      </c>
    </row>
    <row r="102" spans="1:14" ht="12.75" x14ac:dyDescent="0.2">
      <c r="F102" s="4">
        <v>13</v>
      </c>
      <c r="G102" s="4" t="s">
        <v>32</v>
      </c>
      <c r="H102" s="5" t="s">
        <v>33</v>
      </c>
      <c r="I102" s="18">
        <v>0.65024813665120518</v>
      </c>
      <c r="J102" s="18">
        <v>0.65102468166788041</v>
      </c>
      <c r="K102" s="18">
        <v>0.64947159163452972</v>
      </c>
      <c r="L102" s="13" t="s">
        <v>32</v>
      </c>
      <c r="M102" s="13" t="s">
        <v>32</v>
      </c>
      <c r="N102" s="13" t="s">
        <v>32</v>
      </c>
    </row>
    <row r="103" spans="1:14" ht="12.75" x14ac:dyDescent="0.2">
      <c r="F103" s="4">
        <v>5</v>
      </c>
      <c r="G103" s="4" t="s">
        <v>16</v>
      </c>
      <c r="H103" s="5" t="s">
        <v>17</v>
      </c>
      <c r="I103" s="18">
        <v>0.71247700234184419</v>
      </c>
      <c r="J103" s="18">
        <v>0.73182467574515364</v>
      </c>
      <c r="K103" s="18">
        <v>0.69312932893853474</v>
      </c>
      <c r="L103" s="13" t="s">
        <v>16</v>
      </c>
      <c r="M103" s="13" t="s">
        <v>16</v>
      </c>
      <c r="N103" s="13" t="s">
        <v>16</v>
      </c>
    </row>
    <row r="104" spans="1:14" ht="12.75" x14ac:dyDescent="0.2">
      <c r="F104" s="4">
        <v>12</v>
      </c>
      <c r="G104" s="4" t="s">
        <v>30</v>
      </c>
      <c r="H104" s="5" t="s">
        <v>31</v>
      </c>
      <c r="I104" s="18">
        <v>0.81412495670198948</v>
      </c>
      <c r="J104" s="18">
        <v>0.83271246103179064</v>
      </c>
      <c r="K104" s="18">
        <v>0.79553745237218843</v>
      </c>
      <c r="L104" s="13" t="s">
        <v>12</v>
      </c>
      <c r="M104" s="13" t="s">
        <v>12</v>
      </c>
      <c r="N104" s="13" t="s">
        <v>30</v>
      </c>
    </row>
    <row r="105" spans="1:14" ht="12.75" x14ac:dyDescent="0.2">
      <c r="F105" s="4">
        <v>3</v>
      </c>
      <c r="G105" s="4" t="s">
        <v>12</v>
      </c>
      <c r="H105" s="5" t="s">
        <v>13</v>
      </c>
      <c r="I105" s="18">
        <v>0.79259100891977408</v>
      </c>
      <c r="J105" s="18">
        <v>0.78255313084141309</v>
      </c>
      <c r="K105" s="18">
        <v>0.80262888699813528</v>
      </c>
      <c r="L105" s="13" t="s">
        <v>30</v>
      </c>
      <c r="M105" s="13" t="s">
        <v>30</v>
      </c>
      <c r="N105" s="13" t="s">
        <v>12</v>
      </c>
    </row>
    <row r="106" spans="1:14" ht="12.75" x14ac:dyDescent="0.2">
      <c r="F106" s="4">
        <v>7</v>
      </c>
      <c r="G106" s="4" t="s">
        <v>20</v>
      </c>
      <c r="H106" s="5" t="s">
        <v>21</v>
      </c>
      <c r="I106" s="18">
        <v>0.9786258491761225</v>
      </c>
      <c r="J106" s="18">
        <v>0.97648843409373476</v>
      </c>
      <c r="K106" s="18">
        <v>0.98076326425851024</v>
      </c>
      <c r="L106" s="13" t="s">
        <v>20</v>
      </c>
      <c r="M106" s="13" t="s">
        <v>20</v>
      </c>
      <c r="N106" s="13" t="s">
        <v>20</v>
      </c>
    </row>
    <row r="109" spans="1:14" ht="12.75" x14ac:dyDescent="0.2">
      <c r="A109" s="1" t="s">
        <v>53</v>
      </c>
    </row>
    <row r="112" spans="1:14" ht="12.75" x14ac:dyDescent="0.2">
      <c r="F112" s="16" t="s">
        <v>54</v>
      </c>
      <c r="G112" s="14">
        <f>1/(13-1)</f>
        <v>8.3333333333333329E-2</v>
      </c>
    </row>
    <row r="113" spans="6:9" ht="12.75" x14ac:dyDescent="0.2">
      <c r="F113" s="16" t="s">
        <v>55</v>
      </c>
      <c r="G113" s="15">
        <f>I95-I94</f>
        <v>0.26531629625376735</v>
      </c>
      <c r="I113" s="3" t="s">
        <v>56</v>
      </c>
    </row>
    <row r="114" spans="6:9" ht="12.75" x14ac:dyDescent="0.2">
      <c r="G114" s="19"/>
    </row>
    <row r="115" spans="6:9" ht="12.75" x14ac:dyDescent="0.2">
      <c r="F115" s="3" t="s">
        <v>57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2022-07-19T10:15:20Z</dcterms:modified>
</cp:coreProperties>
</file>