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greeeeeeeeg\Documents\do-szkoly\maturki\2015 nowa\"/>
    </mc:Choice>
  </mc:AlternateContent>
  <xr:revisionPtr revIDLastSave="0" documentId="13_ncr:1_{2122BCAE-3D27-4659-8882-B7DF52DE07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raina" sheetId="2" r:id="rId1"/>
    <sheet name="a" sheetId="1" r:id="rId2"/>
    <sheet name="b" sheetId="3" r:id="rId3"/>
    <sheet name="c" sheetId="4" r:id="rId4"/>
    <sheet name="d" sheetId="5" r:id="rId5"/>
  </sheets>
  <definedNames>
    <definedName name="DaneZewnętrzne_1" localSheetId="0" hidden="1">kraina!$A$1:$E$51</definedName>
  </definedNames>
  <calcPr calcId="191029"/>
  <pivotCaches>
    <pivotCache cacheId="4" r:id="rId6"/>
    <pivotCache cacheId="7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I2" i="2"/>
  <c r="I3" i="2"/>
  <c r="I4" i="2"/>
  <c r="I5" i="2"/>
  <c r="I6" i="2"/>
  <c r="I7" i="2"/>
  <c r="I8" i="2"/>
  <c r="I9" i="2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I10" i="2"/>
  <c r="I11" i="2"/>
  <c r="I12" i="2"/>
  <c r="I13" i="2"/>
  <c r="I14" i="2"/>
  <c r="I15" i="2"/>
  <c r="I16" i="2"/>
  <c r="I17" i="2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K41" i="2" s="1"/>
  <c r="L41" i="2" s="1"/>
  <c r="M41" i="2" s="1"/>
  <c r="N41" i="2" s="1"/>
  <c r="O41" i="2" s="1"/>
  <c r="P41" i="2" s="1"/>
  <c r="Q41" i="2" s="1"/>
  <c r="R41" i="2" s="1"/>
  <c r="S41" i="2" s="1"/>
  <c r="T41" i="2" s="1"/>
  <c r="U41" i="2" s="1"/>
  <c r="I42" i="2"/>
  <c r="I43" i="2"/>
  <c r="I44" i="2"/>
  <c r="I45" i="2"/>
  <c r="I46" i="2"/>
  <c r="I47" i="2"/>
  <c r="I48" i="2"/>
  <c r="I49" i="2"/>
  <c r="I50" i="2"/>
  <c r="I51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W17" i="2" l="1" a="1"/>
  <c r="W17" i="2" s="1"/>
  <c r="W9" i="2" a="1"/>
  <c r="W9" i="2" s="1"/>
  <c r="W41" i="2" a="1"/>
  <c r="W41" i="2" s="1"/>
  <c r="K51" i="2"/>
  <c r="L51" i="2" s="1"/>
  <c r="M51" i="2" s="1"/>
  <c r="N51" i="2" s="1"/>
  <c r="O51" i="2" s="1"/>
  <c r="P51" i="2" s="1"/>
  <c r="Q51" i="2" s="1"/>
  <c r="R51" i="2" s="1"/>
  <c r="S51" i="2" s="1"/>
  <c r="T51" i="2" s="1"/>
  <c r="U51" i="2" s="1"/>
  <c r="K43" i="2"/>
  <c r="L43" i="2" s="1"/>
  <c r="M43" i="2" s="1"/>
  <c r="N43" i="2" s="1"/>
  <c r="O43" i="2" s="1"/>
  <c r="P43" i="2" s="1"/>
  <c r="Q43" i="2" s="1"/>
  <c r="R43" i="2" s="1"/>
  <c r="S43" i="2" s="1"/>
  <c r="T43" i="2" s="1"/>
  <c r="U43" i="2" s="1"/>
  <c r="K35" i="2"/>
  <c r="L35" i="2" s="1"/>
  <c r="M35" i="2" s="1"/>
  <c r="N35" i="2" s="1"/>
  <c r="O35" i="2" s="1"/>
  <c r="P35" i="2" s="1"/>
  <c r="Q35" i="2" s="1"/>
  <c r="R35" i="2" s="1"/>
  <c r="S35" i="2" s="1"/>
  <c r="T35" i="2" s="1"/>
  <c r="U35" i="2" s="1"/>
  <c r="K27" i="2"/>
  <c r="L27" i="2" s="1"/>
  <c r="M27" i="2" s="1"/>
  <c r="N27" i="2" s="1"/>
  <c r="O27" i="2" s="1"/>
  <c r="P27" i="2" s="1"/>
  <c r="Q27" i="2" s="1"/>
  <c r="R27" i="2" s="1"/>
  <c r="S27" i="2" s="1"/>
  <c r="T27" i="2" s="1"/>
  <c r="U27" i="2" s="1"/>
  <c r="K19" i="2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K11" i="2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K3" i="2"/>
  <c r="L3" i="2" s="1"/>
  <c r="M3" i="2" s="1"/>
  <c r="N3" i="2" s="1"/>
  <c r="O3" i="2" s="1"/>
  <c r="P3" i="2" s="1"/>
  <c r="Q3" i="2" s="1"/>
  <c r="R3" i="2" s="1"/>
  <c r="S3" i="2" s="1"/>
  <c r="T3" i="2" s="1"/>
  <c r="U3" i="2" s="1"/>
  <c r="W27" i="2" a="1"/>
  <c r="W27" i="2" s="1"/>
  <c r="W11" i="2" a="1"/>
  <c r="W11" i="2" s="1"/>
  <c r="K48" i="2"/>
  <c r="L48" i="2" s="1"/>
  <c r="M48" i="2" s="1"/>
  <c r="N48" i="2" s="1"/>
  <c r="O48" i="2" s="1"/>
  <c r="P48" i="2" s="1"/>
  <c r="Q48" i="2" s="1"/>
  <c r="R48" i="2" s="1"/>
  <c r="S48" i="2" s="1"/>
  <c r="T48" i="2" s="1"/>
  <c r="U48" i="2" s="1"/>
  <c r="K40" i="2"/>
  <c r="L40" i="2" s="1"/>
  <c r="M40" i="2" s="1"/>
  <c r="N40" i="2" s="1"/>
  <c r="O40" i="2" s="1"/>
  <c r="P40" i="2" s="1"/>
  <c r="Q40" i="2" s="1"/>
  <c r="R40" i="2" s="1"/>
  <c r="S40" i="2" s="1"/>
  <c r="T40" i="2" s="1"/>
  <c r="U40" i="2" s="1"/>
  <c r="K32" i="2"/>
  <c r="L32" i="2" s="1"/>
  <c r="M32" i="2" s="1"/>
  <c r="N32" i="2" s="1"/>
  <c r="O32" i="2" s="1"/>
  <c r="P32" i="2" s="1"/>
  <c r="Q32" i="2" s="1"/>
  <c r="R32" i="2" s="1"/>
  <c r="S32" i="2" s="1"/>
  <c r="T32" i="2" s="1"/>
  <c r="U32" i="2" s="1"/>
  <c r="K8" i="2"/>
  <c r="L8" i="2" s="1"/>
  <c r="M8" i="2" s="1"/>
  <c r="N8" i="2" s="1"/>
  <c r="O8" i="2" s="1"/>
  <c r="P8" i="2" s="1"/>
  <c r="Q8" i="2" s="1"/>
  <c r="R8" i="2" s="1"/>
  <c r="S8" i="2" s="1"/>
  <c r="T8" i="2" s="1"/>
  <c r="U8" i="2" s="1"/>
  <c r="K50" i="2"/>
  <c r="L50" i="2" s="1"/>
  <c r="M50" i="2" s="1"/>
  <c r="N50" i="2" s="1"/>
  <c r="O50" i="2" s="1"/>
  <c r="P50" i="2" s="1"/>
  <c r="Q50" i="2" s="1"/>
  <c r="R50" i="2" s="1"/>
  <c r="S50" i="2" s="1"/>
  <c r="T50" i="2" s="1"/>
  <c r="U50" i="2" s="1"/>
  <c r="K42" i="2"/>
  <c r="K34" i="2"/>
  <c r="L34" i="2" s="1"/>
  <c r="M34" i="2" s="1"/>
  <c r="N34" i="2" s="1"/>
  <c r="O34" i="2" s="1"/>
  <c r="P34" i="2" s="1"/>
  <c r="Q34" i="2" s="1"/>
  <c r="R34" i="2" s="1"/>
  <c r="S34" i="2" s="1"/>
  <c r="T34" i="2" s="1"/>
  <c r="U34" i="2" s="1"/>
  <c r="K26" i="2"/>
  <c r="L26" i="2" s="1"/>
  <c r="M26" i="2" s="1"/>
  <c r="N26" i="2" s="1"/>
  <c r="O26" i="2" s="1"/>
  <c r="P26" i="2" s="1"/>
  <c r="Q26" i="2" s="1"/>
  <c r="R26" i="2" s="1"/>
  <c r="S26" i="2" s="1"/>
  <c r="T26" i="2" s="1"/>
  <c r="U26" i="2" s="1"/>
  <c r="K18" i="2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K10" i="2"/>
  <c r="K2" i="2"/>
  <c r="K46" i="2"/>
  <c r="L46" i="2" s="1"/>
  <c r="M46" i="2" s="1"/>
  <c r="N46" i="2" s="1"/>
  <c r="O46" i="2" s="1"/>
  <c r="P46" i="2" s="1"/>
  <c r="Q46" i="2" s="1"/>
  <c r="R46" i="2" s="1"/>
  <c r="S46" i="2" s="1"/>
  <c r="T46" i="2" s="1"/>
  <c r="U46" i="2" s="1"/>
  <c r="K38" i="2"/>
  <c r="L38" i="2" s="1"/>
  <c r="M38" i="2" s="1"/>
  <c r="N38" i="2" s="1"/>
  <c r="O38" i="2" s="1"/>
  <c r="P38" i="2" s="1"/>
  <c r="Q38" i="2" s="1"/>
  <c r="R38" i="2" s="1"/>
  <c r="S38" i="2" s="1"/>
  <c r="T38" i="2" s="1"/>
  <c r="U38" i="2" s="1"/>
  <c r="K30" i="2"/>
  <c r="L30" i="2" s="1"/>
  <c r="M30" i="2" s="1"/>
  <c r="N30" i="2" s="1"/>
  <c r="O30" i="2" s="1"/>
  <c r="P30" i="2" s="1"/>
  <c r="Q30" i="2" s="1"/>
  <c r="R30" i="2" s="1"/>
  <c r="S30" i="2" s="1"/>
  <c r="T30" i="2" s="1"/>
  <c r="U30" i="2" s="1"/>
  <c r="K22" i="2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K14" i="2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K6" i="2"/>
  <c r="L6" i="2" s="1"/>
  <c r="M6" i="2" s="1"/>
  <c r="N6" i="2" s="1"/>
  <c r="O6" i="2" s="1"/>
  <c r="P6" i="2" s="1"/>
  <c r="Q6" i="2" s="1"/>
  <c r="R6" i="2" s="1"/>
  <c r="S6" i="2" s="1"/>
  <c r="T6" i="2" s="1"/>
  <c r="U6" i="2" s="1"/>
  <c r="K45" i="2"/>
  <c r="L45" i="2" s="1"/>
  <c r="M45" i="2" s="1"/>
  <c r="N45" i="2" s="1"/>
  <c r="O45" i="2" s="1"/>
  <c r="P45" i="2" s="1"/>
  <c r="Q45" i="2" s="1"/>
  <c r="R45" i="2" s="1"/>
  <c r="S45" i="2" s="1"/>
  <c r="T45" i="2" s="1"/>
  <c r="U45" i="2" s="1"/>
  <c r="K37" i="2"/>
  <c r="L37" i="2" s="1"/>
  <c r="M37" i="2" s="1"/>
  <c r="N37" i="2" s="1"/>
  <c r="O37" i="2" s="1"/>
  <c r="P37" i="2" s="1"/>
  <c r="Q37" i="2" s="1"/>
  <c r="R37" i="2" s="1"/>
  <c r="S37" i="2" s="1"/>
  <c r="T37" i="2" s="1"/>
  <c r="U37" i="2" s="1"/>
  <c r="K29" i="2"/>
  <c r="L29" i="2" s="1"/>
  <c r="M29" i="2" s="1"/>
  <c r="N29" i="2" s="1"/>
  <c r="O29" i="2" s="1"/>
  <c r="P29" i="2" s="1"/>
  <c r="Q29" i="2" s="1"/>
  <c r="R29" i="2" s="1"/>
  <c r="S29" i="2" s="1"/>
  <c r="T29" i="2" s="1"/>
  <c r="U29" i="2" s="1"/>
  <c r="K21" i="2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K13" i="2"/>
  <c r="L13" i="2" s="1"/>
  <c r="M13" i="2" s="1"/>
  <c r="N13" i="2" s="1"/>
  <c r="O13" i="2" s="1"/>
  <c r="P13" i="2" s="1"/>
  <c r="Q13" i="2" s="1"/>
  <c r="R13" i="2" s="1"/>
  <c r="S13" i="2" s="1"/>
  <c r="T13" i="2" s="1"/>
  <c r="U13" i="2" s="1"/>
  <c r="K5" i="2"/>
  <c r="L5" i="2" s="1"/>
  <c r="M5" i="2" s="1"/>
  <c r="N5" i="2" s="1"/>
  <c r="O5" i="2" s="1"/>
  <c r="P5" i="2" s="1"/>
  <c r="Q5" i="2" s="1"/>
  <c r="R5" i="2" s="1"/>
  <c r="S5" i="2" s="1"/>
  <c r="T5" i="2" s="1"/>
  <c r="U5" i="2" s="1"/>
  <c r="K44" i="2"/>
  <c r="L44" i="2" s="1"/>
  <c r="M44" i="2" s="1"/>
  <c r="N44" i="2" s="1"/>
  <c r="O44" i="2" s="1"/>
  <c r="P44" i="2" s="1"/>
  <c r="Q44" i="2" s="1"/>
  <c r="R44" i="2" s="1"/>
  <c r="S44" i="2" s="1"/>
  <c r="T44" i="2" s="1"/>
  <c r="U44" i="2" s="1"/>
  <c r="K36" i="2"/>
  <c r="L36" i="2" s="1"/>
  <c r="M36" i="2" s="1"/>
  <c r="N36" i="2" s="1"/>
  <c r="O36" i="2" s="1"/>
  <c r="P36" i="2" s="1"/>
  <c r="Q36" i="2" s="1"/>
  <c r="R36" i="2" s="1"/>
  <c r="S36" i="2" s="1"/>
  <c r="T36" i="2" s="1"/>
  <c r="U36" i="2" s="1"/>
  <c r="K28" i="2"/>
  <c r="L28" i="2" s="1"/>
  <c r="M28" i="2" s="1"/>
  <c r="N28" i="2" s="1"/>
  <c r="O28" i="2" s="1"/>
  <c r="P28" i="2" s="1"/>
  <c r="Q28" i="2" s="1"/>
  <c r="R28" i="2" s="1"/>
  <c r="S28" i="2" s="1"/>
  <c r="T28" i="2" s="1"/>
  <c r="U28" i="2" s="1"/>
  <c r="K20" i="2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K12" i="2"/>
  <c r="L12" i="2" s="1"/>
  <c r="M12" i="2" s="1"/>
  <c r="N12" i="2" s="1"/>
  <c r="O12" i="2" s="1"/>
  <c r="P12" i="2" s="1"/>
  <c r="Q12" i="2" s="1"/>
  <c r="R12" i="2" s="1"/>
  <c r="S12" i="2" s="1"/>
  <c r="T12" i="2" s="1"/>
  <c r="U12" i="2" s="1"/>
  <c r="K4" i="2"/>
  <c r="L4" i="2" s="1"/>
  <c r="M4" i="2" s="1"/>
  <c r="N4" i="2" s="1"/>
  <c r="O4" i="2" s="1"/>
  <c r="P4" i="2" s="1"/>
  <c r="Q4" i="2" s="1"/>
  <c r="R4" i="2" s="1"/>
  <c r="S4" i="2" s="1"/>
  <c r="T4" i="2" s="1"/>
  <c r="U4" i="2" s="1"/>
  <c r="K49" i="2"/>
  <c r="K33" i="2"/>
  <c r="L33" i="2" s="1"/>
  <c r="M33" i="2" s="1"/>
  <c r="N33" i="2" s="1"/>
  <c r="O33" i="2" s="1"/>
  <c r="P33" i="2" s="1"/>
  <c r="Q33" i="2" s="1"/>
  <c r="R33" i="2" s="1"/>
  <c r="S33" i="2" s="1"/>
  <c r="T33" i="2" s="1"/>
  <c r="U33" i="2" s="1"/>
  <c r="K25" i="2"/>
  <c r="K24" i="2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K16" i="2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K47" i="2"/>
  <c r="L47" i="2" s="1"/>
  <c r="M47" i="2" s="1"/>
  <c r="N47" i="2" s="1"/>
  <c r="O47" i="2" s="1"/>
  <c r="P47" i="2" s="1"/>
  <c r="Q47" i="2" s="1"/>
  <c r="R47" i="2" s="1"/>
  <c r="S47" i="2" s="1"/>
  <c r="T47" i="2" s="1"/>
  <c r="U47" i="2" s="1"/>
  <c r="K39" i="2"/>
  <c r="L39" i="2" s="1"/>
  <c r="M39" i="2" s="1"/>
  <c r="N39" i="2" s="1"/>
  <c r="O39" i="2" s="1"/>
  <c r="P39" i="2" s="1"/>
  <c r="Q39" i="2" s="1"/>
  <c r="R39" i="2" s="1"/>
  <c r="S39" i="2" s="1"/>
  <c r="T39" i="2" s="1"/>
  <c r="U39" i="2" s="1"/>
  <c r="K31" i="2"/>
  <c r="K23" i="2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K15" i="2"/>
  <c r="K7" i="2"/>
  <c r="L7" i="2" s="1"/>
  <c r="M7" i="2" s="1"/>
  <c r="N7" i="2" s="1"/>
  <c r="O7" i="2" s="1"/>
  <c r="P7" i="2" s="1"/>
  <c r="Q7" i="2" s="1"/>
  <c r="R7" i="2" s="1"/>
  <c r="S7" i="2" s="1"/>
  <c r="T7" i="2" s="1"/>
  <c r="U7" i="2" s="1"/>
  <c r="W19" i="2" l="1" a="1"/>
  <c r="W19" i="2" s="1"/>
  <c r="W46" i="2" a="1"/>
  <c r="W46" i="2" s="1"/>
  <c r="W37" i="2" a="1"/>
  <c r="W37" i="2" s="1"/>
  <c r="W14" i="2" a="1"/>
  <c r="W14" i="2" s="1"/>
  <c r="W47" i="2" a="1"/>
  <c r="W47" i="2" s="1"/>
  <c r="W8" i="2" a="1"/>
  <c r="W8" i="2" s="1"/>
  <c r="W51" i="2" a="1"/>
  <c r="W51" i="2" s="1"/>
  <c r="W50" i="2" a="1"/>
  <c r="W50" i="2" s="1"/>
  <c r="L25" i="2"/>
  <c r="M25" i="2" s="1"/>
  <c r="N25" i="2" s="1"/>
  <c r="O25" i="2" s="1"/>
  <c r="P25" i="2" s="1"/>
  <c r="Q25" i="2" s="1"/>
  <c r="R25" i="2" s="1"/>
  <c r="S25" i="2" s="1"/>
  <c r="T25" i="2" s="1"/>
  <c r="U25" i="2" s="1"/>
  <c r="W43" i="2" a="1"/>
  <c r="W43" i="2" s="1"/>
  <c r="W34" i="2" a="1"/>
  <c r="W34" i="2" s="1"/>
  <c r="W6" i="2" a="1"/>
  <c r="W6" i="2" s="1"/>
  <c r="W21" i="2" a="1"/>
  <c r="W21" i="2" s="1"/>
  <c r="W39" i="2" a="1"/>
  <c r="W39" i="2" s="1"/>
  <c r="W22" i="2" a="1"/>
  <c r="W22" i="2" s="1"/>
  <c r="L49" i="2"/>
  <c r="M49" i="2" s="1"/>
  <c r="N49" i="2" s="1"/>
  <c r="O49" i="2" s="1"/>
  <c r="P49" i="2" s="1"/>
  <c r="Q49" i="2" s="1"/>
  <c r="R49" i="2" s="1"/>
  <c r="S49" i="2" s="1"/>
  <c r="T49" i="2" s="1"/>
  <c r="U49" i="2" s="1"/>
  <c r="W35" i="2" a="1"/>
  <c r="W35" i="2" s="1"/>
  <c r="W36" i="2" a="1"/>
  <c r="W36" i="2" s="1"/>
  <c r="W30" i="2" a="1"/>
  <c r="W30" i="2" s="1"/>
  <c r="W16" i="2" a="1"/>
  <c r="W16" i="2" s="1"/>
  <c r="L31" i="2"/>
  <c r="M31" i="2" s="1"/>
  <c r="N31" i="2" s="1"/>
  <c r="O31" i="2" s="1"/>
  <c r="P31" i="2" s="1"/>
  <c r="Q31" i="2" s="1"/>
  <c r="R31" i="2" s="1"/>
  <c r="S31" i="2" s="1"/>
  <c r="T31" i="2" s="1"/>
  <c r="U31" i="2" s="1"/>
  <c r="W3" i="2" a="1"/>
  <c r="W3" i="2" s="1"/>
  <c r="W44" i="2" a="1"/>
  <c r="W44" i="2" s="1"/>
  <c r="W4" i="2" a="1"/>
  <c r="W4" i="2" s="1"/>
  <c r="W38" i="2" a="1"/>
  <c r="W38" i="2" s="1"/>
  <c r="W24" i="2" a="1"/>
  <c r="W24" i="2" s="1"/>
  <c r="L2" i="2"/>
  <c r="M2" i="2" s="1"/>
  <c r="N2" i="2" s="1"/>
  <c r="O2" i="2" s="1"/>
  <c r="P2" i="2" s="1"/>
  <c r="Q2" i="2" s="1"/>
  <c r="R2" i="2" s="1"/>
  <c r="S2" i="2" s="1"/>
  <c r="T2" i="2" s="1"/>
  <c r="U2" i="2" s="1"/>
  <c r="W33" i="2" a="1"/>
  <c r="W33" i="2" s="1"/>
  <c r="W13" i="2" a="1"/>
  <c r="W13" i="2" s="1"/>
  <c r="W12" i="2" a="1"/>
  <c r="W12" i="2" s="1"/>
  <c r="W20" i="2" a="1"/>
  <c r="W20" i="2" s="1"/>
  <c r="W32" i="2" a="1"/>
  <c r="W32" i="2" s="1"/>
  <c r="L10" i="2"/>
  <c r="M10" i="2" s="1"/>
  <c r="N10" i="2" s="1"/>
  <c r="O10" i="2" s="1"/>
  <c r="P10" i="2" s="1"/>
  <c r="Q10" i="2" s="1"/>
  <c r="R10" i="2" s="1"/>
  <c r="S10" i="2" s="1"/>
  <c r="T10" i="2" s="1"/>
  <c r="U10" i="2" s="1"/>
  <c r="W18" i="2" a="1"/>
  <c r="W18" i="2" s="1"/>
  <c r="W29" i="2" a="1"/>
  <c r="W29" i="2" s="1"/>
  <c r="W28" i="2" a="1"/>
  <c r="W28" i="2" s="1"/>
  <c r="W7" i="2" a="1"/>
  <c r="W7" i="2" s="1"/>
  <c r="W40" i="2" a="1"/>
  <c r="W40" i="2" s="1"/>
  <c r="L15" i="2"/>
  <c r="M15" i="2" s="1"/>
  <c r="N15" i="2" s="1"/>
  <c r="O15" i="2" s="1"/>
  <c r="P15" i="2" s="1"/>
  <c r="Q15" i="2" s="1"/>
  <c r="R15" i="2" s="1"/>
  <c r="S15" i="2" s="1"/>
  <c r="T15" i="2" s="1"/>
  <c r="U15" i="2" s="1"/>
  <c r="L42" i="2"/>
  <c r="M42" i="2" s="1"/>
  <c r="N42" i="2" s="1"/>
  <c r="O42" i="2" s="1"/>
  <c r="P42" i="2" s="1"/>
  <c r="Q42" i="2" s="1"/>
  <c r="R42" i="2" s="1"/>
  <c r="S42" i="2" s="1"/>
  <c r="T42" i="2" s="1"/>
  <c r="U42" i="2" s="1"/>
  <c r="W26" i="2" a="1"/>
  <c r="W26" i="2" s="1"/>
  <c r="W45" i="2" a="1"/>
  <c r="W45" i="2" s="1"/>
  <c r="W5" i="2" a="1"/>
  <c r="W5" i="2" s="1"/>
  <c r="W23" i="2" a="1"/>
  <c r="W23" i="2" s="1"/>
  <c r="W48" i="2" a="1"/>
  <c r="W48" i="2" s="1"/>
  <c r="V2" i="2" l="1"/>
  <c r="W2" i="2" a="1"/>
  <c r="W2" i="2" s="1"/>
  <c r="W10" i="2" a="1"/>
  <c r="W10" i="2" s="1"/>
  <c r="V3" i="2"/>
  <c r="W15" i="2" a="1"/>
  <c r="W15" i="2" s="1"/>
  <c r="W49" i="2" a="1"/>
  <c r="W49" i="2" s="1"/>
  <c r="W25" i="2" a="1"/>
  <c r="W25" i="2" s="1"/>
  <c r="W31" i="2" a="1"/>
  <c r="W31" i="2" s="1"/>
  <c r="W42" i="2" a="1"/>
  <c r="W42" i="2" s="1"/>
  <c r="X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7F3798-5DAA-4802-89C5-A846DCD97888}" keepAlive="1" name="Zapytanie — kraina" description="Połączenie z zapytaniem „kraina” w skoroszycie." type="5" refreshedVersion="7" background="1" saveData="1">
    <dbPr connection="Provider=Microsoft.Mashup.OleDb.1;Data Source=$Workbook$;Location=kraina;Extended Properties=&quot;&quot;" command="SELECT * FROM [kraina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<sst xmlns="http://schemas.openxmlformats.org/spreadsheetml/2006/main" count="86" uniqueCount="81">
  <si>
    <t>w01D</t>
  </si>
  <si>
    <t>w02D</t>
  </si>
  <si>
    <t>w03C</t>
  </si>
  <si>
    <t>w04D</t>
  </si>
  <si>
    <t>w05A</t>
  </si>
  <si>
    <t>w06D</t>
  </si>
  <si>
    <t>w07B</t>
  </si>
  <si>
    <t>w08A</t>
  </si>
  <si>
    <t>w09C</t>
  </si>
  <si>
    <t>w10C</t>
  </si>
  <si>
    <t>w11D</t>
  </si>
  <si>
    <t>w12C</t>
  </si>
  <si>
    <t>w13A</t>
  </si>
  <si>
    <t>w14A</t>
  </si>
  <si>
    <t>w15A</t>
  </si>
  <si>
    <t>w16C</t>
  </si>
  <si>
    <t>w17A</t>
  </si>
  <si>
    <t>w18D</t>
  </si>
  <si>
    <t>w19C</t>
  </si>
  <si>
    <t>w20C</t>
  </si>
  <si>
    <t>w21A</t>
  </si>
  <si>
    <t>w22B</t>
  </si>
  <si>
    <t>w23B</t>
  </si>
  <si>
    <t>w24C</t>
  </si>
  <si>
    <t>w25B</t>
  </si>
  <si>
    <t>w26C</t>
  </si>
  <si>
    <t>w27C</t>
  </si>
  <si>
    <t>w28D</t>
  </si>
  <si>
    <t>w29A</t>
  </si>
  <si>
    <t>w30C</t>
  </si>
  <si>
    <t>w31C</t>
  </si>
  <si>
    <t>w32D</t>
  </si>
  <si>
    <t>w33B</t>
  </si>
  <si>
    <t>w34C</t>
  </si>
  <si>
    <t>w35C</t>
  </si>
  <si>
    <t>w36B</t>
  </si>
  <si>
    <t>w37A</t>
  </si>
  <si>
    <t>w38B</t>
  </si>
  <si>
    <t>w39D</t>
  </si>
  <si>
    <t>w40A</t>
  </si>
  <si>
    <t>w41D</t>
  </si>
  <si>
    <t>w42B</t>
  </si>
  <si>
    <t>w43D</t>
  </si>
  <si>
    <t>w44C</t>
  </si>
  <si>
    <t>w45B</t>
  </si>
  <si>
    <t>w46C</t>
  </si>
  <si>
    <t>w47B</t>
  </si>
  <si>
    <t>w48C</t>
  </si>
  <si>
    <t>w49C</t>
  </si>
  <si>
    <t>w50B</t>
  </si>
  <si>
    <t>nazwa woj.</t>
  </si>
  <si>
    <t>k 2013</t>
  </si>
  <si>
    <t>m 2013</t>
  </si>
  <si>
    <t>k 2014</t>
  </si>
  <si>
    <t>m 2014</t>
  </si>
  <si>
    <t>nr woj.</t>
  </si>
  <si>
    <t>rejon</t>
  </si>
  <si>
    <t>2013</t>
  </si>
  <si>
    <t>2014</t>
  </si>
  <si>
    <t>Suma z 2013</t>
  </si>
  <si>
    <t>Etykiety wierszy</t>
  </si>
  <si>
    <t>A</t>
  </si>
  <si>
    <t>B</t>
  </si>
  <si>
    <t>C</t>
  </si>
  <si>
    <t>D</t>
  </si>
  <si>
    <t>Suma końcowa</t>
  </si>
  <si>
    <t>Rejon</t>
  </si>
  <si>
    <t>b</t>
  </si>
  <si>
    <t>Suma z b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</si>
  <si>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</si>
  <si>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</si>
  <si>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</si>
  <si>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</si>
  <si>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</si>
  <si>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</si>
  <si>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</si>
  <si>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</si>
  <si>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</si>
  <si>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</si>
  <si>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</si>
  <si>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w12c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</si>
</sst>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ny" xfId="0" builtinId="0"/>
  </cellStyles>
  <dxfs count="18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[demografia.xlsx]a!Tabela przestawna2</c:name>
    <c:fmtId val="1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a!$B$2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a!$A$3:$A$7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a!$B$3:$B$7</c:f>
              <c:numCache>
                <c:formatCode>General</c:formatCode>
                <c:ptCount val="4"/>
                <c:pt idx="0">
                  <c:v>33929579</c:v>
                </c:pt>
                <c:pt idx="1">
                  <c:v>41736619</c:v>
                </c:pt>
                <c:pt idx="2">
                  <c:v>57649017</c:v>
                </c:pt>
                <c:pt idx="3">
                  <c:v>36530387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A2-412B-A31A-3619AF429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3519775"/>
        <c:axId val="303520191"/>
      </c:barChart>
      <c:catAx>
        <c:axId val="303519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03520191"/>
        <c:crosses val="autoZero"/>
        <c:auto val="1"/>
        <c:lblAlgn val="ctr"/>
        <c:lblOffset val="100"/>
        <c:noMultiLvlLbl val="0"/>
      </c:catAx>
      <c:valAx>
        <c:axId val="30352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03519775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</xdr:row>
      <xdr:rowOff>49530</xdr:rowOff>
    </xdr:from>
    <xdr:to>
      <xdr:col>10</xdr:col>
      <xdr:colOff>323850</xdr:colOff>
      <xdr:row>16</xdr:row>
      <xdr:rowOff>49530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2F90785-E532-43F2-B0E7-9CA2AC3FF1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reeeeeeeeg" refreshedDate="44605.480172916665" createdVersion="7" refreshedVersion="7" minRefreshableVersion="3" recordCount="50" xr:uid="{D6E17BAD-FB5B-4706-885D-DAF38101145C}">
  <cacheSource type="worksheet">
    <worksheetSource name="kraina"/>
  </cacheSource>
  <cacheFields count="9">
    <cacheField name="nazwa woj." numFmtId="0">
      <sharedItems/>
    </cacheField>
    <cacheField name="k 2013" numFmtId="0">
      <sharedItems containsSemiMixedTypes="0" containsString="0" containsNumber="1" containsInteger="1" minValue="76648" maxValue="3997724"/>
    </cacheField>
    <cacheField name="m 2013" numFmtId="0">
      <sharedItems containsSemiMixedTypes="0" containsString="0" containsNumber="1" containsInteger="1" minValue="81385" maxValue="3848394"/>
    </cacheField>
    <cacheField name="k 2014" numFmtId="0">
      <sharedItems containsSemiMixedTypes="0" containsString="0" containsNumber="1" containsInteger="1" minValue="15339" maxValue="4339393"/>
    </cacheField>
    <cacheField name="m 2014" numFmtId="0">
      <sharedItems containsSemiMixedTypes="0" containsString="0" containsNumber="1" containsInteger="1" minValue="14652" maxValue="4639643"/>
    </cacheField>
    <cacheField name="nr woj." numFmtId="0">
      <sharedItems containsSemiMixedTypes="0" containsString="0" containsNumber="1" containsInteger="1" minValue="1" maxValue="50"/>
    </cacheField>
    <cacheField name="rejon" numFmtId="0">
      <sharedItems count="4">
        <s v="D"/>
        <s v="C"/>
        <s v="A"/>
        <s v="B"/>
      </sharedItems>
    </cacheField>
    <cacheField name="2013" numFmtId="0">
      <sharedItems containsSemiMixedTypes="0" containsString="0" containsNumber="1" containsInteger="1" minValue="158033" maxValue="7689971"/>
    </cacheField>
    <cacheField name="2014" numFmtId="0">
      <sharedItems containsSemiMixedTypes="0" containsString="0" containsNumber="1" containsInteger="1" minValue="29991" maxValue="89790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reeeeeeeeg" refreshedDate="44605.485187500002" createdVersion="7" refreshedVersion="7" minRefreshableVersion="3" recordCount="50" xr:uid="{DB176D8F-8810-4841-A8E7-832C08587E4B}">
  <cacheSource type="worksheet">
    <worksheetSource name="kraina[[nazwa woj.]:[2015]]"/>
  </cacheSource>
  <cacheFields count="10">
    <cacheField name="nazwa woj." numFmtId="0">
      <sharedItems/>
    </cacheField>
    <cacheField name="k 2013" numFmtId="0">
      <sharedItems containsSemiMixedTypes="0" containsString="0" containsNumber="1" containsInteger="1" minValue="76648" maxValue="3997724"/>
    </cacheField>
    <cacheField name="m 2013" numFmtId="0">
      <sharedItems containsSemiMixedTypes="0" containsString="0" containsNumber="1" containsInteger="1" minValue="81385" maxValue="3848394"/>
    </cacheField>
    <cacheField name="k 2014" numFmtId="0">
      <sharedItems containsSemiMixedTypes="0" containsString="0" containsNumber="1" containsInteger="1" minValue="15339" maxValue="4339393"/>
    </cacheField>
    <cacheField name="m 2014" numFmtId="0">
      <sharedItems containsSemiMixedTypes="0" containsString="0" containsNumber="1" containsInteger="1" minValue="14652" maxValue="4639643"/>
    </cacheField>
    <cacheField name="nr woj." numFmtId="0">
      <sharedItems containsSemiMixedTypes="0" containsString="0" containsNumber="1" containsInteger="1" minValue="1" maxValue="50"/>
    </cacheField>
    <cacheField name="rejon" numFmtId="0">
      <sharedItems count="4">
        <s v="D"/>
        <s v="C"/>
        <s v="A"/>
        <s v="B"/>
      </sharedItems>
    </cacheField>
    <cacheField name="2013" numFmtId="0">
      <sharedItems containsSemiMixedTypes="0" containsString="0" containsNumber="1" containsInteger="1" minValue="158033" maxValue="7689971"/>
    </cacheField>
    <cacheField name="2014" numFmtId="0">
      <sharedItems containsSemiMixedTypes="0" containsString="0" containsNumber="1" containsInteger="1" minValue="29991" maxValue="8979036"/>
    </cacheField>
    <cacheField name="b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s v="w01D"/>
    <n v="1415007"/>
    <n v="1397195"/>
    <n v="1499070"/>
    <n v="1481105"/>
    <n v="1"/>
    <x v="0"/>
    <n v="2812202"/>
    <n v="2980175"/>
  </r>
  <r>
    <s v="w02D"/>
    <n v="1711390"/>
    <n v="1641773"/>
    <n v="1522030"/>
    <n v="1618733"/>
    <n v="2"/>
    <x v="0"/>
    <n v="3353163"/>
    <n v="3140763"/>
  </r>
  <r>
    <s v="w03C"/>
    <n v="1165105"/>
    <n v="1278732"/>
    <n v="1299953"/>
    <n v="1191621"/>
    <n v="3"/>
    <x v="1"/>
    <n v="2443837"/>
    <n v="2491574"/>
  </r>
  <r>
    <s v="w04D"/>
    <n v="949065"/>
    <n v="1026050"/>
    <n v="688027"/>
    <n v="723233"/>
    <n v="4"/>
    <x v="0"/>
    <n v="1975115"/>
    <n v="1411260"/>
  </r>
  <r>
    <s v="w05A"/>
    <n v="2436107"/>
    <n v="2228622"/>
    <n v="1831600"/>
    <n v="1960624"/>
    <n v="5"/>
    <x v="2"/>
    <n v="4664729"/>
    <n v="3792224"/>
  </r>
  <r>
    <s v="w06D"/>
    <n v="1846928"/>
    <n v="1851433"/>
    <n v="2125113"/>
    <n v="2028635"/>
    <n v="6"/>
    <x v="0"/>
    <n v="3698361"/>
    <n v="4153748"/>
  </r>
  <r>
    <s v="w07B"/>
    <n v="3841577"/>
    <n v="3848394"/>
    <n v="3595975"/>
    <n v="3123039"/>
    <n v="7"/>
    <x v="3"/>
    <n v="7689971"/>
    <n v="6719014"/>
  </r>
  <r>
    <s v="w08A"/>
    <n v="679557"/>
    <n v="655500"/>
    <n v="1012012"/>
    <n v="1067022"/>
    <n v="8"/>
    <x v="2"/>
    <n v="1335057"/>
    <n v="2079034"/>
  </r>
  <r>
    <s v="w09C"/>
    <n v="1660998"/>
    <n v="1630345"/>
    <n v="1130119"/>
    <n v="1080238"/>
    <n v="9"/>
    <x v="1"/>
    <n v="3291343"/>
    <n v="2210357"/>
  </r>
  <r>
    <s v="w10C"/>
    <n v="1157622"/>
    <n v="1182345"/>
    <n v="830785"/>
    <n v="833779"/>
    <n v="10"/>
    <x v="1"/>
    <n v="2339967"/>
    <n v="1664564"/>
  </r>
  <r>
    <s v="w11D"/>
    <n v="1987047"/>
    <n v="1996208"/>
    <n v="2053892"/>
    <n v="1697247"/>
    <n v="11"/>
    <x v="0"/>
    <n v="3983255"/>
    <n v="3751139"/>
  </r>
  <r>
    <s v="w12C"/>
    <n v="3997724"/>
    <n v="3690756"/>
    <n v="4339393"/>
    <n v="4639643"/>
    <n v="12"/>
    <x v="1"/>
    <n v="7688480"/>
    <n v="8979036"/>
  </r>
  <r>
    <s v="w13A"/>
    <n v="996113"/>
    <n v="964279"/>
    <n v="1012487"/>
    <n v="1128940"/>
    <n v="13"/>
    <x v="2"/>
    <n v="1960392"/>
    <n v="2141427"/>
  </r>
  <r>
    <s v="w14A"/>
    <n v="1143634"/>
    <n v="1033836"/>
    <n v="909534"/>
    <n v="856349"/>
    <n v="14"/>
    <x v="2"/>
    <n v="2177470"/>
    <n v="1765883"/>
  </r>
  <r>
    <s v="w15A"/>
    <n v="2549276"/>
    <n v="2584751"/>
    <n v="2033079"/>
    <n v="2066918"/>
    <n v="15"/>
    <x v="2"/>
    <n v="5134027"/>
    <n v="4099997"/>
  </r>
  <r>
    <s v="w16C"/>
    <n v="1367212"/>
    <n v="1361389"/>
    <n v="1572320"/>
    <n v="1836258"/>
    <n v="16"/>
    <x v="1"/>
    <n v="2728601"/>
    <n v="3408578"/>
  </r>
  <r>
    <s v="w17A"/>
    <n v="2567464"/>
    <n v="2441857"/>
    <n v="1524132"/>
    <n v="1496810"/>
    <n v="17"/>
    <x v="2"/>
    <n v="5009321"/>
    <n v="3020942"/>
  </r>
  <r>
    <s v="w18D"/>
    <n v="1334060"/>
    <n v="1395231"/>
    <n v="578655"/>
    <n v="677663"/>
    <n v="18"/>
    <x v="0"/>
    <n v="2729291"/>
    <n v="1256318"/>
  </r>
  <r>
    <s v="w19C"/>
    <n v="2976209"/>
    <n v="3199665"/>
    <n v="1666477"/>
    <n v="1759240"/>
    <n v="19"/>
    <x v="1"/>
    <n v="6175874"/>
    <n v="3425717"/>
  </r>
  <r>
    <s v="w20C"/>
    <n v="1443351"/>
    <n v="1565539"/>
    <n v="1355276"/>
    <n v="1423414"/>
    <n v="20"/>
    <x v="1"/>
    <n v="3008890"/>
    <n v="2778690"/>
  </r>
  <r>
    <s v="w21A"/>
    <n v="2486640"/>
    <n v="2265936"/>
    <n v="297424"/>
    <n v="274759"/>
    <n v="21"/>
    <x v="2"/>
    <n v="4752576"/>
    <n v="572183"/>
  </r>
  <r>
    <s v="w22B"/>
    <n v="685438"/>
    <n v="749124"/>
    <n v="2697677"/>
    <n v="2821550"/>
    <n v="22"/>
    <x v="3"/>
    <n v="1434562"/>
    <n v="5519227"/>
  </r>
  <r>
    <s v="w23B"/>
    <n v="2166753"/>
    <n v="2338698"/>
    <n v="1681433"/>
    <n v="1592443"/>
    <n v="23"/>
    <x v="3"/>
    <n v="4505451"/>
    <n v="3273876"/>
  </r>
  <r>
    <s v="w24C"/>
    <n v="643177"/>
    <n v="684187"/>
    <n v="796213"/>
    <n v="867904"/>
    <n v="24"/>
    <x v="1"/>
    <n v="1327364"/>
    <n v="1664117"/>
  </r>
  <r>
    <s v="w25B"/>
    <n v="450192"/>
    <n v="434755"/>
    <n v="1656446"/>
    <n v="1691000"/>
    <n v="25"/>
    <x v="3"/>
    <n v="884947"/>
    <n v="3347446"/>
  </r>
  <r>
    <s v="w26C"/>
    <n v="1037774"/>
    <n v="1113789"/>
    <n v="877464"/>
    <n v="990837"/>
    <n v="26"/>
    <x v="1"/>
    <n v="2151563"/>
    <n v="1868301"/>
  </r>
  <r>
    <s v="w27C"/>
    <n v="2351213"/>
    <n v="2358482"/>
    <n v="1098384"/>
    <n v="1121488"/>
    <n v="27"/>
    <x v="1"/>
    <n v="4709695"/>
    <n v="2219872"/>
  </r>
  <r>
    <s v="w28D"/>
    <n v="2613354"/>
    <n v="2837241"/>
    <n v="431144"/>
    <n v="434113"/>
    <n v="28"/>
    <x v="0"/>
    <n v="5450595"/>
    <n v="865257"/>
  </r>
  <r>
    <s v="w29A"/>
    <n v="1859691"/>
    <n v="1844250"/>
    <n v="1460134"/>
    <n v="1585258"/>
    <n v="29"/>
    <x v="2"/>
    <n v="3703941"/>
    <n v="3045392"/>
  </r>
  <r>
    <s v="w30C"/>
    <n v="2478386"/>
    <n v="2562144"/>
    <n v="30035"/>
    <n v="29396"/>
    <n v="30"/>
    <x v="1"/>
    <n v="5040530"/>
    <n v="59431"/>
  </r>
  <r>
    <s v="w31C"/>
    <n v="1938122"/>
    <n v="1816647"/>
    <n v="1602356"/>
    <n v="1875221"/>
    <n v="31"/>
    <x v="1"/>
    <n v="3754769"/>
    <n v="3477577"/>
  </r>
  <r>
    <s v="w32D"/>
    <n v="992523"/>
    <n v="1028501"/>
    <n v="1995446"/>
    <n v="1860524"/>
    <n v="32"/>
    <x v="0"/>
    <n v="2021024"/>
    <n v="3855970"/>
  </r>
  <r>
    <s v="w33B"/>
    <n v="2966291"/>
    <n v="2889963"/>
    <n v="462453"/>
    <n v="486354"/>
    <n v="33"/>
    <x v="3"/>
    <n v="5856254"/>
    <n v="948807"/>
  </r>
  <r>
    <s v="w34C"/>
    <n v="76648"/>
    <n v="81385"/>
    <n v="1374708"/>
    <n v="1379567"/>
    <n v="34"/>
    <x v="1"/>
    <n v="158033"/>
    <n v="2754275"/>
  </r>
  <r>
    <s v="w35C"/>
    <n v="2574432"/>
    <n v="2409710"/>
    <n v="987486"/>
    <n v="999043"/>
    <n v="35"/>
    <x v="1"/>
    <n v="4984142"/>
    <n v="1986529"/>
  </r>
  <r>
    <s v="w36B"/>
    <n v="1778590"/>
    <n v="1874844"/>
    <n v="111191"/>
    <n v="117846"/>
    <n v="36"/>
    <x v="3"/>
    <n v="3653434"/>
    <n v="229037"/>
  </r>
  <r>
    <s v="w37A"/>
    <n v="1506541"/>
    <n v="1414887"/>
    <n v="1216612"/>
    <n v="1166775"/>
    <n v="37"/>
    <x v="2"/>
    <n v="2921428"/>
    <n v="2383387"/>
  </r>
  <r>
    <s v="w38B"/>
    <n v="1598886"/>
    <n v="1687917"/>
    <n v="449788"/>
    <n v="427615"/>
    <n v="38"/>
    <x v="3"/>
    <n v="3286803"/>
    <n v="877403"/>
  </r>
  <r>
    <s v="w39D"/>
    <n v="548989"/>
    <n v="514636"/>
    <n v="2770344"/>
    <n v="3187897"/>
    <n v="39"/>
    <x v="0"/>
    <n v="1063625"/>
    <n v="5958241"/>
  </r>
  <r>
    <s v="w40A"/>
    <n v="1175198"/>
    <n v="1095440"/>
    <n v="2657174"/>
    <n v="2491947"/>
    <n v="40"/>
    <x v="2"/>
    <n v="2270638"/>
    <n v="5149121"/>
  </r>
  <r>
    <s v="w41D"/>
    <n v="2115336"/>
    <n v="2202769"/>
    <n v="15339"/>
    <n v="14652"/>
    <n v="41"/>
    <x v="0"/>
    <n v="4318105"/>
    <n v="29991"/>
  </r>
  <r>
    <s v="w42B"/>
    <n v="2346640"/>
    <n v="2197559"/>
    <n v="373470"/>
    <n v="353365"/>
    <n v="42"/>
    <x v="3"/>
    <n v="4544199"/>
    <n v="726835"/>
  </r>
  <r>
    <s v="w43D"/>
    <n v="2548438"/>
    <n v="2577213"/>
    <n v="37986"/>
    <n v="37766"/>
    <n v="43"/>
    <x v="0"/>
    <n v="5125651"/>
    <n v="75752"/>
  </r>
  <r>
    <s v="w44C"/>
    <n v="835495"/>
    <n v="837746"/>
    <n v="1106177"/>
    <n v="917781"/>
    <n v="44"/>
    <x v="1"/>
    <n v="1673241"/>
    <n v="2023958"/>
  </r>
  <r>
    <s v="w45B"/>
    <n v="1187448"/>
    <n v="1070426"/>
    <n v="1504608"/>
    <n v="1756990"/>
    <n v="45"/>
    <x v="3"/>
    <n v="2257874"/>
    <n v="3261598"/>
  </r>
  <r>
    <s v="w46C"/>
    <n v="140026"/>
    <n v="146354"/>
    <n v="2759991"/>
    <n v="2742120"/>
    <n v="46"/>
    <x v="1"/>
    <n v="286380"/>
    <n v="5502111"/>
  </r>
  <r>
    <s v="w47B"/>
    <n v="1198765"/>
    <n v="1304945"/>
    <n v="2786493"/>
    <n v="2602643"/>
    <n v="47"/>
    <x v="3"/>
    <n v="2503710"/>
    <n v="5389136"/>
  </r>
  <r>
    <s v="w48C"/>
    <n v="2619776"/>
    <n v="2749623"/>
    <n v="2888215"/>
    <n v="2800174"/>
    <n v="48"/>
    <x v="1"/>
    <n v="5369399"/>
    <n v="5688389"/>
  </r>
  <r>
    <s v="w49C"/>
    <n v="248398"/>
    <n v="268511"/>
    <n v="3110853"/>
    <n v="2986411"/>
    <n v="49"/>
    <x v="1"/>
    <n v="516909"/>
    <n v="6097264"/>
  </r>
  <r>
    <s v="w50B"/>
    <n v="2494207"/>
    <n v="2625207"/>
    <n v="1796293"/>
    <n v="1853602"/>
    <n v="50"/>
    <x v="3"/>
    <n v="5119414"/>
    <n v="364989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s v="w01D"/>
    <n v="1415007"/>
    <n v="1397195"/>
    <n v="1499070"/>
    <n v="1481105"/>
    <n v="1"/>
    <x v="0"/>
    <n v="2812202"/>
    <n v="2980175"/>
    <n v="1"/>
  </r>
  <r>
    <s v="w02D"/>
    <n v="1711390"/>
    <n v="1641773"/>
    <n v="1522030"/>
    <n v="1618733"/>
    <n v="2"/>
    <x v="0"/>
    <n v="3353163"/>
    <n v="3140763"/>
    <n v="0"/>
  </r>
  <r>
    <s v="w03C"/>
    <n v="1165105"/>
    <n v="1278732"/>
    <n v="1299953"/>
    <n v="1191621"/>
    <n v="3"/>
    <x v="1"/>
    <n v="2443837"/>
    <n v="2491574"/>
    <n v="0"/>
  </r>
  <r>
    <s v="w04D"/>
    <n v="949065"/>
    <n v="1026050"/>
    <n v="688027"/>
    <n v="723233"/>
    <n v="4"/>
    <x v="0"/>
    <n v="1975115"/>
    <n v="1411260"/>
    <n v="0"/>
  </r>
  <r>
    <s v="w05A"/>
    <n v="2436107"/>
    <n v="2228622"/>
    <n v="1831600"/>
    <n v="1960624"/>
    <n v="5"/>
    <x v="2"/>
    <n v="4664729"/>
    <n v="3792224"/>
    <n v="0"/>
  </r>
  <r>
    <s v="w06D"/>
    <n v="1846928"/>
    <n v="1851433"/>
    <n v="2125113"/>
    <n v="2028635"/>
    <n v="6"/>
    <x v="0"/>
    <n v="3698361"/>
    <n v="4153748"/>
    <n v="1"/>
  </r>
  <r>
    <s v="w07B"/>
    <n v="3841577"/>
    <n v="3848394"/>
    <n v="3595975"/>
    <n v="3123039"/>
    <n v="7"/>
    <x v="3"/>
    <n v="7689971"/>
    <n v="6719014"/>
    <n v="0"/>
  </r>
  <r>
    <s v="w08A"/>
    <n v="679557"/>
    <n v="655500"/>
    <n v="1012012"/>
    <n v="1067022"/>
    <n v="8"/>
    <x v="2"/>
    <n v="1335057"/>
    <n v="2079034"/>
    <n v="1"/>
  </r>
  <r>
    <s v="w09C"/>
    <n v="1660998"/>
    <n v="1630345"/>
    <n v="1130119"/>
    <n v="1080238"/>
    <n v="9"/>
    <x v="1"/>
    <n v="3291343"/>
    <n v="2210357"/>
    <n v="0"/>
  </r>
  <r>
    <s v="w10C"/>
    <n v="1157622"/>
    <n v="1182345"/>
    <n v="830785"/>
    <n v="833779"/>
    <n v="10"/>
    <x v="1"/>
    <n v="2339967"/>
    <n v="1664564"/>
    <n v="0"/>
  </r>
  <r>
    <s v="w11D"/>
    <n v="1987047"/>
    <n v="1996208"/>
    <n v="2053892"/>
    <n v="1697247"/>
    <n v="11"/>
    <x v="0"/>
    <n v="3983255"/>
    <n v="3751139"/>
    <n v="0"/>
  </r>
  <r>
    <s v="w12C"/>
    <n v="3997724"/>
    <n v="3690756"/>
    <n v="4339393"/>
    <n v="4639643"/>
    <n v="12"/>
    <x v="1"/>
    <n v="7688480"/>
    <n v="8979036"/>
    <n v="1"/>
  </r>
  <r>
    <s v="w13A"/>
    <n v="996113"/>
    <n v="964279"/>
    <n v="1012487"/>
    <n v="1128940"/>
    <n v="13"/>
    <x v="2"/>
    <n v="1960392"/>
    <n v="2141427"/>
    <n v="1"/>
  </r>
  <r>
    <s v="w14A"/>
    <n v="1143634"/>
    <n v="1033836"/>
    <n v="909534"/>
    <n v="856349"/>
    <n v="14"/>
    <x v="2"/>
    <n v="2177470"/>
    <n v="1765883"/>
    <n v="0"/>
  </r>
  <r>
    <s v="w15A"/>
    <n v="2549276"/>
    <n v="2584751"/>
    <n v="2033079"/>
    <n v="2066918"/>
    <n v="15"/>
    <x v="2"/>
    <n v="5134027"/>
    <n v="4099997"/>
    <n v="0"/>
  </r>
  <r>
    <s v="w16C"/>
    <n v="1367212"/>
    <n v="1361389"/>
    <n v="1572320"/>
    <n v="1836258"/>
    <n v="16"/>
    <x v="1"/>
    <n v="2728601"/>
    <n v="3408578"/>
    <n v="1"/>
  </r>
  <r>
    <s v="w17A"/>
    <n v="2567464"/>
    <n v="2441857"/>
    <n v="1524132"/>
    <n v="1496810"/>
    <n v="17"/>
    <x v="2"/>
    <n v="5009321"/>
    <n v="3020942"/>
    <n v="0"/>
  </r>
  <r>
    <s v="w18D"/>
    <n v="1334060"/>
    <n v="1395231"/>
    <n v="578655"/>
    <n v="677663"/>
    <n v="18"/>
    <x v="0"/>
    <n v="2729291"/>
    <n v="1256318"/>
    <n v="0"/>
  </r>
  <r>
    <s v="w19C"/>
    <n v="2976209"/>
    <n v="3199665"/>
    <n v="1666477"/>
    <n v="1759240"/>
    <n v="19"/>
    <x v="1"/>
    <n v="6175874"/>
    <n v="3425717"/>
    <n v="0"/>
  </r>
  <r>
    <s v="w20C"/>
    <n v="1443351"/>
    <n v="1565539"/>
    <n v="1355276"/>
    <n v="1423414"/>
    <n v="20"/>
    <x v="1"/>
    <n v="3008890"/>
    <n v="2778690"/>
    <n v="0"/>
  </r>
  <r>
    <s v="w21A"/>
    <n v="2486640"/>
    <n v="2265936"/>
    <n v="297424"/>
    <n v="274759"/>
    <n v="21"/>
    <x v="2"/>
    <n v="4752576"/>
    <n v="572183"/>
    <n v="0"/>
  </r>
  <r>
    <s v="w22B"/>
    <n v="685438"/>
    <n v="749124"/>
    <n v="2697677"/>
    <n v="2821550"/>
    <n v="22"/>
    <x v="3"/>
    <n v="1434562"/>
    <n v="5519227"/>
    <n v="1"/>
  </r>
  <r>
    <s v="w23B"/>
    <n v="2166753"/>
    <n v="2338698"/>
    <n v="1681433"/>
    <n v="1592443"/>
    <n v="23"/>
    <x v="3"/>
    <n v="4505451"/>
    <n v="3273876"/>
    <n v="0"/>
  </r>
  <r>
    <s v="w24C"/>
    <n v="643177"/>
    <n v="684187"/>
    <n v="796213"/>
    <n v="867904"/>
    <n v="24"/>
    <x v="1"/>
    <n v="1327364"/>
    <n v="1664117"/>
    <n v="1"/>
  </r>
  <r>
    <s v="w25B"/>
    <n v="450192"/>
    <n v="434755"/>
    <n v="1656446"/>
    <n v="1691000"/>
    <n v="25"/>
    <x v="3"/>
    <n v="884947"/>
    <n v="3347446"/>
    <n v="1"/>
  </r>
  <r>
    <s v="w26C"/>
    <n v="1037774"/>
    <n v="1113789"/>
    <n v="877464"/>
    <n v="990837"/>
    <n v="26"/>
    <x v="1"/>
    <n v="2151563"/>
    <n v="1868301"/>
    <n v="0"/>
  </r>
  <r>
    <s v="w27C"/>
    <n v="2351213"/>
    <n v="2358482"/>
    <n v="1098384"/>
    <n v="1121488"/>
    <n v="27"/>
    <x v="1"/>
    <n v="4709695"/>
    <n v="2219872"/>
    <n v="0"/>
  </r>
  <r>
    <s v="w28D"/>
    <n v="2613354"/>
    <n v="2837241"/>
    <n v="431144"/>
    <n v="434113"/>
    <n v="28"/>
    <x v="0"/>
    <n v="5450595"/>
    <n v="865257"/>
    <n v="0"/>
  </r>
  <r>
    <s v="w29A"/>
    <n v="1859691"/>
    <n v="1844250"/>
    <n v="1460134"/>
    <n v="1585258"/>
    <n v="29"/>
    <x v="2"/>
    <n v="3703941"/>
    <n v="3045392"/>
    <n v="0"/>
  </r>
  <r>
    <s v="w30C"/>
    <n v="2478386"/>
    <n v="2562144"/>
    <n v="30035"/>
    <n v="29396"/>
    <n v="30"/>
    <x v="1"/>
    <n v="5040530"/>
    <n v="59431"/>
    <n v="0"/>
  </r>
  <r>
    <s v="w31C"/>
    <n v="1938122"/>
    <n v="1816647"/>
    <n v="1602356"/>
    <n v="1875221"/>
    <n v="31"/>
    <x v="1"/>
    <n v="3754769"/>
    <n v="3477577"/>
    <n v="0"/>
  </r>
  <r>
    <s v="w32D"/>
    <n v="992523"/>
    <n v="1028501"/>
    <n v="1995446"/>
    <n v="1860524"/>
    <n v="32"/>
    <x v="0"/>
    <n v="2021024"/>
    <n v="3855970"/>
    <n v="1"/>
  </r>
  <r>
    <s v="w33B"/>
    <n v="2966291"/>
    <n v="2889963"/>
    <n v="462453"/>
    <n v="486354"/>
    <n v="33"/>
    <x v="3"/>
    <n v="5856254"/>
    <n v="948807"/>
    <n v="0"/>
  </r>
  <r>
    <s v="w34C"/>
    <n v="76648"/>
    <n v="81385"/>
    <n v="1374708"/>
    <n v="1379567"/>
    <n v="34"/>
    <x v="1"/>
    <n v="158033"/>
    <n v="2754275"/>
    <n v="1"/>
  </r>
  <r>
    <s v="w35C"/>
    <n v="2574432"/>
    <n v="2409710"/>
    <n v="987486"/>
    <n v="999043"/>
    <n v="35"/>
    <x v="1"/>
    <n v="4984142"/>
    <n v="1986529"/>
    <n v="0"/>
  </r>
  <r>
    <s v="w36B"/>
    <n v="1778590"/>
    <n v="1874844"/>
    <n v="111191"/>
    <n v="117846"/>
    <n v="36"/>
    <x v="3"/>
    <n v="3653434"/>
    <n v="229037"/>
    <n v="0"/>
  </r>
  <r>
    <s v="w37A"/>
    <n v="1506541"/>
    <n v="1414887"/>
    <n v="1216612"/>
    <n v="1166775"/>
    <n v="37"/>
    <x v="2"/>
    <n v="2921428"/>
    <n v="2383387"/>
    <n v="0"/>
  </r>
  <r>
    <s v="w38B"/>
    <n v="1598886"/>
    <n v="1687917"/>
    <n v="449788"/>
    <n v="427615"/>
    <n v="38"/>
    <x v="3"/>
    <n v="3286803"/>
    <n v="877403"/>
    <n v="0"/>
  </r>
  <r>
    <s v="w39D"/>
    <n v="548989"/>
    <n v="514636"/>
    <n v="2770344"/>
    <n v="3187897"/>
    <n v="39"/>
    <x v="0"/>
    <n v="1063625"/>
    <n v="5958241"/>
    <n v="1"/>
  </r>
  <r>
    <s v="w40A"/>
    <n v="1175198"/>
    <n v="1095440"/>
    <n v="2657174"/>
    <n v="2491947"/>
    <n v="40"/>
    <x v="2"/>
    <n v="2270638"/>
    <n v="5149121"/>
    <n v="1"/>
  </r>
  <r>
    <s v="w41D"/>
    <n v="2115336"/>
    <n v="2202769"/>
    <n v="15339"/>
    <n v="14652"/>
    <n v="41"/>
    <x v="0"/>
    <n v="4318105"/>
    <n v="29991"/>
    <n v="0"/>
  </r>
  <r>
    <s v="w42B"/>
    <n v="2346640"/>
    <n v="2197559"/>
    <n v="373470"/>
    <n v="353365"/>
    <n v="42"/>
    <x v="3"/>
    <n v="4544199"/>
    <n v="726835"/>
    <n v="0"/>
  </r>
  <r>
    <s v="w43D"/>
    <n v="2548438"/>
    <n v="2577213"/>
    <n v="37986"/>
    <n v="37766"/>
    <n v="43"/>
    <x v="0"/>
    <n v="5125651"/>
    <n v="75752"/>
    <n v="0"/>
  </r>
  <r>
    <s v="w44C"/>
    <n v="835495"/>
    <n v="837746"/>
    <n v="1106177"/>
    <n v="917781"/>
    <n v="44"/>
    <x v="1"/>
    <n v="1673241"/>
    <n v="2023958"/>
    <n v="1"/>
  </r>
  <r>
    <s v="w45B"/>
    <n v="1187448"/>
    <n v="1070426"/>
    <n v="1504608"/>
    <n v="1756990"/>
    <n v="45"/>
    <x v="3"/>
    <n v="2257874"/>
    <n v="3261598"/>
    <n v="1"/>
  </r>
  <r>
    <s v="w46C"/>
    <n v="140026"/>
    <n v="146354"/>
    <n v="2759991"/>
    <n v="2742120"/>
    <n v="46"/>
    <x v="1"/>
    <n v="286380"/>
    <n v="5502111"/>
    <n v="1"/>
  </r>
  <r>
    <s v="w47B"/>
    <n v="1198765"/>
    <n v="1304945"/>
    <n v="2786493"/>
    <n v="2602643"/>
    <n v="47"/>
    <x v="3"/>
    <n v="2503710"/>
    <n v="5389136"/>
    <n v="1"/>
  </r>
  <r>
    <s v="w48C"/>
    <n v="2619776"/>
    <n v="2749623"/>
    <n v="2888215"/>
    <n v="2800174"/>
    <n v="48"/>
    <x v="1"/>
    <n v="5369399"/>
    <n v="5688389"/>
    <n v="1"/>
  </r>
  <r>
    <s v="w49C"/>
    <n v="248398"/>
    <n v="268511"/>
    <n v="3110853"/>
    <n v="2986411"/>
    <n v="49"/>
    <x v="1"/>
    <n v="516909"/>
    <n v="6097264"/>
    <n v="1"/>
  </r>
  <r>
    <s v="w50B"/>
    <n v="2494207"/>
    <n v="2625207"/>
    <n v="1796293"/>
    <n v="1853602"/>
    <n v="50"/>
    <x v="3"/>
    <n v="5119414"/>
    <n v="3649895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A88A83-8DE9-44A0-B038-C98D6BF6342D}" name="Tabela przestawna2" cacheId="4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 chartFormat="16" rowHeaderCaption="Rejon">
  <location ref="A2:B7" firstHeaderRow="1" firstDataRow="1" firstDataCol="1"/>
  <pivotFields count="9"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3"/>
        <item x="1"/>
        <item x="0"/>
        <item t="default"/>
      </items>
    </pivotField>
    <pivotField dataField="1" showAll="0"/>
    <pivotField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a z 2013" fld="7" baseField="0" baseItem="0"/>
  </dataFields>
  <chartFormats count="1"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AC5266-9172-4E7C-97E6-D420FCDFEE00}" name="Tabela przestawna3" cacheId="7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>
  <location ref="A1:B6" firstHeaderRow="1" firstDataRow="1" firstDataCol="1"/>
  <pivotFields count="10"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3"/>
        <item x="1"/>
        <item x="0"/>
        <item t="default"/>
      </items>
    </pivotField>
    <pivotField showAll="0"/>
    <pivotField showAll="0"/>
    <pivotField dataField="1"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a z b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F7A4BE4D-BD74-4F94-8FBC-FF2A60E73D82}" autoFormatId="16" applyNumberFormats="0" applyBorderFormats="0" applyFontFormats="0" applyPatternFormats="0" applyAlignmentFormats="0" applyWidthHeightFormats="0">
  <queryTableRefresh nextId="22" unboundColumnsRight="16">
    <queryTableFields count="2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  <queryTableField id="7" dataBound="0" tableColumnId="7"/>
      <queryTableField id="12" dataBound="0" tableColumnId="12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EC1601-C1A3-47A7-B671-3154BAE9CA04}" name="kraina" displayName="kraina" ref="A1:U51" tableType="queryTable" totalsRowShown="0">
  <autoFilter ref="A1:U51" xr:uid="{A1EC1601-C1A3-47A7-B671-3154BAE9CA04}"/>
  <tableColumns count="21">
    <tableColumn id="1" xr3:uid="{CEFD0330-CF47-40B5-9B65-E103BE3665AF}" uniqueName="1" name="nazwa woj." queryTableFieldId="1" dataDxfId="17"/>
    <tableColumn id="2" xr3:uid="{51653079-F1B2-4302-B293-2B743711D924}" uniqueName="2" name="k 2013" queryTableFieldId="2"/>
    <tableColumn id="3" xr3:uid="{368AC727-0F63-4D2E-833C-72C7B7DF339B}" uniqueName="3" name="m 2013" queryTableFieldId="3"/>
    <tableColumn id="4" xr3:uid="{BB4E590A-A2F5-4661-B5B0-70957A07D2E9}" uniqueName="4" name="k 2014" queryTableFieldId="4"/>
    <tableColumn id="5" xr3:uid="{0E27479A-D2F5-46DB-9E94-BBC2131D3AD7}" uniqueName="5" name="m 2014" queryTableFieldId="5"/>
    <tableColumn id="6" xr3:uid="{5EA1B6B1-9476-4177-8F74-A9BF73EF9924}" uniqueName="6" name="nr woj." queryTableFieldId="6" dataDxfId="16">
      <calculatedColumnFormula>VALUE(MID(kraina[[#This Row],[nazwa woj.]],2,2))</calculatedColumnFormula>
    </tableColumn>
    <tableColumn id="7" xr3:uid="{ED2386AA-4AB2-4D52-BA5D-D479992625E1}" uniqueName="7" name="rejon" queryTableFieldId="7" dataDxfId="15">
      <calculatedColumnFormula>MID(kraina[[#This Row],[nazwa woj.]],4,1)</calculatedColumnFormula>
    </tableColumn>
    <tableColumn id="12" xr3:uid="{68D58744-EB36-47B8-AEFA-6DA803A7BC36}" uniqueName="12" name="b" queryTableFieldId="12" dataDxfId="14">
      <calculatedColumnFormula>IF(AND(kraina[[#This Row],[m 2014]]-kraina[[#This Row],[m 2013]]&gt;0,kraina[[#This Row],[k 2014]]-kraina[[#This Row],[k 2013]]&gt;0),1,0)</calculatedColumnFormula>
    </tableColumn>
    <tableColumn id="8" xr3:uid="{1E05BA20-043D-4F0D-ABA7-3BDE180C6879}" uniqueName="8" name="2013" queryTableFieldId="8" dataDxfId="13">
      <calculatedColumnFormula>kraina[[#This Row],[k 2013]]+kraina[[#This Row],[m 2013]]</calculatedColumnFormula>
    </tableColumn>
    <tableColumn id="9" xr3:uid="{656E834D-6FA7-4BCC-AB5F-9A52E5050D2E}" uniqueName="9" name="2014" queryTableFieldId="9" dataDxfId="12">
      <calculatedColumnFormula>kraina[[#This Row],[k 2014]]+kraina[[#This Row],[m 2014]]</calculatedColumnFormula>
    </tableColumn>
    <tableColumn id="10" xr3:uid="{DD77B0C3-9EB6-43C7-9D2A-F4DD9D0FF648}" uniqueName="10" name="2015" queryTableFieldId="10" dataDxfId="11">
      <calculatedColumnFormula>ROUNDDOWN(IF(J2&gt;2*$I2, J2,J2*ROUNDDOWN($J2/$I2,4)),0)</calculatedColumnFormula>
    </tableColumn>
    <tableColumn id="11" xr3:uid="{73CF8275-2EB9-43C6-B223-10CDC6E306D2}" uniqueName="11" name="2016" queryTableFieldId="11" dataDxfId="10">
      <calculatedColumnFormula>ROUNDDOWN(IF(K2&gt;2*$I2, K2,K2*ROUNDDOWN($J2/$I2,4)),0)</calculatedColumnFormula>
    </tableColumn>
    <tableColumn id="13" xr3:uid="{C2781E7B-C058-444E-8E40-369C93A4CC72}" uniqueName="13" name="2017" queryTableFieldId="13" dataDxfId="9">
      <calculatedColumnFormula>ROUNDDOWN(IF(L2&gt;2*$I2, L2,L2*ROUNDDOWN($J2/$I2,4)),0)</calculatedColumnFormula>
    </tableColumn>
    <tableColumn id="14" xr3:uid="{DD3446F0-CF16-4D99-8796-1A2F21B64669}" uniqueName="14" name="2018" queryTableFieldId="14" dataDxfId="8">
      <calculatedColumnFormula>ROUNDDOWN(IF(M2&gt;2*$I2, M2,M2*ROUNDDOWN($J2/$I2,4)),0)</calculatedColumnFormula>
    </tableColumn>
    <tableColumn id="15" xr3:uid="{74829951-B4E3-4F4C-90C5-54A40402A658}" uniqueName="15" name="2019" queryTableFieldId="15" dataDxfId="7">
      <calculatedColumnFormula>ROUNDDOWN(IF(N2&gt;2*$I2, N2,N2*ROUNDDOWN($J2/$I2,4)),0)</calculatedColumnFormula>
    </tableColumn>
    <tableColumn id="16" xr3:uid="{C3E3E1AE-9722-441D-9AF6-0E40CB4A32FF}" uniqueName="16" name="2020" queryTableFieldId="16" dataDxfId="6">
      <calculatedColumnFormula>ROUNDDOWN(IF(O2&gt;2*$I2, O2,O2*ROUNDDOWN($J2/$I2,4)),0)</calculatedColumnFormula>
    </tableColumn>
    <tableColumn id="17" xr3:uid="{2A0D6F0D-DAB7-4668-9A34-FD9D60ABB077}" uniqueName="17" name="2021" queryTableFieldId="17" dataDxfId="5">
      <calculatedColumnFormula>ROUNDDOWN(IF(P2&gt;2*$I2, P2,P2*ROUNDDOWN($J2/$I2,4)),0)</calculatedColumnFormula>
    </tableColumn>
    <tableColumn id="18" xr3:uid="{88BBECB5-A340-4AA5-BFE8-192C5AC2D1DF}" uniqueName="18" name="2022" queryTableFieldId="18" dataDxfId="4">
      <calculatedColumnFormula>ROUNDDOWN(IF(Q2&gt;2*$I2, Q2,Q2*ROUNDDOWN($J2/$I2,4)),0)</calculatedColumnFormula>
    </tableColumn>
    <tableColumn id="19" xr3:uid="{8A6D5DA8-F456-46D5-89DA-8582195E7338}" uniqueName="19" name="2023" queryTableFieldId="19" dataDxfId="3">
      <calculatedColumnFormula>ROUNDDOWN(IF(R2&gt;2*$I2, R2,R2*ROUNDDOWN($J2/$I2,4)),0)</calculatedColumnFormula>
    </tableColumn>
    <tableColumn id="20" xr3:uid="{9B6837E4-73E7-4709-930C-387E0D5CA434}" uniqueName="20" name="2024" queryTableFieldId="20" dataDxfId="2">
      <calculatedColumnFormula>ROUNDDOWN(IF(S2&gt;2*$I2, S2,S2*ROUNDDOWN($J2/$I2,4)),0)</calculatedColumnFormula>
    </tableColumn>
    <tableColumn id="21" xr3:uid="{960AE3A6-CC13-4034-897C-0D3569D2B6DC}" uniqueName="21" name="2025" queryTableFieldId="21" dataDxfId="1">
      <calculatedColumnFormula>ROUNDDOWN(IF(T2&gt;2*$I2, T2,T2*ROUNDDOWN($J2/$I2,4)),0)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F1CBE-7887-4082-819A-2318B21EB2A8}">
  <dimension ref="A1:X51"/>
  <sheetViews>
    <sheetView tabSelected="1" zoomScale="70" zoomScaleNormal="70" workbookViewId="0">
      <selection activeCell="V4" sqref="V4"/>
    </sheetView>
  </sheetViews>
  <sheetFormatPr defaultRowHeight="14.4" x14ac:dyDescent="0.3"/>
  <cols>
    <col min="1" max="5" width="10.77734375" bestFit="1" customWidth="1"/>
    <col min="11" max="11" width="10" bestFit="1" customWidth="1"/>
    <col min="14" max="14" width="8.88671875" customWidth="1"/>
    <col min="22" max="22" width="17.88671875" customWidth="1"/>
  </cols>
  <sheetData>
    <row r="1" spans="1:24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67</v>
      </c>
      <c r="I1" t="s">
        <v>57</v>
      </c>
      <c r="J1" t="s">
        <v>58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</row>
    <row r="2" spans="1:24" x14ac:dyDescent="0.3">
      <c r="A2" s="1" t="s">
        <v>0</v>
      </c>
      <c r="B2">
        <v>1415007</v>
      </c>
      <c r="C2">
        <v>1397195</v>
      </c>
      <c r="D2">
        <v>1499070</v>
      </c>
      <c r="E2">
        <v>1481105</v>
      </c>
      <c r="F2">
        <f>VALUE(MID(kraina[[#This Row],[nazwa woj.]],2,2))</f>
        <v>1</v>
      </c>
      <c r="G2" t="str">
        <f>MID(kraina[[#This Row],[nazwa woj.]],4,1)</f>
        <v>D</v>
      </c>
      <c r="H2" s="1">
        <f>IF(AND(kraina[[#This Row],[m 2014]]-kraina[[#This Row],[m 2013]]&gt;0,kraina[[#This Row],[k 2014]]-kraina[[#This Row],[k 2013]]&gt;0),1,0)</f>
        <v>1</v>
      </c>
      <c r="I2">
        <f>kraina[[#This Row],[k 2013]]+kraina[[#This Row],[m 2013]]</f>
        <v>2812202</v>
      </c>
      <c r="J2">
        <f>kraina[[#This Row],[k 2014]]+kraina[[#This Row],[m 2014]]</f>
        <v>2980175</v>
      </c>
      <c r="K2" s="1">
        <f t="shared" ref="K2:U2" si="0">ROUNDDOWN(IF(J2&gt;2*$I2, J2,J2*ROUNDDOWN($J2/$I2,4)),0)</f>
        <v>3158091</v>
      </c>
      <c r="L2" s="1">
        <f t="shared" si="0"/>
        <v>3346629</v>
      </c>
      <c r="M2" s="1">
        <f t="shared" si="0"/>
        <v>3546422</v>
      </c>
      <c r="N2" s="1">
        <f t="shared" si="0"/>
        <v>3758143</v>
      </c>
      <c r="O2" s="1">
        <f t="shared" si="0"/>
        <v>3982504</v>
      </c>
      <c r="P2" s="1">
        <f t="shared" si="0"/>
        <v>4220259</v>
      </c>
      <c r="Q2" s="1">
        <f t="shared" si="0"/>
        <v>4472208</v>
      </c>
      <c r="R2" s="1">
        <f t="shared" si="0"/>
        <v>4739198</v>
      </c>
      <c r="S2" s="1">
        <f t="shared" si="0"/>
        <v>5022128</v>
      </c>
      <c r="T2" s="1">
        <f t="shared" si="0"/>
        <v>5321949</v>
      </c>
      <c r="U2" s="1">
        <f t="shared" si="0"/>
        <v>5639669</v>
      </c>
      <c r="V2">
        <f>MAX(kraina[2025])</f>
        <v>16699503</v>
      </c>
      <c r="W2" cm="1">
        <f t="array" ref="W2">IF(SUM(IF(kraina[[#This Row],[2014]:[2025]]&gt;2*kraina[[#This Row],[2013]],1,0))&gt;0,1,0)</f>
        <v>1</v>
      </c>
      <c r="X2">
        <f>COUNTIF(W:W,1)</f>
        <v>18</v>
      </c>
    </row>
    <row r="3" spans="1:24" x14ac:dyDescent="0.3">
      <c r="A3" s="1" t="s">
        <v>1</v>
      </c>
      <c r="B3">
        <v>1711390</v>
      </c>
      <c r="C3">
        <v>1641773</v>
      </c>
      <c r="D3">
        <v>1522030</v>
      </c>
      <c r="E3">
        <v>1618733</v>
      </c>
      <c r="F3">
        <f>VALUE(MID(kraina[[#This Row],[nazwa woj.]],2,2))</f>
        <v>2</v>
      </c>
      <c r="G3" t="str">
        <f>MID(kraina[[#This Row],[nazwa woj.]],4,1)</f>
        <v>D</v>
      </c>
      <c r="H3">
        <f>IF(AND(kraina[[#This Row],[m 2014]]-kraina[[#This Row],[m 2013]]&gt;0,kraina[[#This Row],[k 2014]]-kraina[[#This Row],[k 2013]]&gt;0),1,0)</f>
        <v>0</v>
      </c>
      <c r="I3">
        <f>kraina[[#This Row],[k 2013]]+kraina[[#This Row],[m 2013]]</f>
        <v>3353163</v>
      </c>
      <c r="J3">
        <f>kraina[[#This Row],[k 2014]]+kraina[[#This Row],[m 2014]]</f>
        <v>3140763</v>
      </c>
      <c r="K3" s="1">
        <f t="shared" ref="K3:U3" si="1">ROUNDDOWN(IF(J3&gt;2*$I3, J3,J3*ROUNDDOWN($J3/$I3,4)),0)</f>
        <v>2941638</v>
      </c>
      <c r="L3" s="1">
        <f t="shared" si="1"/>
        <v>2755138</v>
      </c>
      <c r="M3" s="1">
        <f t="shared" si="1"/>
        <v>2580462</v>
      </c>
      <c r="N3" s="1">
        <f t="shared" si="1"/>
        <v>2416860</v>
      </c>
      <c r="O3" s="1">
        <f t="shared" si="1"/>
        <v>2263631</v>
      </c>
      <c r="P3" s="1">
        <f t="shared" si="1"/>
        <v>2120116</v>
      </c>
      <c r="Q3" s="1">
        <f t="shared" si="1"/>
        <v>1985700</v>
      </c>
      <c r="R3" s="1">
        <f t="shared" si="1"/>
        <v>1859806</v>
      </c>
      <c r="S3" s="1">
        <f t="shared" si="1"/>
        <v>1741894</v>
      </c>
      <c r="T3" s="1">
        <f t="shared" si="1"/>
        <v>1631457</v>
      </c>
      <c r="U3" s="1">
        <f t="shared" si="1"/>
        <v>1528022</v>
      </c>
      <c r="V3">
        <f>SUM(kraina[2025])</f>
        <v>125930205</v>
      </c>
      <c r="W3" cm="1">
        <f t="array" ref="W3">IF(SUM(IF(kraina[[#This Row],[2014]:[2025]]&gt;2*kraina[[#This Row],[2013]],1,0))&gt;0,1,0)</f>
        <v>0</v>
      </c>
    </row>
    <row r="4" spans="1:24" x14ac:dyDescent="0.3">
      <c r="A4" s="1" t="s">
        <v>2</v>
      </c>
      <c r="B4">
        <v>1165105</v>
      </c>
      <c r="C4">
        <v>1278732</v>
      </c>
      <c r="D4">
        <v>1299953</v>
      </c>
      <c r="E4">
        <v>1191621</v>
      </c>
      <c r="F4">
        <f>VALUE(MID(kraina[[#This Row],[nazwa woj.]],2,2))</f>
        <v>3</v>
      </c>
      <c r="G4" t="str">
        <f>MID(kraina[[#This Row],[nazwa woj.]],4,1)</f>
        <v>C</v>
      </c>
      <c r="H4">
        <f>IF(AND(kraina[[#This Row],[m 2014]]-kraina[[#This Row],[m 2013]]&gt;0,kraina[[#This Row],[k 2014]]-kraina[[#This Row],[k 2013]]&gt;0),1,0)</f>
        <v>0</v>
      </c>
      <c r="I4">
        <f>kraina[[#This Row],[k 2013]]+kraina[[#This Row],[m 2013]]</f>
        <v>2443837</v>
      </c>
      <c r="J4">
        <f>kraina[[#This Row],[k 2014]]+kraina[[#This Row],[m 2014]]</f>
        <v>2491574</v>
      </c>
      <c r="K4" s="1">
        <f t="shared" ref="K4:U4" si="2">ROUNDDOWN(IF(J4&gt;2*$I4, J4,J4*ROUNDDOWN($J4/$I4,4)),0)</f>
        <v>2540159</v>
      </c>
      <c r="L4" s="1">
        <f t="shared" si="2"/>
        <v>2589692</v>
      </c>
      <c r="M4" s="1">
        <f t="shared" si="2"/>
        <v>2640190</v>
      </c>
      <c r="N4" s="1">
        <f t="shared" si="2"/>
        <v>2691673</v>
      </c>
      <c r="O4" s="1">
        <f t="shared" si="2"/>
        <v>2744160</v>
      </c>
      <c r="P4" s="1">
        <f t="shared" si="2"/>
        <v>2797671</v>
      </c>
      <c r="Q4" s="1">
        <f t="shared" si="2"/>
        <v>2852225</v>
      </c>
      <c r="R4" s="1">
        <f t="shared" si="2"/>
        <v>2907843</v>
      </c>
      <c r="S4" s="1">
        <f t="shared" si="2"/>
        <v>2964545</v>
      </c>
      <c r="T4" s="1">
        <f t="shared" si="2"/>
        <v>3022353</v>
      </c>
      <c r="U4" s="1">
        <f t="shared" si="2"/>
        <v>3081288</v>
      </c>
      <c r="V4" t="s">
        <v>80</v>
      </c>
      <c r="W4" cm="1">
        <f t="array" ref="W4">IF(SUM(IF(kraina[[#This Row],[2014]:[2025]]&gt;2*kraina[[#This Row],[2013]],1,0))&gt;0,1,0)</f>
        <v>0</v>
      </c>
    </row>
    <row r="5" spans="1:24" x14ac:dyDescent="0.3">
      <c r="A5" s="1" t="s">
        <v>3</v>
      </c>
      <c r="B5">
        <v>949065</v>
      </c>
      <c r="C5">
        <v>1026050</v>
      </c>
      <c r="D5">
        <v>688027</v>
      </c>
      <c r="E5">
        <v>723233</v>
      </c>
      <c r="F5">
        <f>VALUE(MID(kraina[[#This Row],[nazwa woj.]],2,2))</f>
        <v>4</v>
      </c>
      <c r="G5" t="str">
        <f>MID(kraina[[#This Row],[nazwa woj.]],4,1)</f>
        <v>D</v>
      </c>
      <c r="H5">
        <f>IF(AND(kraina[[#This Row],[m 2014]]-kraina[[#This Row],[m 2013]]&gt;0,kraina[[#This Row],[k 2014]]-kraina[[#This Row],[k 2013]]&gt;0),1,0)</f>
        <v>0</v>
      </c>
      <c r="I5">
        <f>kraina[[#This Row],[k 2013]]+kraina[[#This Row],[m 2013]]</f>
        <v>1975115</v>
      </c>
      <c r="J5">
        <f>kraina[[#This Row],[k 2014]]+kraina[[#This Row],[m 2014]]</f>
        <v>1411260</v>
      </c>
      <c r="K5" s="1">
        <f t="shared" ref="K5:U5" si="3">ROUNDDOWN(IF(J5&gt;2*$I5, J5,J5*ROUNDDOWN($J5/$I5,4)),0)</f>
        <v>1008345</v>
      </c>
      <c r="L5" s="1">
        <f t="shared" si="3"/>
        <v>720462</v>
      </c>
      <c r="M5" s="1">
        <f t="shared" si="3"/>
        <v>514770</v>
      </c>
      <c r="N5" s="1">
        <f t="shared" si="3"/>
        <v>367803</v>
      </c>
      <c r="O5" s="1">
        <f t="shared" si="3"/>
        <v>262795</v>
      </c>
      <c r="P5" s="1">
        <f t="shared" si="3"/>
        <v>187767</v>
      </c>
      <c r="Q5" s="1">
        <f t="shared" si="3"/>
        <v>134159</v>
      </c>
      <c r="R5" s="1">
        <f t="shared" si="3"/>
        <v>95856</v>
      </c>
      <c r="S5" s="1">
        <f t="shared" si="3"/>
        <v>68489</v>
      </c>
      <c r="T5" s="1">
        <f t="shared" si="3"/>
        <v>48935</v>
      </c>
      <c r="U5" s="1">
        <f t="shared" si="3"/>
        <v>34964</v>
      </c>
      <c r="W5" cm="1">
        <f t="array" ref="W5">IF(SUM(IF(kraina[[#This Row],[2014]:[2025]]&gt;2*kraina[[#This Row],[2013]],1,0))&gt;0,1,0)</f>
        <v>0</v>
      </c>
    </row>
    <row r="6" spans="1:24" x14ac:dyDescent="0.3">
      <c r="A6" s="1" t="s">
        <v>4</v>
      </c>
      <c r="B6">
        <v>2436107</v>
      </c>
      <c r="C6">
        <v>2228622</v>
      </c>
      <c r="D6">
        <v>1831600</v>
      </c>
      <c r="E6">
        <v>1960624</v>
      </c>
      <c r="F6">
        <f>VALUE(MID(kraina[[#This Row],[nazwa woj.]],2,2))</f>
        <v>5</v>
      </c>
      <c r="G6" t="str">
        <f>MID(kraina[[#This Row],[nazwa woj.]],4,1)</f>
        <v>A</v>
      </c>
      <c r="H6">
        <f>IF(AND(kraina[[#This Row],[m 2014]]-kraina[[#This Row],[m 2013]]&gt;0,kraina[[#This Row],[k 2014]]-kraina[[#This Row],[k 2013]]&gt;0),1,0)</f>
        <v>0</v>
      </c>
      <c r="I6">
        <f>kraina[[#This Row],[k 2013]]+kraina[[#This Row],[m 2013]]</f>
        <v>4664729</v>
      </c>
      <c r="J6">
        <f>kraina[[#This Row],[k 2014]]+kraina[[#This Row],[m 2014]]</f>
        <v>3792224</v>
      </c>
      <c r="K6" s="1">
        <f t="shared" ref="K6:U6" si="4">ROUNDDOWN(IF(J6&gt;2*$I6, J6,J6*ROUNDDOWN($J6/$I6,4)),0)</f>
        <v>3082698</v>
      </c>
      <c r="L6" s="1">
        <f t="shared" si="4"/>
        <v>2505925</v>
      </c>
      <c r="M6" s="1">
        <f t="shared" si="4"/>
        <v>2037066</v>
      </c>
      <c r="N6" s="1">
        <f t="shared" si="4"/>
        <v>1655930</v>
      </c>
      <c r="O6" s="1">
        <f t="shared" si="4"/>
        <v>1346105</v>
      </c>
      <c r="P6" s="1">
        <f t="shared" si="4"/>
        <v>1094248</v>
      </c>
      <c r="Q6" s="1">
        <f t="shared" si="4"/>
        <v>889514</v>
      </c>
      <c r="R6" s="1">
        <f t="shared" si="4"/>
        <v>723085</v>
      </c>
      <c r="S6" s="1">
        <f t="shared" si="4"/>
        <v>587795</v>
      </c>
      <c r="T6" s="1">
        <f t="shared" si="4"/>
        <v>477818</v>
      </c>
      <c r="U6" s="1">
        <f t="shared" si="4"/>
        <v>388418</v>
      </c>
      <c r="W6" cm="1">
        <f t="array" ref="W6">IF(SUM(IF(kraina[[#This Row],[2014]:[2025]]&gt;2*kraina[[#This Row],[2013]],1,0))&gt;0,1,0)</f>
        <v>0</v>
      </c>
    </row>
    <row r="7" spans="1:24" x14ac:dyDescent="0.3">
      <c r="A7" s="1" t="s">
        <v>5</v>
      </c>
      <c r="B7">
        <v>1846928</v>
      </c>
      <c r="C7">
        <v>1851433</v>
      </c>
      <c r="D7">
        <v>2125113</v>
      </c>
      <c r="E7">
        <v>2028635</v>
      </c>
      <c r="F7">
        <f>VALUE(MID(kraina[[#This Row],[nazwa woj.]],2,2))</f>
        <v>6</v>
      </c>
      <c r="G7" t="str">
        <f>MID(kraina[[#This Row],[nazwa woj.]],4,1)</f>
        <v>D</v>
      </c>
      <c r="H7">
        <f>IF(AND(kraina[[#This Row],[m 2014]]-kraina[[#This Row],[m 2013]]&gt;0,kraina[[#This Row],[k 2014]]-kraina[[#This Row],[k 2013]]&gt;0),1,0)</f>
        <v>1</v>
      </c>
      <c r="I7">
        <f>kraina[[#This Row],[k 2013]]+kraina[[#This Row],[m 2013]]</f>
        <v>3698361</v>
      </c>
      <c r="J7">
        <f>kraina[[#This Row],[k 2014]]+kraina[[#This Row],[m 2014]]</f>
        <v>4153748</v>
      </c>
      <c r="K7" s="1">
        <f t="shared" ref="K7:U7" si="5">ROUNDDOWN(IF(J7&gt;2*$I7, J7,J7*ROUNDDOWN($J7/$I7,4)),0)</f>
        <v>4665074</v>
      </c>
      <c r="L7" s="1">
        <f t="shared" si="5"/>
        <v>5239344</v>
      </c>
      <c r="M7" s="1">
        <f t="shared" si="5"/>
        <v>5884307</v>
      </c>
      <c r="N7" s="1">
        <f t="shared" si="5"/>
        <v>6608665</v>
      </c>
      <c r="O7" s="1">
        <f t="shared" si="5"/>
        <v>7422191</v>
      </c>
      <c r="P7" s="1">
        <f t="shared" si="5"/>
        <v>7422191</v>
      </c>
      <c r="Q7" s="1">
        <f t="shared" si="5"/>
        <v>7422191</v>
      </c>
      <c r="R7" s="1">
        <f t="shared" si="5"/>
        <v>7422191</v>
      </c>
      <c r="S7" s="1">
        <f t="shared" si="5"/>
        <v>7422191</v>
      </c>
      <c r="T7" s="1">
        <f t="shared" si="5"/>
        <v>7422191</v>
      </c>
      <c r="U7" s="1">
        <f t="shared" si="5"/>
        <v>7422191</v>
      </c>
      <c r="W7" cm="1">
        <f t="array" ref="W7">IF(SUM(IF(kraina[[#This Row],[2014]:[2025]]&gt;2*kraina[[#This Row],[2013]],1,0))&gt;0,1,0)</f>
        <v>1</v>
      </c>
    </row>
    <row r="8" spans="1:24" x14ac:dyDescent="0.3">
      <c r="A8" s="1" t="s">
        <v>6</v>
      </c>
      <c r="B8">
        <v>3841577</v>
      </c>
      <c r="C8">
        <v>3848394</v>
      </c>
      <c r="D8">
        <v>3595975</v>
      </c>
      <c r="E8">
        <v>3123039</v>
      </c>
      <c r="F8">
        <f>VALUE(MID(kraina[[#This Row],[nazwa woj.]],2,2))</f>
        <v>7</v>
      </c>
      <c r="G8" t="str">
        <f>MID(kraina[[#This Row],[nazwa woj.]],4,1)</f>
        <v>B</v>
      </c>
      <c r="H8">
        <f>IF(AND(kraina[[#This Row],[m 2014]]-kraina[[#This Row],[m 2013]]&gt;0,kraina[[#This Row],[k 2014]]-kraina[[#This Row],[k 2013]]&gt;0),1,0)</f>
        <v>0</v>
      </c>
      <c r="I8">
        <f>kraina[[#This Row],[k 2013]]+kraina[[#This Row],[m 2013]]</f>
        <v>7689971</v>
      </c>
      <c r="J8">
        <f>kraina[[#This Row],[k 2014]]+kraina[[#This Row],[m 2014]]</f>
        <v>6719014</v>
      </c>
      <c r="K8" s="1">
        <f t="shared" ref="K8:U8" si="6">ROUNDDOWN(IF(J8&gt;2*$I8, J8,J8*ROUNDDOWN($J8/$I8,4)),0)</f>
        <v>5870402</v>
      </c>
      <c r="L8" s="1">
        <f t="shared" si="6"/>
        <v>5128970</v>
      </c>
      <c r="M8" s="1">
        <f t="shared" si="6"/>
        <v>4481181</v>
      </c>
      <c r="N8" s="1">
        <f t="shared" si="6"/>
        <v>3915207</v>
      </c>
      <c r="O8" s="1">
        <f t="shared" si="6"/>
        <v>3420716</v>
      </c>
      <c r="P8" s="1">
        <f t="shared" si="6"/>
        <v>2988679</v>
      </c>
      <c r="Q8" s="1">
        <f t="shared" si="6"/>
        <v>2611208</v>
      </c>
      <c r="R8" s="1">
        <f t="shared" si="6"/>
        <v>2281412</v>
      </c>
      <c r="S8" s="1">
        <f t="shared" si="6"/>
        <v>1993269</v>
      </c>
      <c r="T8" s="1">
        <f t="shared" si="6"/>
        <v>1741519</v>
      </c>
      <c r="U8" s="1">
        <f t="shared" si="6"/>
        <v>1521565</v>
      </c>
      <c r="W8" cm="1">
        <f t="array" ref="W8">IF(SUM(IF(kraina[[#This Row],[2014]:[2025]]&gt;2*kraina[[#This Row],[2013]],1,0))&gt;0,1,0)</f>
        <v>0</v>
      </c>
    </row>
    <row r="9" spans="1:24" x14ac:dyDescent="0.3">
      <c r="A9" s="1" t="s">
        <v>7</v>
      </c>
      <c r="B9">
        <v>679557</v>
      </c>
      <c r="C9">
        <v>655500</v>
      </c>
      <c r="D9">
        <v>1012012</v>
      </c>
      <c r="E9">
        <v>1067022</v>
      </c>
      <c r="F9">
        <f>VALUE(MID(kraina[[#This Row],[nazwa woj.]],2,2))</f>
        <v>8</v>
      </c>
      <c r="G9" t="str">
        <f>MID(kraina[[#This Row],[nazwa woj.]],4,1)</f>
        <v>A</v>
      </c>
      <c r="H9">
        <f>IF(AND(kraina[[#This Row],[m 2014]]-kraina[[#This Row],[m 2013]]&gt;0,kraina[[#This Row],[k 2014]]-kraina[[#This Row],[k 2013]]&gt;0),1,0)</f>
        <v>1</v>
      </c>
      <c r="I9">
        <f>kraina[[#This Row],[k 2013]]+kraina[[#This Row],[m 2013]]</f>
        <v>1335057</v>
      </c>
      <c r="J9">
        <f>kraina[[#This Row],[k 2014]]+kraina[[#This Row],[m 2014]]</f>
        <v>2079034</v>
      </c>
      <c r="K9" s="1">
        <f t="shared" ref="K9:U9" si="7">ROUNDDOWN(IF(J9&gt;2*$I9, J9,J9*ROUNDDOWN($J9/$I9,4)),0)</f>
        <v>3237471</v>
      </c>
      <c r="L9" s="1">
        <f t="shared" si="7"/>
        <v>3237471</v>
      </c>
      <c r="M9" s="1">
        <f t="shared" si="7"/>
        <v>3237471</v>
      </c>
      <c r="N9" s="1">
        <f t="shared" si="7"/>
        <v>3237471</v>
      </c>
      <c r="O9" s="1">
        <f t="shared" si="7"/>
        <v>3237471</v>
      </c>
      <c r="P9" s="1">
        <f t="shared" si="7"/>
        <v>3237471</v>
      </c>
      <c r="Q9" s="1">
        <f t="shared" si="7"/>
        <v>3237471</v>
      </c>
      <c r="R9" s="1">
        <f t="shared" si="7"/>
        <v>3237471</v>
      </c>
      <c r="S9" s="1">
        <f t="shared" si="7"/>
        <v>3237471</v>
      </c>
      <c r="T9" s="1">
        <f t="shared" si="7"/>
        <v>3237471</v>
      </c>
      <c r="U9" s="1">
        <f t="shared" si="7"/>
        <v>3237471</v>
      </c>
      <c r="W9" cm="1">
        <f t="array" ref="W9">IF(SUM(IF(kraina[[#This Row],[2014]:[2025]]&gt;2*kraina[[#This Row],[2013]],1,0))&gt;0,1,0)</f>
        <v>1</v>
      </c>
    </row>
    <row r="10" spans="1:24" x14ac:dyDescent="0.3">
      <c r="A10" s="1" t="s">
        <v>8</v>
      </c>
      <c r="B10">
        <v>1660998</v>
      </c>
      <c r="C10">
        <v>1630345</v>
      </c>
      <c r="D10">
        <v>1130119</v>
      </c>
      <c r="E10">
        <v>1080238</v>
      </c>
      <c r="F10">
        <f>VALUE(MID(kraina[[#This Row],[nazwa woj.]],2,2))</f>
        <v>9</v>
      </c>
      <c r="G10" t="str">
        <f>MID(kraina[[#This Row],[nazwa woj.]],4,1)</f>
        <v>C</v>
      </c>
      <c r="H10">
        <f>IF(AND(kraina[[#This Row],[m 2014]]-kraina[[#This Row],[m 2013]]&gt;0,kraina[[#This Row],[k 2014]]-kraina[[#This Row],[k 2013]]&gt;0),1,0)</f>
        <v>0</v>
      </c>
      <c r="I10">
        <f>kraina[[#This Row],[k 2013]]+kraina[[#This Row],[m 2013]]</f>
        <v>3291343</v>
      </c>
      <c r="J10">
        <f>kraina[[#This Row],[k 2014]]+kraina[[#This Row],[m 2014]]</f>
        <v>2210357</v>
      </c>
      <c r="K10" s="1">
        <f t="shared" ref="K10:U10" si="8">ROUNDDOWN(IF(J10&gt;2*$I10, J10,J10*ROUNDDOWN($J10/$I10,4)),0)</f>
        <v>1484254</v>
      </c>
      <c r="L10" s="1">
        <f t="shared" si="8"/>
        <v>996676</v>
      </c>
      <c r="M10" s="1">
        <f t="shared" si="8"/>
        <v>669267</v>
      </c>
      <c r="N10" s="1">
        <f t="shared" si="8"/>
        <v>449412</v>
      </c>
      <c r="O10" s="1">
        <f t="shared" si="8"/>
        <v>301780</v>
      </c>
      <c r="P10" s="1">
        <f t="shared" si="8"/>
        <v>202645</v>
      </c>
      <c r="Q10" s="1">
        <f t="shared" si="8"/>
        <v>136076</v>
      </c>
      <c r="R10" s="1">
        <f t="shared" si="8"/>
        <v>91375</v>
      </c>
      <c r="S10" s="1">
        <f t="shared" si="8"/>
        <v>61358</v>
      </c>
      <c r="T10" s="1">
        <f t="shared" si="8"/>
        <v>41201</v>
      </c>
      <c r="U10" s="1">
        <f t="shared" si="8"/>
        <v>27666</v>
      </c>
      <c r="W10" cm="1">
        <f t="array" ref="W10">IF(SUM(IF(kraina[[#This Row],[2014]:[2025]]&gt;2*kraina[[#This Row],[2013]],1,0))&gt;0,1,0)</f>
        <v>0</v>
      </c>
    </row>
    <row r="11" spans="1:24" x14ac:dyDescent="0.3">
      <c r="A11" s="1" t="s">
        <v>9</v>
      </c>
      <c r="B11">
        <v>1157622</v>
      </c>
      <c r="C11">
        <v>1182345</v>
      </c>
      <c r="D11">
        <v>830785</v>
      </c>
      <c r="E11">
        <v>833779</v>
      </c>
      <c r="F11">
        <f>VALUE(MID(kraina[[#This Row],[nazwa woj.]],2,2))</f>
        <v>10</v>
      </c>
      <c r="G11" t="str">
        <f>MID(kraina[[#This Row],[nazwa woj.]],4,1)</f>
        <v>C</v>
      </c>
      <c r="H11">
        <f>IF(AND(kraina[[#This Row],[m 2014]]-kraina[[#This Row],[m 2013]]&gt;0,kraina[[#This Row],[k 2014]]-kraina[[#This Row],[k 2013]]&gt;0),1,0)</f>
        <v>0</v>
      </c>
      <c r="I11">
        <f>kraina[[#This Row],[k 2013]]+kraina[[#This Row],[m 2013]]</f>
        <v>2339967</v>
      </c>
      <c r="J11">
        <f>kraina[[#This Row],[k 2014]]+kraina[[#This Row],[m 2014]]</f>
        <v>1664564</v>
      </c>
      <c r="K11" s="1">
        <f t="shared" ref="K11:U11" si="9">ROUNDDOWN(IF(J11&gt;2*$I11, J11,J11*ROUNDDOWN($J11/$I11,4)),0)</f>
        <v>1184004</v>
      </c>
      <c r="L11" s="1">
        <f t="shared" si="9"/>
        <v>842182</v>
      </c>
      <c r="M11" s="1">
        <f t="shared" si="9"/>
        <v>599044</v>
      </c>
      <c r="N11" s="1">
        <f t="shared" si="9"/>
        <v>426099</v>
      </c>
      <c r="O11" s="1">
        <f t="shared" si="9"/>
        <v>303084</v>
      </c>
      <c r="P11" s="1">
        <f t="shared" si="9"/>
        <v>215583</v>
      </c>
      <c r="Q11" s="1">
        <f t="shared" si="9"/>
        <v>153344</v>
      </c>
      <c r="R11" s="1">
        <f t="shared" si="9"/>
        <v>109073</v>
      </c>
      <c r="S11" s="1">
        <f t="shared" si="9"/>
        <v>77583</v>
      </c>
      <c r="T11" s="1">
        <f t="shared" si="9"/>
        <v>55184</v>
      </c>
      <c r="U11" s="1">
        <f t="shared" si="9"/>
        <v>39252</v>
      </c>
      <c r="W11" cm="1">
        <f t="array" ref="W11">IF(SUM(IF(kraina[[#This Row],[2014]:[2025]]&gt;2*kraina[[#This Row],[2013]],1,0))&gt;0,1,0)</f>
        <v>0</v>
      </c>
    </row>
    <row r="12" spans="1:24" x14ac:dyDescent="0.3">
      <c r="A12" s="1" t="s">
        <v>10</v>
      </c>
      <c r="B12">
        <v>1987047</v>
      </c>
      <c r="C12">
        <v>1996208</v>
      </c>
      <c r="D12">
        <v>2053892</v>
      </c>
      <c r="E12">
        <v>1697247</v>
      </c>
      <c r="F12">
        <f>VALUE(MID(kraina[[#This Row],[nazwa woj.]],2,2))</f>
        <v>11</v>
      </c>
      <c r="G12" t="str">
        <f>MID(kraina[[#This Row],[nazwa woj.]],4,1)</f>
        <v>D</v>
      </c>
      <c r="H12">
        <f>IF(AND(kraina[[#This Row],[m 2014]]-kraina[[#This Row],[m 2013]]&gt;0,kraina[[#This Row],[k 2014]]-kraina[[#This Row],[k 2013]]&gt;0),1,0)</f>
        <v>0</v>
      </c>
      <c r="I12">
        <f>kraina[[#This Row],[k 2013]]+kraina[[#This Row],[m 2013]]</f>
        <v>3983255</v>
      </c>
      <c r="J12">
        <f>kraina[[#This Row],[k 2014]]+kraina[[#This Row],[m 2014]]</f>
        <v>3751139</v>
      </c>
      <c r="K12" s="1">
        <f t="shared" ref="K12:U12" si="10">ROUNDDOWN(IF(J12&gt;2*$I12, J12,J12*ROUNDDOWN($J12/$I12,4)),0)</f>
        <v>3532447</v>
      </c>
      <c r="L12" s="1">
        <f t="shared" si="10"/>
        <v>3326505</v>
      </c>
      <c r="M12" s="1">
        <f t="shared" si="10"/>
        <v>3132569</v>
      </c>
      <c r="N12" s="1">
        <f t="shared" si="10"/>
        <v>2949940</v>
      </c>
      <c r="O12" s="1">
        <f t="shared" si="10"/>
        <v>2777958</v>
      </c>
      <c r="P12" s="1">
        <f t="shared" si="10"/>
        <v>2616003</v>
      </c>
      <c r="Q12" s="1">
        <f t="shared" si="10"/>
        <v>2463490</v>
      </c>
      <c r="R12" s="1">
        <f t="shared" si="10"/>
        <v>2319868</v>
      </c>
      <c r="S12" s="1">
        <f t="shared" si="10"/>
        <v>2184619</v>
      </c>
      <c r="T12" s="1">
        <f t="shared" si="10"/>
        <v>2057255</v>
      </c>
      <c r="U12" s="1">
        <f t="shared" si="10"/>
        <v>1937317</v>
      </c>
      <c r="W12" cm="1">
        <f t="array" ref="W12">IF(SUM(IF(kraina[[#This Row],[2014]:[2025]]&gt;2*kraina[[#This Row],[2013]],1,0))&gt;0,1,0)</f>
        <v>0</v>
      </c>
    </row>
    <row r="13" spans="1:24" x14ac:dyDescent="0.3">
      <c r="A13" s="1" t="s">
        <v>11</v>
      </c>
      <c r="B13">
        <v>3997724</v>
      </c>
      <c r="C13">
        <v>3690756</v>
      </c>
      <c r="D13">
        <v>4339393</v>
      </c>
      <c r="E13">
        <v>4639643</v>
      </c>
      <c r="F13">
        <f>VALUE(MID(kraina[[#This Row],[nazwa woj.]],2,2))</f>
        <v>12</v>
      </c>
      <c r="G13" t="str">
        <f>MID(kraina[[#This Row],[nazwa woj.]],4,1)</f>
        <v>C</v>
      </c>
      <c r="H13">
        <f>IF(AND(kraina[[#This Row],[m 2014]]-kraina[[#This Row],[m 2013]]&gt;0,kraina[[#This Row],[k 2014]]-kraina[[#This Row],[k 2013]]&gt;0),1,0)</f>
        <v>1</v>
      </c>
      <c r="I13">
        <f>kraina[[#This Row],[k 2013]]+kraina[[#This Row],[m 2013]]</f>
        <v>7688480</v>
      </c>
      <c r="J13">
        <f>kraina[[#This Row],[k 2014]]+kraina[[#This Row],[m 2014]]</f>
        <v>8979036</v>
      </c>
      <c r="K13" s="1">
        <f t="shared" ref="K13:U13" si="11">ROUNDDOWN(IF(J13&gt;2*$I13, J13,J13*ROUNDDOWN($J13/$I13,4)),0)</f>
        <v>10485718</v>
      </c>
      <c r="L13" s="1">
        <f t="shared" si="11"/>
        <v>12245221</v>
      </c>
      <c r="M13" s="1">
        <f t="shared" si="11"/>
        <v>14299969</v>
      </c>
      <c r="N13" s="1">
        <f t="shared" si="11"/>
        <v>16699503</v>
      </c>
      <c r="O13" s="1">
        <f t="shared" si="11"/>
        <v>16699503</v>
      </c>
      <c r="P13" s="1">
        <f t="shared" si="11"/>
        <v>16699503</v>
      </c>
      <c r="Q13" s="1">
        <f t="shared" si="11"/>
        <v>16699503</v>
      </c>
      <c r="R13" s="1">
        <f t="shared" si="11"/>
        <v>16699503</v>
      </c>
      <c r="S13" s="1">
        <f t="shared" si="11"/>
        <v>16699503</v>
      </c>
      <c r="T13" s="1">
        <f t="shared" si="11"/>
        <v>16699503</v>
      </c>
      <c r="U13" s="1">
        <f t="shared" si="11"/>
        <v>16699503</v>
      </c>
      <c r="W13" cm="1">
        <f t="array" ref="W13">IF(SUM(IF(kraina[[#This Row],[2014]:[2025]]&gt;2*kraina[[#This Row],[2013]],1,0))&gt;0,1,0)</f>
        <v>1</v>
      </c>
    </row>
    <row r="14" spans="1:24" x14ac:dyDescent="0.3">
      <c r="A14" s="1" t="s">
        <v>12</v>
      </c>
      <c r="B14">
        <v>996113</v>
      </c>
      <c r="C14">
        <v>964279</v>
      </c>
      <c r="D14">
        <v>1012487</v>
      </c>
      <c r="E14">
        <v>1128940</v>
      </c>
      <c r="F14">
        <f>VALUE(MID(kraina[[#This Row],[nazwa woj.]],2,2))</f>
        <v>13</v>
      </c>
      <c r="G14" t="str">
        <f>MID(kraina[[#This Row],[nazwa woj.]],4,1)</f>
        <v>A</v>
      </c>
      <c r="H14">
        <f>IF(AND(kraina[[#This Row],[m 2014]]-kraina[[#This Row],[m 2013]]&gt;0,kraina[[#This Row],[k 2014]]-kraina[[#This Row],[k 2013]]&gt;0),1,0)</f>
        <v>1</v>
      </c>
      <c r="I14">
        <f>kraina[[#This Row],[k 2013]]+kraina[[#This Row],[m 2013]]</f>
        <v>1960392</v>
      </c>
      <c r="J14">
        <f>kraina[[#This Row],[k 2014]]+kraina[[#This Row],[m 2014]]</f>
        <v>2141427</v>
      </c>
      <c r="K14" s="1">
        <f t="shared" ref="K14:U14" si="12">ROUNDDOWN(IF(J14&gt;2*$I14, J14,J14*ROUNDDOWN($J14/$I14,4)),0)</f>
        <v>2339080</v>
      </c>
      <c r="L14" s="1">
        <f t="shared" si="12"/>
        <v>2554977</v>
      </c>
      <c r="M14" s="1">
        <f t="shared" si="12"/>
        <v>2790801</v>
      </c>
      <c r="N14" s="1">
        <f t="shared" si="12"/>
        <v>3048391</v>
      </c>
      <c r="O14" s="1">
        <f t="shared" si="12"/>
        <v>3329757</v>
      </c>
      <c r="P14" s="1">
        <f t="shared" si="12"/>
        <v>3637093</v>
      </c>
      <c r="Q14" s="1">
        <f t="shared" si="12"/>
        <v>3972796</v>
      </c>
      <c r="R14" s="1">
        <f t="shared" si="12"/>
        <v>3972796</v>
      </c>
      <c r="S14" s="1">
        <f t="shared" si="12"/>
        <v>3972796</v>
      </c>
      <c r="T14" s="1">
        <f t="shared" si="12"/>
        <v>3972796</v>
      </c>
      <c r="U14" s="1">
        <f t="shared" si="12"/>
        <v>3972796</v>
      </c>
      <c r="W14" cm="1">
        <f t="array" ref="W14">IF(SUM(IF(kraina[[#This Row],[2014]:[2025]]&gt;2*kraina[[#This Row],[2013]],1,0))&gt;0,1,0)</f>
        <v>1</v>
      </c>
    </row>
    <row r="15" spans="1:24" x14ac:dyDescent="0.3">
      <c r="A15" s="1" t="s">
        <v>13</v>
      </c>
      <c r="B15">
        <v>1143634</v>
      </c>
      <c r="C15">
        <v>1033836</v>
      </c>
      <c r="D15">
        <v>909534</v>
      </c>
      <c r="E15">
        <v>856349</v>
      </c>
      <c r="F15">
        <f>VALUE(MID(kraina[[#This Row],[nazwa woj.]],2,2))</f>
        <v>14</v>
      </c>
      <c r="G15" t="str">
        <f>MID(kraina[[#This Row],[nazwa woj.]],4,1)</f>
        <v>A</v>
      </c>
      <c r="H15">
        <f>IF(AND(kraina[[#This Row],[m 2014]]-kraina[[#This Row],[m 2013]]&gt;0,kraina[[#This Row],[k 2014]]-kraina[[#This Row],[k 2013]]&gt;0),1,0)</f>
        <v>0</v>
      </c>
      <c r="I15">
        <f>kraina[[#This Row],[k 2013]]+kraina[[#This Row],[m 2013]]</f>
        <v>2177470</v>
      </c>
      <c r="J15">
        <f>kraina[[#This Row],[k 2014]]+kraina[[#This Row],[m 2014]]</f>
        <v>1765883</v>
      </c>
      <c r="K15" s="1">
        <f t="shared" ref="K15:U15" si="13">ROUNDDOWN(IF(J15&gt;2*$I15, J15,J15*ROUNDDOWN($J15/$I15,4)),0)</f>
        <v>1431954</v>
      </c>
      <c r="L15" s="1">
        <f t="shared" si="13"/>
        <v>1161171</v>
      </c>
      <c r="M15" s="1">
        <f t="shared" si="13"/>
        <v>941593</v>
      </c>
      <c r="N15" s="1">
        <f t="shared" si="13"/>
        <v>763537</v>
      </c>
      <c r="O15" s="1">
        <f t="shared" si="13"/>
        <v>619152</v>
      </c>
      <c r="P15" s="1">
        <f t="shared" si="13"/>
        <v>502070</v>
      </c>
      <c r="Q15" s="1">
        <f t="shared" si="13"/>
        <v>407128</v>
      </c>
      <c r="R15" s="1">
        <f t="shared" si="13"/>
        <v>330140</v>
      </c>
      <c r="S15" s="1">
        <f t="shared" si="13"/>
        <v>267710</v>
      </c>
      <c r="T15" s="1">
        <f t="shared" si="13"/>
        <v>217086</v>
      </c>
      <c r="U15" s="1">
        <f t="shared" si="13"/>
        <v>176035</v>
      </c>
      <c r="W15" cm="1">
        <f t="array" ref="W15">IF(SUM(IF(kraina[[#This Row],[2014]:[2025]]&gt;2*kraina[[#This Row],[2013]],1,0))&gt;0,1,0)</f>
        <v>0</v>
      </c>
    </row>
    <row r="16" spans="1:24" x14ac:dyDescent="0.3">
      <c r="A16" s="1" t="s">
        <v>14</v>
      </c>
      <c r="B16">
        <v>2549276</v>
      </c>
      <c r="C16">
        <v>2584751</v>
      </c>
      <c r="D16">
        <v>2033079</v>
      </c>
      <c r="E16">
        <v>2066918</v>
      </c>
      <c r="F16">
        <f>VALUE(MID(kraina[[#This Row],[nazwa woj.]],2,2))</f>
        <v>15</v>
      </c>
      <c r="G16" t="str">
        <f>MID(kraina[[#This Row],[nazwa woj.]],4,1)</f>
        <v>A</v>
      </c>
      <c r="H16">
        <f>IF(AND(kraina[[#This Row],[m 2014]]-kraina[[#This Row],[m 2013]]&gt;0,kraina[[#This Row],[k 2014]]-kraina[[#This Row],[k 2013]]&gt;0),1,0)</f>
        <v>0</v>
      </c>
      <c r="I16">
        <f>kraina[[#This Row],[k 2013]]+kraina[[#This Row],[m 2013]]</f>
        <v>5134027</v>
      </c>
      <c r="J16">
        <f>kraina[[#This Row],[k 2014]]+kraina[[#This Row],[m 2014]]</f>
        <v>4099997</v>
      </c>
      <c r="K16" s="1">
        <f t="shared" ref="K16:U16" si="14">ROUNDDOWN(IF(J16&gt;2*$I16, J16,J16*ROUNDDOWN($J16/$I16,4)),0)</f>
        <v>3273847</v>
      </c>
      <c r="L16" s="1">
        <f t="shared" si="14"/>
        <v>2614166</v>
      </c>
      <c r="M16" s="1">
        <f t="shared" si="14"/>
        <v>2087411</v>
      </c>
      <c r="N16" s="1">
        <f t="shared" si="14"/>
        <v>1666797</v>
      </c>
      <c r="O16" s="1">
        <f t="shared" si="14"/>
        <v>1330937</v>
      </c>
      <c r="P16" s="1">
        <f t="shared" si="14"/>
        <v>1062753</v>
      </c>
      <c r="Q16" s="1">
        <f t="shared" si="14"/>
        <v>848608</v>
      </c>
      <c r="R16" s="1">
        <f t="shared" si="14"/>
        <v>677613</v>
      </c>
      <c r="S16" s="1">
        <f t="shared" si="14"/>
        <v>541073</v>
      </c>
      <c r="T16" s="1">
        <f t="shared" si="14"/>
        <v>432046</v>
      </c>
      <c r="U16" s="1">
        <f t="shared" si="14"/>
        <v>344988</v>
      </c>
      <c r="W16" cm="1">
        <f t="array" ref="W16">IF(SUM(IF(kraina[[#This Row],[2014]:[2025]]&gt;2*kraina[[#This Row],[2013]],1,0))&gt;0,1,0)</f>
        <v>0</v>
      </c>
    </row>
    <row r="17" spans="1:23" x14ac:dyDescent="0.3">
      <c r="A17" s="1" t="s">
        <v>15</v>
      </c>
      <c r="B17">
        <v>1367212</v>
      </c>
      <c r="C17">
        <v>1361389</v>
      </c>
      <c r="D17">
        <v>1572320</v>
      </c>
      <c r="E17">
        <v>1836258</v>
      </c>
      <c r="F17">
        <f>VALUE(MID(kraina[[#This Row],[nazwa woj.]],2,2))</f>
        <v>16</v>
      </c>
      <c r="G17" t="str">
        <f>MID(kraina[[#This Row],[nazwa woj.]],4,1)</f>
        <v>C</v>
      </c>
      <c r="H17">
        <f>IF(AND(kraina[[#This Row],[m 2014]]-kraina[[#This Row],[m 2013]]&gt;0,kraina[[#This Row],[k 2014]]-kraina[[#This Row],[k 2013]]&gt;0),1,0)</f>
        <v>1</v>
      </c>
      <c r="I17">
        <f>kraina[[#This Row],[k 2013]]+kraina[[#This Row],[m 2013]]</f>
        <v>2728601</v>
      </c>
      <c r="J17">
        <f>kraina[[#This Row],[k 2014]]+kraina[[#This Row],[m 2014]]</f>
        <v>3408578</v>
      </c>
      <c r="K17" s="1">
        <f t="shared" ref="K17:U17" si="15">ROUNDDOWN(IF(J17&gt;2*$I17, J17,J17*ROUNDDOWN($J17/$I17,4)),0)</f>
        <v>4257995</v>
      </c>
      <c r="L17" s="1">
        <f t="shared" si="15"/>
        <v>5319087</v>
      </c>
      <c r="M17" s="1">
        <f t="shared" si="15"/>
        <v>6644603</v>
      </c>
      <c r="N17" s="1">
        <f t="shared" si="15"/>
        <v>6644603</v>
      </c>
      <c r="O17" s="1">
        <f t="shared" si="15"/>
        <v>6644603</v>
      </c>
      <c r="P17" s="1">
        <f t="shared" si="15"/>
        <v>6644603</v>
      </c>
      <c r="Q17" s="1">
        <f t="shared" si="15"/>
        <v>6644603</v>
      </c>
      <c r="R17" s="1">
        <f t="shared" si="15"/>
        <v>6644603</v>
      </c>
      <c r="S17" s="1">
        <f t="shared" si="15"/>
        <v>6644603</v>
      </c>
      <c r="T17" s="1">
        <f t="shared" si="15"/>
        <v>6644603</v>
      </c>
      <c r="U17" s="1">
        <f t="shared" si="15"/>
        <v>6644603</v>
      </c>
      <c r="W17" cm="1">
        <f t="array" ref="W17">IF(SUM(IF(kraina[[#This Row],[2014]:[2025]]&gt;2*kraina[[#This Row],[2013]],1,0))&gt;0,1,0)</f>
        <v>1</v>
      </c>
    </row>
    <row r="18" spans="1:23" x14ac:dyDescent="0.3">
      <c r="A18" s="1" t="s">
        <v>16</v>
      </c>
      <c r="B18">
        <v>2567464</v>
      </c>
      <c r="C18">
        <v>2441857</v>
      </c>
      <c r="D18">
        <v>1524132</v>
      </c>
      <c r="E18">
        <v>1496810</v>
      </c>
      <c r="F18">
        <f>VALUE(MID(kraina[[#This Row],[nazwa woj.]],2,2))</f>
        <v>17</v>
      </c>
      <c r="G18" t="str">
        <f>MID(kraina[[#This Row],[nazwa woj.]],4,1)</f>
        <v>A</v>
      </c>
      <c r="H18">
        <f>IF(AND(kraina[[#This Row],[m 2014]]-kraina[[#This Row],[m 2013]]&gt;0,kraina[[#This Row],[k 2014]]-kraina[[#This Row],[k 2013]]&gt;0),1,0)</f>
        <v>0</v>
      </c>
      <c r="I18">
        <f>kraina[[#This Row],[k 2013]]+kraina[[#This Row],[m 2013]]</f>
        <v>5009321</v>
      </c>
      <c r="J18">
        <f>kraina[[#This Row],[k 2014]]+kraina[[#This Row],[m 2014]]</f>
        <v>3020942</v>
      </c>
      <c r="K18" s="1">
        <f t="shared" ref="K18:U18" si="16">ROUNDDOWN(IF(J18&gt;2*$I18, J18,J18*ROUNDDOWN($J18/$I18,4)),0)</f>
        <v>1821628</v>
      </c>
      <c r="L18" s="1">
        <f t="shared" si="16"/>
        <v>1098441</v>
      </c>
      <c r="M18" s="1">
        <f t="shared" si="16"/>
        <v>662359</v>
      </c>
      <c r="N18" s="1">
        <f t="shared" si="16"/>
        <v>399402</v>
      </c>
      <c r="O18" s="1">
        <f t="shared" si="16"/>
        <v>240839</v>
      </c>
      <c r="P18" s="1">
        <f t="shared" si="16"/>
        <v>145225</v>
      </c>
      <c r="Q18" s="1">
        <f t="shared" si="16"/>
        <v>87570</v>
      </c>
      <c r="R18" s="1">
        <f t="shared" si="16"/>
        <v>52804</v>
      </c>
      <c r="S18" s="1">
        <f t="shared" si="16"/>
        <v>31840</v>
      </c>
      <c r="T18" s="1">
        <f t="shared" si="16"/>
        <v>19199</v>
      </c>
      <c r="U18" s="1">
        <f t="shared" si="16"/>
        <v>11576</v>
      </c>
      <c r="W18" cm="1">
        <f t="array" ref="W18">IF(SUM(IF(kraina[[#This Row],[2014]:[2025]]&gt;2*kraina[[#This Row],[2013]],1,0))&gt;0,1,0)</f>
        <v>0</v>
      </c>
    </row>
    <row r="19" spans="1:23" x14ac:dyDescent="0.3">
      <c r="A19" s="1" t="s">
        <v>17</v>
      </c>
      <c r="B19">
        <v>1334060</v>
      </c>
      <c r="C19">
        <v>1395231</v>
      </c>
      <c r="D19">
        <v>578655</v>
      </c>
      <c r="E19">
        <v>677663</v>
      </c>
      <c r="F19">
        <f>VALUE(MID(kraina[[#This Row],[nazwa woj.]],2,2))</f>
        <v>18</v>
      </c>
      <c r="G19" t="str">
        <f>MID(kraina[[#This Row],[nazwa woj.]],4,1)</f>
        <v>D</v>
      </c>
      <c r="H19">
        <f>IF(AND(kraina[[#This Row],[m 2014]]-kraina[[#This Row],[m 2013]]&gt;0,kraina[[#This Row],[k 2014]]-kraina[[#This Row],[k 2013]]&gt;0),1,0)</f>
        <v>0</v>
      </c>
      <c r="I19">
        <f>kraina[[#This Row],[k 2013]]+kraina[[#This Row],[m 2013]]</f>
        <v>2729291</v>
      </c>
      <c r="J19">
        <f>kraina[[#This Row],[k 2014]]+kraina[[#This Row],[m 2014]]</f>
        <v>1256318</v>
      </c>
      <c r="K19" s="1">
        <f t="shared" ref="K19:U19" si="17">ROUNDDOWN(IF(J19&gt;2*$I19, J19,J19*ROUNDDOWN($J19/$I19,4)),0)</f>
        <v>578283</v>
      </c>
      <c r="L19" s="1">
        <f t="shared" si="17"/>
        <v>266183</v>
      </c>
      <c r="M19" s="1">
        <f t="shared" si="17"/>
        <v>122524</v>
      </c>
      <c r="N19" s="1">
        <f t="shared" si="17"/>
        <v>56397</v>
      </c>
      <c r="O19" s="1">
        <f t="shared" si="17"/>
        <v>25959</v>
      </c>
      <c r="P19" s="1">
        <f t="shared" si="17"/>
        <v>11948</v>
      </c>
      <c r="Q19" s="1">
        <f t="shared" si="17"/>
        <v>5499</v>
      </c>
      <c r="R19" s="1">
        <f t="shared" si="17"/>
        <v>2531</v>
      </c>
      <c r="S19" s="1">
        <f t="shared" si="17"/>
        <v>1165</v>
      </c>
      <c r="T19" s="1">
        <f t="shared" si="17"/>
        <v>536</v>
      </c>
      <c r="U19" s="1">
        <f t="shared" si="17"/>
        <v>246</v>
      </c>
      <c r="W19" cm="1">
        <f t="array" ref="W19">IF(SUM(IF(kraina[[#This Row],[2014]:[2025]]&gt;2*kraina[[#This Row],[2013]],1,0))&gt;0,1,0)</f>
        <v>0</v>
      </c>
    </row>
    <row r="20" spans="1:23" x14ac:dyDescent="0.3">
      <c r="A20" s="1" t="s">
        <v>18</v>
      </c>
      <c r="B20">
        <v>2976209</v>
      </c>
      <c r="C20">
        <v>3199665</v>
      </c>
      <c r="D20">
        <v>1666477</v>
      </c>
      <c r="E20">
        <v>1759240</v>
      </c>
      <c r="F20">
        <f>VALUE(MID(kraina[[#This Row],[nazwa woj.]],2,2))</f>
        <v>19</v>
      </c>
      <c r="G20" t="str">
        <f>MID(kraina[[#This Row],[nazwa woj.]],4,1)</f>
        <v>C</v>
      </c>
      <c r="H20">
        <f>IF(AND(kraina[[#This Row],[m 2014]]-kraina[[#This Row],[m 2013]]&gt;0,kraina[[#This Row],[k 2014]]-kraina[[#This Row],[k 2013]]&gt;0),1,0)</f>
        <v>0</v>
      </c>
      <c r="I20">
        <f>kraina[[#This Row],[k 2013]]+kraina[[#This Row],[m 2013]]</f>
        <v>6175874</v>
      </c>
      <c r="J20">
        <f>kraina[[#This Row],[k 2014]]+kraina[[#This Row],[m 2014]]</f>
        <v>3425717</v>
      </c>
      <c r="K20" s="1">
        <f t="shared" ref="K20:U20" si="18">ROUNDDOWN(IF(J20&gt;2*$I20, J20,J20*ROUNDDOWN($J20/$I20,4)),0)</f>
        <v>1899902</v>
      </c>
      <c r="L20" s="1">
        <f t="shared" si="18"/>
        <v>1053685</v>
      </c>
      <c r="M20" s="1">
        <f t="shared" si="18"/>
        <v>584373</v>
      </c>
      <c r="N20" s="1">
        <f t="shared" si="18"/>
        <v>324093</v>
      </c>
      <c r="O20" s="1">
        <f t="shared" si="18"/>
        <v>179741</v>
      </c>
      <c r="P20" s="1">
        <f t="shared" si="18"/>
        <v>99684</v>
      </c>
      <c r="Q20" s="1">
        <f t="shared" si="18"/>
        <v>55284</v>
      </c>
      <c r="R20" s="1">
        <f t="shared" si="18"/>
        <v>30660</v>
      </c>
      <c r="S20" s="1">
        <f t="shared" si="18"/>
        <v>17004</v>
      </c>
      <c r="T20" s="1">
        <f t="shared" si="18"/>
        <v>9430</v>
      </c>
      <c r="U20" s="1">
        <f t="shared" si="18"/>
        <v>5229</v>
      </c>
      <c r="W20" cm="1">
        <f t="array" ref="W20">IF(SUM(IF(kraina[[#This Row],[2014]:[2025]]&gt;2*kraina[[#This Row],[2013]],1,0))&gt;0,1,0)</f>
        <v>0</v>
      </c>
    </row>
    <row r="21" spans="1:23" x14ac:dyDescent="0.3">
      <c r="A21" s="1" t="s">
        <v>19</v>
      </c>
      <c r="B21">
        <v>1443351</v>
      </c>
      <c r="C21">
        <v>1565539</v>
      </c>
      <c r="D21">
        <v>1355276</v>
      </c>
      <c r="E21">
        <v>1423414</v>
      </c>
      <c r="F21">
        <f>VALUE(MID(kraina[[#This Row],[nazwa woj.]],2,2))</f>
        <v>20</v>
      </c>
      <c r="G21" t="str">
        <f>MID(kraina[[#This Row],[nazwa woj.]],4,1)</f>
        <v>C</v>
      </c>
      <c r="H21">
        <f>IF(AND(kraina[[#This Row],[m 2014]]-kraina[[#This Row],[m 2013]]&gt;0,kraina[[#This Row],[k 2014]]-kraina[[#This Row],[k 2013]]&gt;0),1,0)</f>
        <v>0</v>
      </c>
      <c r="I21">
        <f>kraina[[#This Row],[k 2013]]+kraina[[#This Row],[m 2013]]</f>
        <v>3008890</v>
      </c>
      <c r="J21">
        <f>kraina[[#This Row],[k 2014]]+kraina[[#This Row],[m 2014]]</f>
        <v>2778690</v>
      </c>
      <c r="K21" s="1">
        <f t="shared" ref="K21:U21" si="19">ROUNDDOWN(IF(J21&gt;2*$I21, J21,J21*ROUNDDOWN($J21/$I21,4)),0)</f>
        <v>2565842</v>
      </c>
      <c r="L21" s="1">
        <f t="shared" si="19"/>
        <v>2369298</v>
      </c>
      <c r="M21" s="1">
        <f t="shared" si="19"/>
        <v>2187809</v>
      </c>
      <c r="N21" s="1">
        <f t="shared" si="19"/>
        <v>2020222</v>
      </c>
      <c r="O21" s="1">
        <f t="shared" si="19"/>
        <v>1865472</v>
      </c>
      <c r="P21" s="1">
        <f t="shared" si="19"/>
        <v>1722576</v>
      </c>
      <c r="Q21" s="1">
        <f t="shared" si="19"/>
        <v>1590626</v>
      </c>
      <c r="R21" s="1">
        <f t="shared" si="19"/>
        <v>1468784</v>
      </c>
      <c r="S21" s="1">
        <f t="shared" si="19"/>
        <v>1356275</v>
      </c>
      <c r="T21" s="1">
        <f t="shared" si="19"/>
        <v>1252384</v>
      </c>
      <c r="U21" s="1">
        <f t="shared" si="19"/>
        <v>1156451</v>
      </c>
      <c r="W21" cm="1">
        <f t="array" ref="W21">IF(SUM(IF(kraina[[#This Row],[2014]:[2025]]&gt;2*kraina[[#This Row],[2013]],1,0))&gt;0,1,0)</f>
        <v>0</v>
      </c>
    </row>
    <row r="22" spans="1:23" x14ac:dyDescent="0.3">
      <c r="A22" s="1" t="s">
        <v>20</v>
      </c>
      <c r="B22">
        <v>2486640</v>
      </c>
      <c r="C22">
        <v>2265936</v>
      </c>
      <c r="D22">
        <v>297424</v>
      </c>
      <c r="E22">
        <v>274759</v>
      </c>
      <c r="F22">
        <f>VALUE(MID(kraina[[#This Row],[nazwa woj.]],2,2))</f>
        <v>21</v>
      </c>
      <c r="G22" t="str">
        <f>MID(kraina[[#This Row],[nazwa woj.]],4,1)</f>
        <v>A</v>
      </c>
      <c r="H22">
        <f>IF(AND(kraina[[#This Row],[m 2014]]-kraina[[#This Row],[m 2013]]&gt;0,kraina[[#This Row],[k 2014]]-kraina[[#This Row],[k 2013]]&gt;0),1,0)</f>
        <v>0</v>
      </c>
      <c r="I22">
        <f>kraina[[#This Row],[k 2013]]+kraina[[#This Row],[m 2013]]</f>
        <v>4752576</v>
      </c>
      <c r="J22">
        <f>kraina[[#This Row],[k 2014]]+kraina[[#This Row],[m 2014]]</f>
        <v>572183</v>
      </c>
      <c r="K22" s="1">
        <f t="shared" ref="K22:U22" si="20">ROUNDDOWN(IF(J22&gt;2*$I22, J22,J22*ROUNDDOWN($J22/$I22,4)),0)</f>
        <v>68833</v>
      </c>
      <c r="L22" s="1">
        <f t="shared" si="20"/>
        <v>8280</v>
      </c>
      <c r="M22" s="1">
        <f t="shared" si="20"/>
        <v>996</v>
      </c>
      <c r="N22" s="1">
        <f t="shared" si="20"/>
        <v>119</v>
      </c>
      <c r="O22" s="1">
        <f t="shared" si="20"/>
        <v>14</v>
      </c>
      <c r="P22" s="1">
        <f t="shared" si="20"/>
        <v>1</v>
      </c>
      <c r="Q22" s="1">
        <f t="shared" si="20"/>
        <v>0</v>
      </c>
      <c r="R22" s="1">
        <f t="shared" si="20"/>
        <v>0</v>
      </c>
      <c r="S22" s="1">
        <f t="shared" si="20"/>
        <v>0</v>
      </c>
      <c r="T22" s="1">
        <f t="shared" si="20"/>
        <v>0</v>
      </c>
      <c r="U22" s="1">
        <f t="shared" si="20"/>
        <v>0</v>
      </c>
      <c r="W22" cm="1">
        <f t="array" ref="W22">IF(SUM(IF(kraina[[#This Row],[2014]:[2025]]&gt;2*kraina[[#This Row],[2013]],1,0))&gt;0,1,0)</f>
        <v>0</v>
      </c>
    </row>
    <row r="23" spans="1:23" x14ac:dyDescent="0.3">
      <c r="A23" s="1" t="s">
        <v>21</v>
      </c>
      <c r="B23">
        <v>685438</v>
      </c>
      <c r="C23">
        <v>749124</v>
      </c>
      <c r="D23">
        <v>2697677</v>
      </c>
      <c r="E23">
        <v>2821550</v>
      </c>
      <c r="F23">
        <f>VALUE(MID(kraina[[#This Row],[nazwa woj.]],2,2))</f>
        <v>22</v>
      </c>
      <c r="G23" t="str">
        <f>MID(kraina[[#This Row],[nazwa woj.]],4,1)</f>
        <v>B</v>
      </c>
      <c r="H23">
        <f>IF(AND(kraina[[#This Row],[m 2014]]-kraina[[#This Row],[m 2013]]&gt;0,kraina[[#This Row],[k 2014]]-kraina[[#This Row],[k 2013]]&gt;0),1,0)</f>
        <v>1</v>
      </c>
      <c r="I23">
        <f>kraina[[#This Row],[k 2013]]+kraina[[#This Row],[m 2013]]</f>
        <v>1434562</v>
      </c>
      <c r="J23">
        <f>kraina[[#This Row],[k 2014]]+kraina[[#This Row],[m 2014]]</f>
        <v>5519227</v>
      </c>
      <c r="K23" s="1">
        <f t="shared" ref="K23:U23" si="21">ROUNDDOWN(IF(J23&gt;2*$I23, J23,J23*ROUNDDOWN($J23/$I23,4)),0)</f>
        <v>5519227</v>
      </c>
      <c r="L23" s="1">
        <f t="shared" si="21"/>
        <v>5519227</v>
      </c>
      <c r="M23" s="1">
        <f t="shared" si="21"/>
        <v>5519227</v>
      </c>
      <c r="N23" s="1">
        <f t="shared" si="21"/>
        <v>5519227</v>
      </c>
      <c r="O23" s="1">
        <f t="shared" si="21"/>
        <v>5519227</v>
      </c>
      <c r="P23" s="1">
        <f t="shared" si="21"/>
        <v>5519227</v>
      </c>
      <c r="Q23" s="1">
        <f t="shared" si="21"/>
        <v>5519227</v>
      </c>
      <c r="R23" s="1">
        <f t="shared" si="21"/>
        <v>5519227</v>
      </c>
      <c r="S23" s="1">
        <f t="shared" si="21"/>
        <v>5519227</v>
      </c>
      <c r="T23" s="1">
        <f t="shared" si="21"/>
        <v>5519227</v>
      </c>
      <c r="U23" s="1">
        <f t="shared" si="21"/>
        <v>5519227</v>
      </c>
      <c r="W23" cm="1">
        <f t="array" ref="W23">IF(SUM(IF(kraina[[#This Row],[2014]:[2025]]&gt;2*kraina[[#This Row],[2013]],1,0))&gt;0,1,0)</f>
        <v>1</v>
      </c>
    </row>
    <row r="24" spans="1:23" x14ac:dyDescent="0.3">
      <c r="A24" s="1" t="s">
        <v>22</v>
      </c>
      <c r="B24">
        <v>2166753</v>
      </c>
      <c r="C24">
        <v>2338698</v>
      </c>
      <c r="D24">
        <v>1681433</v>
      </c>
      <c r="E24">
        <v>1592443</v>
      </c>
      <c r="F24">
        <f>VALUE(MID(kraina[[#This Row],[nazwa woj.]],2,2))</f>
        <v>23</v>
      </c>
      <c r="G24" t="str">
        <f>MID(kraina[[#This Row],[nazwa woj.]],4,1)</f>
        <v>B</v>
      </c>
      <c r="H24">
        <f>IF(AND(kraina[[#This Row],[m 2014]]-kraina[[#This Row],[m 2013]]&gt;0,kraina[[#This Row],[k 2014]]-kraina[[#This Row],[k 2013]]&gt;0),1,0)</f>
        <v>0</v>
      </c>
      <c r="I24">
        <f>kraina[[#This Row],[k 2013]]+kraina[[#This Row],[m 2013]]</f>
        <v>4505451</v>
      </c>
      <c r="J24">
        <f>kraina[[#This Row],[k 2014]]+kraina[[#This Row],[m 2014]]</f>
        <v>3273876</v>
      </c>
      <c r="K24" s="1">
        <f t="shared" ref="K24:U24" si="22">ROUNDDOWN(IF(J24&gt;2*$I24, J24,J24*ROUNDDOWN($J24/$I24,4)),0)</f>
        <v>2378798</v>
      </c>
      <c r="L24" s="1">
        <f t="shared" si="22"/>
        <v>1728434</v>
      </c>
      <c r="M24" s="1">
        <f t="shared" si="22"/>
        <v>1255880</v>
      </c>
      <c r="N24" s="1">
        <f t="shared" si="22"/>
        <v>912522</v>
      </c>
      <c r="O24" s="1">
        <f t="shared" si="22"/>
        <v>663038</v>
      </c>
      <c r="P24" s="1">
        <f t="shared" si="22"/>
        <v>481763</v>
      </c>
      <c r="Q24" s="1">
        <f t="shared" si="22"/>
        <v>350048</v>
      </c>
      <c r="R24" s="1">
        <f t="shared" si="22"/>
        <v>254344</v>
      </c>
      <c r="S24" s="1">
        <f t="shared" si="22"/>
        <v>184806</v>
      </c>
      <c r="T24" s="1">
        <f t="shared" si="22"/>
        <v>134280</v>
      </c>
      <c r="U24" s="1">
        <f t="shared" si="22"/>
        <v>97567</v>
      </c>
      <c r="W24" cm="1">
        <f t="array" ref="W24">IF(SUM(IF(kraina[[#This Row],[2014]:[2025]]&gt;2*kraina[[#This Row],[2013]],1,0))&gt;0,1,0)</f>
        <v>0</v>
      </c>
    </row>
    <row r="25" spans="1:23" x14ac:dyDescent="0.3">
      <c r="A25" s="1" t="s">
        <v>23</v>
      </c>
      <c r="B25">
        <v>643177</v>
      </c>
      <c r="C25">
        <v>684187</v>
      </c>
      <c r="D25">
        <v>796213</v>
      </c>
      <c r="E25">
        <v>867904</v>
      </c>
      <c r="F25">
        <f>VALUE(MID(kraina[[#This Row],[nazwa woj.]],2,2))</f>
        <v>24</v>
      </c>
      <c r="G25" t="str">
        <f>MID(kraina[[#This Row],[nazwa woj.]],4,1)</f>
        <v>C</v>
      </c>
      <c r="H25">
        <f>IF(AND(kraina[[#This Row],[m 2014]]-kraina[[#This Row],[m 2013]]&gt;0,kraina[[#This Row],[k 2014]]-kraina[[#This Row],[k 2013]]&gt;0),1,0)</f>
        <v>1</v>
      </c>
      <c r="I25">
        <f>kraina[[#This Row],[k 2013]]+kraina[[#This Row],[m 2013]]</f>
        <v>1327364</v>
      </c>
      <c r="J25">
        <f>kraina[[#This Row],[k 2014]]+kraina[[#This Row],[m 2014]]</f>
        <v>1664117</v>
      </c>
      <c r="K25" s="1">
        <f t="shared" ref="K25:U25" si="23">ROUNDDOWN(IF(J25&gt;2*$I25, J25,J25*ROUNDDOWN($J25/$I25,4)),0)</f>
        <v>2086303</v>
      </c>
      <c r="L25" s="1">
        <f t="shared" si="23"/>
        <v>2615598</v>
      </c>
      <c r="M25" s="1">
        <f t="shared" si="23"/>
        <v>3279175</v>
      </c>
      <c r="N25" s="1">
        <f t="shared" si="23"/>
        <v>3279175</v>
      </c>
      <c r="O25" s="1">
        <f t="shared" si="23"/>
        <v>3279175</v>
      </c>
      <c r="P25" s="1">
        <f t="shared" si="23"/>
        <v>3279175</v>
      </c>
      <c r="Q25" s="1">
        <f t="shared" si="23"/>
        <v>3279175</v>
      </c>
      <c r="R25" s="1">
        <f t="shared" si="23"/>
        <v>3279175</v>
      </c>
      <c r="S25" s="1">
        <f t="shared" si="23"/>
        <v>3279175</v>
      </c>
      <c r="T25" s="1">
        <f t="shared" si="23"/>
        <v>3279175</v>
      </c>
      <c r="U25" s="1">
        <f t="shared" si="23"/>
        <v>3279175</v>
      </c>
      <c r="W25" cm="1">
        <f t="array" ref="W25">IF(SUM(IF(kraina[[#This Row],[2014]:[2025]]&gt;2*kraina[[#This Row],[2013]],1,0))&gt;0,1,0)</f>
        <v>1</v>
      </c>
    </row>
    <row r="26" spans="1:23" x14ac:dyDescent="0.3">
      <c r="A26" s="1" t="s">
        <v>24</v>
      </c>
      <c r="B26">
        <v>450192</v>
      </c>
      <c r="C26">
        <v>434755</v>
      </c>
      <c r="D26">
        <v>1656446</v>
      </c>
      <c r="E26">
        <v>1691000</v>
      </c>
      <c r="F26">
        <f>VALUE(MID(kraina[[#This Row],[nazwa woj.]],2,2))</f>
        <v>25</v>
      </c>
      <c r="G26" t="str">
        <f>MID(kraina[[#This Row],[nazwa woj.]],4,1)</f>
        <v>B</v>
      </c>
      <c r="H26">
        <f>IF(AND(kraina[[#This Row],[m 2014]]-kraina[[#This Row],[m 2013]]&gt;0,kraina[[#This Row],[k 2014]]-kraina[[#This Row],[k 2013]]&gt;0),1,0)</f>
        <v>1</v>
      </c>
      <c r="I26">
        <f>kraina[[#This Row],[k 2013]]+kraina[[#This Row],[m 2013]]</f>
        <v>884947</v>
      </c>
      <c r="J26">
        <f>kraina[[#This Row],[k 2014]]+kraina[[#This Row],[m 2014]]</f>
        <v>3347446</v>
      </c>
      <c r="K26" s="1">
        <f t="shared" ref="K26:U26" si="24">ROUNDDOWN(IF(J26&gt;2*$I26, J26,J26*ROUNDDOWN($J26/$I26,4)),0)</f>
        <v>3347446</v>
      </c>
      <c r="L26" s="1">
        <f t="shared" si="24"/>
        <v>3347446</v>
      </c>
      <c r="M26" s="1">
        <f t="shared" si="24"/>
        <v>3347446</v>
      </c>
      <c r="N26" s="1">
        <f t="shared" si="24"/>
        <v>3347446</v>
      </c>
      <c r="O26" s="1">
        <f t="shared" si="24"/>
        <v>3347446</v>
      </c>
      <c r="P26" s="1">
        <f t="shared" si="24"/>
        <v>3347446</v>
      </c>
      <c r="Q26" s="1">
        <f t="shared" si="24"/>
        <v>3347446</v>
      </c>
      <c r="R26" s="1">
        <f t="shared" si="24"/>
        <v>3347446</v>
      </c>
      <c r="S26" s="1">
        <f t="shared" si="24"/>
        <v>3347446</v>
      </c>
      <c r="T26" s="1">
        <f t="shared" si="24"/>
        <v>3347446</v>
      </c>
      <c r="U26" s="1">
        <f t="shared" si="24"/>
        <v>3347446</v>
      </c>
      <c r="W26" cm="1">
        <f t="array" ref="W26">IF(SUM(IF(kraina[[#This Row],[2014]:[2025]]&gt;2*kraina[[#This Row],[2013]],1,0))&gt;0,1,0)</f>
        <v>1</v>
      </c>
    </row>
    <row r="27" spans="1:23" x14ac:dyDescent="0.3">
      <c r="A27" s="1" t="s">
        <v>25</v>
      </c>
      <c r="B27">
        <v>1037774</v>
      </c>
      <c r="C27">
        <v>1113789</v>
      </c>
      <c r="D27">
        <v>877464</v>
      </c>
      <c r="E27">
        <v>990837</v>
      </c>
      <c r="F27">
        <f>VALUE(MID(kraina[[#This Row],[nazwa woj.]],2,2))</f>
        <v>26</v>
      </c>
      <c r="G27" t="str">
        <f>MID(kraina[[#This Row],[nazwa woj.]],4,1)</f>
        <v>C</v>
      </c>
      <c r="H27">
        <f>IF(AND(kraina[[#This Row],[m 2014]]-kraina[[#This Row],[m 2013]]&gt;0,kraina[[#This Row],[k 2014]]-kraina[[#This Row],[k 2013]]&gt;0),1,0)</f>
        <v>0</v>
      </c>
      <c r="I27">
        <f>kraina[[#This Row],[k 2013]]+kraina[[#This Row],[m 2013]]</f>
        <v>2151563</v>
      </c>
      <c r="J27">
        <f>kraina[[#This Row],[k 2014]]+kraina[[#This Row],[m 2014]]</f>
        <v>1868301</v>
      </c>
      <c r="K27" s="1">
        <f t="shared" ref="K27:U27" si="25">ROUNDDOWN(IF(J27&gt;2*$I27, J27,J27*ROUNDDOWN($J27/$I27,4)),0)</f>
        <v>1622245</v>
      </c>
      <c r="L27" s="1">
        <f t="shared" si="25"/>
        <v>1408595</v>
      </c>
      <c r="M27" s="1">
        <f t="shared" si="25"/>
        <v>1223083</v>
      </c>
      <c r="N27" s="1">
        <f t="shared" si="25"/>
        <v>1062002</v>
      </c>
      <c r="O27" s="1">
        <f t="shared" si="25"/>
        <v>922136</v>
      </c>
      <c r="P27" s="1">
        <f t="shared" si="25"/>
        <v>800690</v>
      </c>
      <c r="Q27" s="1">
        <f t="shared" si="25"/>
        <v>695239</v>
      </c>
      <c r="R27" s="1">
        <f t="shared" si="25"/>
        <v>603676</v>
      </c>
      <c r="S27" s="1">
        <f t="shared" si="25"/>
        <v>524171</v>
      </c>
      <c r="T27" s="1">
        <f t="shared" si="25"/>
        <v>455137</v>
      </c>
      <c r="U27" s="1">
        <f t="shared" si="25"/>
        <v>395195</v>
      </c>
      <c r="W27" cm="1">
        <f t="array" ref="W27">IF(SUM(IF(kraina[[#This Row],[2014]:[2025]]&gt;2*kraina[[#This Row],[2013]],1,0))&gt;0,1,0)</f>
        <v>0</v>
      </c>
    </row>
    <row r="28" spans="1:23" x14ac:dyDescent="0.3">
      <c r="A28" s="1" t="s">
        <v>26</v>
      </c>
      <c r="B28">
        <v>2351213</v>
      </c>
      <c r="C28">
        <v>2358482</v>
      </c>
      <c r="D28">
        <v>1098384</v>
      </c>
      <c r="E28">
        <v>1121488</v>
      </c>
      <c r="F28">
        <f>VALUE(MID(kraina[[#This Row],[nazwa woj.]],2,2))</f>
        <v>27</v>
      </c>
      <c r="G28" t="str">
        <f>MID(kraina[[#This Row],[nazwa woj.]],4,1)</f>
        <v>C</v>
      </c>
      <c r="H28">
        <f>IF(AND(kraina[[#This Row],[m 2014]]-kraina[[#This Row],[m 2013]]&gt;0,kraina[[#This Row],[k 2014]]-kraina[[#This Row],[k 2013]]&gt;0),1,0)</f>
        <v>0</v>
      </c>
      <c r="I28">
        <f>kraina[[#This Row],[k 2013]]+kraina[[#This Row],[m 2013]]</f>
        <v>4709695</v>
      </c>
      <c r="J28">
        <f>kraina[[#This Row],[k 2014]]+kraina[[#This Row],[m 2014]]</f>
        <v>2219872</v>
      </c>
      <c r="K28" s="1">
        <f t="shared" ref="K28:U28" si="26">ROUNDDOWN(IF(J28&gt;2*$I28, J28,J28*ROUNDDOWN($J28/$I28,4)),0)</f>
        <v>1046225</v>
      </c>
      <c r="L28" s="1">
        <f t="shared" si="26"/>
        <v>493085</v>
      </c>
      <c r="M28" s="1">
        <f t="shared" si="26"/>
        <v>232390</v>
      </c>
      <c r="N28" s="1">
        <f t="shared" si="26"/>
        <v>109525</v>
      </c>
      <c r="O28" s="1">
        <f t="shared" si="26"/>
        <v>51619</v>
      </c>
      <c r="P28" s="1">
        <f t="shared" si="26"/>
        <v>24328</v>
      </c>
      <c r="Q28" s="1">
        <f t="shared" si="26"/>
        <v>11465</v>
      </c>
      <c r="R28" s="1">
        <f t="shared" si="26"/>
        <v>5403</v>
      </c>
      <c r="S28" s="1">
        <f t="shared" si="26"/>
        <v>2546</v>
      </c>
      <c r="T28" s="1">
        <f t="shared" si="26"/>
        <v>1199</v>
      </c>
      <c r="U28" s="1">
        <f t="shared" si="26"/>
        <v>565</v>
      </c>
      <c r="W28" cm="1">
        <f t="array" ref="W28">IF(SUM(IF(kraina[[#This Row],[2014]:[2025]]&gt;2*kraina[[#This Row],[2013]],1,0))&gt;0,1,0)</f>
        <v>0</v>
      </c>
    </row>
    <row r="29" spans="1:23" x14ac:dyDescent="0.3">
      <c r="A29" s="1" t="s">
        <v>27</v>
      </c>
      <c r="B29">
        <v>2613354</v>
      </c>
      <c r="C29">
        <v>2837241</v>
      </c>
      <c r="D29">
        <v>431144</v>
      </c>
      <c r="E29">
        <v>434113</v>
      </c>
      <c r="F29">
        <f>VALUE(MID(kraina[[#This Row],[nazwa woj.]],2,2))</f>
        <v>28</v>
      </c>
      <c r="G29" t="str">
        <f>MID(kraina[[#This Row],[nazwa woj.]],4,1)</f>
        <v>D</v>
      </c>
      <c r="H29">
        <f>IF(AND(kraina[[#This Row],[m 2014]]-kraina[[#This Row],[m 2013]]&gt;0,kraina[[#This Row],[k 2014]]-kraina[[#This Row],[k 2013]]&gt;0),1,0)</f>
        <v>0</v>
      </c>
      <c r="I29">
        <f>kraina[[#This Row],[k 2013]]+kraina[[#This Row],[m 2013]]</f>
        <v>5450595</v>
      </c>
      <c r="J29">
        <f>kraina[[#This Row],[k 2014]]+kraina[[#This Row],[m 2014]]</f>
        <v>865257</v>
      </c>
      <c r="K29" s="1">
        <f t="shared" ref="K29:U29" si="27">ROUNDDOWN(IF(J29&gt;2*$I29, J29,J29*ROUNDDOWN($J29/$I29,4)),0)</f>
        <v>137316</v>
      </c>
      <c r="L29" s="1">
        <f t="shared" si="27"/>
        <v>21792</v>
      </c>
      <c r="M29" s="1">
        <f t="shared" si="27"/>
        <v>3458</v>
      </c>
      <c r="N29" s="1">
        <f t="shared" si="27"/>
        <v>548</v>
      </c>
      <c r="O29" s="1">
        <f t="shared" si="27"/>
        <v>86</v>
      </c>
      <c r="P29" s="1">
        <f t="shared" si="27"/>
        <v>13</v>
      </c>
      <c r="Q29" s="1">
        <f t="shared" si="27"/>
        <v>2</v>
      </c>
      <c r="R29" s="1">
        <f t="shared" si="27"/>
        <v>0</v>
      </c>
      <c r="S29" s="1">
        <f t="shared" si="27"/>
        <v>0</v>
      </c>
      <c r="T29" s="1">
        <f t="shared" si="27"/>
        <v>0</v>
      </c>
      <c r="U29" s="1">
        <f t="shared" si="27"/>
        <v>0</v>
      </c>
      <c r="W29" cm="1">
        <f t="array" ref="W29">IF(SUM(IF(kraina[[#This Row],[2014]:[2025]]&gt;2*kraina[[#This Row],[2013]],1,0))&gt;0,1,0)</f>
        <v>0</v>
      </c>
    </row>
    <row r="30" spans="1:23" x14ac:dyDescent="0.3">
      <c r="A30" s="1" t="s">
        <v>28</v>
      </c>
      <c r="B30">
        <v>1859691</v>
      </c>
      <c r="C30">
        <v>1844250</v>
      </c>
      <c r="D30">
        <v>1460134</v>
      </c>
      <c r="E30">
        <v>1585258</v>
      </c>
      <c r="F30">
        <f>VALUE(MID(kraina[[#This Row],[nazwa woj.]],2,2))</f>
        <v>29</v>
      </c>
      <c r="G30" t="str">
        <f>MID(kraina[[#This Row],[nazwa woj.]],4,1)</f>
        <v>A</v>
      </c>
      <c r="H30">
        <f>IF(AND(kraina[[#This Row],[m 2014]]-kraina[[#This Row],[m 2013]]&gt;0,kraina[[#This Row],[k 2014]]-kraina[[#This Row],[k 2013]]&gt;0),1,0)</f>
        <v>0</v>
      </c>
      <c r="I30">
        <f>kraina[[#This Row],[k 2013]]+kraina[[#This Row],[m 2013]]</f>
        <v>3703941</v>
      </c>
      <c r="J30">
        <f>kraina[[#This Row],[k 2014]]+kraina[[#This Row],[m 2014]]</f>
        <v>3045392</v>
      </c>
      <c r="K30" s="1">
        <f t="shared" ref="K30:U30" si="28">ROUNDDOWN(IF(J30&gt;2*$I30, J30,J30*ROUNDDOWN($J30/$I30,4)),0)</f>
        <v>2503921</v>
      </c>
      <c r="L30" s="1">
        <f t="shared" si="28"/>
        <v>2058723</v>
      </c>
      <c r="M30" s="1">
        <f t="shared" si="28"/>
        <v>1692682</v>
      </c>
      <c r="N30" s="1">
        <f t="shared" si="28"/>
        <v>1391723</v>
      </c>
      <c r="O30" s="1">
        <f t="shared" si="28"/>
        <v>1144274</v>
      </c>
      <c r="P30" s="1">
        <f t="shared" si="28"/>
        <v>940822</v>
      </c>
      <c r="Q30" s="1">
        <f t="shared" si="28"/>
        <v>773543</v>
      </c>
      <c r="R30" s="1">
        <f t="shared" si="28"/>
        <v>636007</v>
      </c>
      <c r="S30" s="1">
        <f t="shared" si="28"/>
        <v>522924</v>
      </c>
      <c r="T30" s="1">
        <f t="shared" si="28"/>
        <v>429948</v>
      </c>
      <c r="U30" s="1">
        <f t="shared" si="28"/>
        <v>353503</v>
      </c>
      <c r="W30" cm="1">
        <f t="array" ref="W30">IF(SUM(IF(kraina[[#This Row],[2014]:[2025]]&gt;2*kraina[[#This Row],[2013]],1,0))&gt;0,1,0)</f>
        <v>0</v>
      </c>
    </row>
    <row r="31" spans="1:23" x14ac:dyDescent="0.3">
      <c r="A31" s="1" t="s">
        <v>29</v>
      </c>
      <c r="B31">
        <v>2478386</v>
      </c>
      <c r="C31">
        <v>2562144</v>
      </c>
      <c r="D31">
        <v>30035</v>
      </c>
      <c r="E31">
        <v>29396</v>
      </c>
      <c r="F31">
        <f>VALUE(MID(kraina[[#This Row],[nazwa woj.]],2,2))</f>
        <v>30</v>
      </c>
      <c r="G31" t="str">
        <f>MID(kraina[[#This Row],[nazwa woj.]],4,1)</f>
        <v>C</v>
      </c>
      <c r="H31">
        <f>IF(AND(kraina[[#This Row],[m 2014]]-kraina[[#This Row],[m 2013]]&gt;0,kraina[[#This Row],[k 2014]]-kraina[[#This Row],[k 2013]]&gt;0),1,0)</f>
        <v>0</v>
      </c>
      <c r="I31">
        <f>kraina[[#This Row],[k 2013]]+kraina[[#This Row],[m 2013]]</f>
        <v>5040530</v>
      </c>
      <c r="J31">
        <f>kraina[[#This Row],[k 2014]]+kraina[[#This Row],[m 2014]]</f>
        <v>59431</v>
      </c>
      <c r="K31" s="1">
        <f t="shared" ref="K31:U31" si="29">ROUNDDOWN(IF(J31&gt;2*$I31, J31,J31*ROUNDDOWN($J31/$I31,4)),0)</f>
        <v>695</v>
      </c>
      <c r="L31" s="1">
        <f t="shared" si="29"/>
        <v>8</v>
      </c>
      <c r="M31" s="1">
        <f t="shared" si="29"/>
        <v>0</v>
      </c>
      <c r="N31" s="1">
        <f t="shared" si="29"/>
        <v>0</v>
      </c>
      <c r="O31" s="1">
        <f t="shared" si="29"/>
        <v>0</v>
      </c>
      <c r="P31" s="1">
        <f t="shared" si="29"/>
        <v>0</v>
      </c>
      <c r="Q31" s="1">
        <f t="shared" si="29"/>
        <v>0</v>
      </c>
      <c r="R31" s="1">
        <f t="shared" si="29"/>
        <v>0</v>
      </c>
      <c r="S31" s="1">
        <f t="shared" si="29"/>
        <v>0</v>
      </c>
      <c r="T31" s="1">
        <f t="shared" si="29"/>
        <v>0</v>
      </c>
      <c r="U31" s="1">
        <f t="shared" si="29"/>
        <v>0</v>
      </c>
      <c r="W31" cm="1">
        <f t="array" ref="W31">IF(SUM(IF(kraina[[#This Row],[2014]:[2025]]&gt;2*kraina[[#This Row],[2013]],1,0))&gt;0,1,0)</f>
        <v>0</v>
      </c>
    </row>
    <row r="32" spans="1:23" x14ac:dyDescent="0.3">
      <c r="A32" s="1" t="s">
        <v>30</v>
      </c>
      <c r="B32">
        <v>1938122</v>
      </c>
      <c r="C32">
        <v>1816647</v>
      </c>
      <c r="D32">
        <v>1602356</v>
      </c>
      <c r="E32">
        <v>1875221</v>
      </c>
      <c r="F32">
        <f>VALUE(MID(kraina[[#This Row],[nazwa woj.]],2,2))</f>
        <v>31</v>
      </c>
      <c r="G32" t="str">
        <f>MID(kraina[[#This Row],[nazwa woj.]],4,1)</f>
        <v>C</v>
      </c>
      <c r="H32">
        <f>IF(AND(kraina[[#This Row],[m 2014]]-kraina[[#This Row],[m 2013]]&gt;0,kraina[[#This Row],[k 2014]]-kraina[[#This Row],[k 2013]]&gt;0),1,0)</f>
        <v>0</v>
      </c>
      <c r="I32">
        <f>kraina[[#This Row],[k 2013]]+kraina[[#This Row],[m 2013]]</f>
        <v>3754769</v>
      </c>
      <c r="J32">
        <f>kraina[[#This Row],[k 2014]]+kraina[[#This Row],[m 2014]]</f>
        <v>3477577</v>
      </c>
      <c r="K32" s="1">
        <f t="shared" ref="K32:U32" si="30">ROUNDDOWN(IF(J32&gt;2*$I32, J32,J32*ROUNDDOWN($J32/$I32,4)),0)</f>
        <v>3220584</v>
      </c>
      <c r="L32" s="1">
        <f t="shared" si="30"/>
        <v>2982582</v>
      </c>
      <c r="M32" s="1">
        <f t="shared" si="30"/>
        <v>2762169</v>
      </c>
      <c r="N32" s="1">
        <f t="shared" si="30"/>
        <v>2558044</v>
      </c>
      <c r="O32" s="1">
        <f t="shared" si="30"/>
        <v>2369004</v>
      </c>
      <c r="P32" s="1">
        <f t="shared" si="30"/>
        <v>2193934</v>
      </c>
      <c r="Q32" s="1">
        <f t="shared" si="30"/>
        <v>2031802</v>
      </c>
      <c r="R32" s="1">
        <f t="shared" si="30"/>
        <v>1881651</v>
      </c>
      <c r="S32" s="1">
        <f t="shared" si="30"/>
        <v>1742596</v>
      </c>
      <c r="T32" s="1">
        <f t="shared" si="30"/>
        <v>1613818</v>
      </c>
      <c r="U32" s="1">
        <f t="shared" si="30"/>
        <v>1494556</v>
      </c>
      <c r="W32" cm="1">
        <f t="array" ref="W32">IF(SUM(IF(kraina[[#This Row],[2014]:[2025]]&gt;2*kraina[[#This Row],[2013]],1,0))&gt;0,1,0)</f>
        <v>0</v>
      </c>
    </row>
    <row r="33" spans="1:23" x14ac:dyDescent="0.3">
      <c r="A33" s="1" t="s">
        <v>31</v>
      </c>
      <c r="B33">
        <v>992523</v>
      </c>
      <c r="C33">
        <v>1028501</v>
      </c>
      <c r="D33">
        <v>1995446</v>
      </c>
      <c r="E33">
        <v>1860524</v>
      </c>
      <c r="F33">
        <f>VALUE(MID(kraina[[#This Row],[nazwa woj.]],2,2))</f>
        <v>32</v>
      </c>
      <c r="G33" t="str">
        <f>MID(kraina[[#This Row],[nazwa woj.]],4,1)</f>
        <v>D</v>
      </c>
      <c r="H33">
        <f>IF(AND(kraina[[#This Row],[m 2014]]-kraina[[#This Row],[m 2013]]&gt;0,kraina[[#This Row],[k 2014]]-kraina[[#This Row],[k 2013]]&gt;0),1,0)</f>
        <v>1</v>
      </c>
      <c r="I33">
        <f>kraina[[#This Row],[k 2013]]+kraina[[#This Row],[m 2013]]</f>
        <v>2021024</v>
      </c>
      <c r="J33">
        <f>kraina[[#This Row],[k 2014]]+kraina[[#This Row],[m 2014]]</f>
        <v>3855970</v>
      </c>
      <c r="K33" s="1">
        <f t="shared" ref="K33:U33" si="31">ROUNDDOWN(IF(J33&gt;2*$I33, J33,J33*ROUNDDOWN($J33/$I33,4)),0)</f>
        <v>7356805</v>
      </c>
      <c r="L33" s="1">
        <f t="shared" si="31"/>
        <v>7356805</v>
      </c>
      <c r="M33" s="1">
        <f t="shared" si="31"/>
        <v>7356805</v>
      </c>
      <c r="N33" s="1">
        <f t="shared" si="31"/>
        <v>7356805</v>
      </c>
      <c r="O33" s="1">
        <f t="shared" si="31"/>
        <v>7356805</v>
      </c>
      <c r="P33" s="1">
        <f t="shared" si="31"/>
        <v>7356805</v>
      </c>
      <c r="Q33" s="1">
        <f t="shared" si="31"/>
        <v>7356805</v>
      </c>
      <c r="R33" s="1">
        <f t="shared" si="31"/>
        <v>7356805</v>
      </c>
      <c r="S33" s="1">
        <f t="shared" si="31"/>
        <v>7356805</v>
      </c>
      <c r="T33" s="1">
        <f t="shared" si="31"/>
        <v>7356805</v>
      </c>
      <c r="U33" s="1">
        <f t="shared" si="31"/>
        <v>7356805</v>
      </c>
      <c r="W33" cm="1">
        <f t="array" ref="W33">IF(SUM(IF(kraina[[#This Row],[2014]:[2025]]&gt;2*kraina[[#This Row],[2013]],1,0))&gt;0,1,0)</f>
        <v>1</v>
      </c>
    </row>
    <row r="34" spans="1:23" x14ac:dyDescent="0.3">
      <c r="A34" s="1" t="s">
        <v>32</v>
      </c>
      <c r="B34">
        <v>2966291</v>
      </c>
      <c r="C34">
        <v>2889963</v>
      </c>
      <c r="D34">
        <v>462453</v>
      </c>
      <c r="E34">
        <v>486354</v>
      </c>
      <c r="F34">
        <f>VALUE(MID(kraina[[#This Row],[nazwa woj.]],2,2))</f>
        <v>33</v>
      </c>
      <c r="G34" t="str">
        <f>MID(kraina[[#This Row],[nazwa woj.]],4,1)</f>
        <v>B</v>
      </c>
      <c r="H34">
        <f>IF(AND(kraina[[#This Row],[m 2014]]-kraina[[#This Row],[m 2013]]&gt;0,kraina[[#This Row],[k 2014]]-kraina[[#This Row],[k 2013]]&gt;0),1,0)</f>
        <v>0</v>
      </c>
      <c r="I34">
        <f>kraina[[#This Row],[k 2013]]+kraina[[#This Row],[m 2013]]</f>
        <v>5856254</v>
      </c>
      <c r="J34">
        <f>kraina[[#This Row],[k 2014]]+kraina[[#This Row],[m 2014]]</f>
        <v>948807</v>
      </c>
      <c r="K34" s="1">
        <f t="shared" ref="K34:U34" si="32">ROUNDDOWN(IF(J34&gt;2*$I34, J34,J34*ROUNDDOWN($J34/$I34,4)),0)</f>
        <v>153706</v>
      </c>
      <c r="L34" s="1">
        <f t="shared" si="32"/>
        <v>24900</v>
      </c>
      <c r="M34" s="1">
        <f t="shared" si="32"/>
        <v>4033</v>
      </c>
      <c r="N34" s="1">
        <f t="shared" si="32"/>
        <v>653</v>
      </c>
      <c r="O34" s="1">
        <f t="shared" si="32"/>
        <v>105</v>
      </c>
      <c r="P34" s="1">
        <f t="shared" si="32"/>
        <v>17</v>
      </c>
      <c r="Q34" s="1">
        <f t="shared" si="32"/>
        <v>2</v>
      </c>
      <c r="R34" s="1">
        <f t="shared" si="32"/>
        <v>0</v>
      </c>
      <c r="S34" s="1">
        <f t="shared" si="32"/>
        <v>0</v>
      </c>
      <c r="T34" s="1">
        <f t="shared" si="32"/>
        <v>0</v>
      </c>
      <c r="U34" s="1">
        <f t="shared" si="32"/>
        <v>0</v>
      </c>
      <c r="W34" cm="1">
        <f t="array" ref="W34">IF(SUM(IF(kraina[[#This Row],[2014]:[2025]]&gt;2*kraina[[#This Row],[2013]],1,0))&gt;0,1,0)</f>
        <v>0</v>
      </c>
    </row>
    <row r="35" spans="1:23" x14ac:dyDescent="0.3">
      <c r="A35" s="1" t="s">
        <v>33</v>
      </c>
      <c r="B35">
        <v>76648</v>
      </c>
      <c r="C35">
        <v>81385</v>
      </c>
      <c r="D35">
        <v>1374708</v>
      </c>
      <c r="E35">
        <v>1379567</v>
      </c>
      <c r="F35">
        <f>VALUE(MID(kraina[[#This Row],[nazwa woj.]],2,2))</f>
        <v>34</v>
      </c>
      <c r="G35" t="str">
        <f>MID(kraina[[#This Row],[nazwa woj.]],4,1)</f>
        <v>C</v>
      </c>
      <c r="H35">
        <f>IF(AND(kraina[[#This Row],[m 2014]]-kraina[[#This Row],[m 2013]]&gt;0,kraina[[#This Row],[k 2014]]-kraina[[#This Row],[k 2013]]&gt;0),1,0)</f>
        <v>1</v>
      </c>
      <c r="I35">
        <f>kraina[[#This Row],[k 2013]]+kraina[[#This Row],[m 2013]]</f>
        <v>158033</v>
      </c>
      <c r="J35">
        <f>kraina[[#This Row],[k 2014]]+kraina[[#This Row],[m 2014]]</f>
        <v>2754275</v>
      </c>
      <c r="K35" s="1">
        <f t="shared" ref="K35:U35" si="33">ROUNDDOWN(IF(J35&gt;2*$I35, J35,J35*ROUNDDOWN($J35/$I35,4)),0)</f>
        <v>2754275</v>
      </c>
      <c r="L35" s="1">
        <f t="shared" si="33"/>
        <v>2754275</v>
      </c>
      <c r="M35" s="1">
        <f t="shared" si="33"/>
        <v>2754275</v>
      </c>
      <c r="N35" s="1">
        <f t="shared" si="33"/>
        <v>2754275</v>
      </c>
      <c r="O35" s="1">
        <f t="shared" si="33"/>
        <v>2754275</v>
      </c>
      <c r="P35" s="1">
        <f t="shared" si="33"/>
        <v>2754275</v>
      </c>
      <c r="Q35" s="1">
        <f t="shared" si="33"/>
        <v>2754275</v>
      </c>
      <c r="R35" s="1">
        <f t="shared" si="33"/>
        <v>2754275</v>
      </c>
      <c r="S35" s="1">
        <f t="shared" si="33"/>
        <v>2754275</v>
      </c>
      <c r="T35" s="1">
        <f t="shared" si="33"/>
        <v>2754275</v>
      </c>
      <c r="U35" s="1">
        <f t="shared" si="33"/>
        <v>2754275</v>
      </c>
      <c r="W35" cm="1">
        <f t="array" ref="W35">IF(SUM(IF(kraina[[#This Row],[2014]:[2025]]&gt;2*kraina[[#This Row],[2013]],1,0))&gt;0,1,0)</f>
        <v>1</v>
      </c>
    </row>
    <row r="36" spans="1:23" x14ac:dyDescent="0.3">
      <c r="A36" s="1" t="s">
        <v>34</v>
      </c>
      <c r="B36">
        <v>2574432</v>
      </c>
      <c r="C36">
        <v>2409710</v>
      </c>
      <c r="D36">
        <v>987486</v>
      </c>
      <c r="E36">
        <v>999043</v>
      </c>
      <c r="F36">
        <f>VALUE(MID(kraina[[#This Row],[nazwa woj.]],2,2))</f>
        <v>35</v>
      </c>
      <c r="G36" t="str">
        <f>MID(kraina[[#This Row],[nazwa woj.]],4,1)</f>
        <v>C</v>
      </c>
      <c r="H36">
        <f>IF(AND(kraina[[#This Row],[m 2014]]-kraina[[#This Row],[m 2013]]&gt;0,kraina[[#This Row],[k 2014]]-kraina[[#This Row],[k 2013]]&gt;0),1,0)</f>
        <v>0</v>
      </c>
      <c r="I36">
        <f>kraina[[#This Row],[k 2013]]+kraina[[#This Row],[m 2013]]</f>
        <v>4984142</v>
      </c>
      <c r="J36">
        <f>kraina[[#This Row],[k 2014]]+kraina[[#This Row],[m 2014]]</f>
        <v>1986529</v>
      </c>
      <c r="K36" s="1">
        <f t="shared" ref="K36:U36" si="34">ROUNDDOWN(IF(J36&gt;2*$I36, J36,J36*ROUNDDOWN($J36/$I36,4)),0)</f>
        <v>791631</v>
      </c>
      <c r="L36" s="1">
        <f t="shared" si="34"/>
        <v>315464</v>
      </c>
      <c r="M36" s="1">
        <f t="shared" si="34"/>
        <v>125712</v>
      </c>
      <c r="N36" s="1">
        <f t="shared" si="34"/>
        <v>50096</v>
      </c>
      <c r="O36" s="1">
        <f t="shared" si="34"/>
        <v>19963</v>
      </c>
      <c r="P36" s="1">
        <f t="shared" si="34"/>
        <v>7955</v>
      </c>
      <c r="Q36" s="1">
        <f t="shared" si="34"/>
        <v>3170</v>
      </c>
      <c r="R36" s="1">
        <f t="shared" si="34"/>
        <v>1263</v>
      </c>
      <c r="S36" s="1">
        <f t="shared" si="34"/>
        <v>503</v>
      </c>
      <c r="T36" s="1">
        <f t="shared" si="34"/>
        <v>200</v>
      </c>
      <c r="U36" s="1">
        <f t="shared" si="34"/>
        <v>79</v>
      </c>
      <c r="W36" cm="1">
        <f t="array" ref="W36">IF(SUM(IF(kraina[[#This Row],[2014]:[2025]]&gt;2*kraina[[#This Row],[2013]],1,0))&gt;0,1,0)</f>
        <v>0</v>
      </c>
    </row>
    <row r="37" spans="1:23" x14ac:dyDescent="0.3">
      <c r="A37" s="1" t="s">
        <v>35</v>
      </c>
      <c r="B37">
        <v>1778590</v>
      </c>
      <c r="C37">
        <v>1874844</v>
      </c>
      <c r="D37">
        <v>111191</v>
      </c>
      <c r="E37">
        <v>117846</v>
      </c>
      <c r="F37">
        <f>VALUE(MID(kraina[[#This Row],[nazwa woj.]],2,2))</f>
        <v>36</v>
      </c>
      <c r="G37" t="str">
        <f>MID(kraina[[#This Row],[nazwa woj.]],4,1)</f>
        <v>B</v>
      </c>
      <c r="H37">
        <f>IF(AND(kraina[[#This Row],[m 2014]]-kraina[[#This Row],[m 2013]]&gt;0,kraina[[#This Row],[k 2014]]-kraina[[#This Row],[k 2013]]&gt;0),1,0)</f>
        <v>0</v>
      </c>
      <c r="I37">
        <f>kraina[[#This Row],[k 2013]]+kraina[[#This Row],[m 2013]]</f>
        <v>3653434</v>
      </c>
      <c r="J37">
        <f>kraina[[#This Row],[k 2014]]+kraina[[#This Row],[m 2014]]</f>
        <v>229037</v>
      </c>
      <c r="K37" s="1">
        <f t="shared" ref="K37:U37" si="35">ROUNDDOWN(IF(J37&gt;2*$I37, J37,J37*ROUNDDOWN($J37/$I37,4)),0)</f>
        <v>14337</v>
      </c>
      <c r="L37" s="1">
        <f t="shared" si="35"/>
        <v>897</v>
      </c>
      <c r="M37" s="1">
        <f t="shared" si="35"/>
        <v>56</v>
      </c>
      <c r="N37" s="1">
        <f t="shared" si="35"/>
        <v>3</v>
      </c>
      <c r="O37" s="1">
        <f t="shared" si="35"/>
        <v>0</v>
      </c>
      <c r="P37" s="1">
        <f t="shared" si="35"/>
        <v>0</v>
      </c>
      <c r="Q37" s="1">
        <f t="shared" si="35"/>
        <v>0</v>
      </c>
      <c r="R37" s="1">
        <f t="shared" si="35"/>
        <v>0</v>
      </c>
      <c r="S37" s="1">
        <f t="shared" si="35"/>
        <v>0</v>
      </c>
      <c r="T37" s="1">
        <f t="shared" si="35"/>
        <v>0</v>
      </c>
      <c r="U37" s="1">
        <f t="shared" si="35"/>
        <v>0</v>
      </c>
      <c r="W37" cm="1">
        <f t="array" ref="W37">IF(SUM(IF(kraina[[#This Row],[2014]:[2025]]&gt;2*kraina[[#This Row],[2013]],1,0))&gt;0,1,0)</f>
        <v>0</v>
      </c>
    </row>
    <row r="38" spans="1:23" x14ac:dyDescent="0.3">
      <c r="A38" s="1" t="s">
        <v>36</v>
      </c>
      <c r="B38">
        <v>1506541</v>
      </c>
      <c r="C38">
        <v>1414887</v>
      </c>
      <c r="D38">
        <v>1216612</v>
      </c>
      <c r="E38">
        <v>1166775</v>
      </c>
      <c r="F38">
        <f>VALUE(MID(kraina[[#This Row],[nazwa woj.]],2,2))</f>
        <v>37</v>
      </c>
      <c r="G38" t="str">
        <f>MID(kraina[[#This Row],[nazwa woj.]],4,1)</f>
        <v>A</v>
      </c>
      <c r="H38">
        <f>IF(AND(kraina[[#This Row],[m 2014]]-kraina[[#This Row],[m 2013]]&gt;0,kraina[[#This Row],[k 2014]]-kraina[[#This Row],[k 2013]]&gt;0),1,0)</f>
        <v>0</v>
      </c>
      <c r="I38">
        <f>kraina[[#This Row],[k 2013]]+kraina[[#This Row],[m 2013]]</f>
        <v>2921428</v>
      </c>
      <c r="J38">
        <f>kraina[[#This Row],[k 2014]]+kraina[[#This Row],[m 2014]]</f>
        <v>2383387</v>
      </c>
      <c r="K38" s="1">
        <f t="shared" ref="K38:U38" si="36">ROUNDDOWN(IF(J38&gt;2*$I38, J38,J38*ROUNDDOWN($J38/$I38,4)),0)</f>
        <v>1944367</v>
      </c>
      <c r="L38" s="1">
        <f t="shared" si="36"/>
        <v>1586214</v>
      </c>
      <c r="M38" s="1">
        <f t="shared" si="36"/>
        <v>1294033</v>
      </c>
      <c r="N38" s="1">
        <f t="shared" si="36"/>
        <v>1055672</v>
      </c>
      <c r="O38" s="1">
        <f t="shared" si="36"/>
        <v>861217</v>
      </c>
      <c r="P38" s="1">
        <f t="shared" si="36"/>
        <v>702580</v>
      </c>
      <c r="Q38" s="1">
        <f t="shared" si="36"/>
        <v>573164</v>
      </c>
      <c r="R38" s="1">
        <f t="shared" si="36"/>
        <v>467587</v>
      </c>
      <c r="S38" s="1">
        <f t="shared" si="36"/>
        <v>381457</v>
      </c>
      <c r="T38" s="1">
        <f t="shared" si="36"/>
        <v>311192</v>
      </c>
      <c r="U38" s="1">
        <f t="shared" si="36"/>
        <v>253870</v>
      </c>
      <c r="W38" cm="1">
        <f t="array" ref="W38">IF(SUM(IF(kraina[[#This Row],[2014]:[2025]]&gt;2*kraina[[#This Row],[2013]],1,0))&gt;0,1,0)</f>
        <v>0</v>
      </c>
    </row>
    <row r="39" spans="1:23" x14ac:dyDescent="0.3">
      <c r="A39" s="1" t="s">
        <v>37</v>
      </c>
      <c r="B39">
        <v>1598886</v>
      </c>
      <c r="C39">
        <v>1687917</v>
      </c>
      <c r="D39">
        <v>449788</v>
      </c>
      <c r="E39">
        <v>427615</v>
      </c>
      <c r="F39">
        <f>VALUE(MID(kraina[[#This Row],[nazwa woj.]],2,2))</f>
        <v>38</v>
      </c>
      <c r="G39" t="str">
        <f>MID(kraina[[#This Row],[nazwa woj.]],4,1)</f>
        <v>B</v>
      </c>
      <c r="H39">
        <f>IF(AND(kraina[[#This Row],[m 2014]]-kraina[[#This Row],[m 2013]]&gt;0,kraina[[#This Row],[k 2014]]-kraina[[#This Row],[k 2013]]&gt;0),1,0)</f>
        <v>0</v>
      </c>
      <c r="I39">
        <f>kraina[[#This Row],[k 2013]]+kraina[[#This Row],[m 2013]]</f>
        <v>3286803</v>
      </c>
      <c r="J39">
        <f>kraina[[#This Row],[k 2014]]+kraina[[#This Row],[m 2014]]</f>
        <v>877403</v>
      </c>
      <c r="K39" s="1">
        <f t="shared" ref="K39:U39" si="37">ROUNDDOWN(IF(J39&gt;2*$I39, J39,J39*ROUNDDOWN($J39/$I39,4)),0)</f>
        <v>234178</v>
      </c>
      <c r="L39" s="1">
        <f t="shared" si="37"/>
        <v>62502</v>
      </c>
      <c r="M39" s="1">
        <f t="shared" si="37"/>
        <v>16681</v>
      </c>
      <c r="N39" s="1">
        <f t="shared" si="37"/>
        <v>4452</v>
      </c>
      <c r="O39" s="1">
        <f t="shared" si="37"/>
        <v>1188</v>
      </c>
      <c r="P39" s="1">
        <f t="shared" si="37"/>
        <v>317</v>
      </c>
      <c r="Q39" s="1">
        <f t="shared" si="37"/>
        <v>84</v>
      </c>
      <c r="R39" s="1">
        <f t="shared" si="37"/>
        <v>22</v>
      </c>
      <c r="S39" s="1">
        <f t="shared" si="37"/>
        <v>5</v>
      </c>
      <c r="T39" s="1">
        <f t="shared" si="37"/>
        <v>1</v>
      </c>
      <c r="U39" s="1">
        <f t="shared" si="37"/>
        <v>0</v>
      </c>
      <c r="W39" cm="1">
        <f t="array" ref="W39">IF(SUM(IF(kraina[[#This Row],[2014]:[2025]]&gt;2*kraina[[#This Row],[2013]],1,0))&gt;0,1,0)</f>
        <v>0</v>
      </c>
    </row>
    <row r="40" spans="1:23" x14ac:dyDescent="0.3">
      <c r="A40" s="1" t="s">
        <v>38</v>
      </c>
      <c r="B40">
        <v>548989</v>
      </c>
      <c r="C40">
        <v>514636</v>
      </c>
      <c r="D40">
        <v>2770344</v>
      </c>
      <c r="E40">
        <v>3187897</v>
      </c>
      <c r="F40">
        <f>VALUE(MID(kraina[[#This Row],[nazwa woj.]],2,2))</f>
        <v>39</v>
      </c>
      <c r="G40" t="str">
        <f>MID(kraina[[#This Row],[nazwa woj.]],4,1)</f>
        <v>D</v>
      </c>
      <c r="H40">
        <f>IF(AND(kraina[[#This Row],[m 2014]]-kraina[[#This Row],[m 2013]]&gt;0,kraina[[#This Row],[k 2014]]-kraina[[#This Row],[k 2013]]&gt;0),1,0)</f>
        <v>1</v>
      </c>
      <c r="I40">
        <f>kraina[[#This Row],[k 2013]]+kraina[[#This Row],[m 2013]]</f>
        <v>1063625</v>
      </c>
      <c r="J40">
        <f>kraina[[#This Row],[k 2014]]+kraina[[#This Row],[m 2014]]</f>
        <v>5958241</v>
      </c>
      <c r="K40" s="1">
        <f t="shared" ref="K40:U40" si="38">ROUNDDOWN(IF(J40&gt;2*$I40, J40,J40*ROUNDDOWN($J40/$I40,4)),0)</f>
        <v>5958241</v>
      </c>
      <c r="L40" s="1">
        <f t="shared" si="38"/>
        <v>5958241</v>
      </c>
      <c r="M40" s="1">
        <f t="shared" si="38"/>
        <v>5958241</v>
      </c>
      <c r="N40" s="1">
        <f t="shared" si="38"/>
        <v>5958241</v>
      </c>
      <c r="O40" s="1">
        <f t="shared" si="38"/>
        <v>5958241</v>
      </c>
      <c r="P40" s="1">
        <f t="shared" si="38"/>
        <v>5958241</v>
      </c>
      <c r="Q40" s="1">
        <f t="shared" si="38"/>
        <v>5958241</v>
      </c>
      <c r="R40" s="1">
        <f t="shared" si="38"/>
        <v>5958241</v>
      </c>
      <c r="S40" s="1">
        <f t="shared" si="38"/>
        <v>5958241</v>
      </c>
      <c r="T40" s="1">
        <f t="shared" si="38"/>
        <v>5958241</v>
      </c>
      <c r="U40" s="1">
        <f t="shared" si="38"/>
        <v>5958241</v>
      </c>
      <c r="W40" cm="1">
        <f t="array" ref="W40">IF(SUM(IF(kraina[[#This Row],[2014]:[2025]]&gt;2*kraina[[#This Row],[2013]],1,0))&gt;0,1,0)</f>
        <v>1</v>
      </c>
    </row>
    <row r="41" spans="1:23" x14ac:dyDescent="0.3">
      <c r="A41" s="1" t="s">
        <v>39</v>
      </c>
      <c r="B41">
        <v>1175198</v>
      </c>
      <c r="C41">
        <v>1095440</v>
      </c>
      <c r="D41">
        <v>2657174</v>
      </c>
      <c r="E41">
        <v>2491947</v>
      </c>
      <c r="F41">
        <f>VALUE(MID(kraina[[#This Row],[nazwa woj.]],2,2))</f>
        <v>40</v>
      </c>
      <c r="G41" t="str">
        <f>MID(kraina[[#This Row],[nazwa woj.]],4,1)</f>
        <v>A</v>
      </c>
      <c r="H41">
        <f>IF(AND(kraina[[#This Row],[m 2014]]-kraina[[#This Row],[m 2013]]&gt;0,kraina[[#This Row],[k 2014]]-kraina[[#This Row],[k 2013]]&gt;0),1,0)</f>
        <v>1</v>
      </c>
      <c r="I41">
        <f>kraina[[#This Row],[k 2013]]+kraina[[#This Row],[m 2013]]</f>
        <v>2270638</v>
      </c>
      <c r="J41">
        <f>kraina[[#This Row],[k 2014]]+kraina[[#This Row],[m 2014]]</f>
        <v>5149121</v>
      </c>
      <c r="K41" s="1">
        <f t="shared" ref="K41:U41" si="39">ROUNDDOWN(IF(J41&gt;2*$I41, J41,J41*ROUNDDOWN($J41/$I41,4)),0)</f>
        <v>5149121</v>
      </c>
      <c r="L41" s="1">
        <f t="shared" si="39"/>
        <v>5149121</v>
      </c>
      <c r="M41" s="1">
        <f t="shared" si="39"/>
        <v>5149121</v>
      </c>
      <c r="N41" s="1">
        <f t="shared" si="39"/>
        <v>5149121</v>
      </c>
      <c r="O41" s="1">
        <f t="shared" si="39"/>
        <v>5149121</v>
      </c>
      <c r="P41" s="1">
        <f t="shared" si="39"/>
        <v>5149121</v>
      </c>
      <c r="Q41" s="1">
        <f t="shared" si="39"/>
        <v>5149121</v>
      </c>
      <c r="R41" s="1">
        <f t="shared" si="39"/>
        <v>5149121</v>
      </c>
      <c r="S41" s="1">
        <f t="shared" si="39"/>
        <v>5149121</v>
      </c>
      <c r="T41" s="1">
        <f t="shared" si="39"/>
        <v>5149121</v>
      </c>
      <c r="U41" s="1">
        <f t="shared" si="39"/>
        <v>5149121</v>
      </c>
      <c r="W41" cm="1">
        <f t="array" ref="W41">IF(SUM(IF(kraina[[#This Row],[2014]:[2025]]&gt;2*kraina[[#This Row],[2013]],1,0))&gt;0,1,0)</f>
        <v>1</v>
      </c>
    </row>
    <row r="42" spans="1:23" x14ac:dyDescent="0.3">
      <c r="A42" s="1" t="s">
        <v>40</v>
      </c>
      <c r="B42">
        <v>2115336</v>
      </c>
      <c r="C42">
        <v>2202769</v>
      </c>
      <c r="D42">
        <v>15339</v>
      </c>
      <c r="E42">
        <v>14652</v>
      </c>
      <c r="F42">
        <f>VALUE(MID(kraina[[#This Row],[nazwa woj.]],2,2))</f>
        <v>41</v>
      </c>
      <c r="G42" t="str">
        <f>MID(kraina[[#This Row],[nazwa woj.]],4,1)</f>
        <v>D</v>
      </c>
      <c r="H42">
        <f>IF(AND(kraina[[#This Row],[m 2014]]-kraina[[#This Row],[m 2013]]&gt;0,kraina[[#This Row],[k 2014]]-kraina[[#This Row],[k 2013]]&gt;0),1,0)</f>
        <v>0</v>
      </c>
      <c r="I42">
        <f>kraina[[#This Row],[k 2013]]+kraina[[#This Row],[m 2013]]</f>
        <v>4318105</v>
      </c>
      <c r="J42">
        <f>kraina[[#This Row],[k 2014]]+kraina[[#This Row],[m 2014]]</f>
        <v>29991</v>
      </c>
      <c r="K42" s="1">
        <f t="shared" ref="K42:U42" si="40">ROUNDDOWN(IF(J42&gt;2*$I42, J42,J42*ROUNDDOWN($J42/$I42,4)),0)</f>
        <v>206</v>
      </c>
      <c r="L42" s="1">
        <f t="shared" si="40"/>
        <v>1</v>
      </c>
      <c r="M42" s="1">
        <f t="shared" si="40"/>
        <v>0</v>
      </c>
      <c r="N42" s="1">
        <f t="shared" si="40"/>
        <v>0</v>
      </c>
      <c r="O42" s="1">
        <f t="shared" si="40"/>
        <v>0</v>
      </c>
      <c r="P42" s="1">
        <f t="shared" si="40"/>
        <v>0</v>
      </c>
      <c r="Q42" s="1">
        <f t="shared" si="40"/>
        <v>0</v>
      </c>
      <c r="R42" s="1">
        <f t="shared" si="40"/>
        <v>0</v>
      </c>
      <c r="S42" s="1">
        <f t="shared" si="40"/>
        <v>0</v>
      </c>
      <c r="T42" s="1">
        <f t="shared" si="40"/>
        <v>0</v>
      </c>
      <c r="U42" s="1">
        <f t="shared" si="40"/>
        <v>0</v>
      </c>
      <c r="W42" cm="1">
        <f t="array" ref="W42">IF(SUM(IF(kraina[[#This Row],[2014]:[2025]]&gt;2*kraina[[#This Row],[2013]],1,0))&gt;0,1,0)</f>
        <v>0</v>
      </c>
    </row>
    <row r="43" spans="1:23" x14ac:dyDescent="0.3">
      <c r="A43" s="1" t="s">
        <v>41</v>
      </c>
      <c r="B43">
        <v>2346640</v>
      </c>
      <c r="C43">
        <v>2197559</v>
      </c>
      <c r="D43">
        <v>373470</v>
      </c>
      <c r="E43">
        <v>353365</v>
      </c>
      <c r="F43">
        <f>VALUE(MID(kraina[[#This Row],[nazwa woj.]],2,2))</f>
        <v>42</v>
      </c>
      <c r="G43" t="str">
        <f>MID(kraina[[#This Row],[nazwa woj.]],4,1)</f>
        <v>B</v>
      </c>
      <c r="H43">
        <f>IF(AND(kraina[[#This Row],[m 2014]]-kraina[[#This Row],[m 2013]]&gt;0,kraina[[#This Row],[k 2014]]-kraina[[#This Row],[k 2013]]&gt;0),1,0)</f>
        <v>0</v>
      </c>
      <c r="I43">
        <f>kraina[[#This Row],[k 2013]]+kraina[[#This Row],[m 2013]]</f>
        <v>4544199</v>
      </c>
      <c r="J43">
        <f>kraina[[#This Row],[k 2014]]+kraina[[#This Row],[m 2014]]</f>
        <v>726835</v>
      </c>
      <c r="K43" s="1">
        <f t="shared" ref="K43:U43" si="41">ROUNDDOWN(IF(J43&gt;2*$I43, J43,J43*ROUNDDOWN($J43/$I43,4)),0)</f>
        <v>116220</v>
      </c>
      <c r="L43" s="1">
        <f t="shared" si="41"/>
        <v>18583</v>
      </c>
      <c r="M43" s="1">
        <f t="shared" si="41"/>
        <v>2971</v>
      </c>
      <c r="N43" s="1">
        <f t="shared" si="41"/>
        <v>475</v>
      </c>
      <c r="O43" s="1">
        <f t="shared" si="41"/>
        <v>75</v>
      </c>
      <c r="P43" s="1">
        <f t="shared" si="41"/>
        <v>11</v>
      </c>
      <c r="Q43" s="1">
        <f t="shared" si="41"/>
        <v>1</v>
      </c>
      <c r="R43" s="1">
        <f t="shared" si="41"/>
        <v>0</v>
      </c>
      <c r="S43" s="1">
        <f t="shared" si="41"/>
        <v>0</v>
      </c>
      <c r="T43" s="1">
        <f t="shared" si="41"/>
        <v>0</v>
      </c>
      <c r="U43" s="1">
        <f t="shared" si="41"/>
        <v>0</v>
      </c>
      <c r="W43" cm="1">
        <f t="array" ref="W43">IF(SUM(IF(kraina[[#This Row],[2014]:[2025]]&gt;2*kraina[[#This Row],[2013]],1,0))&gt;0,1,0)</f>
        <v>0</v>
      </c>
    </row>
    <row r="44" spans="1:23" x14ac:dyDescent="0.3">
      <c r="A44" s="1" t="s">
        <v>42</v>
      </c>
      <c r="B44">
        <v>2548438</v>
      </c>
      <c r="C44">
        <v>2577213</v>
      </c>
      <c r="D44">
        <v>37986</v>
      </c>
      <c r="E44">
        <v>37766</v>
      </c>
      <c r="F44">
        <f>VALUE(MID(kraina[[#This Row],[nazwa woj.]],2,2))</f>
        <v>43</v>
      </c>
      <c r="G44" t="str">
        <f>MID(kraina[[#This Row],[nazwa woj.]],4,1)</f>
        <v>D</v>
      </c>
      <c r="H44">
        <f>IF(AND(kraina[[#This Row],[m 2014]]-kraina[[#This Row],[m 2013]]&gt;0,kraina[[#This Row],[k 2014]]-kraina[[#This Row],[k 2013]]&gt;0),1,0)</f>
        <v>0</v>
      </c>
      <c r="I44">
        <f>kraina[[#This Row],[k 2013]]+kraina[[#This Row],[m 2013]]</f>
        <v>5125651</v>
      </c>
      <c r="J44">
        <f>kraina[[#This Row],[k 2014]]+kraina[[#This Row],[m 2014]]</f>
        <v>75752</v>
      </c>
      <c r="K44" s="1">
        <f t="shared" ref="K44:U44" si="42">ROUNDDOWN(IF(J44&gt;2*$I44, J44,J44*ROUNDDOWN($J44/$I44,4)),0)</f>
        <v>1113</v>
      </c>
      <c r="L44" s="1">
        <f t="shared" si="42"/>
        <v>16</v>
      </c>
      <c r="M44" s="1">
        <f t="shared" si="42"/>
        <v>0</v>
      </c>
      <c r="N44" s="1">
        <f t="shared" si="42"/>
        <v>0</v>
      </c>
      <c r="O44" s="1">
        <f t="shared" si="42"/>
        <v>0</v>
      </c>
      <c r="P44" s="1">
        <f t="shared" si="42"/>
        <v>0</v>
      </c>
      <c r="Q44" s="1">
        <f t="shared" si="42"/>
        <v>0</v>
      </c>
      <c r="R44" s="1">
        <f t="shared" si="42"/>
        <v>0</v>
      </c>
      <c r="S44" s="1">
        <f t="shared" si="42"/>
        <v>0</v>
      </c>
      <c r="T44" s="1">
        <f t="shared" si="42"/>
        <v>0</v>
      </c>
      <c r="U44" s="1">
        <f t="shared" si="42"/>
        <v>0</v>
      </c>
      <c r="W44" cm="1">
        <f t="array" ref="W44">IF(SUM(IF(kraina[[#This Row],[2014]:[2025]]&gt;2*kraina[[#This Row],[2013]],1,0))&gt;0,1,0)</f>
        <v>0</v>
      </c>
    </row>
    <row r="45" spans="1:23" x14ac:dyDescent="0.3">
      <c r="A45" s="1" t="s">
        <v>43</v>
      </c>
      <c r="B45">
        <v>835495</v>
      </c>
      <c r="C45">
        <v>837746</v>
      </c>
      <c r="D45">
        <v>1106177</v>
      </c>
      <c r="E45">
        <v>917781</v>
      </c>
      <c r="F45">
        <f>VALUE(MID(kraina[[#This Row],[nazwa woj.]],2,2))</f>
        <v>44</v>
      </c>
      <c r="G45" t="str">
        <f>MID(kraina[[#This Row],[nazwa woj.]],4,1)</f>
        <v>C</v>
      </c>
      <c r="H45">
        <f>IF(AND(kraina[[#This Row],[m 2014]]-kraina[[#This Row],[m 2013]]&gt;0,kraina[[#This Row],[k 2014]]-kraina[[#This Row],[k 2013]]&gt;0),1,0)</f>
        <v>1</v>
      </c>
      <c r="I45">
        <f>kraina[[#This Row],[k 2013]]+kraina[[#This Row],[m 2013]]</f>
        <v>1673241</v>
      </c>
      <c r="J45">
        <f>kraina[[#This Row],[k 2014]]+kraina[[#This Row],[m 2014]]</f>
        <v>2023958</v>
      </c>
      <c r="K45" s="1">
        <f t="shared" ref="K45:U45" si="43">ROUNDDOWN(IF(J45&gt;2*$I45, J45,J45*ROUNDDOWN($J45/$I45,4)),0)</f>
        <v>2448179</v>
      </c>
      <c r="L45" s="1">
        <f t="shared" si="43"/>
        <v>2961317</v>
      </c>
      <c r="M45" s="1">
        <f t="shared" si="43"/>
        <v>3582009</v>
      </c>
      <c r="N45" s="1">
        <f t="shared" si="43"/>
        <v>3582009</v>
      </c>
      <c r="O45" s="1">
        <f t="shared" si="43"/>
        <v>3582009</v>
      </c>
      <c r="P45" s="1">
        <f t="shared" si="43"/>
        <v>3582009</v>
      </c>
      <c r="Q45" s="1">
        <f t="shared" si="43"/>
        <v>3582009</v>
      </c>
      <c r="R45" s="1">
        <f t="shared" si="43"/>
        <v>3582009</v>
      </c>
      <c r="S45" s="1">
        <f t="shared" si="43"/>
        <v>3582009</v>
      </c>
      <c r="T45" s="1">
        <f t="shared" si="43"/>
        <v>3582009</v>
      </c>
      <c r="U45" s="1">
        <f t="shared" si="43"/>
        <v>3582009</v>
      </c>
      <c r="W45" cm="1">
        <f t="array" ref="W45">IF(SUM(IF(kraina[[#This Row],[2014]:[2025]]&gt;2*kraina[[#This Row],[2013]],1,0))&gt;0,1,0)</f>
        <v>1</v>
      </c>
    </row>
    <row r="46" spans="1:23" x14ac:dyDescent="0.3">
      <c r="A46" s="1" t="s">
        <v>44</v>
      </c>
      <c r="B46">
        <v>1187448</v>
      </c>
      <c r="C46">
        <v>1070426</v>
      </c>
      <c r="D46">
        <v>1504608</v>
      </c>
      <c r="E46">
        <v>1756990</v>
      </c>
      <c r="F46">
        <f>VALUE(MID(kraina[[#This Row],[nazwa woj.]],2,2))</f>
        <v>45</v>
      </c>
      <c r="G46" t="str">
        <f>MID(kraina[[#This Row],[nazwa woj.]],4,1)</f>
        <v>B</v>
      </c>
      <c r="H46">
        <f>IF(AND(kraina[[#This Row],[m 2014]]-kraina[[#This Row],[m 2013]]&gt;0,kraina[[#This Row],[k 2014]]-kraina[[#This Row],[k 2013]]&gt;0),1,0)</f>
        <v>1</v>
      </c>
      <c r="I46">
        <f>kraina[[#This Row],[k 2013]]+kraina[[#This Row],[m 2013]]</f>
        <v>2257874</v>
      </c>
      <c r="J46">
        <f>kraina[[#This Row],[k 2014]]+kraina[[#This Row],[m 2014]]</f>
        <v>3261598</v>
      </c>
      <c r="K46" s="1">
        <f t="shared" ref="K46:U46" si="44">ROUNDDOWN(IF(J46&gt;2*$I46, J46,J46*ROUNDDOWN($J46/$I46,4)),0)</f>
        <v>4711378</v>
      </c>
      <c r="L46" s="1">
        <f t="shared" si="44"/>
        <v>4711378</v>
      </c>
      <c r="M46" s="1">
        <f t="shared" si="44"/>
        <v>4711378</v>
      </c>
      <c r="N46" s="1">
        <f t="shared" si="44"/>
        <v>4711378</v>
      </c>
      <c r="O46" s="1">
        <f t="shared" si="44"/>
        <v>4711378</v>
      </c>
      <c r="P46" s="1">
        <f t="shared" si="44"/>
        <v>4711378</v>
      </c>
      <c r="Q46" s="1">
        <f t="shared" si="44"/>
        <v>4711378</v>
      </c>
      <c r="R46" s="1">
        <f t="shared" si="44"/>
        <v>4711378</v>
      </c>
      <c r="S46" s="1">
        <f t="shared" si="44"/>
        <v>4711378</v>
      </c>
      <c r="T46" s="1">
        <f t="shared" si="44"/>
        <v>4711378</v>
      </c>
      <c r="U46" s="1">
        <f t="shared" si="44"/>
        <v>4711378</v>
      </c>
      <c r="W46" cm="1">
        <f t="array" ref="W46">IF(SUM(IF(kraina[[#This Row],[2014]:[2025]]&gt;2*kraina[[#This Row],[2013]],1,0))&gt;0,1,0)</f>
        <v>1</v>
      </c>
    </row>
    <row r="47" spans="1:23" x14ac:dyDescent="0.3">
      <c r="A47" s="1" t="s">
        <v>45</v>
      </c>
      <c r="B47">
        <v>140026</v>
      </c>
      <c r="C47">
        <v>146354</v>
      </c>
      <c r="D47">
        <v>2759991</v>
      </c>
      <c r="E47">
        <v>2742120</v>
      </c>
      <c r="F47">
        <f>VALUE(MID(kraina[[#This Row],[nazwa woj.]],2,2))</f>
        <v>46</v>
      </c>
      <c r="G47" t="str">
        <f>MID(kraina[[#This Row],[nazwa woj.]],4,1)</f>
        <v>C</v>
      </c>
      <c r="H47">
        <f>IF(AND(kraina[[#This Row],[m 2014]]-kraina[[#This Row],[m 2013]]&gt;0,kraina[[#This Row],[k 2014]]-kraina[[#This Row],[k 2013]]&gt;0),1,0)</f>
        <v>1</v>
      </c>
      <c r="I47">
        <f>kraina[[#This Row],[k 2013]]+kraina[[#This Row],[m 2013]]</f>
        <v>286380</v>
      </c>
      <c r="J47">
        <f>kraina[[#This Row],[k 2014]]+kraina[[#This Row],[m 2014]]</f>
        <v>5502111</v>
      </c>
      <c r="K47" s="1">
        <f t="shared" ref="K47:U47" si="45">ROUNDDOWN(IF(J47&gt;2*$I47, J47,J47*ROUNDDOWN($J47/$I47,4)),0)</f>
        <v>5502111</v>
      </c>
      <c r="L47" s="1">
        <f t="shared" si="45"/>
        <v>5502111</v>
      </c>
      <c r="M47" s="1">
        <f t="shared" si="45"/>
        <v>5502111</v>
      </c>
      <c r="N47" s="1">
        <f t="shared" si="45"/>
        <v>5502111</v>
      </c>
      <c r="O47" s="1">
        <f t="shared" si="45"/>
        <v>5502111</v>
      </c>
      <c r="P47" s="1">
        <f t="shared" si="45"/>
        <v>5502111</v>
      </c>
      <c r="Q47" s="1">
        <f t="shared" si="45"/>
        <v>5502111</v>
      </c>
      <c r="R47" s="1">
        <f t="shared" si="45"/>
        <v>5502111</v>
      </c>
      <c r="S47" s="1">
        <f t="shared" si="45"/>
        <v>5502111</v>
      </c>
      <c r="T47" s="1">
        <f t="shared" si="45"/>
        <v>5502111</v>
      </c>
      <c r="U47" s="1">
        <f t="shared" si="45"/>
        <v>5502111</v>
      </c>
      <c r="W47" cm="1">
        <f t="array" ref="W47">IF(SUM(IF(kraina[[#This Row],[2014]:[2025]]&gt;2*kraina[[#This Row],[2013]],1,0))&gt;0,1,0)</f>
        <v>1</v>
      </c>
    </row>
    <row r="48" spans="1:23" x14ac:dyDescent="0.3">
      <c r="A48" s="1" t="s">
        <v>46</v>
      </c>
      <c r="B48">
        <v>1198765</v>
      </c>
      <c r="C48">
        <v>1304945</v>
      </c>
      <c r="D48">
        <v>2786493</v>
      </c>
      <c r="E48">
        <v>2602643</v>
      </c>
      <c r="F48">
        <f>VALUE(MID(kraina[[#This Row],[nazwa woj.]],2,2))</f>
        <v>47</v>
      </c>
      <c r="G48" t="str">
        <f>MID(kraina[[#This Row],[nazwa woj.]],4,1)</f>
        <v>B</v>
      </c>
      <c r="H48">
        <f>IF(AND(kraina[[#This Row],[m 2014]]-kraina[[#This Row],[m 2013]]&gt;0,kraina[[#This Row],[k 2014]]-kraina[[#This Row],[k 2013]]&gt;0),1,0)</f>
        <v>1</v>
      </c>
      <c r="I48">
        <f>kraina[[#This Row],[k 2013]]+kraina[[#This Row],[m 2013]]</f>
        <v>2503710</v>
      </c>
      <c r="J48">
        <f>kraina[[#This Row],[k 2014]]+kraina[[#This Row],[m 2014]]</f>
        <v>5389136</v>
      </c>
      <c r="K48" s="1">
        <f t="shared" ref="K48:U48" si="46">ROUNDDOWN(IF(J48&gt;2*$I48, J48,J48*ROUNDDOWN($J48/$I48,4)),0)</f>
        <v>5389136</v>
      </c>
      <c r="L48" s="1">
        <f t="shared" si="46"/>
        <v>5389136</v>
      </c>
      <c r="M48" s="1">
        <f t="shared" si="46"/>
        <v>5389136</v>
      </c>
      <c r="N48" s="1">
        <f t="shared" si="46"/>
        <v>5389136</v>
      </c>
      <c r="O48" s="1">
        <f t="shared" si="46"/>
        <v>5389136</v>
      </c>
      <c r="P48" s="1">
        <f t="shared" si="46"/>
        <v>5389136</v>
      </c>
      <c r="Q48" s="1">
        <f t="shared" si="46"/>
        <v>5389136</v>
      </c>
      <c r="R48" s="1">
        <f t="shared" si="46"/>
        <v>5389136</v>
      </c>
      <c r="S48" s="1">
        <f t="shared" si="46"/>
        <v>5389136</v>
      </c>
      <c r="T48" s="1">
        <f t="shared" si="46"/>
        <v>5389136</v>
      </c>
      <c r="U48" s="1">
        <f t="shared" si="46"/>
        <v>5389136</v>
      </c>
      <c r="W48" cm="1">
        <f t="array" ref="W48">IF(SUM(IF(kraina[[#This Row],[2014]:[2025]]&gt;2*kraina[[#This Row],[2013]],1,0))&gt;0,1,0)</f>
        <v>1</v>
      </c>
    </row>
    <row r="49" spans="1:23" x14ac:dyDescent="0.3">
      <c r="A49" s="1" t="s">
        <v>47</v>
      </c>
      <c r="B49">
        <v>2619776</v>
      </c>
      <c r="C49">
        <v>2749623</v>
      </c>
      <c r="D49">
        <v>2888215</v>
      </c>
      <c r="E49">
        <v>2800174</v>
      </c>
      <c r="F49">
        <f>VALUE(MID(kraina[[#This Row],[nazwa woj.]],2,2))</f>
        <v>48</v>
      </c>
      <c r="G49" t="str">
        <f>MID(kraina[[#This Row],[nazwa woj.]],4,1)</f>
        <v>C</v>
      </c>
      <c r="H49">
        <f>IF(AND(kraina[[#This Row],[m 2014]]-kraina[[#This Row],[m 2013]]&gt;0,kraina[[#This Row],[k 2014]]-kraina[[#This Row],[k 2013]]&gt;0),1,0)</f>
        <v>1</v>
      </c>
      <c r="I49">
        <f>kraina[[#This Row],[k 2013]]+kraina[[#This Row],[m 2013]]</f>
        <v>5369399</v>
      </c>
      <c r="J49">
        <f>kraina[[#This Row],[k 2014]]+kraina[[#This Row],[m 2014]]</f>
        <v>5688389</v>
      </c>
      <c r="K49" s="1">
        <f t="shared" ref="K49:U49" si="47">ROUNDDOWN(IF(J49&gt;2*$I49, J49,J49*ROUNDDOWN($J49/$I49,4)),0)</f>
        <v>6026279</v>
      </c>
      <c r="L49" s="1">
        <f t="shared" si="47"/>
        <v>6384239</v>
      </c>
      <c r="M49" s="1">
        <f t="shared" si="47"/>
        <v>6763462</v>
      </c>
      <c r="N49" s="1">
        <f t="shared" si="47"/>
        <v>7165211</v>
      </c>
      <c r="O49" s="1">
        <f t="shared" si="47"/>
        <v>7590824</v>
      </c>
      <c r="P49" s="1">
        <f t="shared" si="47"/>
        <v>8041718</v>
      </c>
      <c r="Q49" s="1">
        <f t="shared" si="47"/>
        <v>8519396</v>
      </c>
      <c r="R49" s="1">
        <f t="shared" si="47"/>
        <v>9025448</v>
      </c>
      <c r="S49" s="1">
        <f t="shared" si="47"/>
        <v>9561559</v>
      </c>
      <c r="T49" s="1">
        <f t="shared" si="47"/>
        <v>10129515</v>
      </c>
      <c r="U49" s="1">
        <f t="shared" si="47"/>
        <v>10731208</v>
      </c>
      <c r="W49" cm="1">
        <f t="array" ref="W49">IF(SUM(IF(kraina[[#This Row],[2014]:[2025]]&gt;2*kraina[[#This Row],[2013]],1,0))&gt;0,1,0)</f>
        <v>0</v>
      </c>
    </row>
    <row r="50" spans="1:23" x14ac:dyDescent="0.3">
      <c r="A50" s="1" t="s">
        <v>48</v>
      </c>
      <c r="B50">
        <v>248398</v>
      </c>
      <c r="C50">
        <v>268511</v>
      </c>
      <c r="D50">
        <v>3110853</v>
      </c>
      <c r="E50">
        <v>2986411</v>
      </c>
      <c r="F50">
        <f>VALUE(MID(kraina[[#This Row],[nazwa woj.]],2,2))</f>
        <v>49</v>
      </c>
      <c r="G50" t="str">
        <f>MID(kraina[[#This Row],[nazwa woj.]],4,1)</f>
        <v>C</v>
      </c>
      <c r="H50">
        <f>IF(AND(kraina[[#This Row],[m 2014]]-kraina[[#This Row],[m 2013]]&gt;0,kraina[[#This Row],[k 2014]]-kraina[[#This Row],[k 2013]]&gt;0),1,0)</f>
        <v>1</v>
      </c>
      <c r="I50">
        <f>kraina[[#This Row],[k 2013]]+kraina[[#This Row],[m 2013]]</f>
        <v>516909</v>
      </c>
      <c r="J50">
        <f>kraina[[#This Row],[k 2014]]+kraina[[#This Row],[m 2014]]</f>
        <v>6097264</v>
      </c>
      <c r="K50" s="1">
        <f t="shared" ref="K50:U50" si="48">ROUNDDOWN(IF(J50&gt;2*$I50, J50,J50*ROUNDDOWN($J50/$I50,4)),0)</f>
        <v>6097264</v>
      </c>
      <c r="L50" s="1">
        <f t="shared" si="48"/>
        <v>6097264</v>
      </c>
      <c r="M50" s="1">
        <f t="shared" si="48"/>
        <v>6097264</v>
      </c>
      <c r="N50" s="1">
        <f t="shared" si="48"/>
        <v>6097264</v>
      </c>
      <c r="O50" s="1">
        <f t="shared" si="48"/>
        <v>6097264</v>
      </c>
      <c r="P50" s="1">
        <f t="shared" si="48"/>
        <v>6097264</v>
      </c>
      <c r="Q50" s="1">
        <f t="shared" si="48"/>
        <v>6097264</v>
      </c>
      <c r="R50" s="1">
        <f t="shared" si="48"/>
        <v>6097264</v>
      </c>
      <c r="S50" s="1">
        <f t="shared" si="48"/>
        <v>6097264</v>
      </c>
      <c r="T50" s="1">
        <f t="shared" si="48"/>
        <v>6097264</v>
      </c>
      <c r="U50" s="1">
        <f t="shared" si="48"/>
        <v>6097264</v>
      </c>
      <c r="W50" cm="1">
        <f t="array" ref="W50">IF(SUM(IF(kraina[[#This Row],[2014]:[2025]]&gt;2*kraina[[#This Row],[2013]],1,0))&gt;0,1,0)</f>
        <v>1</v>
      </c>
    </row>
    <row r="51" spans="1:23" x14ac:dyDescent="0.3">
      <c r="A51" s="1" t="s">
        <v>49</v>
      </c>
      <c r="B51">
        <v>2494207</v>
      </c>
      <c r="C51">
        <v>2625207</v>
      </c>
      <c r="D51">
        <v>1796293</v>
      </c>
      <c r="E51">
        <v>1853602</v>
      </c>
      <c r="F51">
        <f>VALUE(MID(kraina[[#This Row],[nazwa woj.]],2,2))</f>
        <v>50</v>
      </c>
      <c r="G51" t="str">
        <f>MID(kraina[[#This Row],[nazwa woj.]],4,1)</f>
        <v>B</v>
      </c>
      <c r="H51">
        <f>IF(AND(kraina[[#This Row],[m 2014]]-kraina[[#This Row],[m 2013]]&gt;0,kraina[[#This Row],[k 2014]]-kraina[[#This Row],[k 2013]]&gt;0),1,0)</f>
        <v>0</v>
      </c>
      <c r="I51">
        <f>kraina[[#This Row],[k 2013]]+kraina[[#This Row],[m 2013]]</f>
        <v>5119414</v>
      </c>
      <c r="J51">
        <f>kraina[[#This Row],[k 2014]]+kraina[[#This Row],[m 2014]]</f>
        <v>3649895</v>
      </c>
      <c r="K51" s="1">
        <f t="shared" ref="K51:U51" si="49">ROUNDDOWN(IF(J51&gt;2*$I51, J51,J51*ROUNDDOWN($J51/$I51,4)),0)</f>
        <v>2602010</v>
      </c>
      <c r="L51" s="1">
        <f t="shared" si="49"/>
        <v>1854972</v>
      </c>
      <c r="M51" s="1">
        <f t="shared" si="49"/>
        <v>1322409</v>
      </c>
      <c r="N51" s="1">
        <f t="shared" si="49"/>
        <v>942745</v>
      </c>
      <c r="O51" s="1">
        <f t="shared" si="49"/>
        <v>672082</v>
      </c>
      <c r="P51" s="1">
        <f t="shared" si="49"/>
        <v>479127</v>
      </c>
      <c r="Q51" s="1">
        <f t="shared" si="49"/>
        <v>341569</v>
      </c>
      <c r="R51" s="1">
        <f t="shared" si="49"/>
        <v>243504</v>
      </c>
      <c r="S51" s="1">
        <f t="shared" si="49"/>
        <v>173594</v>
      </c>
      <c r="T51" s="1">
        <f t="shared" si="49"/>
        <v>123755</v>
      </c>
      <c r="U51" s="1">
        <f t="shared" si="49"/>
        <v>88224</v>
      </c>
      <c r="W51" cm="1">
        <f t="array" ref="W51">IF(SUM(IF(kraina[[#This Row],[2014]:[2025]]&gt;2*kraina[[#This Row],[2013]],1,0))&gt;0,1,0)</f>
        <v>0</v>
      </c>
    </row>
  </sheetData>
  <phoneticPr fontId="1" type="noConversion"/>
  <conditionalFormatting sqref="U1:U1048576">
    <cfRule type="cellIs" dxfId="0" priority="1" operator="equal">
      <formula>$V$2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"/>
  <sheetViews>
    <sheetView workbookViewId="0">
      <selection activeCell="A2" sqref="A2:B6"/>
    </sheetView>
  </sheetViews>
  <sheetFormatPr defaultRowHeight="14.4" x14ac:dyDescent="0.3"/>
  <cols>
    <col min="1" max="1" width="14" bestFit="1" customWidth="1"/>
    <col min="2" max="3" width="11.44140625" bestFit="1" customWidth="1"/>
  </cols>
  <sheetData>
    <row r="2" spans="1:2" x14ac:dyDescent="0.3">
      <c r="A2" s="2" t="s">
        <v>66</v>
      </c>
      <c r="B2" t="s">
        <v>59</v>
      </c>
    </row>
    <row r="3" spans="1:2" x14ac:dyDescent="0.3">
      <c r="A3" s="3" t="s">
        <v>61</v>
      </c>
      <c r="B3" s="1">
        <v>33929579</v>
      </c>
    </row>
    <row r="4" spans="1:2" x14ac:dyDescent="0.3">
      <c r="A4" s="3" t="s">
        <v>62</v>
      </c>
      <c r="B4" s="1">
        <v>41736619</v>
      </c>
    </row>
    <row r="5" spans="1:2" x14ac:dyDescent="0.3">
      <c r="A5" s="3" t="s">
        <v>63</v>
      </c>
      <c r="B5" s="1">
        <v>57649017</v>
      </c>
    </row>
    <row r="6" spans="1:2" x14ac:dyDescent="0.3">
      <c r="A6" s="3" t="s">
        <v>64</v>
      </c>
      <c r="B6" s="1">
        <v>36530387</v>
      </c>
    </row>
    <row r="7" spans="1:2" x14ac:dyDescent="0.3">
      <c r="A7" s="3" t="s">
        <v>65</v>
      </c>
      <c r="B7" s="1">
        <v>169845602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99971-F3CB-4E47-83AD-0B1E16D93DF8}">
  <dimension ref="A1:B6"/>
  <sheetViews>
    <sheetView workbookViewId="0">
      <selection activeCell="B5" sqref="B5"/>
    </sheetView>
  </sheetViews>
  <sheetFormatPr defaultRowHeight="14.4" x14ac:dyDescent="0.3"/>
  <cols>
    <col min="1" max="1" width="16.6640625" bestFit="1" customWidth="1"/>
    <col min="2" max="2" width="8.5546875" bestFit="1" customWidth="1"/>
  </cols>
  <sheetData>
    <row r="1" spans="1:2" x14ac:dyDescent="0.3">
      <c r="A1" s="2" t="s">
        <v>60</v>
      </c>
      <c r="B1" t="s">
        <v>68</v>
      </c>
    </row>
    <row r="2" spans="1:2" x14ac:dyDescent="0.3">
      <c r="A2" s="3" t="s">
        <v>61</v>
      </c>
      <c r="B2" s="1">
        <v>3</v>
      </c>
    </row>
    <row r="3" spans="1:2" x14ac:dyDescent="0.3">
      <c r="A3" s="3" t="s">
        <v>62</v>
      </c>
      <c r="B3" s="1">
        <v>4</v>
      </c>
    </row>
    <row r="4" spans="1:2" x14ac:dyDescent="0.3">
      <c r="A4" s="3" t="s">
        <v>63</v>
      </c>
      <c r="B4" s="1">
        <v>8</v>
      </c>
    </row>
    <row r="5" spans="1:2" x14ac:dyDescent="0.3">
      <c r="A5" s="3" t="s">
        <v>64</v>
      </c>
      <c r="B5" s="1">
        <v>4</v>
      </c>
    </row>
    <row r="6" spans="1:2" x14ac:dyDescent="0.3">
      <c r="A6" s="3" t="s">
        <v>65</v>
      </c>
      <c r="B6" s="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2599D-6913-451A-84A5-A9CD8AEDC40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F30DC-1CDA-4C92-B141-D800BAD830E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D0FCDD-0327-4F76-89FF-D8C3BDE671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kraina</vt:lpstr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greeeeeeeeg</dc:creator>
  <cp:lastModifiedBy>greeeeeeeeg</cp:lastModifiedBy>
  <dcterms:created xsi:type="dcterms:W3CDTF">2015-06-05T18:17:20Z</dcterms:created>
  <dcterms:modified xsi:type="dcterms:W3CDTF">2022-02-13T11:05:42Z</dcterms:modified>
</cp:coreProperties>
</file>