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fusekle/Desktop/"/>
    </mc:Choice>
  </mc:AlternateContent>
  <xr:revisionPtr revIDLastSave="0" documentId="13_ncr:1_{86643B3F-4373-3C46-A966-E3372B1AB481}" xr6:coauthVersionLast="47" xr6:coauthVersionMax="47" xr10:uidLastSave="{00000000-0000-0000-0000-000000000000}"/>
  <bookViews>
    <workbookView xWindow="380" yWindow="460" windowWidth="28040" windowHeight="15940" activeTab="2" xr2:uid="{2C2B4079-F746-874D-83A0-AC43D4C74979}"/>
  </bookViews>
  <sheets>
    <sheet name="zadosti" sheetId="2" state="hidden" r:id="rId1"/>
    <sheet name="udeleno" sheetId="3" state="hidden" r:id="rId2"/>
    <sheet name="Report" sheetId="1" r:id="rId3"/>
    <sheet name="_pomocný" sheetId="4" state="hidden" r:id="rId4"/>
  </sheets>
  <definedNames>
    <definedName name="ExternalData_2" localSheetId="0" hidden="1">zadosti!$A$1:$AA$129</definedName>
    <definedName name="filtr_kont">_pomocný!$B$45</definedName>
    <definedName name="Slicer_kontinent">#N/A</definedName>
  </definedNames>
  <calcPr calcId="191029"/>
  <pivotCaches>
    <pivotCache cacheId="2" r:id="rId5"/>
    <pivotCache cacheId="5"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5" i="1" l="1"/>
  <c r="B96" i="1"/>
  <c r="B97" i="1"/>
  <c r="B98" i="1"/>
  <c r="B99" i="1"/>
  <c r="B94" i="1"/>
  <c r="B14" i="1"/>
  <c r="B15" i="1"/>
  <c r="B16" i="1"/>
  <c r="B17" i="1"/>
  <c r="B18" i="1"/>
  <c r="B13" i="1"/>
  <c r="D45" i="4"/>
  <c r="AH2" i="2" l="1"/>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E2" i="2"/>
  <c r="AE4" i="2"/>
  <c r="AI4" i="2" s="1"/>
  <c r="AE5" i="2"/>
  <c r="AI5" i="2" s="1"/>
  <c r="AE7" i="2"/>
  <c r="AI7" i="2" s="1"/>
  <c r="AE8" i="2"/>
  <c r="AI8" i="2" s="1"/>
  <c r="AE9" i="2"/>
  <c r="AI9" i="2" s="1"/>
  <c r="AE10" i="2"/>
  <c r="AI10" i="2" s="1"/>
  <c r="AE11" i="2"/>
  <c r="AI11" i="2" s="1"/>
  <c r="AE12" i="2"/>
  <c r="AI12" i="2" s="1"/>
  <c r="AE13" i="2"/>
  <c r="AI13" i="2" s="1"/>
  <c r="AE14" i="2"/>
  <c r="AI14" i="2" s="1"/>
  <c r="AE16" i="2"/>
  <c r="AI16" i="2" s="1"/>
  <c r="AE17" i="2"/>
  <c r="AI17" i="2" s="1"/>
  <c r="AE18" i="2"/>
  <c r="AI18" i="2" s="1"/>
  <c r="AE19" i="2"/>
  <c r="AI19" i="2" s="1"/>
  <c r="AE20" i="2"/>
  <c r="AI20" i="2" s="1"/>
  <c r="AE27" i="2"/>
  <c r="AI27" i="2" s="1"/>
  <c r="AE30" i="2"/>
  <c r="AI30" i="2" s="1"/>
  <c r="AE37" i="2"/>
  <c r="AI37" i="2" s="1"/>
  <c r="AE39" i="2"/>
  <c r="AI39" i="2" s="1"/>
  <c r="AE42" i="2"/>
  <c r="AI42" i="2" s="1"/>
  <c r="AE45" i="2"/>
  <c r="AI45" i="2" s="1"/>
  <c r="AE46" i="2"/>
  <c r="AI46" i="2" s="1"/>
  <c r="AE48" i="2"/>
  <c r="AI48" i="2" s="1"/>
  <c r="AE50" i="2"/>
  <c r="AI50" i="2" s="1"/>
  <c r="AE51" i="2"/>
  <c r="AI51" i="2" s="1"/>
  <c r="AE52" i="2"/>
  <c r="AI52" i="2" s="1"/>
  <c r="AE59" i="2"/>
  <c r="AI59" i="2" s="1"/>
  <c r="AE64" i="2"/>
  <c r="AI64" i="2" s="1"/>
  <c r="AE69" i="2"/>
  <c r="AI69" i="2" s="1"/>
  <c r="AE71" i="2"/>
  <c r="AI71" i="2" s="1"/>
  <c r="AE72" i="2"/>
  <c r="AI72" i="2" s="1"/>
  <c r="AE73" i="2"/>
  <c r="AI73" i="2" s="1"/>
  <c r="AE76" i="2"/>
  <c r="AI76" i="2" s="1"/>
  <c r="AE78" i="2"/>
  <c r="AI78" i="2" s="1"/>
  <c r="AE79" i="2"/>
  <c r="AI79" i="2" s="1"/>
  <c r="AE80" i="2"/>
  <c r="AI80" i="2" s="1"/>
  <c r="AE82" i="2"/>
  <c r="AI82" i="2" s="1"/>
  <c r="AE84" i="2"/>
  <c r="AI84" i="2" s="1"/>
  <c r="AE85" i="2"/>
  <c r="AI85" i="2" s="1"/>
  <c r="AE86" i="2"/>
  <c r="AI86" i="2" s="1"/>
  <c r="AE93" i="2"/>
  <c r="AI93" i="2" s="1"/>
  <c r="AE96" i="2"/>
  <c r="AI96" i="2" s="1"/>
  <c r="AE98" i="2"/>
  <c r="AI98" i="2" s="1"/>
  <c r="AE100" i="2"/>
  <c r="AI100" i="2" s="1"/>
  <c r="AE101" i="2"/>
  <c r="AI101" i="2" s="1"/>
  <c r="AE106" i="2"/>
  <c r="AI106" i="2" s="1"/>
  <c r="AE107" i="2"/>
  <c r="AI107" i="2" s="1"/>
  <c r="AE109" i="2"/>
  <c r="AI109" i="2" s="1"/>
  <c r="AE110" i="2"/>
  <c r="AI110" i="2" s="1"/>
  <c r="AE111" i="2"/>
  <c r="AI111" i="2" s="1"/>
  <c r="AE112" i="2"/>
  <c r="AI112" i="2" s="1"/>
  <c r="AE115" i="2"/>
  <c r="AI115" i="2" s="1"/>
  <c r="AE119" i="2"/>
  <c r="AI119" i="2" s="1"/>
  <c r="AE121" i="2"/>
  <c r="AI121" i="2" s="1"/>
  <c r="AE122" i="2"/>
  <c r="AI122" i="2" s="1"/>
  <c r="AE124" i="2"/>
  <c r="AI124" i="2" s="1"/>
  <c r="AE126" i="2"/>
  <c r="AI126" i="2" s="1"/>
  <c r="AC2" i="3"/>
  <c r="AE3" i="2" s="1"/>
  <c r="AI3" i="2" s="1"/>
  <c r="AC3" i="3"/>
  <c r="AE6" i="2" s="1"/>
  <c r="AI6" i="2" s="1"/>
  <c r="AC4" i="3"/>
  <c r="AE15" i="2" s="1"/>
  <c r="AI15" i="2" s="1"/>
  <c r="AC5" i="3"/>
  <c r="AE21" i="2" s="1"/>
  <c r="AI21" i="2" s="1"/>
  <c r="AC6" i="3"/>
  <c r="AE22" i="2" s="1"/>
  <c r="AI22" i="2" s="1"/>
  <c r="AC7" i="3"/>
  <c r="AE23" i="2" s="1"/>
  <c r="AI23" i="2" s="1"/>
  <c r="AC8" i="3"/>
  <c r="AE24" i="2" s="1"/>
  <c r="AI24" i="2" s="1"/>
  <c r="AC9" i="3"/>
  <c r="AE25" i="2" s="1"/>
  <c r="AI25" i="2" s="1"/>
  <c r="AC10" i="3"/>
  <c r="AE26" i="2" s="1"/>
  <c r="AI26" i="2" s="1"/>
  <c r="AC11" i="3"/>
  <c r="AE28" i="2" s="1"/>
  <c r="AI28" i="2" s="1"/>
  <c r="AC12" i="3"/>
  <c r="AE29" i="2" s="1"/>
  <c r="AI29" i="2" s="1"/>
  <c r="AC13" i="3"/>
  <c r="AE31" i="2" s="1"/>
  <c r="AI31" i="2" s="1"/>
  <c r="AC14" i="3"/>
  <c r="AE32" i="2" s="1"/>
  <c r="AI32" i="2" s="1"/>
  <c r="AC15" i="3"/>
  <c r="AE33" i="2" s="1"/>
  <c r="AI33" i="2" s="1"/>
  <c r="AC16" i="3"/>
  <c r="AE34" i="2" s="1"/>
  <c r="AI34" i="2" s="1"/>
  <c r="AC17" i="3"/>
  <c r="AE35" i="2" s="1"/>
  <c r="AI35" i="2" s="1"/>
  <c r="AC18" i="3"/>
  <c r="AE36" i="2" s="1"/>
  <c r="AI36" i="2" s="1"/>
  <c r="AC19" i="3"/>
  <c r="AE38" i="2" s="1"/>
  <c r="AI38" i="2" s="1"/>
  <c r="AC20" i="3"/>
  <c r="AE40" i="2" s="1"/>
  <c r="AI40" i="2" s="1"/>
  <c r="AC21" i="3"/>
  <c r="AE41" i="2" s="1"/>
  <c r="AI41" i="2" s="1"/>
  <c r="AC22" i="3"/>
  <c r="AE43" i="2" s="1"/>
  <c r="AI43" i="2" s="1"/>
  <c r="AC23" i="3"/>
  <c r="AE44" i="2" s="1"/>
  <c r="AI44" i="2" s="1"/>
  <c r="AC24" i="3"/>
  <c r="AE47" i="2" s="1"/>
  <c r="AI47" i="2" s="1"/>
  <c r="AC25" i="3"/>
  <c r="AE49" i="2" s="1"/>
  <c r="AI49" i="2" s="1"/>
  <c r="AC26" i="3"/>
  <c r="AE53" i="2" s="1"/>
  <c r="AI53" i="2" s="1"/>
  <c r="AC27" i="3"/>
  <c r="AE54" i="2" s="1"/>
  <c r="AI54" i="2" s="1"/>
  <c r="AC28" i="3"/>
  <c r="AE55" i="2" s="1"/>
  <c r="AI55" i="2" s="1"/>
  <c r="AC29" i="3"/>
  <c r="AE56" i="2" s="1"/>
  <c r="AI56" i="2" s="1"/>
  <c r="AC30" i="3"/>
  <c r="AE57" i="2" s="1"/>
  <c r="AI57" i="2" s="1"/>
  <c r="AC31" i="3"/>
  <c r="AE58" i="2" s="1"/>
  <c r="AI58" i="2" s="1"/>
  <c r="AC32" i="3"/>
  <c r="AE60" i="2" s="1"/>
  <c r="AI60" i="2" s="1"/>
  <c r="AC33" i="3"/>
  <c r="AE61" i="2" s="1"/>
  <c r="AI61" i="2" s="1"/>
  <c r="AC34" i="3"/>
  <c r="AE62" i="2" s="1"/>
  <c r="AI62" i="2" s="1"/>
  <c r="AC35" i="3"/>
  <c r="AE63" i="2" s="1"/>
  <c r="AI63" i="2" s="1"/>
  <c r="AC36" i="3"/>
  <c r="AE65" i="2" s="1"/>
  <c r="AI65" i="2" s="1"/>
  <c r="AC37" i="3"/>
  <c r="AE66" i="2" s="1"/>
  <c r="AI66" i="2" s="1"/>
  <c r="AC38" i="3"/>
  <c r="AE67" i="2" s="1"/>
  <c r="AI67" i="2" s="1"/>
  <c r="AC39" i="3"/>
  <c r="AE68" i="2" s="1"/>
  <c r="AI68" i="2" s="1"/>
  <c r="AC40" i="3"/>
  <c r="AE70" i="2" s="1"/>
  <c r="AI70" i="2" s="1"/>
  <c r="AC41" i="3"/>
  <c r="AE74" i="2" s="1"/>
  <c r="AI74" i="2" s="1"/>
  <c r="AC42" i="3"/>
  <c r="AE75" i="2" s="1"/>
  <c r="AI75" i="2" s="1"/>
  <c r="AC43" i="3"/>
  <c r="AE77" i="2" s="1"/>
  <c r="AI77" i="2" s="1"/>
  <c r="AC44" i="3"/>
  <c r="AE81" i="2" s="1"/>
  <c r="AI81" i="2" s="1"/>
  <c r="AC45" i="3"/>
  <c r="AE83" i="2" s="1"/>
  <c r="AI83" i="2" s="1"/>
  <c r="AC46" i="3"/>
  <c r="AE87" i="2" s="1"/>
  <c r="AI87" i="2" s="1"/>
  <c r="AC47" i="3"/>
  <c r="AE88" i="2" s="1"/>
  <c r="AI88" i="2" s="1"/>
  <c r="AC48" i="3"/>
  <c r="AE89" i="2" s="1"/>
  <c r="AI89" i="2" s="1"/>
  <c r="AC49" i="3"/>
  <c r="AE90" i="2" s="1"/>
  <c r="AI90" i="2" s="1"/>
  <c r="AC50" i="3"/>
  <c r="AE91" i="2" s="1"/>
  <c r="AI91" i="2" s="1"/>
  <c r="AC51" i="3"/>
  <c r="AE92" i="2" s="1"/>
  <c r="AI92" i="2" s="1"/>
  <c r="AC52" i="3"/>
  <c r="AE94" i="2" s="1"/>
  <c r="AI94" i="2" s="1"/>
  <c r="AC53" i="3"/>
  <c r="AE95" i="2" s="1"/>
  <c r="AI95" i="2" s="1"/>
  <c r="AC54" i="3"/>
  <c r="AE97" i="2" s="1"/>
  <c r="AI97" i="2" s="1"/>
  <c r="AC55" i="3"/>
  <c r="AE99" i="2" s="1"/>
  <c r="AI99" i="2" s="1"/>
  <c r="AC56" i="3"/>
  <c r="AE102" i="2" s="1"/>
  <c r="AI102" i="2" s="1"/>
  <c r="AC57" i="3"/>
  <c r="AE103" i="2" s="1"/>
  <c r="AI103" i="2" s="1"/>
  <c r="AC58" i="3"/>
  <c r="AE104" i="2" s="1"/>
  <c r="AI104" i="2" s="1"/>
  <c r="AC59" i="3"/>
  <c r="AE105" i="2" s="1"/>
  <c r="AI105" i="2" s="1"/>
  <c r="AC60" i="3"/>
  <c r="AE108" i="2" s="1"/>
  <c r="AI108" i="2" s="1"/>
  <c r="AC61" i="3"/>
  <c r="AE113" i="2" s="1"/>
  <c r="AI113" i="2" s="1"/>
  <c r="AC62" i="3"/>
  <c r="AE114" i="2" s="1"/>
  <c r="AI114" i="2" s="1"/>
  <c r="AC63" i="3"/>
  <c r="AE116" i="2" s="1"/>
  <c r="AI116" i="2" s="1"/>
  <c r="AC64" i="3"/>
  <c r="AE117" i="2" s="1"/>
  <c r="AI117" i="2" s="1"/>
  <c r="AC65" i="3"/>
  <c r="AE118" i="2" s="1"/>
  <c r="AI118" i="2" s="1"/>
  <c r="AC66" i="3"/>
  <c r="AE120" i="2" s="1"/>
  <c r="AI120" i="2" s="1"/>
  <c r="AC67" i="3"/>
  <c r="AE123" i="2" s="1"/>
  <c r="AI123" i="2" s="1"/>
  <c r="AC68" i="3"/>
  <c r="AE125" i="2" s="1"/>
  <c r="AI125" i="2" s="1"/>
  <c r="AC69" i="3"/>
  <c r="AC70" i="3"/>
  <c r="AE127" i="2" s="1"/>
  <c r="AI127" i="2" s="1"/>
  <c r="AC71" i="3"/>
  <c r="AE128" i="2" s="1"/>
  <c r="AI128" i="2" s="1"/>
  <c r="AC72" i="3"/>
  <c r="AE129" i="2" s="1"/>
  <c r="AI129" i="2" s="1"/>
  <c r="AC2" i="2"/>
  <c r="AD2" i="2" s="1"/>
  <c r="AC3" i="2"/>
  <c r="AD3" i="2" s="1"/>
  <c r="AC4" i="2"/>
  <c r="AD4" i="2" s="1"/>
  <c r="AC5" i="2"/>
  <c r="AD5" i="2" s="1"/>
  <c r="AC6" i="2"/>
  <c r="AD6" i="2" s="1"/>
  <c r="AC7" i="2"/>
  <c r="AD7" i="2" s="1"/>
  <c r="AC8" i="2"/>
  <c r="AD8" i="2" s="1"/>
  <c r="AC9" i="2"/>
  <c r="AD9" i="2" s="1"/>
  <c r="AC10" i="2"/>
  <c r="AD10" i="2" s="1"/>
  <c r="AC11" i="2"/>
  <c r="AD11" i="2" s="1"/>
  <c r="AC12" i="2"/>
  <c r="AD12" i="2" s="1"/>
  <c r="AC13" i="2"/>
  <c r="AD13" i="2" s="1"/>
  <c r="AC14" i="2"/>
  <c r="AD14" i="2" s="1"/>
  <c r="AC15" i="2"/>
  <c r="AD15" i="2" s="1"/>
  <c r="AC16" i="2"/>
  <c r="AD16" i="2" s="1"/>
  <c r="AC17" i="2"/>
  <c r="AD17" i="2" s="1"/>
  <c r="AC18" i="2"/>
  <c r="AD18" i="2" s="1"/>
  <c r="AC19" i="2"/>
  <c r="AD19" i="2" s="1"/>
  <c r="AC20" i="2"/>
  <c r="AD20" i="2" s="1"/>
  <c r="AC21" i="2"/>
  <c r="AD21" i="2" s="1"/>
  <c r="AC22" i="2"/>
  <c r="AD22" i="2" s="1"/>
  <c r="AC23" i="2"/>
  <c r="AD23" i="2" s="1"/>
  <c r="AC24" i="2"/>
  <c r="AD24" i="2" s="1"/>
  <c r="AC25" i="2"/>
  <c r="AD25" i="2" s="1"/>
  <c r="AC26" i="2"/>
  <c r="AD26" i="2" s="1"/>
  <c r="AC27" i="2"/>
  <c r="AD27" i="2" s="1"/>
  <c r="AC28" i="2"/>
  <c r="AD28" i="2" s="1"/>
  <c r="AC29" i="2"/>
  <c r="AD29" i="2" s="1"/>
  <c r="AC30" i="2"/>
  <c r="AD30" i="2" s="1"/>
  <c r="AC31" i="2"/>
  <c r="AD31" i="2" s="1"/>
  <c r="AC32" i="2"/>
  <c r="AD32" i="2" s="1"/>
  <c r="AC33" i="2"/>
  <c r="AD33" i="2" s="1"/>
  <c r="AC34" i="2"/>
  <c r="AD34" i="2" s="1"/>
  <c r="AC35" i="2"/>
  <c r="AD35" i="2" s="1"/>
  <c r="AC36" i="2"/>
  <c r="AD36" i="2" s="1"/>
  <c r="AC37" i="2"/>
  <c r="AD37" i="2" s="1"/>
  <c r="AC38" i="2"/>
  <c r="AD38" i="2" s="1"/>
  <c r="AC39" i="2"/>
  <c r="AD39" i="2" s="1"/>
  <c r="AC40" i="2"/>
  <c r="AD40" i="2" s="1"/>
  <c r="AC41" i="2"/>
  <c r="AD41" i="2" s="1"/>
  <c r="AC42" i="2"/>
  <c r="AD42" i="2" s="1"/>
  <c r="AC43" i="2"/>
  <c r="AD43" i="2" s="1"/>
  <c r="AC44" i="2"/>
  <c r="AD44" i="2" s="1"/>
  <c r="AC45" i="2"/>
  <c r="AD45" i="2" s="1"/>
  <c r="AC46" i="2"/>
  <c r="AD46" i="2" s="1"/>
  <c r="AC47" i="2"/>
  <c r="AD47" i="2" s="1"/>
  <c r="AC48" i="2"/>
  <c r="AD48" i="2" s="1"/>
  <c r="AC49" i="2"/>
  <c r="AD49" i="2" s="1"/>
  <c r="AC50" i="2"/>
  <c r="AD50" i="2" s="1"/>
  <c r="AC51" i="2"/>
  <c r="AD51" i="2" s="1"/>
  <c r="AC52" i="2"/>
  <c r="AD52" i="2" s="1"/>
  <c r="AC53" i="2"/>
  <c r="AD53" i="2" s="1"/>
  <c r="AC54" i="2"/>
  <c r="AD54" i="2" s="1"/>
  <c r="AC55" i="2"/>
  <c r="AD55" i="2" s="1"/>
  <c r="AC56" i="2"/>
  <c r="AD56" i="2" s="1"/>
  <c r="AC57" i="2"/>
  <c r="AD57" i="2" s="1"/>
  <c r="AC58" i="2"/>
  <c r="AD58" i="2" s="1"/>
  <c r="AC59" i="2"/>
  <c r="AD59" i="2" s="1"/>
  <c r="AC60" i="2"/>
  <c r="AD60" i="2" s="1"/>
  <c r="AC61" i="2"/>
  <c r="AD61" i="2" s="1"/>
  <c r="AC62" i="2"/>
  <c r="AD62" i="2" s="1"/>
  <c r="AC63" i="2"/>
  <c r="AD63" i="2" s="1"/>
  <c r="AC64" i="2"/>
  <c r="AD64" i="2" s="1"/>
  <c r="AC65" i="2"/>
  <c r="AD65" i="2" s="1"/>
  <c r="AC66" i="2"/>
  <c r="AD66" i="2" s="1"/>
  <c r="AC67" i="2"/>
  <c r="AD67" i="2" s="1"/>
  <c r="AC68" i="2"/>
  <c r="AD68" i="2" s="1"/>
  <c r="AC69" i="2"/>
  <c r="AD69" i="2" s="1"/>
  <c r="AC70" i="2"/>
  <c r="AD70" i="2" s="1"/>
  <c r="AC71" i="2"/>
  <c r="AD71" i="2" s="1"/>
  <c r="AC72" i="2"/>
  <c r="AD72" i="2" s="1"/>
  <c r="AC73" i="2"/>
  <c r="AD73" i="2" s="1"/>
  <c r="AC74" i="2"/>
  <c r="AD74" i="2" s="1"/>
  <c r="AC75" i="2"/>
  <c r="AD75" i="2" s="1"/>
  <c r="AC76" i="2"/>
  <c r="AD76" i="2" s="1"/>
  <c r="AC77" i="2"/>
  <c r="AD77" i="2" s="1"/>
  <c r="AC78" i="2"/>
  <c r="AD78" i="2" s="1"/>
  <c r="AC79" i="2"/>
  <c r="AD79" i="2" s="1"/>
  <c r="AC80" i="2"/>
  <c r="AD80" i="2" s="1"/>
  <c r="AC81" i="2"/>
  <c r="AD81" i="2" s="1"/>
  <c r="AC82" i="2"/>
  <c r="AD82" i="2" s="1"/>
  <c r="AC83" i="2"/>
  <c r="AD83" i="2" s="1"/>
  <c r="AC84" i="2"/>
  <c r="AD84" i="2" s="1"/>
  <c r="AC85" i="2"/>
  <c r="AD85" i="2" s="1"/>
  <c r="AC86" i="2"/>
  <c r="AD86" i="2" s="1"/>
  <c r="AC87" i="2"/>
  <c r="AD87" i="2" s="1"/>
  <c r="AC88" i="2"/>
  <c r="AD88" i="2" s="1"/>
  <c r="AC89" i="2"/>
  <c r="AD89" i="2" s="1"/>
  <c r="AC90" i="2"/>
  <c r="AD90" i="2" s="1"/>
  <c r="AC91" i="2"/>
  <c r="AD91" i="2" s="1"/>
  <c r="AC92" i="2"/>
  <c r="AD92" i="2" s="1"/>
  <c r="AC93" i="2"/>
  <c r="AD93" i="2" s="1"/>
  <c r="AC94" i="2"/>
  <c r="AD94" i="2" s="1"/>
  <c r="AC95" i="2"/>
  <c r="AD95" i="2" s="1"/>
  <c r="AC96" i="2"/>
  <c r="AD96" i="2" s="1"/>
  <c r="AC97" i="2"/>
  <c r="AD97" i="2" s="1"/>
  <c r="AC98" i="2"/>
  <c r="AD98" i="2" s="1"/>
  <c r="AC99" i="2"/>
  <c r="AD99" i="2" s="1"/>
  <c r="AC100" i="2"/>
  <c r="AD100" i="2" s="1"/>
  <c r="AC101" i="2"/>
  <c r="AD101" i="2" s="1"/>
  <c r="AC102" i="2"/>
  <c r="AD102" i="2" s="1"/>
  <c r="AC103" i="2"/>
  <c r="AD103" i="2" s="1"/>
  <c r="AC104" i="2"/>
  <c r="AD104" i="2" s="1"/>
  <c r="AC105" i="2"/>
  <c r="AD105" i="2" s="1"/>
  <c r="AC106" i="2"/>
  <c r="AD106" i="2" s="1"/>
  <c r="AC107" i="2"/>
  <c r="AD107" i="2" s="1"/>
  <c r="AC108" i="2"/>
  <c r="AD108" i="2" s="1"/>
  <c r="AC109" i="2"/>
  <c r="AD109" i="2" s="1"/>
  <c r="AC110" i="2"/>
  <c r="AD110" i="2" s="1"/>
  <c r="AC111" i="2"/>
  <c r="AD111" i="2" s="1"/>
  <c r="AC112" i="2"/>
  <c r="AD112" i="2" s="1"/>
  <c r="AC113" i="2"/>
  <c r="AD113" i="2" s="1"/>
  <c r="AC114" i="2"/>
  <c r="AD114" i="2" s="1"/>
  <c r="AC115" i="2"/>
  <c r="AD115" i="2" s="1"/>
  <c r="AC116" i="2"/>
  <c r="AD116" i="2" s="1"/>
  <c r="AC117" i="2"/>
  <c r="AD117" i="2" s="1"/>
  <c r="AC118" i="2"/>
  <c r="AD118" i="2" s="1"/>
  <c r="AC119" i="2"/>
  <c r="AD119" i="2" s="1"/>
  <c r="AC120" i="2"/>
  <c r="AD120" i="2" s="1"/>
  <c r="AC121" i="2"/>
  <c r="AD121" i="2" s="1"/>
  <c r="AC122" i="2"/>
  <c r="AD122" i="2" s="1"/>
  <c r="AC123" i="2"/>
  <c r="AD123" i="2" s="1"/>
  <c r="AC124" i="2"/>
  <c r="AD124" i="2" s="1"/>
  <c r="AC125" i="2"/>
  <c r="AD125" i="2" s="1"/>
  <c r="AC126" i="2"/>
  <c r="AD126" i="2" s="1"/>
  <c r="AC127" i="2"/>
  <c r="AD127" i="2" s="1"/>
  <c r="AC128" i="2"/>
  <c r="AD128" i="2" s="1"/>
  <c r="AC129" i="2"/>
  <c r="AD129" i="2" s="1"/>
  <c r="AI2" i="2" l="1"/>
  <c r="AJ2" i="2" s="1"/>
  <c r="AK2" i="2" s="1"/>
  <c r="AF128" i="2"/>
  <c r="AG128" i="2" s="1"/>
  <c r="AF124" i="2"/>
  <c r="AG124" i="2" s="1"/>
  <c r="AF120" i="2"/>
  <c r="AG120" i="2" s="1"/>
  <c r="AF116" i="2"/>
  <c r="AG116" i="2" s="1"/>
  <c r="AF112" i="2"/>
  <c r="AG112" i="2" s="1"/>
  <c r="AF108" i="2"/>
  <c r="AG108" i="2" s="1"/>
  <c r="AF104" i="2"/>
  <c r="AG104" i="2" s="1"/>
  <c r="AF100" i="2"/>
  <c r="AG100" i="2" s="1"/>
  <c r="AF96" i="2"/>
  <c r="AG96" i="2" s="1"/>
  <c r="AF92" i="2"/>
  <c r="AG92" i="2" s="1"/>
  <c r="AF125" i="2"/>
  <c r="AG125" i="2" s="1"/>
  <c r="AF121" i="2"/>
  <c r="AG121" i="2" s="1"/>
  <c r="AF117" i="2"/>
  <c r="AG117" i="2" s="1"/>
  <c r="AF113" i="2"/>
  <c r="AG113" i="2" s="1"/>
  <c r="AF109" i="2"/>
  <c r="AG109" i="2" s="1"/>
  <c r="AF105" i="2"/>
  <c r="AG105" i="2" s="1"/>
  <c r="AF101" i="2"/>
  <c r="AG101" i="2" s="1"/>
  <c r="AF97" i="2"/>
  <c r="AG97" i="2" s="1"/>
  <c r="AF93" i="2"/>
  <c r="AG93" i="2" s="1"/>
  <c r="AF89" i="2"/>
  <c r="AG89" i="2" s="1"/>
  <c r="AF85" i="2"/>
  <c r="AG85" i="2" s="1"/>
  <c r="AF81" i="2"/>
  <c r="AG81" i="2" s="1"/>
  <c r="AF77" i="2"/>
  <c r="AG77" i="2" s="1"/>
  <c r="AF73" i="2"/>
  <c r="AG73" i="2" s="1"/>
  <c r="AF69" i="2"/>
  <c r="AG69" i="2" s="1"/>
  <c r="AF65" i="2"/>
  <c r="AG65" i="2" s="1"/>
  <c r="AF61" i="2"/>
  <c r="AG61" i="2" s="1"/>
  <c r="AF57" i="2"/>
  <c r="AG57" i="2" s="1"/>
  <c r="AF53" i="2"/>
  <c r="AG53" i="2" s="1"/>
  <c r="AF49" i="2"/>
  <c r="AG49" i="2" s="1"/>
  <c r="AF45" i="2"/>
  <c r="AG45" i="2" s="1"/>
  <c r="AF41" i="2"/>
  <c r="AG41" i="2" s="1"/>
  <c r="AF37" i="2"/>
  <c r="AG37" i="2" s="1"/>
  <c r="AF33" i="2"/>
  <c r="AG33" i="2" s="1"/>
  <c r="AF29" i="2"/>
  <c r="AG29" i="2" s="1"/>
  <c r="AF25" i="2"/>
  <c r="AG25" i="2" s="1"/>
  <c r="AF21" i="2"/>
  <c r="AG21" i="2" s="1"/>
  <c r="AF17" i="2"/>
  <c r="AG17" i="2" s="1"/>
  <c r="AF13" i="2"/>
  <c r="AG13" i="2" s="1"/>
  <c r="AF9" i="2"/>
  <c r="AG9" i="2" s="1"/>
  <c r="AF5" i="2"/>
  <c r="AG5" i="2" s="1"/>
  <c r="AF4" i="2"/>
  <c r="AG4" i="2" s="1"/>
  <c r="AF127" i="2"/>
  <c r="AG127" i="2" s="1"/>
  <c r="AF123" i="2"/>
  <c r="AG123" i="2" s="1"/>
  <c r="AF119" i="2"/>
  <c r="AG119" i="2" s="1"/>
  <c r="AF115" i="2"/>
  <c r="AG115" i="2" s="1"/>
  <c r="AF111" i="2"/>
  <c r="AG111" i="2" s="1"/>
  <c r="AF107" i="2"/>
  <c r="AG107" i="2" s="1"/>
  <c r="AF103" i="2"/>
  <c r="AG103" i="2" s="1"/>
  <c r="AF99" i="2"/>
  <c r="AG99" i="2" s="1"/>
  <c r="AF95" i="2"/>
  <c r="AG95" i="2" s="1"/>
  <c r="AF91" i="2"/>
  <c r="AG91" i="2" s="1"/>
  <c r="AF87" i="2"/>
  <c r="AG87" i="2" s="1"/>
  <c r="AF83" i="2"/>
  <c r="AG83" i="2" s="1"/>
  <c r="AF79" i="2"/>
  <c r="AG79" i="2" s="1"/>
  <c r="AF75" i="2"/>
  <c r="AG75" i="2" s="1"/>
  <c r="AF71" i="2"/>
  <c r="AG71" i="2" s="1"/>
  <c r="AF67" i="2"/>
  <c r="AG67" i="2" s="1"/>
  <c r="AF63" i="2"/>
  <c r="AG63" i="2" s="1"/>
  <c r="AF59" i="2"/>
  <c r="AG59" i="2" s="1"/>
  <c r="AF55" i="2"/>
  <c r="AG55" i="2" s="1"/>
  <c r="AF51" i="2"/>
  <c r="AG51" i="2" s="1"/>
  <c r="AF47" i="2"/>
  <c r="AG47" i="2" s="1"/>
  <c r="AF43" i="2"/>
  <c r="AG43" i="2" s="1"/>
  <c r="AF39" i="2"/>
  <c r="AG39" i="2" s="1"/>
  <c r="AF35" i="2"/>
  <c r="AG35" i="2" s="1"/>
  <c r="AF31" i="2"/>
  <c r="AG31" i="2" s="1"/>
  <c r="AF27" i="2"/>
  <c r="AG27" i="2" s="1"/>
  <c r="AF23" i="2"/>
  <c r="AG23" i="2" s="1"/>
  <c r="AF19" i="2"/>
  <c r="AG19" i="2" s="1"/>
  <c r="AF15" i="2"/>
  <c r="AG15" i="2" s="1"/>
  <c r="AF11" i="2"/>
  <c r="AG11" i="2" s="1"/>
  <c r="AF7" i="2"/>
  <c r="AG7" i="2" s="1"/>
  <c r="AF3" i="2"/>
  <c r="AG3" i="2" s="1"/>
  <c r="AF88" i="2"/>
  <c r="AG88" i="2" s="1"/>
  <c r="AF84" i="2"/>
  <c r="AG84" i="2" s="1"/>
  <c r="AF80" i="2"/>
  <c r="AG80" i="2" s="1"/>
  <c r="AF76" i="2"/>
  <c r="AG76" i="2" s="1"/>
  <c r="AF72" i="2"/>
  <c r="AG72" i="2" s="1"/>
  <c r="AF68" i="2"/>
  <c r="AG68" i="2" s="1"/>
  <c r="AF64" i="2"/>
  <c r="AG64" i="2" s="1"/>
  <c r="AF60" i="2"/>
  <c r="AG60" i="2" s="1"/>
  <c r="AF56" i="2"/>
  <c r="AG56" i="2" s="1"/>
  <c r="AF52" i="2"/>
  <c r="AG52" i="2" s="1"/>
  <c r="AF48" i="2"/>
  <c r="AG48" i="2" s="1"/>
  <c r="AF44" i="2"/>
  <c r="AG44" i="2" s="1"/>
  <c r="AF40" i="2"/>
  <c r="AG40" i="2" s="1"/>
  <c r="AF36" i="2"/>
  <c r="AG36" i="2" s="1"/>
  <c r="AF32" i="2"/>
  <c r="AG32" i="2" s="1"/>
  <c r="AF28" i="2"/>
  <c r="AG28" i="2" s="1"/>
  <c r="AF24" i="2"/>
  <c r="AG24" i="2" s="1"/>
  <c r="AF20" i="2"/>
  <c r="AG20" i="2" s="1"/>
  <c r="AF16" i="2"/>
  <c r="AG16" i="2" s="1"/>
  <c r="AF12" i="2"/>
  <c r="AG12" i="2" s="1"/>
  <c r="AF8" i="2"/>
  <c r="AG8" i="2" s="1"/>
  <c r="AF126" i="2"/>
  <c r="AG126" i="2" s="1"/>
  <c r="AF122" i="2"/>
  <c r="AG122" i="2" s="1"/>
  <c r="AF118" i="2"/>
  <c r="AG118" i="2" s="1"/>
  <c r="AF114" i="2"/>
  <c r="AG114" i="2" s="1"/>
  <c r="AF110" i="2"/>
  <c r="AG110" i="2" s="1"/>
  <c r="AF106" i="2"/>
  <c r="AG106" i="2" s="1"/>
  <c r="AF102" i="2"/>
  <c r="AG102" i="2" s="1"/>
  <c r="AF98" i="2"/>
  <c r="AG98" i="2" s="1"/>
  <c r="AF94" i="2"/>
  <c r="AG94" i="2" s="1"/>
  <c r="AF90" i="2"/>
  <c r="AG90" i="2" s="1"/>
  <c r="AF86" i="2"/>
  <c r="AG86" i="2" s="1"/>
  <c r="AF82" i="2"/>
  <c r="AG82" i="2" s="1"/>
  <c r="AF78" i="2"/>
  <c r="AG78" i="2" s="1"/>
  <c r="AF74" i="2"/>
  <c r="AG74" i="2" s="1"/>
  <c r="AF70" i="2"/>
  <c r="AG70" i="2" s="1"/>
  <c r="AF66" i="2"/>
  <c r="AG66" i="2" s="1"/>
  <c r="AF62" i="2"/>
  <c r="AG62" i="2" s="1"/>
  <c r="AF58" i="2"/>
  <c r="AG58" i="2" s="1"/>
  <c r="AF54" i="2"/>
  <c r="AG54" i="2" s="1"/>
  <c r="AF50" i="2"/>
  <c r="AG50" i="2" s="1"/>
  <c r="AF46" i="2"/>
  <c r="AG46" i="2" s="1"/>
  <c r="AF42" i="2"/>
  <c r="AG42" i="2" s="1"/>
  <c r="AF38" i="2"/>
  <c r="AG38" i="2" s="1"/>
  <c r="AF34" i="2"/>
  <c r="AG34" i="2" s="1"/>
  <c r="AF30" i="2"/>
  <c r="AG30" i="2" s="1"/>
  <c r="AF26" i="2"/>
  <c r="AG26" i="2" s="1"/>
  <c r="AF22" i="2"/>
  <c r="AG22" i="2" s="1"/>
  <c r="AF18" i="2"/>
  <c r="AG18" i="2" s="1"/>
  <c r="AF14" i="2"/>
  <c r="AG14" i="2" s="1"/>
  <c r="AF10" i="2"/>
  <c r="AG10" i="2" s="1"/>
  <c r="AF6" i="2"/>
  <c r="AG6" i="2" s="1"/>
  <c r="AF2" i="2"/>
  <c r="AG2" i="2" s="1"/>
  <c r="AF129" i="2"/>
  <c r="AG129" i="2" s="1"/>
  <c r="AJ106" i="2" l="1"/>
  <c r="AK106" i="2" s="1"/>
  <c r="AJ67" i="2"/>
  <c r="AK67" i="2" s="1"/>
  <c r="AJ59" i="2"/>
  <c r="AK59" i="2" s="1"/>
  <c r="AJ92" i="2"/>
  <c r="AK92" i="2" s="1"/>
  <c r="AJ109" i="2"/>
  <c r="AK109" i="2" s="1"/>
  <c r="AJ70" i="2"/>
  <c r="AK70" i="2" s="1"/>
  <c r="AJ21" i="2"/>
  <c r="AK21" i="2" s="1"/>
  <c r="AJ5" i="2"/>
  <c r="AK5" i="2" s="1"/>
  <c r="AJ37" i="2"/>
  <c r="AK37" i="2" s="1"/>
  <c r="AJ78" i="2"/>
  <c r="AK78" i="2" s="1"/>
  <c r="AJ111" i="2"/>
  <c r="AK111" i="2" s="1"/>
  <c r="AJ26" i="2"/>
  <c r="AK26" i="2" s="1"/>
  <c r="AJ53" i="2"/>
  <c r="AK53" i="2" s="1"/>
  <c r="AJ75" i="2"/>
  <c r="AK75" i="2" s="1"/>
  <c r="AJ104" i="2"/>
  <c r="AK104" i="2" s="1"/>
  <c r="AJ123" i="2"/>
  <c r="AK123" i="2" s="1"/>
  <c r="AJ20" i="2"/>
  <c r="AK20" i="2" s="1"/>
  <c r="AJ72" i="2"/>
  <c r="AK72" i="2" s="1"/>
  <c r="AJ107" i="2"/>
  <c r="AK107" i="2" s="1"/>
  <c r="AJ23" i="2"/>
  <c r="AK23" i="2" s="1"/>
  <c r="AJ44" i="2"/>
  <c r="AK44" i="2" s="1"/>
  <c r="AJ68" i="2"/>
  <c r="AK68" i="2" s="1"/>
  <c r="AJ99" i="2"/>
  <c r="AK99" i="2" s="1"/>
  <c r="AJ8" i="2"/>
  <c r="AK8" i="2" s="1"/>
  <c r="AJ42" i="2"/>
  <c r="AK42" i="2" s="1"/>
  <c r="AJ80" i="2"/>
  <c r="AK80" i="2" s="1"/>
  <c r="AJ115" i="2"/>
  <c r="AK115" i="2" s="1"/>
  <c r="AJ29" i="2"/>
  <c r="AK29" i="2" s="1"/>
  <c r="AJ55" i="2"/>
  <c r="AK55" i="2" s="1"/>
  <c r="AJ81" i="2"/>
  <c r="AK81" i="2" s="1"/>
  <c r="AJ108" i="2"/>
  <c r="AK108" i="2" s="1"/>
  <c r="AJ4" i="2"/>
  <c r="AK4" i="2" s="1"/>
  <c r="AJ30" i="2"/>
  <c r="AK30" i="2" s="1"/>
  <c r="AJ76" i="2"/>
  <c r="AK76" i="2" s="1"/>
  <c r="AJ110" i="2"/>
  <c r="AK110" i="2" s="1"/>
  <c r="AJ25" i="2"/>
  <c r="AK25" i="2" s="1"/>
  <c r="AJ49" i="2"/>
  <c r="AK49" i="2" s="1"/>
  <c r="AJ74" i="2"/>
  <c r="AK74" i="2" s="1"/>
  <c r="AJ103" i="2"/>
  <c r="AK103" i="2" s="1"/>
  <c r="AJ22" i="2"/>
  <c r="AK22" i="2" s="1"/>
  <c r="AJ97" i="2"/>
  <c r="AK97" i="2" s="1"/>
  <c r="AJ98" i="2"/>
  <c r="AK98" i="2" s="1"/>
  <c r="AJ63" i="2"/>
  <c r="AK63" i="2" s="1"/>
  <c r="AJ27" i="2"/>
  <c r="AK27" i="2" s="1"/>
  <c r="AJ47" i="2"/>
  <c r="AK47" i="2" s="1"/>
  <c r="AJ41" i="2"/>
  <c r="AK41" i="2" s="1"/>
  <c r="AJ10" i="2"/>
  <c r="AK10" i="2" s="1"/>
  <c r="AJ46" i="2"/>
  <c r="AK46" i="2" s="1"/>
  <c r="AJ84" i="2"/>
  <c r="AK84" i="2" s="1"/>
  <c r="AJ121" i="2"/>
  <c r="AK121" i="2" s="1"/>
  <c r="AJ32" i="2"/>
  <c r="AK32" i="2" s="1"/>
  <c r="AJ57" i="2"/>
  <c r="AK57" i="2" s="1"/>
  <c r="AJ87" i="2"/>
  <c r="AK87" i="2" s="1"/>
  <c r="AJ114" i="2"/>
  <c r="AK114" i="2" s="1"/>
  <c r="AJ7" i="2"/>
  <c r="AK7" i="2" s="1"/>
  <c r="AJ39" i="2"/>
  <c r="AK39" i="2" s="1"/>
  <c r="AJ79" i="2"/>
  <c r="AK79" i="2" s="1"/>
  <c r="AJ112" i="2"/>
  <c r="AK112" i="2" s="1"/>
  <c r="AJ28" i="2"/>
  <c r="AK28" i="2" s="1"/>
  <c r="AJ54" i="2"/>
  <c r="AK54" i="2" s="1"/>
  <c r="AJ77" i="2"/>
  <c r="AK77" i="2" s="1"/>
  <c r="AJ105" i="2"/>
  <c r="AK105" i="2" s="1"/>
  <c r="AJ12" i="2"/>
  <c r="AK12" i="2" s="1"/>
  <c r="AJ50" i="2"/>
  <c r="AK50" i="2" s="1"/>
  <c r="AJ86" i="2"/>
  <c r="AK86" i="2" s="1"/>
  <c r="AJ124" i="2"/>
  <c r="AK124" i="2" s="1"/>
  <c r="AJ34" i="2"/>
  <c r="AK34" i="2" s="1"/>
  <c r="AJ60" i="2"/>
  <c r="AK60" i="2" s="1"/>
  <c r="AJ89" i="2"/>
  <c r="AK89" i="2" s="1"/>
  <c r="AJ117" i="2"/>
  <c r="AK117" i="2" s="1"/>
  <c r="AJ9" i="2"/>
  <c r="AK9" i="2" s="1"/>
  <c r="AJ45" i="2"/>
  <c r="AK45" i="2" s="1"/>
  <c r="AJ82" i="2"/>
  <c r="AK82" i="2" s="1"/>
  <c r="AJ119" i="2"/>
  <c r="AK119" i="2" s="1"/>
  <c r="AJ31" i="2"/>
  <c r="AK31" i="2" s="1"/>
  <c r="AJ56" i="2"/>
  <c r="AK56" i="2" s="1"/>
  <c r="AJ83" i="2"/>
  <c r="AK83" i="2" s="1"/>
  <c r="AJ113" i="2"/>
  <c r="AK113" i="2" s="1"/>
  <c r="AJ19" i="2"/>
  <c r="AK19" i="2" s="1"/>
  <c r="AJ71" i="2"/>
  <c r="AK71" i="2" s="1"/>
  <c r="AJ43" i="2"/>
  <c r="AK43" i="2" s="1"/>
  <c r="AJ127" i="2"/>
  <c r="AK127" i="2" s="1"/>
  <c r="AJ16" i="2"/>
  <c r="AK16" i="2" s="1"/>
  <c r="AJ6" i="2"/>
  <c r="AK6" i="2" s="1"/>
  <c r="AJ38" i="2"/>
  <c r="AK38" i="2" s="1"/>
  <c r="AJ128" i="2"/>
  <c r="AK128" i="2" s="1"/>
  <c r="AJ73" i="2"/>
  <c r="AK73" i="2" s="1"/>
  <c r="AJ24" i="2"/>
  <c r="AK24" i="2" s="1"/>
  <c r="AJ102" i="2"/>
  <c r="AK102" i="2" s="1"/>
  <c r="AJ129" i="2"/>
  <c r="AK129" i="2" s="1"/>
  <c r="AJ18" i="2"/>
  <c r="AK18" i="2" s="1"/>
  <c r="AJ69" i="2"/>
  <c r="AK69" i="2" s="1"/>
  <c r="AJ101" i="2"/>
  <c r="AK101" i="2" s="1"/>
  <c r="AJ66" i="2"/>
  <c r="AK66" i="2" s="1"/>
  <c r="AJ95" i="2"/>
  <c r="AK95" i="2" s="1"/>
  <c r="AJ14" i="2"/>
  <c r="AK14" i="2" s="1"/>
  <c r="AJ52" i="2"/>
  <c r="AK52" i="2" s="1"/>
  <c r="AJ96" i="2"/>
  <c r="AK96" i="2" s="1"/>
  <c r="AJ3" i="2"/>
  <c r="AK3" i="2" s="1"/>
  <c r="AJ36" i="2"/>
  <c r="AK36" i="2" s="1"/>
  <c r="AJ62" i="2"/>
  <c r="AK62" i="2" s="1"/>
  <c r="AJ91" i="2"/>
  <c r="AK91" i="2" s="1"/>
  <c r="AJ120" i="2"/>
  <c r="AK120" i="2" s="1"/>
  <c r="AJ11" i="2"/>
  <c r="AK11" i="2" s="1"/>
  <c r="AJ48" i="2"/>
  <c r="AK48" i="2" s="1"/>
  <c r="AJ85" i="2"/>
  <c r="AK85" i="2" s="1"/>
  <c r="AJ122" i="2"/>
  <c r="AK122" i="2" s="1"/>
  <c r="AJ33" i="2"/>
  <c r="AK33" i="2" s="1"/>
  <c r="AJ58" i="2"/>
  <c r="AK58" i="2" s="1"/>
  <c r="AJ88" i="2"/>
  <c r="AK88" i="2" s="1"/>
  <c r="AJ116" i="2"/>
  <c r="AK116" i="2" s="1"/>
  <c r="AJ17" i="2"/>
  <c r="AK17" i="2" s="1"/>
  <c r="AJ64" i="2"/>
  <c r="AK64" i="2" s="1"/>
  <c r="AJ100" i="2"/>
  <c r="AK100" i="2" s="1"/>
  <c r="AJ15" i="2"/>
  <c r="AK15" i="2" s="1"/>
  <c r="AJ40" i="2"/>
  <c r="AK40" i="2" s="1"/>
  <c r="AJ65" i="2"/>
  <c r="AK65" i="2" s="1"/>
  <c r="AJ94" i="2"/>
  <c r="AK94" i="2" s="1"/>
  <c r="AJ125" i="2"/>
  <c r="AK125" i="2" s="1"/>
  <c r="AJ13" i="2"/>
  <c r="AK13" i="2" s="1"/>
  <c r="AJ51" i="2"/>
  <c r="AK51" i="2" s="1"/>
  <c r="AJ93" i="2"/>
  <c r="AK93" i="2" s="1"/>
  <c r="AJ126" i="2"/>
  <c r="AK126" i="2" s="1"/>
  <c r="AJ35" i="2"/>
  <c r="AK35" i="2" s="1"/>
  <c r="AJ61" i="2"/>
  <c r="AK61" i="2" s="1"/>
  <c r="AJ90" i="2"/>
  <c r="AK90" i="2" s="1"/>
  <c r="AJ118" i="2"/>
  <c r="AK11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2A37ED-998F-014C-9499-7392C0980976}" keepAlive="1" name="Query - R21" description="Connection to the 'R21' query in the workbook." type="5" refreshedVersion="8" background="1" saveData="1">
    <dbPr connection="Provider=Microsoft.Mashup.OleDb.1;Data Source=$Workbook$;Location=R21;Extended Properties=&quot;&quot;" command="SELECT * FROM [R21]"/>
  </connection>
  <connection id="2" xr16:uid="{BFF7F166-0F15-A144-ACDF-7AA39A1AF62D}" keepAlive="1" name="Query - R21 (2)" description="Connection to the 'R21 (2)' query in the workbook." type="5" refreshedVersion="8" background="1" saveData="1">
    <dbPr connection="Provider=Microsoft.Mashup.OleDb.1;Data Source=$Workbook$;Location=&quot;R21 (2)&quot;;Extended Properties=&quot;&quot;" command="SELECT * FROM [R21 (2)]"/>
  </connection>
  <connection id="3" xr16:uid="{ED657210-7550-0041-9BC6-9EA3C1E7A1C4}" keepAlive="1" name="Query - R22" description="Connection to the 'R22' query in the workbook." type="5" refreshedVersion="8" background="1" saveData="1">
    <dbPr connection="Provider=Microsoft.Mashup.OleDb.1;Data Source=$Workbook$;Location=R22;Extended Properties=&quot;&quot;" command="SELECT * FROM [R22]"/>
  </connection>
</connections>
</file>

<file path=xl/sharedStrings.xml><?xml version="1.0" encoding="utf-8"?>
<sst xmlns="http://schemas.openxmlformats.org/spreadsheetml/2006/main" count="689" uniqueCount="229">
  <si>
    <t>Státní příslušnost</t>
  </si>
  <si>
    <t>Evropa</t>
  </si>
  <si>
    <t>EU 27</t>
  </si>
  <si>
    <t>Belgie</t>
  </si>
  <si>
    <t>Itálie</t>
  </si>
  <si>
    <t>Německo</t>
  </si>
  <si>
    <t>Nizozemsko</t>
  </si>
  <si>
    <t>Rakousko</t>
  </si>
  <si>
    <t>Řecko</t>
  </si>
  <si>
    <t>Španělsko</t>
  </si>
  <si>
    <t>Švédsko</t>
  </si>
  <si>
    <t>Ostatní evropské
 země</t>
  </si>
  <si>
    <t>Albánie</t>
  </si>
  <si>
    <t>Bělorusko</t>
  </si>
  <si>
    <t>Jugoslávie</t>
  </si>
  <si>
    <t>Kosovo</t>
  </si>
  <si>
    <t>Moldavsko</t>
  </si>
  <si>
    <t>Rusko</t>
  </si>
  <si>
    <t>Srbsko</t>
  </si>
  <si>
    <t>Švýcarsko</t>
  </si>
  <si>
    <t>Turecko</t>
  </si>
  <si>
    <t>Ukrajina</t>
  </si>
  <si>
    <t>Asie</t>
  </si>
  <si>
    <t>Afghánistán</t>
  </si>
  <si>
    <t>Arménie</t>
  </si>
  <si>
    <t>Ázerbájdžán</t>
  </si>
  <si>
    <t>Bangladéš</t>
  </si>
  <si>
    <t>Bhútán</t>
  </si>
  <si>
    <t>Čína</t>
  </si>
  <si>
    <t>Filipíny</t>
  </si>
  <si>
    <t>Gruzie</t>
  </si>
  <si>
    <t>Indie</t>
  </si>
  <si>
    <t>Indonésie</t>
  </si>
  <si>
    <t>Irák</t>
  </si>
  <si>
    <t>Írán</t>
  </si>
  <si>
    <t>Izrael</t>
  </si>
  <si>
    <t>Jemen</t>
  </si>
  <si>
    <t>Jordánsko</t>
  </si>
  <si>
    <t>Kambodža</t>
  </si>
  <si>
    <t>Kazachstán</t>
  </si>
  <si>
    <t>Kuvajt</t>
  </si>
  <si>
    <t>Kyrgyzstán</t>
  </si>
  <si>
    <t>Libanon</t>
  </si>
  <si>
    <t>Mongolsko</t>
  </si>
  <si>
    <t>Myanmar</t>
  </si>
  <si>
    <t>Nepál</t>
  </si>
  <si>
    <t>Pákistán</t>
  </si>
  <si>
    <t>Palestina</t>
  </si>
  <si>
    <t>Saúdská Arábie</t>
  </si>
  <si>
    <t>Sýrie</t>
  </si>
  <si>
    <t>Šrí Lanka</t>
  </si>
  <si>
    <t>Tádžikistán</t>
  </si>
  <si>
    <t>Thajsko</t>
  </si>
  <si>
    <t>Turkmenistán</t>
  </si>
  <si>
    <t>Uzbekistán</t>
  </si>
  <si>
    <t>Vietnam</t>
  </si>
  <si>
    <t>Amerika</t>
  </si>
  <si>
    <t>Bolívie</t>
  </si>
  <si>
    <t>Ekvádor</t>
  </si>
  <si>
    <t>Haiti</t>
  </si>
  <si>
    <t>Honduras</t>
  </si>
  <si>
    <t>Chile</t>
  </si>
  <si>
    <t>Kolumbie</t>
  </si>
  <si>
    <t>Kuba</t>
  </si>
  <si>
    <t>Mexiko</t>
  </si>
  <si>
    <t>Nikaragua</t>
  </si>
  <si>
    <t>Peru</t>
  </si>
  <si>
    <t>Salvador</t>
  </si>
  <si>
    <t>Spojené státy</t>
  </si>
  <si>
    <t>Venezuela</t>
  </si>
  <si>
    <t>Afrika</t>
  </si>
  <si>
    <t>Alžírsko</t>
  </si>
  <si>
    <t>Angola</t>
  </si>
  <si>
    <t>Benin</t>
  </si>
  <si>
    <t>Botswana</t>
  </si>
  <si>
    <t>Burkina Faso*</t>
  </si>
  <si>
    <t>Burundi</t>
  </si>
  <si>
    <t>Čad</t>
  </si>
  <si>
    <t>Džibutsko</t>
  </si>
  <si>
    <t>Egypt</t>
  </si>
  <si>
    <t>Eritrea</t>
  </si>
  <si>
    <t>Etiopie</t>
  </si>
  <si>
    <t>Gambie</t>
  </si>
  <si>
    <t>Ghana</t>
  </si>
  <si>
    <t>Guinea</t>
  </si>
  <si>
    <t>Guinea-Bissau</t>
  </si>
  <si>
    <t>Jižní Afrika</t>
  </si>
  <si>
    <t>Jižní Súdán</t>
  </si>
  <si>
    <t>Kamerun</t>
  </si>
  <si>
    <t>Keňa</t>
  </si>
  <si>
    <t>Komory</t>
  </si>
  <si>
    <t>Libérie</t>
  </si>
  <si>
    <t>Libye</t>
  </si>
  <si>
    <t>Madagaskar</t>
  </si>
  <si>
    <t>Mali</t>
  </si>
  <si>
    <t>Maroko</t>
  </si>
  <si>
    <t>Mauricius</t>
  </si>
  <si>
    <t>Mauritánie</t>
  </si>
  <si>
    <t>Namibie</t>
  </si>
  <si>
    <t>Niger</t>
  </si>
  <si>
    <t>Nigérie</t>
  </si>
  <si>
    <t>Rwanda</t>
  </si>
  <si>
    <t>Senegal</t>
  </si>
  <si>
    <t>Sierra Leone</t>
  </si>
  <si>
    <t>Somálsko</t>
  </si>
  <si>
    <t>Súdán</t>
  </si>
  <si>
    <t>Svazijsko</t>
  </si>
  <si>
    <t>Tanzanie</t>
  </si>
  <si>
    <t>Togo</t>
  </si>
  <si>
    <t>Tunisko</t>
  </si>
  <si>
    <t>Uganda</t>
  </si>
  <si>
    <t>Zambie</t>
  </si>
  <si>
    <t>Zimbabwe</t>
  </si>
  <si>
    <t>nezjištěno</t>
  </si>
  <si>
    <t>Zair (bývalý)</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</si>
  <si>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</si>
  <si>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</si>
  <si>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</si>
  <si>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</si>
  <si>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</si>
  <si>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</si>
  <si>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</si>
  <si>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</si>
  <si>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</si>
  <si>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</si>
  <si>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</si>
  <si>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</si>
  <si>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</si>
  <si>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</si>
  <si>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</si>
  <si>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</si>
  <si>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</si>
  <si>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</si>
  <si>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</si>
  <si>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</si>
  <si>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</si>
  <si>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</si>
  <si>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</si>
  <si>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</si>
  <si>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kontinent</t>
  </si>
  <si>
    <t>Konžská demokratická republika</t>
  </si>
  <si>
    <t>Konžská republika</t>
  </si>
  <si>
    <t>Bulharsko</t>
  </si>
  <si>
    <t>Česká republika</t>
  </si>
  <si>
    <t>Estonsko</t>
  </si>
  <si>
    <t>Chorvatsko</t>
  </si>
  <si>
    <t>Litva</t>
  </si>
  <si>
    <t>Lotyšsko</t>
  </si>
  <si>
    <t>Maďarsko</t>
  </si>
  <si>
    <t>Polsko</t>
  </si>
  <si>
    <t>Rumunsko</t>
  </si>
  <si>
    <t>Slovensko</t>
  </si>
  <si>
    <t>Bosna a Hercegovina</t>
  </si>
  <si>
    <t>Severní Makedonie</t>
  </si>
  <si>
    <t>Srbsko a Černá Hora</t>
  </si>
  <si>
    <t>Korejská lidově demokratická republika</t>
  </si>
  <si>
    <t>Korejská republika</t>
  </si>
  <si>
    <t>Dominikánská republika</t>
  </si>
  <si>
    <t>Pobřeží slonoviny</t>
  </si>
  <si>
    <t>Středoafrická republika</t>
  </si>
  <si>
    <t>bez státní příslušnosti*</t>
  </si>
  <si>
    <t>oblast</t>
  </si>
  <si>
    <t>1997</t>
  </si>
  <si>
    <t>bez státní příslušnosti</t>
  </si>
  <si>
    <t>Azyl v ČR - žádosti a udělení azylu</t>
  </si>
  <si>
    <t>Row Labels</t>
  </si>
  <si>
    <t>Grand Total</t>
  </si>
  <si>
    <t>Žadatelů v %</t>
  </si>
  <si>
    <t>Žadatelů</t>
  </si>
  <si>
    <t>pořadí</t>
  </si>
  <si>
    <t xml:space="preserve">Pořadí </t>
  </si>
  <si>
    <t>celkem uděleno</t>
  </si>
  <si>
    <t>celkem žádostí</t>
  </si>
  <si>
    <t>počet udělených</t>
  </si>
  <si>
    <t>flag_TOP10</t>
  </si>
  <si>
    <t>Udělených azylů v %</t>
  </si>
  <si>
    <t>Udělených azylů</t>
  </si>
  <si>
    <t>flag_TOP102</t>
  </si>
  <si>
    <t>pořadí2</t>
  </si>
  <si>
    <t>Kontinent</t>
  </si>
  <si>
    <t>Z jakého kontinentu žadatelé přišli?</t>
  </si>
  <si>
    <t>flag_vyznam_zem</t>
  </si>
  <si>
    <t>Sum of celkem žádostí</t>
  </si>
  <si>
    <t>10 nejčastějších zemí původu žadatelů</t>
  </si>
  <si>
    <t>10 nejčastějších zemí původu uznaných azylantů</t>
  </si>
  <si>
    <t>Z jakých zemí žadatelé častěji pocházeli?</t>
  </si>
  <si>
    <t>Z jakého kontinentu přišli uznaní azylanti?</t>
  </si>
  <si>
    <t>Sum of celkem uděleno</t>
  </si>
  <si>
    <t>Žádostí</t>
  </si>
  <si>
    <t>úspěšnost</t>
  </si>
  <si>
    <t>flag_TOP103</t>
  </si>
  <si>
    <t>pořadí3</t>
  </si>
  <si>
    <t>Úspěšnost v %</t>
  </si>
  <si>
    <t>Z jaké země měli žadatelé největší úspěšnost při udělení azylu?</t>
  </si>
  <si>
    <t>flag_stat</t>
  </si>
  <si>
    <t>Sum of 1998</t>
  </si>
  <si>
    <t>Sum of 1999</t>
  </si>
  <si>
    <t>Sum of 2000</t>
  </si>
  <si>
    <t>Sum of 2001</t>
  </si>
  <si>
    <t>Sum of 2002</t>
  </si>
  <si>
    <t>Sum of 2003</t>
  </si>
  <si>
    <t>Sum of 2004</t>
  </si>
  <si>
    <t>Sum of 2005</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</si>
  <si>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</si>
  <si>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</si>
  <si>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</si>
  <si>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</si>
  <si>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</si>
  <si>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</si>
  <si>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</si>
  <si>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</si>
  <si>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</si>
  <si>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</si>
  <si>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</si>
  <si>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</si>
  <si>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</si>
  <si>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</si>
  <si>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</si>
  <si>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Sum of 2021</t>
  </si>
  <si>
    <t xml:space="preserve">1998 </t>
  </si>
  <si>
    <t xml:space="preserve">1999 </t>
  </si>
  <si>
    <t xml:space="preserve">2000 </t>
  </si>
  <si>
    <t xml:space="preserve">2001 </t>
  </si>
  <si>
    <t xml:space="preserve">2002 </t>
  </si>
  <si>
    <t xml:space="preserve">2003 </t>
  </si>
  <si>
    <t>Sum of 1997</t>
  </si>
  <si>
    <t>1997 - 2021</t>
  </si>
  <si>
    <t>Jak se počet žádostí vyvíjel v čase (data za jednotlivé roky 1997-2021)?</t>
  </si>
  <si>
    <t>Jak se počet udělených azylů vyvíjel v čase (data za jednotlivé roky 1997-2021))?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</si>
</sst>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TimesNewRomanPSMT"/>
      <family val="2"/>
    </font>
    <font>
      <b/>
      <sz val="12"/>
      <color theme="1"/>
      <name val="TimesNewRomanPSMT"/>
      <family val="2"/>
    </font>
    <font>
      <sz val="8"/>
      <name val="TimesNewRomanPSMT"/>
      <family val="2"/>
    </font>
    <font>
      <sz val="22"/>
      <color theme="1"/>
      <name val="TimesNewRomanPSMT"/>
      <family val="2"/>
    </font>
    <font>
      <b/>
      <sz val="12"/>
      <color theme="1"/>
      <name val="TimesNewRomanPSMT"/>
    </font>
    <font>
      <i/>
      <sz val="18"/>
      <color theme="1"/>
      <name val="TimesNewRomanPSMT"/>
    </font>
    <font>
      <b/>
      <sz val="14"/>
      <color theme="1"/>
      <name val="TimesNewRomanPSMT"/>
    </font>
    <font>
      <b/>
      <u/>
      <sz val="12"/>
      <color theme="1"/>
      <name val="TimesNewRomanPSMT"/>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0" fillId="2" borderId="0" xfId="0" applyFill="1"/>
    <xf numFmtId="0" fontId="3" fillId="2" borderId="0" xfId="0" applyFont="1" applyFill="1"/>
    <xf numFmtId="0" fontId="0" fillId="0" borderId="1" xfId="0" applyBorder="1"/>
    <xf numFmtId="0" fontId="0" fillId="0" borderId="0" xfId="0" pivotButton="1"/>
    <xf numFmtId="0" fontId="0" fillId="0" borderId="0" xfId="0" applyAlignment="1">
      <alignment horizontal="left"/>
    </xf>
    <xf numFmtId="9" fontId="0" fillId="0" borderId="0" xfId="0" applyNumberFormat="1"/>
    <xf numFmtId="0" fontId="4" fillId="0" borderId="1" xfId="0" applyFont="1" applyBorder="1"/>
    <xf numFmtId="0" fontId="0" fillId="0" borderId="0" xfId="0" applyAlignment="1">
      <alignment wrapText="1"/>
    </xf>
    <xf numFmtId="3" fontId="0" fillId="0" borderId="0" xfId="0" applyNumberFormat="1"/>
    <xf numFmtId="0" fontId="0" fillId="0" borderId="0" xfId="0" applyAlignment="1">
      <alignment horizontal="center"/>
    </xf>
    <xf numFmtId="0" fontId="1" fillId="0" borderId="0" xfId="0" applyFont="1"/>
    <xf numFmtId="0" fontId="1" fillId="0" borderId="0" xfId="0" applyFont="1" applyAlignment="1">
      <alignment horizontal="left"/>
    </xf>
    <xf numFmtId="0" fontId="0" fillId="0" borderId="0" xfId="0" applyAlignment="1">
      <alignment horizontal="left" indent="1"/>
    </xf>
    <xf numFmtId="0" fontId="4" fillId="0" borderId="0" xfId="0" applyFont="1"/>
    <xf numFmtId="1" fontId="0" fillId="0" borderId="0" xfId="0" applyNumberFormat="1"/>
    <xf numFmtId="0" fontId="4" fillId="0" borderId="0" xfId="0" applyFont="1" applyAlignment="1">
      <alignment horizontal="left"/>
    </xf>
    <xf numFmtId="0" fontId="5" fillId="2" borderId="0" xfId="0" applyFont="1" applyFill="1"/>
    <xf numFmtId="0" fontId="6" fillId="0" borderId="1" xfId="0" applyFont="1" applyBorder="1"/>
    <xf numFmtId="0" fontId="0" fillId="0" borderId="0" xfId="0" applyNumberFormat="1"/>
    <xf numFmtId="0" fontId="6" fillId="0" borderId="1" xfId="0" applyFont="1" applyBorder="1" applyAlignment="1">
      <alignment horizontal="left"/>
    </xf>
    <xf numFmtId="0" fontId="7" fillId="0" borderId="1" xfId="0" applyFont="1" applyBorder="1"/>
  </cellXfs>
  <cellStyles count="1">
    <cellStyle name="Normal" xfId="0" builtinId="0"/>
  </cellStyles>
  <dxfs count="17">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 jakého kontinentu žadatelé přišli?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_pomocný!$B$2</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F629-C341-8654-4A4069946ABD}"/>
              </c:ext>
            </c:extLst>
          </c:dPt>
          <c:dPt>
            <c:idx val="1"/>
            <c:bubble3D val="0"/>
            <c:spPr>
              <a:solidFill>
                <a:schemeClr val="accent2"/>
              </a:solidFill>
              <a:ln>
                <a:noFill/>
              </a:ln>
              <a:effectLst/>
              <a:sp3d/>
            </c:spPr>
            <c:extLst>
              <c:ext xmlns:c16="http://schemas.microsoft.com/office/drawing/2014/chart" uri="{C3380CC4-5D6E-409C-BE32-E72D297353CC}">
                <c16:uniqueId val="{00000003-F629-C341-8654-4A4069946ABD}"/>
              </c:ext>
            </c:extLst>
          </c:dPt>
          <c:dPt>
            <c:idx val="2"/>
            <c:bubble3D val="0"/>
            <c:spPr>
              <a:solidFill>
                <a:schemeClr val="accent3"/>
              </a:solidFill>
              <a:ln>
                <a:noFill/>
              </a:ln>
              <a:effectLst/>
              <a:sp3d/>
            </c:spPr>
            <c:extLst>
              <c:ext xmlns:c16="http://schemas.microsoft.com/office/drawing/2014/chart" uri="{C3380CC4-5D6E-409C-BE32-E72D297353CC}">
                <c16:uniqueId val="{00000005-F629-C341-8654-4A4069946ABD}"/>
              </c:ext>
            </c:extLst>
          </c:dPt>
          <c:dPt>
            <c:idx val="3"/>
            <c:bubble3D val="0"/>
            <c:spPr>
              <a:solidFill>
                <a:schemeClr val="accent4"/>
              </a:solidFill>
              <a:ln>
                <a:noFill/>
              </a:ln>
              <a:effectLst/>
              <a:sp3d/>
            </c:spPr>
            <c:extLst>
              <c:ext xmlns:c16="http://schemas.microsoft.com/office/drawing/2014/chart" uri="{C3380CC4-5D6E-409C-BE32-E72D297353CC}">
                <c16:uniqueId val="{00000007-F629-C341-8654-4A4069946ABD}"/>
              </c:ext>
            </c:extLst>
          </c:dPt>
          <c:dPt>
            <c:idx val="4"/>
            <c:bubble3D val="0"/>
            <c:spPr>
              <a:solidFill>
                <a:schemeClr val="accent5"/>
              </a:solidFill>
              <a:ln>
                <a:noFill/>
              </a:ln>
              <a:effectLst/>
              <a:sp3d/>
            </c:spPr>
            <c:extLst>
              <c:ext xmlns:c16="http://schemas.microsoft.com/office/drawing/2014/chart" uri="{C3380CC4-5D6E-409C-BE32-E72D297353CC}">
                <c16:uniqueId val="{00000009-F629-C341-8654-4A4069946ABD}"/>
              </c:ext>
            </c:extLst>
          </c:dPt>
          <c:dPt>
            <c:idx val="5"/>
            <c:bubble3D val="0"/>
            <c:spPr>
              <a:solidFill>
                <a:schemeClr val="accent6"/>
              </a:solidFill>
              <a:ln>
                <a:noFill/>
              </a:ln>
              <a:effectLst/>
              <a:sp3d/>
            </c:spPr>
            <c:extLst>
              <c:ext xmlns:c16="http://schemas.microsoft.com/office/drawing/2014/chart" uri="{C3380CC4-5D6E-409C-BE32-E72D297353CC}">
                <c16:uniqueId val="{0000000B-F629-C341-8654-4A4069946ABD}"/>
              </c:ext>
            </c:extLst>
          </c:dPt>
          <c:cat>
            <c:strRef>
              <c:f>_pomocný!$A$3:$A$9</c:f>
              <c:strCache>
                <c:ptCount val="6"/>
                <c:pt idx="0">
                  <c:v>Afrika</c:v>
                </c:pt>
                <c:pt idx="1">
                  <c:v>Amerika</c:v>
                </c:pt>
                <c:pt idx="2">
                  <c:v>Asie</c:v>
                </c:pt>
                <c:pt idx="3">
                  <c:v>Evropa</c:v>
                </c:pt>
                <c:pt idx="4">
                  <c:v>bez státní příslušnosti</c:v>
                </c:pt>
                <c:pt idx="5">
                  <c:v>nezjištěno</c:v>
                </c:pt>
              </c:strCache>
            </c:strRef>
          </c:cat>
          <c:val>
            <c:numRef>
              <c:f>_pomocný!$B$3:$B$9</c:f>
              <c:numCache>
                <c:formatCode>General</c:formatCode>
                <c:ptCount val="6"/>
                <c:pt idx="0">
                  <c:v>4129</c:v>
                </c:pt>
                <c:pt idx="1">
                  <c:v>938</c:v>
                </c:pt>
                <c:pt idx="2">
                  <c:v>37517</c:v>
                </c:pt>
                <c:pt idx="3">
                  <c:v>46489</c:v>
                </c:pt>
                <c:pt idx="4">
                  <c:v>996</c:v>
                </c:pt>
                <c:pt idx="5">
                  <c:v>148</c:v>
                </c:pt>
              </c:numCache>
            </c:numRef>
          </c:val>
          <c:extLst>
            <c:ext xmlns:c16="http://schemas.microsoft.com/office/drawing/2014/chart" uri="{C3380CC4-5D6E-409C-BE32-E72D297353CC}">
              <c16:uniqueId val="{00000000-371D-3444-B755-A626978F791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[azyl.xlsx]Report!PivotTable7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84300341296929E-2"/>
          <c:y val="0.2226159230096238"/>
          <c:w val="0.67736744511031688"/>
          <c:h val="0.77738407699037615"/>
        </c:manualLayout>
      </c:layout>
      <c:pie3DChart>
        <c:varyColors val="1"/>
        <c:ser>
          <c:idx val="0"/>
          <c:order val="0"/>
          <c:tx>
            <c:strRef>
              <c:f>Report!$K$29</c:f>
              <c:strCache>
                <c:ptCount val="1"/>
                <c:pt idx="0">
                  <c:v>Pořadí </c:v>
                </c:pt>
              </c:strCache>
            </c:strRef>
          </c:tx>
          <c:dPt>
            <c:idx val="0"/>
            <c:bubble3D val="0"/>
            <c:spPr>
              <a:solidFill>
                <a:schemeClr val="accent1"/>
              </a:solidFill>
              <a:ln>
                <a:noFill/>
              </a:ln>
              <a:effectLst/>
              <a:sp3d/>
            </c:spPr>
            <c:extLst>
              <c:ext xmlns:c16="http://schemas.microsoft.com/office/drawing/2014/chart" uri="{C3380CC4-5D6E-409C-BE32-E72D297353CC}">
                <c16:uniqueId val="{00000001-07B6-8646-978B-7646F67A64E1}"/>
              </c:ext>
            </c:extLst>
          </c:dPt>
          <c:dPt>
            <c:idx val="1"/>
            <c:bubble3D val="0"/>
            <c:spPr>
              <a:solidFill>
                <a:schemeClr val="accent2"/>
              </a:solidFill>
              <a:ln>
                <a:noFill/>
              </a:ln>
              <a:effectLst/>
              <a:sp3d/>
            </c:spPr>
            <c:extLst>
              <c:ext xmlns:c16="http://schemas.microsoft.com/office/drawing/2014/chart" uri="{C3380CC4-5D6E-409C-BE32-E72D297353CC}">
                <c16:uniqueId val="{00000003-07B6-8646-978B-7646F67A64E1}"/>
              </c:ext>
            </c:extLst>
          </c:dPt>
          <c:dPt>
            <c:idx val="2"/>
            <c:bubble3D val="0"/>
            <c:spPr>
              <a:solidFill>
                <a:schemeClr val="accent3"/>
              </a:solidFill>
              <a:ln>
                <a:noFill/>
              </a:ln>
              <a:effectLst/>
              <a:sp3d/>
            </c:spPr>
            <c:extLst>
              <c:ext xmlns:c16="http://schemas.microsoft.com/office/drawing/2014/chart" uri="{C3380CC4-5D6E-409C-BE32-E72D297353CC}">
                <c16:uniqueId val="{00000005-07B6-8646-978B-7646F67A64E1}"/>
              </c:ext>
            </c:extLst>
          </c:dPt>
          <c:dPt>
            <c:idx val="3"/>
            <c:bubble3D val="0"/>
            <c:spPr>
              <a:solidFill>
                <a:schemeClr val="accent4"/>
              </a:solidFill>
              <a:ln>
                <a:noFill/>
              </a:ln>
              <a:effectLst/>
              <a:sp3d/>
            </c:spPr>
            <c:extLst>
              <c:ext xmlns:c16="http://schemas.microsoft.com/office/drawing/2014/chart" uri="{C3380CC4-5D6E-409C-BE32-E72D297353CC}">
                <c16:uniqueId val="{00000007-07B6-8646-978B-7646F67A64E1}"/>
              </c:ext>
            </c:extLst>
          </c:dPt>
          <c:dPt>
            <c:idx val="4"/>
            <c:bubble3D val="0"/>
            <c:spPr>
              <a:solidFill>
                <a:schemeClr val="accent5"/>
              </a:solidFill>
              <a:ln>
                <a:noFill/>
              </a:ln>
              <a:effectLst/>
              <a:sp3d/>
            </c:spPr>
            <c:extLst>
              <c:ext xmlns:c16="http://schemas.microsoft.com/office/drawing/2014/chart" uri="{C3380CC4-5D6E-409C-BE32-E72D297353CC}">
                <c16:uniqueId val="{00000009-07B6-8646-978B-7646F67A64E1}"/>
              </c:ext>
            </c:extLst>
          </c:dPt>
          <c:dPt>
            <c:idx val="5"/>
            <c:bubble3D val="0"/>
            <c:spPr>
              <a:solidFill>
                <a:schemeClr val="accent6"/>
              </a:solidFill>
              <a:ln>
                <a:noFill/>
              </a:ln>
              <a:effectLst/>
              <a:sp3d/>
            </c:spPr>
            <c:extLst>
              <c:ext xmlns:c16="http://schemas.microsoft.com/office/drawing/2014/chart" uri="{C3380CC4-5D6E-409C-BE32-E72D297353CC}">
                <c16:uniqueId val="{0000000B-07B6-8646-978B-7646F67A64E1}"/>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07B6-8646-978B-7646F67A64E1}"/>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07B6-8646-978B-7646F67A64E1}"/>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07B6-8646-978B-7646F67A64E1}"/>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07B6-8646-978B-7646F67A64E1}"/>
              </c:ext>
            </c:extLst>
          </c:dPt>
          <c:cat>
            <c:strRef>
              <c:f>Report!$J$30:$J$39</c:f>
              <c:strCache>
                <c:ptCount val="10"/>
                <c:pt idx="0">
                  <c:v>Ukrajina</c:v>
                </c:pt>
                <c:pt idx="1">
                  <c:v>Rusko</c:v>
                </c:pt>
                <c:pt idx="2">
                  <c:v>Afghánistán</c:v>
                </c:pt>
                <c:pt idx="3">
                  <c:v>Vietnam</c:v>
                </c:pt>
                <c:pt idx="4">
                  <c:v>Moldavsko</c:v>
                </c:pt>
                <c:pt idx="5">
                  <c:v>Indie</c:v>
                </c:pt>
                <c:pt idx="6">
                  <c:v>Slovensko</c:v>
                </c:pt>
                <c:pt idx="7">
                  <c:v>Gruzie</c:v>
                </c:pt>
                <c:pt idx="8">
                  <c:v>Čína</c:v>
                </c:pt>
                <c:pt idx="9">
                  <c:v>Arménie</c:v>
                </c:pt>
              </c:strCache>
            </c:strRef>
          </c:cat>
          <c:val>
            <c:numRef>
              <c:f>Report!$K$30:$K$39</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5-5A6D-F84F-B5A9-F0A1AF078E2E}"/>
            </c:ext>
          </c:extLst>
        </c:ser>
        <c:ser>
          <c:idx val="1"/>
          <c:order val="1"/>
          <c:tx>
            <c:strRef>
              <c:f>Report!$L$29</c:f>
              <c:strCache>
                <c:ptCount val="1"/>
                <c:pt idx="0">
                  <c:v>Žadatelů</c:v>
                </c:pt>
              </c:strCache>
            </c:strRef>
          </c:tx>
          <c:dPt>
            <c:idx val="0"/>
            <c:bubble3D val="0"/>
            <c:spPr>
              <a:solidFill>
                <a:schemeClr val="accent1"/>
              </a:solidFill>
              <a:ln>
                <a:noFill/>
              </a:ln>
              <a:effectLst/>
              <a:sp3d/>
            </c:spPr>
            <c:extLst>
              <c:ext xmlns:c16="http://schemas.microsoft.com/office/drawing/2014/chart" uri="{C3380CC4-5D6E-409C-BE32-E72D297353CC}">
                <c16:uniqueId val="{00000015-07B6-8646-978B-7646F67A64E1}"/>
              </c:ext>
            </c:extLst>
          </c:dPt>
          <c:dPt>
            <c:idx val="1"/>
            <c:bubble3D val="0"/>
            <c:spPr>
              <a:solidFill>
                <a:schemeClr val="accent2"/>
              </a:solidFill>
              <a:ln>
                <a:noFill/>
              </a:ln>
              <a:effectLst/>
              <a:sp3d/>
            </c:spPr>
            <c:extLst>
              <c:ext xmlns:c16="http://schemas.microsoft.com/office/drawing/2014/chart" uri="{C3380CC4-5D6E-409C-BE32-E72D297353CC}">
                <c16:uniqueId val="{00000017-07B6-8646-978B-7646F67A64E1}"/>
              </c:ext>
            </c:extLst>
          </c:dPt>
          <c:dPt>
            <c:idx val="2"/>
            <c:bubble3D val="0"/>
            <c:spPr>
              <a:solidFill>
                <a:schemeClr val="accent3"/>
              </a:solidFill>
              <a:ln>
                <a:noFill/>
              </a:ln>
              <a:effectLst/>
              <a:sp3d/>
            </c:spPr>
            <c:extLst>
              <c:ext xmlns:c16="http://schemas.microsoft.com/office/drawing/2014/chart" uri="{C3380CC4-5D6E-409C-BE32-E72D297353CC}">
                <c16:uniqueId val="{00000019-07B6-8646-978B-7646F67A64E1}"/>
              </c:ext>
            </c:extLst>
          </c:dPt>
          <c:dPt>
            <c:idx val="3"/>
            <c:bubble3D val="0"/>
            <c:spPr>
              <a:solidFill>
                <a:schemeClr val="accent4"/>
              </a:solidFill>
              <a:ln>
                <a:noFill/>
              </a:ln>
              <a:effectLst/>
              <a:sp3d/>
            </c:spPr>
            <c:extLst>
              <c:ext xmlns:c16="http://schemas.microsoft.com/office/drawing/2014/chart" uri="{C3380CC4-5D6E-409C-BE32-E72D297353CC}">
                <c16:uniqueId val="{0000001B-07B6-8646-978B-7646F67A64E1}"/>
              </c:ext>
            </c:extLst>
          </c:dPt>
          <c:dPt>
            <c:idx val="4"/>
            <c:bubble3D val="0"/>
            <c:spPr>
              <a:solidFill>
                <a:schemeClr val="accent5"/>
              </a:solidFill>
              <a:ln>
                <a:noFill/>
              </a:ln>
              <a:effectLst/>
              <a:sp3d/>
            </c:spPr>
            <c:extLst>
              <c:ext xmlns:c16="http://schemas.microsoft.com/office/drawing/2014/chart" uri="{C3380CC4-5D6E-409C-BE32-E72D297353CC}">
                <c16:uniqueId val="{0000001D-07B6-8646-978B-7646F67A64E1}"/>
              </c:ext>
            </c:extLst>
          </c:dPt>
          <c:dPt>
            <c:idx val="5"/>
            <c:bubble3D val="0"/>
            <c:spPr>
              <a:solidFill>
                <a:schemeClr val="accent6"/>
              </a:solidFill>
              <a:ln>
                <a:noFill/>
              </a:ln>
              <a:effectLst/>
              <a:sp3d/>
            </c:spPr>
            <c:extLst>
              <c:ext xmlns:c16="http://schemas.microsoft.com/office/drawing/2014/chart" uri="{C3380CC4-5D6E-409C-BE32-E72D297353CC}">
                <c16:uniqueId val="{0000001F-07B6-8646-978B-7646F67A64E1}"/>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21-07B6-8646-978B-7646F67A64E1}"/>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23-07B6-8646-978B-7646F67A64E1}"/>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25-07B6-8646-978B-7646F67A64E1}"/>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27-07B6-8646-978B-7646F67A64E1}"/>
              </c:ext>
            </c:extLst>
          </c:dPt>
          <c:cat>
            <c:strRef>
              <c:f>Report!$J$30:$J$39</c:f>
              <c:strCache>
                <c:ptCount val="10"/>
                <c:pt idx="0">
                  <c:v>Ukrajina</c:v>
                </c:pt>
                <c:pt idx="1">
                  <c:v>Rusko</c:v>
                </c:pt>
                <c:pt idx="2">
                  <c:v>Afghánistán</c:v>
                </c:pt>
                <c:pt idx="3">
                  <c:v>Vietnam</c:v>
                </c:pt>
                <c:pt idx="4">
                  <c:v>Moldavsko</c:v>
                </c:pt>
                <c:pt idx="5">
                  <c:v>Indie</c:v>
                </c:pt>
                <c:pt idx="6">
                  <c:v>Slovensko</c:v>
                </c:pt>
                <c:pt idx="7">
                  <c:v>Gruzie</c:v>
                </c:pt>
                <c:pt idx="8">
                  <c:v>Čína</c:v>
                </c:pt>
                <c:pt idx="9">
                  <c:v>Arménie</c:v>
                </c:pt>
              </c:strCache>
            </c:strRef>
          </c:cat>
          <c:val>
            <c:numRef>
              <c:f>Report!$L$30:$L$39</c:f>
              <c:numCache>
                <c:formatCode>#,##0</c:formatCode>
                <c:ptCount val="10"/>
                <c:pt idx="0">
                  <c:v>17589</c:v>
                </c:pt>
                <c:pt idx="1">
                  <c:v>9850</c:v>
                </c:pt>
                <c:pt idx="2">
                  <c:v>5578</c:v>
                </c:pt>
                <c:pt idx="3">
                  <c:v>5460</c:v>
                </c:pt>
                <c:pt idx="4">
                  <c:v>4814</c:v>
                </c:pt>
                <c:pt idx="5">
                  <c:v>4208</c:v>
                </c:pt>
                <c:pt idx="6">
                  <c:v>3951</c:v>
                </c:pt>
                <c:pt idx="7">
                  <c:v>3860</c:v>
                </c:pt>
                <c:pt idx="8">
                  <c:v>3156</c:v>
                </c:pt>
                <c:pt idx="9">
                  <c:v>3071</c:v>
                </c:pt>
              </c:numCache>
            </c:numRef>
          </c:val>
          <c:extLst>
            <c:ext xmlns:c16="http://schemas.microsoft.com/office/drawing/2014/chart" uri="{C3380CC4-5D6E-409C-BE32-E72D297353CC}">
              <c16:uniqueId val="{00000006-5A6D-F84F-B5A9-F0A1AF078E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 jakého kontinentu přišli uznaní azylanti?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_pomocný!$B$18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C880-244B-AE55-73F4A162E057}"/>
              </c:ext>
            </c:extLst>
          </c:dPt>
          <c:dPt>
            <c:idx val="1"/>
            <c:bubble3D val="0"/>
            <c:spPr>
              <a:solidFill>
                <a:schemeClr val="accent2"/>
              </a:solidFill>
              <a:ln>
                <a:noFill/>
              </a:ln>
              <a:effectLst/>
              <a:sp3d/>
            </c:spPr>
            <c:extLst>
              <c:ext xmlns:c16="http://schemas.microsoft.com/office/drawing/2014/chart" uri="{C3380CC4-5D6E-409C-BE32-E72D297353CC}">
                <c16:uniqueId val="{00000003-C880-244B-AE55-73F4A162E057}"/>
              </c:ext>
            </c:extLst>
          </c:dPt>
          <c:dPt>
            <c:idx val="2"/>
            <c:bubble3D val="0"/>
            <c:spPr>
              <a:solidFill>
                <a:schemeClr val="accent3"/>
              </a:solidFill>
              <a:ln>
                <a:noFill/>
              </a:ln>
              <a:effectLst/>
              <a:sp3d/>
            </c:spPr>
            <c:extLst>
              <c:ext xmlns:c16="http://schemas.microsoft.com/office/drawing/2014/chart" uri="{C3380CC4-5D6E-409C-BE32-E72D297353CC}">
                <c16:uniqueId val="{00000005-C880-244B-AE55-73F4A162E057}"/>
              </c:ext>
            </c:extLst>
          </c:dPt>
          <c:dPt>
            <c:idx val="3"/>
            <c:bubble3D val="0"/>
            <c:spPr>
              <a:solidFill>
                <a:schemeClr val="accent4"/>
              </a:solidFill>
              <a:ln>
                <a:noFill/>
              </a:ln>
              <a:effectLst/>
              <a:sp3d/>
            </c:spPr>
            <c:extLst>
              <c:ext xmlns:c16="http://schemas.microsoft.com/office/drawing/2014/chart" uri="{C3380CC4-5D6E-409C-BE32-E72D297353CC}">
                <c16:uniqueId val="{00000007-C880-244B-AE55-73F4A162E057}"/>
              </c:ext>
            </c:extLst>
          </c:dPt>
          <c:dPt>
            <c:idx val="4"/>
            <c:bubble3D val="0"/>
            <c:spPr>
              <a:solidFill>
                <a:schemeClr val="accent5"/>
              </a:solidFill>
              <a:ln>
                <a:noFill/>
              </a:ln>
              <a:effectLst/>
              <a:sp3d/>
            </c:spPr>
            <c:extLst>
              <c:ext xmlns:c16="http://schemas.microsoft.com/office/drawing/2014/chart" uri="{C3380CC4-5D6E-409C-BE32-E72D297353CC}">
                <c16:uniqueId val="{00000009-C880-244B-AE55-73F4A162E057}"/>
              </c:ext>
            </c:extLst>
          </c:dPt>
          <c:dPt>
            <c:idx val="5"/>
            <c:bubble3D val="0"/>
            <c:spPr>
              <a:solidFill>
                <a:schemeClr val="accent6"/>
              </a:solidFill>
              <a:ln>
                <a:noFill/>
              </a:ln>
              <a:effectLst/>
              <a:sp3d/>
            </c:spPr>
            <c:extLst>
              <c:ext xmlns:c16="http://schemas.microsoft.com/office/drawing/2014/chart" uri="{C3380CC4-5D6E-409C-BE32-E72D297353CC}">
                <c16:uniqueId val="{0000000B-C880-244B-AE55-73F4A162E057}"/>
              </c:ext>
            </c:extLst>
          </c:dPt>
          <c:cat>
            <c:strRef>
              <c:f>_pomocný!$A$19:$A$25</c:f>
              <c:strCache>
                <c:ptCount val="6"/>
                <c:pt idx="0">
                  <c:v>Afrika</c:v>
                </c:pt>
                <c:pt idx="1">
                  <c:v>Amerika</c:v>
                </c:pt>
                <c:pt idx="2">
                  <c:v>Asie</c:v>
                </c:pt>
                <c:pt idx="3">
                  <c:v>bez státní příslušnosti</c:v>
                </c:pt>
                <c:pt idx="4">
                  <c:v>Evropa</c:v>
                </c:pt>
                <c:pt idx="5">
                  <c:v>nezjištěno</c:v>
                </c:pt>
              </c:strCache>
            </c:strRef>
          </c:cat>
          <c:val>
            <c:numRef>
              <c:f>_pomocný!$B$19:$B$25</c:f>
              <c:numCache>
                <c:formatCode>General</c:formatCode>
                <c:ptCount val="6"/>
                <c:pt idx="0">
                  <c:v>187</c:v>
                </c:pt>
                <c:pt idx="1">
                  <c:v>62</c:v>
                </c:pt>
                <c:pt idx="2">
                  <c:v>1389</c:v>
                </c:pt>
                <c:pt idx="3">
                  <c:v>82</c:v>
                </c:pt>
                <c:pt idx="4">
                  <c:v>1183</c:v>
                </c:pt>
                <c:pt idx="5">
                  <c:v>9</c:v>
                </c:pt>
              </c:numCache>
            </c:numRef>
          </c:val>
          <c:extLst>
            <c:ext xmlns:c16="http://schemas.microsoft.com/office/drawing/2014/chart" uri="{C3380CC4-5D6E-409C-BE32-E72D297353CC}">
              <c16:uniqueId val="{0000000C-C880-244B-AE55-73F4A162E05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[azyl.xlsx]_pomocný!PivotTable17</c:name>
    <c:fmtId val="4"/>
  </c:pivotSource>
  <c:chart>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6"/>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77"/>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
        <c:idx val="78"/>
        <c:spPr>
          <a:solidFill>
            <a:schemeClr val="accent4"/>
          </a:solidFill>
          <a:ln>
            <a:noFill/>
          </a:ln>
          <a:effectLst/>
          <a:sp3d/>
        </c:spPr>
        <c:marker>
          <c:symbol val="none"/>
        </c:marker>
        <c:dLbl>
          <c:idx val="0"/>
          <c:delete val="1"/>
          <c:extLst>
            <c:ext xmlns:c15="http://schemas.microsoft.com/office/drawing/2012/chart" uri="{CE6537A1-D6FC-4f65-9D91-7224C49458BB}"/>
          </c:extLst>
        </c:dLbl>
      </c:pivotFmt>
      <c:pivotFmt>
        <c:idx val="79"/>
        <c:spPr>
          <a:solidFill>
            <a:schemeClr val="accent5"/>
          </a:solidFill>
          <a:ln>
            <a:noFill/>
          </a:ln>
          <a:effectLst/>
          <a:sp3d/>
        </c:spPr>
        <c:marker>
          <c:symbol val="none"/>
        </c:marker>
        <c:dLbl>
          <c:idx val="0"/>
          <c:delete val="1"/>
          <c:extLst>
            <c:ext xmlns:c15="http://schemas.microsoft.com/office/drawing/2012/chart" uri="{CE6537A1-D6FC-4f65-9D91-7224C49458BB}"/>
          </c:extLst>
        </c:dLbl>
      </c:pivotFmt>
      <c:pivotFmt>
        <c:idx val="80"/>
        <c:spPr>
          <a:solidFill>
            <a:schemeClr val="accent6"/>
          </a:solidFill>
          <a:ln>
            <a:noFill/>
          </a:ln>
          <a:effectLst/>
          <a:sp3d/>
        </c:spPr>
        <c:marker>
          <c:symbol val="none"/>
        </c:marker>
        <c:dLbl>
          <c:idx val="0"/>
          <c:delete val="1"/>
          <c:extLst>
            <c:ext xmlns:c15="http://schemas.microsoft.com/office/drawing/2012/chart" uri="{CE6537A1-D6FC-4f65-9D91-7224C49458BB}"/>
          </c:extLst>
        </c:dLbl>
      </c:pivotFmt>
      <c:pivotFmt>
        <c:idx val="81"/>
        <c:spPr>
          <a:solidFill>
            <a:schemeClr val="accent1">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2"/>
        <c:spPr>
          <a:solidFill>
            <a:schemeClr val="accent2">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3"/>
        <c:spPr>
          <a:solidFill>
            <a:schemeClr val="accent3">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4"/>
        <c:spPr>
          <a:solidFill>
            <a:schemeClr val="accent4">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5"/>
        <c:spPr>
          <a:solidFill>
            <a:schemeClr val="accent5">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6"/>
        <c:spPr>
          <a:solidFill>
            <a:schemeClr val="accent6">
              <a:lumMod val="60000"/>
            </a:schemeClr>
          </a:solidFill>
          <a:ln>
            <a:noFill/>
          </a:ln>
          <a:effectLst/>
          <a:sp3d/>
        </c:spPr>
        <c:marker>
          <c:symbol val="none"/>
        </c:marker>
        <c:dLbl>
          <c:idx val="0"/>
          <c:delete val="1"/>
          <c:extLst>
            <c:ext xmlns:c15="http://schemas.microsoft.com/office/drawing/2012/chart" uri="{CE6537A1-D6FC-4f65-9D91-7224C49458BB}"/>
          </c:extLst>
        </c:dLbl>
      </c:pivotFmt>
      <c:pivotFmt>
        <c:idx val="87"/>
        <c:spPr>
          <a:solidFill>
            <a:schemeClr val="accent1">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88"/>
        <c:spPr>
          <a:solidFill>
            <a:schemeClr val="accent2">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89"/>
        <c:spPr>
          <a:solidFill>
            <a:schemeClr val="accent3">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90"/>
        <c:spPr>
          <a:solidFill>
            <a:schemeClr val="accent4">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91"/>
        <c:spPr>
          <a:solidFill>
            <a:schemeClr val="accent5">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92"/>
        <c:spPr>
          <a:solidFill>
            <a:schemeClr val="accent6">
              <a:lumMod val="80000"/>
              <a:lumOff val="20000"/>
            </a:schemeClr>
          </a:solidFill>
          <a:ln>
            <a:noFill/>
          </a:ln>
          <a:effectLst/>
          <a:sp3d/>
        </c:spPr>
        <c:marker>
          <c:symbol val="none"/>
        </c:marker>
        <c:dLbl>
          <c:idx val="0"/>
          <c:delete val="1"/>
          <c:extLst>
            <c:ext xmlns:c15="http://schemas.microsoft.com/office/drawing/2012/chart" uri="{CE6537A1-D6FC-4f65-9D91-7224C49458BB}"/>
          </c:extLst>
        </c:dLbl>
      </c:pivotFmt>
      <c:pivotFmt>
        <c:idx val="93"/>
        <c:spPr>
          <a:solidFill>
            <a:schemeClr val="accent1">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4"/>
        <c:spPr>
          <a:solidFill>
            <a:schemeClr val="accent2">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5"/>
        <c:spPr>
          <a:solidFill>
            <a:schemeClr val="accent3">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6"/>
        <c:spPr>
          <a:solidFill>
            <a:schemeClr val="accent4">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7"/>
        <c:spPr>
          <a:solidFill>
            <a:schemeClr val="accent5">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8"/>
        <c:spPr>
          <a:solidFill>
            <a:schemeClr val="accent6">
              <a:lumMod val="80000"/>
            </a:schemeClr>
          </a:solidFill>
          <a:ln>
            <a:noFill/>
          </a:ln>
          <a:effectLst/>
          <a:sp3d/>
        </c:spPr>
        <c:marker>
          <c:symbol val="none"/>
        </c:marker>
        <c:dLbl>
          <c:idx val="0"/>
          <c:delete val="1"/>
          <c:extLst>
            <c:ext xmlns:c15="http://schemas.microsoft.com/office/drawing/2012/chart" uri="{CE6537A1-D6FC-4f65-9D91-7224C49458BB}"/>
          </c:extLst>
        </c:dLbl>
      </c:pivotFmt>
      <c:pivotFmt>
        <c:idx val="99"/>
        <c:spPr>
          <a:solidFill>
            <a:schemeClr val="accent1">
              <a:lumMod val="60000"/>
              <a:lumOff val="40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_pomocný!$A$41</c:f>
              <c:strCache>
                <c:ptCount val="1"/>
                <c:pt idx="0">
                  <c:v>Sum of 1997</c:v>
                </c:pt>
              </c:strCache>
            </c:strRef>
          </c:tx>
          <c:spPr>
            <a:solidFill>
              <a:schemeClr val="accent1"/>
            </a:solidFill>
            <a:ln>
              <a:noFill/>
            </a:ln>
            <a:effectLst/>
            <a:sp3d/>
          </c:spPr>
          <c:invertIfNegative val="0"/>
          <c:cat>
            <c:strRef>
              <c:f>_pomocný!$A$42</c:f>
              <c:strCache>
                <c:ptCount val="1"/>
                <c:pt idx="0">
                  <c:v>Total</c:v>
                </c:pt>
              </c:strCache>
            </c:strRef>
          </c:cat>
          <c:val>
            <c:numRef>
              <c:f>_pomocný!$A$42</c:f>
              <c:numCache>
                <c:formatCode>General</c:formatCode>
                <c:ptCount val="1"/>
                <c:pt idx="0">
                  <c:v>96</c:v>
                </c:pt>
              </c:numCache>
            </c:numRef>
          </c:val>
          <c:extLst>
            <c:ext xmlns:c16="http://schemas.microsoft.com/office/drawing/2014/chart" uri="{C3380CC4-5D6E-409C-BE32-E72D297353CC}">
              <c16:uniqueId val="{00000001-E4F8-3A40-B98D-A3A8A15DD871}"/>
            </c:ext>
          </c:extLst>
        </c:ser>
        <c:ser>
          <c:idx val="1"/>
          <c:order val="1"/>
          <c:tx>
            <c:strRef>
              <c:f>_pomocný!$B$41</c:f>
              <c:strCache>
                <c:ptCount val="1"/>
                <c:pt idx="0">
                  <c:v>Sum of 2000</c:v>
                </c:pt>
              </c:strCache>
            </c:strRef>
          </c:tx>
          <c:spPr>
            <a:solidFill>
              <a:schemeClr val="accent2"/>
            </a:solidFill>
            <a:ln>
              <a:noFill/>
            </a:ln>
            <a:effectLst/>
            <a:sp3d/>
          </c:spPr>
          <c:invertIfNegative val="0"/>
          <c:cat>
            <c:strRef>
              <c:f>_pomocný!$A$42</c:f>
              <c:strCache>
                <c:ptCount val="1"/>
                <c:pt idx="0">
                  <c:v>Total</c:v>
                </c:pt>
              </c:strCache>
            </c:strRef>
          </c:cat>
          <c:val>
            <c:numRef>
              <c:f>_pomocný!$B$42</c:f>
              <c:numCache>
                <c:formatCode>General</c:formatCode>
                <c:ptCount val="1"/>
                <c:pt idx="0">
                  <c:v>133</c:v>
                </c:pt>
              </c:numCache>
            </c:numRef>
          </c:val>
          <c:extLst>
            <c:ext xmlns:c16="http://schemas.microsoft.com/office/drawing/2014/chart" uri="{C3380CC4-5D6E-409C-BE32-E72D297353CC}">
              <c16:uniqueId val="{00000003-E4F8-3A40-B98D-A3A8A15DD871}"/>
            </c:ext>
          </c:extLst>
        </c:ser>
        <c:ser>
          <c:idx val="2"/>
          <c:order val="2"/>
          <c:tx>
            <c:strRef>
              <c:f>_pomocný!$C$41</c:f>
              <c:strCache>
                <c:ptCount val="1"/>
                <c:pt idx="0">
                  <c:v>Sum of 1999</c:v>
                </c:pt>
              </c:strCache>
            </c:strRef>
          </c:tx>
          <c:spPr>
            <a:solidFill>
              <a:schemeClr val="accent3"/>
            </a:solidFill>
            <a:ln>
              <a:noFill/>
            </a:ln>
            <a:effectLst/>
            <a:sp3d/>
          </c:spPr>
          <c:invertIfNegative val="0"/>
          <c:cat>
            <c:strRef>
              <c:f>_pomocný!$A$42</c:f>
              <c:strCache>
                <c:ptCount val="1"/>
                <c:pt idx="0">
                  <c:v>Total</c:v>
                </c:pt>
              </c:strCache>
            </c:strRef>
          </c:cat>
          <c:val>
            <c:numRef>
              <c:f>_pomocný!$C$42</c:f>
              <c:numCache>
                <c:formatCode>General</c:formatCode>
                <c:ptCount val="1"/>
                <c:pt idx="0">
                  <c:v>79</c:v>
                </c:pt>
              </c:numCache>
            </c:numRef>
          </c:val>
          <c:extLst>
            <c:ext xmlns:c16="http://schemas.microsoft.com/office/drawing/2014/chart" uri="{C3380CC4-5D6E-409C-BE32-E72D297353CC}">
              <c16:uniqueId val="{00000005-E4F8-3A40-B98D-A3A8A15DD871}"/>
            </c:ext>
          </c:extLst>
        </c:ser>
        <c:ser>
          <c:idx val="3"/>
          <c:order val="3"/>
          <c:tx>
            <c:strRef>
              <c:f>_pomocný!$D$41</c:f>
              <c:strCache>
                <c:ptCount val="1"/>
                <c:pt idx="0">
                  <c:v>Sum of 1998</c:v>
                </c:pt>
              </c:strCache>
            </c:strRef>
          </c:tx>
          <c:spPr>
            <a:solidFill>
              <a:schemeClr val="accent4"/>
            </a:solidFill>
            <a:ln>
              <a:noFill/>
            </a:ln>
            <a:effectLst/>
            <a:sp3d/>
          </c:spPr>
          <c:invertIfNegative val="0"/>
          <c:cat>
            <c:strRef>
              <c:f>_pomocný!$A$42</c:f>
              <c:strCache>
                <c:ptCount val="1"/>
                <c:pt idx="0">
                  <c:v>Total</c:v>
                </c:pt>
              </c:strCache>
            </c:strRef>
          </c:cat>
          <c:val>
            <c:numRef>
              <c:f>_pomocný!$D$42</c:f>
              <c:numCache>
                <c:formatCode>General</c:formatCode>
                <c:ptCount val="1"/>
                <c:pt idx="0">
                  <c:v>78</c:v>
                </c:pt>
              </c:numCache>
            </c:numRef>
          </c:val>
          <c:extLst>
            <c:ext xmlns:c16="http://schemas.microsoft.com/office/drawing/2014/chart" uri="{C3380CC4-5D6E-409C-BE32-E72D297353CC}">
              <c16:uniqueId val="{00000007-E4F8-3A40-B98D-A3A8A15DD871}"/>
            </c:ext>
          </c:extLst>
        </c:ser>
        <c:ser>
          <c:idx val="4"/>
          <c:order val="4"/>
          <c:tx>
            <c:strRef>
              <c:f>_pomocný!$E$41</c:f>
              <c:strCache>
                <c:ptCount val="1"/>
                <c:pt idx="0">
                  <c:v>Sum of 2001</c:v>
                </c:pt>
              </c:strCache>
            </c:strRef>
          </c:tx>
          <c:spPr>
            <a:solidFill>
              <a:schemeClr val="accent5"/>
            </a:solidFill>
            <a:ln>
              <a:noFill/>
            </a:ln>
            <a:effectLst/>
            <a:sp3d/>
          </c:spPr>
          <c:invertIfNegative val="0"/>
          <c:cat>
            <c:strRef>
              <c:f>_pomocný!$A$42</c:f>
              <c:strCache>
                <c:ptCount val="1"/>
                <c:pt idx="0">
                  <c:v>Total</c:v>
                </c:pt>
              </c:strCache>
            </c:strRef>
          </c:cat>
          <c:val>
            <c:numRef>
              <c:f>_pomocný!$E$42</c:f>
              <c:numCache>
                <c:formatCode>General</c:formatCode>
                <c:ptCount val="1"/>
                <c:pt idx="0">
                  <c:v>83</c:v>
                </c:pt>
              </c:numCache>
            </c:numRef>
          </c:val>
          <c:extLst>
            <c:ext xmlns:c16="http://schemas.microsoft.com/office/drawing/2014/chart" uri="{C3380CC4-5D6E-409C-BE32-E72D297353CC}">
              <c16:uniqueId val="{00000009-E4F8-3A40-B98D-A3A8A15DD871}"/>
            </c:ext>
          </c:extLst>
        </c:ser>
        <c:ser>
          <c:idx val="5"/>
          <c:order val="5"/>
          <c:tx>
            <c:strRef>
              <c:f>_pomocný!$F$41</c:f>
              <c:strCache>
                <c:ptCount val="1"/>
                <c:pt idx="0">
                  <c:v>Sum of 2002</c:v>
                </c:pt>
              </c:strCache>
            </c:strRef>
          </c:tx>
          <c:spPr>
            <a:solidFill>
              <a:schemeClr val="accent6"/>
            </a:solidFill>
            <a:ln>
              <a:noFill/>
            </a:ln>
            <a:effectLst/>
            <a:sp3d/>
          </c:spPr>
          <c:invertIfNegative val="0"/>
          <c:cat>
            <c:strRef>
              <c:f>_pomocný!$A$42</c:f>
              <c:strCache>
                <c:ptCount val="1"/>
                <c:pt idx="0">
                  <c:v>Total</c:v>
                </c:pt>
              </c:strCache>
            </c:strRef>
          </c:cat>
          <c:val>
            <c:numRef>
              <c:f>_pomocný!$F$42</c:f>
              <c:numCache>
                <c:formatCode>General</c:formatCode>
                <c:ptCount val="1"/>
                <c:pt idx="0">
                  <c:v>103</c:v>
                </c:pt>
              </c:numCache>
            </c:numRef>
          </c:val>
          <c:extLst>
            <c:ext xmlns:c16="http://schemas.microsoft.com/office/drawing/2014/chart" uri="{C3380CC4-5D6E-409C-BE32-E72D297353CC}">
              <c16:uniqueId val="{0000000B-E4F8-3A40-B98D-A3A8A15DD871}"/>
            </c:ext>
          </c:extLst>
        </c:ser>
        <c:ser>
          <c:idx val="6"/>
          <c:order val="6"/>
          <c:tx>
            <c:strRef>
              <c:f>_pomocný!$G$41</c:f>
              <c:strCache>
                <c:ptCount val="1"/>
                <c:pt idx="0">
                  <c:v>Sum of 2003</c:v>
                </c:pt>
              </c:strCache>
            </c:strRef>
          </c:tx>
          <c:spPr>
            <a:solidFill>
              <a:schemeClr val="accent1">
                <a:lumMod val="60000"/>
              </a:schemeClr>
            </a:solidFill>
            <a:ln>
              <a:noFill/>
            </a:ln>
            <a:effectLst/>
            <a:sp3d/>
          </c:spPr>
          <c:invertIfNegative val="0"/>
          <c:cat>
            <c:strRef>
              <c:f>_pomocný!$A$42</c:f>
              <c:strCache>
                <c:ptCount val="1"/>
                <c:pt idx="0">
                  <c:v>Total</c:v>
                </c:pt>
              </c:strCache>
            </c:strRef>
          </c:cat>
          <c:val>
            <c:numRef>
              <c:f>_pomocný!$G$42</c:f>
              <c:numCache>
                <c:formatCode>General</c:formatCode>
                <c:ptCount val="1"/>
                <c:pt idx="0">
                  <c:v>208</c:v>
                </c:pt>
              </c:numCache>
            </c:numRef>
          </c:val>
          <c:extLst>
            <c:ext xmlns:c16="http://schemas.microsoft.com/office/drawing/2014/chart" uri="{C3380CC4-5D6E-409C-BE32-E72D297353CC}">
              <c16:uniqueId val="{0000000D-E4F8-3A40-B98D-A3A8A15DD871}"/>
            </c:ext>
          </c:extLst>
        </c:ser>
        <c:ser>
          <c:idx val="7"/>
          <c:order val="7"/>
          <c:tx>
            <c:strRef>
              <c:f>_pomocný!$H$41</c:f>
              <c:strCache>
                <c:ptCount val="1"/>
                <c:pt idx="0">
                  <c:v>Sum of 2004</c:v>
                </c:pt>
              </c:strCache>
            </c:strRef>
          </c:tx>
          <c:spPr>
            <a:solidFill>
              <a:schemeClr val="accent2">
                <a:lumMod val="60000"/>
              </a:schemeClr>
            </a:solidFill>
            <a:ln>
              <a:noFill/>
            </a:ln>
            <a:effectLst/>
            <a:sp3d/>
          </c:spPr>
          <c:invertIfNegative val="0"/>
          <c:cat>
            <c:strRef>
              <c:f>_pomocný!$A$42</c:f>
              <c:strCache>
                <c:ptCount val="1"/>
                <c:pt idx="0">
                  <c:v>Total</c:v>
                </c:pt>
              </c:strCache>
            </c:strRef>
          </c:cat>
          <c:val>
            <c:numRef>
              <c:f>_pomocný!$H$42</c:f>
              <c:numCache>
                <c:formatCode>General</c:formatCode>
                <c:ptCount val="1"/>
                <c:pt idx="0">
                  <c:v>142</c:v>
                </c:pt>
              </c:numCache>
            </c:numRef>
          </c:val>
          <c:extLst>
            <c:ext xmlns:c16="http://schemas.microsoft.com/office/drawing/2014/chart" uri="{C3380CC4-5D6E-409C-BE32-E72D297353CC}">
              <c16:uniqueId val="{0000000F-E4F8-3A40-B98D-A3A8A15DD871}"/>
            </c:ext>
          </c:extLst>
        </c:ser>
        <c:ser>
          <c:idx val="8"/>
          <c:order val="8"/>
          <c:tx>
            <c:strRef>
              <c:f>_pomocný!$I$41</c:f>
              <c:strCache>
                <c:ptCount val="1"/>
                <c:pt idx="0">
                  <c:v>Sum of 2005</c:v>
                </c:pt>
              </c:strCache>
            </c:strRef>
          </c:tx>
          <c:spPr>
            <a:solidFill>
              <a:schemeClr val="accent3">
                <a:lumMod val="60000"/>
              </a:schemeClr>
            </a:solidFill>
            <a:ln>
              <a:noFill/>
            </a:ln>
            <a:effectLst/>
            <a:sp3d/>
          </c:spPr>
          <c:invertIfNegative val="0"/>
          <c:cat>
            <c:strRef>
              <c:f>_pomocný!$A$42</c:f>
              <c:strCache>
                <c:ptCount val="1"/>
                <c:pt idx="0">
                  <c:v>Total</c:v>
                </c:pt>
              </c:strCache>
            </c:strRef>
          </c:cat>
          <c:val>
            <c:numRef>
              <c:f>_pomocný!$I$42</c:f>
              <c:numCache>
                <c:formatCode>General</c:formatCode>
                <c:ptCount val="1"/>
                <c:pt idx="0">
                  <c:v>251</c:v>
                </c:pt>
              </c:numCache>
            </c:numRef>
          </c:val>
          <c:extLst>
            <c:ext xmlns:c16="http://schemas.microsoft.com/office/drawing/2014/chart" uri="{C3380CC4-5D6E-409C-BE32-E72D297353CC}">
              <c16:uniqueId val="{00000011-E4F8-3A40-B98D-A3A8A15DD871}"/>
            </c:ext>
          </c:extLst>
        </c:ser>
        <c:ser>
          <c:idx val="9"/>
          <c:order val="9"/>
          <c:tx>
            <c:strRef>
              <c:f>_pomocný!$J$41</c:f>
              <c:strCache>
                <c:ptCount val="1"/>
                <c:pt idx="0">
                  <c:v>Sum of 2006</c:v>
                </c:pt>
              </c:strCache>
            </c:strRef>
          </c:tx>
          <c:spPr>
            <a:solidFill>
              <a:schemeClr val="accent4">
                <a:lumMod val="60000"/>
              </a:schemeClr>
            </a:solidFill>
            <a:ln>
              <a:noFill/>
            </a:ln>
            <a:effectLst/>
            <a:sp3d/>
          </c:spPr>
          <c:invertIfNegative val="0"/>
          <c:cat>
            <c:strRef>
              <c:f>_pomocný!$A$42</c:f>
              <c:strCache>
                <c:ptCount val="1"/>
                <c:pt idx="0">
                  <c:v>Total</c:v>
                </c:pt>
              </c:strCache>
            </c:strRef>
          </c:cat>
          <c:val>
            <c:numRef>
              <c:f>_pomocný!$J$42</c:f>
              <c:numCache>
                <c:formatCode>General</c:formatCode>
                <c:ptCount val="1"/>
                <c:pt idx="0">
                  <c:v>268</c:v>
                </c:pt>
              </c:numCache>
            </c:numRef>
          </c:val>
          <c:extLst>
            <c:ext xmlns:c16="http://schemas.microsoft.com/office/drawing/2014/chart" uri="{C3380CC4-5D6E-409C-BE32-E72D297353CC}">
              <c16:uniqueId val="{00000013-E4F8-3A40-B98D-A3A8A15DD871}"/>
            </c:ext>
          </c:extLst>
        </c:ser>
        <c:ser>
          <c:idx val="10"/>
          <c:order val="10"/>
          <c:tx>
            <c:strRef>
              <c:f>_pomocný!$K$41</c:f>
              <c:strCache>
                <c:ptCount val="1"/>
                <c:pt idx="0">
                  <c:v>Sum of 2007</c:v>
                </c:pt>
              </c:strCache>
            </c:strRef>
          </c:tx>
          <c:spPr>
            <a:solidFill>
              <a:schemeClr val="accent5">
                <a:lumMod val="60000"/>
              </a:schemeClr>
            </a:solidFill>
            <a:ln>
              <a:noFill/>
            </a:ln>
            <a:effectLst/>
            <a:sp3d/>
          </c:spPr>
          <c:invertIfNegative val="0"/>
          <c:cat>
            <c:strRef>
              <c:f>_pomocný!$A$42</c:f>
              <c:strCache>
                <c:ptCount val="1"/>
                <c:pt idx="0">
                  <c:v>Total</c:v>
                </c:pt>
              </c:strCache>
            </c:strRef>
          </c:cat>
          <c:val>
            <c:numRef>
              <c:f>_pomocný!$K$42</c:f>
              <c:numCache>
                <c:formatCode>General</c:formatCode>
                <c:ptCount val="1"/>
                <c:pt idx="0">
                  <c:v>191</c:v>
                </c:pt>
              </c:numCache>
            </c:numRef>
          </c:val>
          <c:extLst>
            <c:ext xmlns:c16="http://schemas.microsoft.com/office/drawing/2014/chart" uri="{C3380CC4-5D6E-409C-BE32-E72D297353CC}">
              <c16:uniqueId val="{00000015-E4F8-3A40-B98D-A3A8A15DD871}"/>
            </c:ext>
          </c:extLst>
        </c:ser>
        <c:ser>
          <c:idx val="11"/>
          <c:order val="11"/>
          <c:tx>
            <c:strRef>
              <c:f>_pomocný!$L$41</c:f>
              <c:strCache>
                <c:ptCount val="1"/>
                <c:pt idx="0">
                  <c:v>Sum of 2009</c:v>
                </c:pt>
              </c:strCache>
            </c:strRef>
          </c:tx>
          <c:spPr>
            <a:solidFill>
              <a:schemeClr val="accent6">
                <a:lumMod val="60000"/>
              </a:schemeClr>
            </a:solidFill>
            <a:ln>
              <a:noFill/>
            </a:ln>
            <a:effectLst/>
            <a:sp3d/>
          </c:spPr>
          <c:invertIfNegative val="0"/>
          <c:cat>
            <c:strRef>
              <c:f>_pomocný!$A$42</c:f>
              <c:strCache>
                <c:ptCount val="1"/>
                <c:pt idx="0">
                  <c:v>Total</c:v>
                </c:pt>
              </c:strCache>
            </c:strRef>
          </c:cat>
          <c:val>
            <c:numRef>
              <c:f>_pomocný!$L$42</c:f>
              <c:numCache>
                <c:formatCode>General</c:formatCode>
                <c:ptCount val="1"/>
                <c:pt idx="0">
                  <c:v>75</c:v>
                </c:pt>
              </c:numCache>
            </c:numRef>
          </c:val>
          <c:extLst>
            <c:ext xmlns:c16="http://schemas.microsoft.com/office/drawing/2014/chart" uri="{C3380CC4-5D6E-409C-BE32-E72D297353CC}">
              <c16:uniqueId val="{00000017-E4F8-3A40-B98D-A3A8A15DD871}"/>
            </c:ext>
          </c:extLst>
        </c:ser>
        <c:ser>
          <c:idx val="12"/>
          <c:order val="12"/>
          <c:tx>
            <c:strRef>
              <c:f>_pomocný!$M$41</c:f>
              <c:strCache>
                <c:ptCount val="1"/>
                <c:pt idx="0">
                  <c:v>Sum of 2008</c:v>
                </c:pt>
              </c:strCache>
            </c:strRef>
          </c:tx>
          <c:spPr>
            <a:solidFill>
              <a:schemeClr val="accent1">
                <a:lumMod val="80000"/>
                <a:lumOff val="20000"/>
              </a:schemeClr>
            </a:solidFill>
            <a:ln>
              <a:noFill/>
            </a:ln>
            <a:effectLst/>
            <a:sp3d/>
          </c:spPr>
          <c:invertIfNegative val="0"/>
          <c:cat>
            <c:strRef>
              <c:f>_pomocný!$A$42</c:f>
              <c:strCache>
                <c:ptCount val="1"/>
                <c:pt idx="0">
                  <c:v>Total</c:v>
                </c:pt>
              </c:strCache>
            </c:strRef>
          </c:cat>
          <c:val>
            <c:numRef>
              <c:f>_pomocný!$M$42</c:f>
              <c:numCache>
                <c:formatCode>General</c:formatCode>
                <c:ptCount val="1"/>
                <c:pt idx="0">
                  <c:v>157</c:v>
                </c:pt>
              </c:numCache>
            </c:numRef>
          </c:val>
          <c:extLst>
            <c:ext xmlns:c16="http://schemas.microsoft.com/office/drawing/2014/chart" uri="{C3380CC4-5D6E-409C-BE32-E72D297353CC}">
              <c16:uniqueId val="{00000019-E4F8-3A40-B98D-A3A8A15DD871}"/>
            </c:ext>
          </c:extLst>
        </c:ser>
        <c:ser>
          <c:idx val="13"/>
          <c:order val="13"/>
          <c:tx>
            <c:strRef>
              <c:f>_pomocný!$N$41</c:f>
              <c:strCache>
                <c:ptCount val="1"/>
                <c:pt idx="0">
                  <c:v>Sum of 2010</c:v>
                </c:pt>
              </c:strCache>
            </c:strRef>
          </c:tx>
          <c:spPr>
            <a:solidFill>
              <a:schemeClr val="accent2">
                <a:lumMod val="80000"/>
                <a:lumOff val="20000"/>
              </a:schemeClr>
            </a:solidFill>
            <a:ln>
              <a:noFill/>
            </a:ln>
            <a:effectLst/>
            <a:sp3d/>
          </c:spPr>
          <c:invertIfNegative val="0"/>
          <c:cat>
            <c:strRef>
              <c:f>_pomocný!$A$42</c:f>
              <c:strCache>
                <c:ptCount val="1"/>
                <c:pt idx="0">
                  <c:v>Total</c:v>
                </c:pt>
              </c:strCache>
            </c:strRef>
          </c:cat>
          <c:val>
            <c:numRef>
              <c:f>_pomocný!$N$42</c:f>
              <c:numCache>
                <c:formatCode>General</c:formatCode>
                <c:ptCount val="1"/>
                <c:pt idx="0">
                  <c:v>125</c:v>
                </c:pt>
              </c:numCache>
            </c:numRef>
          </c:val>
          <c:extLst>
            <c:ext xmlns:c16="http://schemas.microsoft.com/office/drawing/2014/chart" uri="{C3380CC4-5D6E-409C-BE32-E72D297353CC}">
              <c16:uniqueId val="{0000001B-E4F8-3A40-B98D-A3A8A15DD871}"/>
            </c:ext>
          </c:extLst>
        </c:ser>
        <c:ser>
          <c:idx val="14"/>
          <c:order val="14"/>
          <c:tx>
            <c:strRef>
              <c:f>_pomocný!$O$41</c:f>
              <c:strCache>
                <c:ptCount val="1"/>
                <c:pt idx="0">
                  <c:v>Sum of 2011</c:v>
                </c:pt>
              </c:strCache>
            </c:strRef>
          </c:tx>
          <c:spPr>
            <a:solidFill>
              <a:schemeClr val="accent3">
                <a:lumMod val="80000"/>
                <a:lumOff val="20000"/>
              </a:schemeClr>
            </a:solidFill>
            <a:ln>
              <a:noFill/>
            </a:ln>
            <a:effectLst/>
            <a:sp3d/>
          </c:spPr>
          <c:invertIfNegative val="0"/>
          <c:cat>
            <c:strRef>
              <c:f>_pomocný!$A$42</c:f>
              <c:strCache>
                <c:ptCount val="1"/>
                <c:pt idx="0">
                  <c:v>Total</c:v>
                </c:pt>
              </c:strCache>
            </c:strRef>
          </c:cat>
          <c:val>
            <c:numRef>
              <c:f>_pomocný!$O$42</c:f>
              <c:numCache>
                <c:formatCode>General</c:formatCode>
                <c:ptCount val="1"/>
                <c:pt idx="0">
                  <c:v>108</c:v>
                </c:pt>
              </c:numCache>
            </c:numRef>
          </c:val>
          <c:extLst>
            <c:ext xmlns:c16="http://schemas.microsoft.com/office/drawing/2014/chart" uri="{C3380CC4-5D6E-409C-BE32-E72D297353CC}">
              <c16:uniqueId val="{0000001D-E4F8-3A40-B98D-A3A8A15DD871}"/>
            </c:ext>
          </c:extLst>
        </c:ser>
        <c:ser>
          <c:idx val="15"/>
          <c:order val="15"/>
          <c:tx>
            <c:strRef>
              <c:f>_pomocný!$P$41</c:f>
              <c:strCache>
                <c:ptCount val="1"/>
                <c:pt idx="0">
                  <c:v>Sum of 2012</c:v>
                </c:pt>
              </c:strCache>
            </c:strRef>
          </c:tx>
          <c:spPr>
            <a:solidFill>
              <a:schemeClr val="accent4">
                <a:lumMod val="80000"/>
                <a:lumOff val="20000"/>
              </a:schemeClr>
            </a:solidFill>
            <a:ln>
              <a:noFill/>
            </a:ln>
            <a:effectLst/>
            <a:sp3d/>
          </c:spPr>
          <c:invertIfNegative val="0"/>
          <c:cat>
            <c:strRef>
              <c:f>_pomocný!$A$42</c:f>
              <c:strCache>
                <c:ptCount val="1"/>
                <c:pt idx="0">
                  <c:v>Total</c:v>
                </c:pt>
              </c:strCache>
            </c:strRef>
          </c:cat>
          <c:val>
            <c:numRef>
              <c:f>_pomocný!$P$42</c:f>
              <c:numCache>
                <c:formatCode>General</c:formatCode>
                <c:ptCount val="1"/>
                <c:pt idx="0">
                  <c:v>49</c:v>
                </c:pt>
              </c:numCache>
            </c:numRef>
          </c:val>
          <c:extLst>
            <c:ext xmlns:c16="http://schemas.microsoft.com/office/drawing/2014/chart" uri="{C3380CC4-5D6E-409C-BE32-E72D297353CC}">
              <c16:uniqueId val="{0000001F-E4F8-3A40-B98D-A3A8A15DD871}"/>
            </c:ext>
          </c:extLst>
        </c:ser>
        <c:ser>
          <c:idx val="16"/>
          <c:order val="16"/>
          <c:tx>
            <c:strRef>
              <c:f>_pomocný!$Q$41</c:f>
              <c:strCache>
                <c:ptCount val="1"/>
                <c:pt idx="0">
                  <c:v>Sum of 2013</c:v>
                </c:pt>
              </c:strCache>
            </c:strRef>
          </c:tx>
          <c:spPr>
            <a:solidFill>
              <a:schemeClr val="accent5">
                <a:lumMod val="80000"/>
                <a:lumOff val="20000"/>
              </a:schemeClr>
            </a:solidFill>
            <a:ln>
              <a:noFill/>
            </a:ln>
            <a:effectLst/>
            <a:sp3d/>
          </c:spPr>
          <c:invertIfNegative val="0"/>
          <c:cat>
            <c:strRef>
              <c:f>_pomocný!$A$42</c:f>
              <c:strCache>
                <c:ptCount val="1"/>
                <c:pt idx="0">
                  <c:v>Total</c:v>
                </c:pt>
              </c:strCache>
            </c:strRef>
          </c:cat>
          <c:val>
            <c:numRef>
              <c:f>_pomocný!$Q$42</c:f>
              <c:numCache>
                <c:formatCode>General</c:formatCode>
                <c:ptCount val="1"/>
                <c:pt idx="0">
                  <c:v>95</c:v>
                </c:pt>
              </c:numCache>
            </c:numRef>
          </c:val>
          <c:extLst>
            <c:ext xmlns:c16="http://schemas.microsoft.com/office/drawing/2014/chart" uri="{C3380CC4-5D6E-409C-BE32-E72D297353CC}">
              <c16:uniqueId val="{00000021-E4F8-3A40-B98D-A3A8A15DD871}"/>
            </c:ext>
          </c:extLst>
        </c:ser>
        <c:ser>
          <c:idx val="17"/>
          <c:order val="17"/>
          <c:tx>
            <c:strRef>
              <c:f>_pomocný!$R$41</c:f>
              <c:strCache>
                <c:ptCount val="1"/>
                <c:pt idx="0">
                  <c:v>Sum of 2014</c:v>
                </c:pt>
              </c:strCache>
            </c:strRef>
          </c:tx>
          <c:spPr>
            <a:solidFill>
              <a:schemeClr val="accent6">
                <a:lumMod val="80000"/>
                <a:lumOff val="20000"/>
              </a:schemeClr>
            </a:solidFill>
            <a:ln>
              <a:noFill/>
            </a:ln>
            <a:effectLst/>
            <a:sp3d/>
          </c:spPr>
          <c:invertIfNegative val="0"/>
          <c:cat>
            <c:strRef>
              <c:f>_pomocný!$A$42</c:f>
              <c:strCache>
                <c:ptCount val="1"/>
                <c:pt idx="0">
                  <c:v>Total</c:v>
                </c:pt>
              </c:strCache>
            </c:strRef>
          </c:cat>
          <c:val>
            <c:numRef>
              <c:f>_pomocný!$R$42</c:f>
              <c:numCache>
                <c:formatCode>General</c:formatCode>
                <c:ptCount val="1"/>
                <c:pt idx="0">
                  <c:v>82</c:v>
                </c:pt>
              </c:numCache>
            </c:numRef>
          </c:val>
          <c:extLst>
            <c:ext xmlns:c16="http://schemas.microsoft.com/office/drawing/2014/chart" uri="{C3380CC4-5D6E-409C-BE32-E72D297353CC}">
              <c16:uniqueId val="{00000023-E4F8-3A40-B98D-A3A8A15DD871}"/>
            </c:ext>
          </c:extLst>
        </c:ser>
        <c:ser>
          <c:idx val="18"/>
          <c:order val="18"/>
          <c:tx>
            <c:strRef>
              <c:f>_pomocný!$S$41</c:f>
              <c:strCache>
                <c:ptCount val="1"/>
                <c:pt idx="0">
                  <c:v>Sum of 2015</c:v>
                </c:pt>
              </c:strCache>
            </c:strRef>
          </c:tx>
          <c:spPr>
            <a:solidFill>
              <a:schemeClr val="accent1">
                <a:lumMod val="80000"/>
              </a:schemeClr>
            </a:solidFill>
            <a:ln>
              <a:noFill/>
            </a:ln>
            <a:effectLst/>
            <a:sp3d/>
          </c:spPr>
          <c:invertIfNegative val="0"/>
          <c:cat>
            <c:strRef>
              <c:f>_pomocný!$A$42</c:f>
              <c:strCache>
                <c:ptCount val="1"/>
                <c:pt idx="0">
                  <c:v>Total</c:v>
                </c:pt>
              </c:strCache>
            </c:strRef>
          </c:cat>
          <c:val>
            <c:numRef>
              <c:f>_pomocný!$S$42</c:f>
              <c:numCache>
                <c:formatCode>General</c:formatCode>
                <c:ptCount val="1"/>
                <c:pt idx="0">
                  <c:v>71</c:v>
                </c:pt>
              </c:numCache>
            </c:numRef>
          </c:val>
          <c:extLst>
            <c:ext xmlns:c16="http://schemas.microsoft.com/office/drawing/2014/chart" uri="{C3380CC4-5D6E-409C-BE32-E72D297353CC}">
              <c16:uniqueId val="{00000025-E4F8-3A40-B98D-A3A8A15DD871}"/>
            </c:ext>
          </c:extLst>
        </c:ser>
        <c:ser>
          <c:idx val="19"/>
          <c:order val="19"/>
          <c:tx>
            <c:strRef>
              <c:f>_pomocný!$T$41</c:f>
              <c:strCache>
                <c:ptCount val="1"/>
                <c:pt idx="0">
                  <c:v>Sum of 2016</c:v>
                </c:pt>
              </c:strCache>
            </c:strRef>
          </c:tx>
          <c:spPr>
            <a:solidFill>
              <a:schemeClr val="accent2">
                <a:lumMod val="80000"/>
              </a:schemeClr>
            </a:solidFill>
            <a:ln>
              <a:noFill/>
            </a:ln>
            <a:effectLst/>
            <a:sp3d/>
          </c:spPr>
          <c:invertIfNegative val="0"/>
          <c:cat>
            <c:strRef>
              <c:f>_pomocný!$A$42</c:f>
              <c:strCache>
                <c:ptCount val="1"/>
                <c:pt idx="0">
                  <c:v>Total</c:v>
                </c:pt>
              </c:strCache>
            </c:strRef>
          </c:cat>
          <c:val>
            <c:numRef>
              <c:f>_pomocný!$T$42</c:f>
              <c:numCache>
                <c:formatCode>General</c:formatCode>
                <c:ptCount val="1"/>
                <c:pt idx="0">
                  <c:v>148</c:v>
                </c:pt>
              </c:numCache>
            </c:numRef>
          </c:val>
          <c:extLst>
            <c:ext xmlns:c16="http://schemas.microsoft.com/office/drawing/2014/chart" uri="{C3380CC4-5D6E-409C-BE32-E72D297353CC}">
              <c16:uniqueId val="{00000027-E4F8-3A40-B98D-A3A8A15DD871}"/>
            </c:ext>
          </c:extLst>
        </c:ser>
        <c:ser>
          <c:idx val="20"/>
          <c:order val="20"/>
          <c:tx>
            <c:strRef>
              <c:f>_pomocný!$U$41</c:f>
              <c:strCache>
                <c:ptCount val="1"/>
                <c:pt idx="0">
                  <c:v>Sum of 2017</c:v>
                </c:pt>
              </c:strCache>
            </c:strRef>
          </c:tx>
          <c:spPr>
            <a:solidFill>
              <a:schemeClr val="accent3">
                <a:lumMod val="80000"/>
              </a:schemeClr>
            </a:solidFill>
            <a:ln>
              <a:noFill/>
            </a:ln>
            <a:effectLst/>
            <a:sp3d/>
          </c:spPr>
          <c:invertIfNegative val="0"/>
          <c:cat>
            <c:strRef>
              <c:f>_pomocný!$A$42</c:f>
              <c:strCache>
                <c:ptCount val="1"/>
                <c:pt idx="0">
                  <c:v>Total</c:v>
                </c:pt>
              </c:strCache>
            </c:strRef>
          </c:cat>
          <c:val>
            <c:numRef>
              <c:f>_pomocný!$U$42</c:f>
              <c:numCache>
                <c:formatCode>General</c:formatCode>
                <c:ptCount val="1"/>
                <c:pt idx="0">
                  <c:v>29</c:v>
                </c:pt>
              </c:numCache>
            </c:numRef>
          </c:val>
          <c:extLst>
            <c:ext xmlns:c16="http://schemas.microsoft.com/office/drawing/2014/chart" uri="{C3380CC4-5D6E-409C-BE32-E72D297353CC}">
              <c16:uniqueId val="{00000029-E4F8-3A40-B98D-A3A8A15DD871}"/>
            </c:ext>
          </c:extLst>
        </c:ser>
        <c:ser>
          <c:idx val="21"/>
          <c:order val="21"/>
          <c:tx>
            <c:strRef>
              <c:f>_pomocný!$V$41</c:f>
              <c:strCache>
                <c:ptCount val="1"/>
                <c:pt idx="0">
                  <c:v>Sum of 2018</c:v>
                </c:pt>
              </c:strCache>
            </c:strRef>
          </c:tx>
          <c:spPr>
            <a:solidFill>
              <a:schemeClr val="accent4">
                <a:lumMod val="80000"/>
              </a:schemeClr>
            </a:solidFill>
            <a:ln>
              <a:noFill/>
            </a:ln>
            <a:effectLst/>
            <a:sp3d/>
          </c:spPr>
          <c:invertIfNegative val="0"/>
          <c:cat>
            <c:strRef>
              <c:f>_pomocný!$A$42</c:f>
              <c:strCache>
                <c:ptCount val="1"/>
                <c:pt idx="0">
                  <c:v>Total</c:v>
                </c:pt>
              </c:strCache>
            </c:strRef>
          </c:cat>
          <c:val>
            <c:numRef>
              <c:f>_pomocný!$V$42</c:f>
              <c:numCache>
                <c:formatCode>General</c:formatCode>
                <c:ptCount val="1"/>
                <c:pt idx="0">
                  <c:v>47</c:v>
                </c:pt>
              </c:numCache>
            </c:numRef>
          </c:val>
          <c:extLst>
            <c:ext xmlns:c16="http://schemas.microsoft.com/office/drawing/2014/chart" uri="{C3380CC4-5D6E-409C-BE32-E72D297353CC}">
              <c16:uniqueId val="{0000002B-E4F8-3A40-B98D-A3A8A15DD871}"/>
            </c:ext>
          </c:extLst>
        </c:ser>
        <c:ser>
          <c:idx val="22"/>
          <c:order val="22"/>
          <c:tx>
            <c:strRef>
              <c:f>_pomocný!$W$41</c:f>
              <c:strCache>
                <c:ptCount val="1"/>
                <c:pt idx="0">
                  <c:v>Sum of 2019</c:v>
                </c:pt>
              </c:strCache>
            </c:strRef>
          </c:tx>
          <c:spPr>
            <a:solidFill>
              <a:schemeClr val="accent5">
                <a:lumMod val="80000"/>
              </a:schemeClr>
            </a:solidFill>
            <a:ln>
              <a:noFill/>
            </a:ln>
            <a:effectLst/>
            <a:sp3d/>
          </c:spPr>
          <c:invertIfNegative val="0"/>
          <c:cat>
            <c:strRef>
              <c:f>_pomocný!$A$42</c:f>
              <c:strCache>
                <c:ptCount val="1"/>
                <c:pt idx="0">
                  <c:v>Total</c:v>
                </c:pt>
              </c:strCache>
            </c:strRef>
          </c:cat>
          <c:val>
            <c:numRef>
              <c:f>_pomocný!$W$42</c:f>
              <c:numCache>
                <c:formatCode>General</c:formatCode>
                <c:ptCount val="1"/>
                <c:pt idx="0">
                  <c:v>61</c:v>
                </c:pt>
              </c:numCache>
            </c:numRef>
          </c:val>
          <c:extLst>
            <c:ext xmlns:c16="http://schemas.microsoft.com/office/drawing/2014/chart" uri="{C3380CC4-5D6E-409C-BE32-E72D297353CC}">
              <c16:uniqueId val="{0000002D-E4F8-3A40-B98D-A3A8A15DD871}"/>
            </c:ext>
          </c:extLst>
        </c:ser>
        <c:ser>
          <c:idx val="23"/>
          <c:order val="23"/>
          <c:tx>
            <c:strRef>
              <c:f>_pomocný!$X$41</c:f>
              <c:strCache>
                <c:ptCount val="1"/>
                <c:pt idx="0">
                  <c:v>Sum of 2020</c:v>
                </c:pt>
              </c:strCache>
            </c:strRef>
          </c:tx>
          <c:spPr>
            <a:solidFill>
              <a:schemeClr val="accent6">
                <a:lumMod val="80000"/>
              </a:schemeClr>
            </a:solidFill>
            <a:ln>
              <a:noFill/>
            </a:ln>
            <a:effectLst/>
            <a:sp3d/>
          </c:spPr>
          <c:invertIfNegative val="0"/>
          <c:cat>
            <c:strRef>
              <c:f>_pomocný!$A$42</c:f>
              <c:strCache>
                <c:ptCount val="1"/>
                <c:pt idx="0">
                  <c:v>Total</c:v>
                </c:pt>
              </c:strCache>
            </c:strRef>
          </c:cat>
          <c:val>
            <c:numRef>
              <c:f>_pomocný!$X$42</c:f>
              <c:numCache>
                <c:formatCode>General</c:formatCode>
                <c:ptCount val="1"/>
                <c:pt idx="0">
                  <c:v>42</c:v>
                </c:pt>
              </c:numCache>
            </c:numRef>
          </c:val>
          <c:extLst>
            <c:ext xmlns:c16="http://schemas.microsoft.com/office/drawing/2014/chart" uri="{C3380CC4-5D6E-409C-BE32-E72D297353CC}">
              <c16:uniqueId val="{0000002F-E4F8-3A40-B98D-A3A8A15DD871}"/>
            </c:ext>
          </c:extLst>
        </c:ser>
        <c:ser>
          <c:idx val="24"/>
          <c:order val="24"/>
          <c:tx>
            <c:strRef>
              <c:f>_pomocný!$Y$41</c:f>
              <c:strCache>
                <c:ptCount val="1"/>
                <c:pt idx="0">
                  <c:v>Sum of 2021</c:v>
                </c:pt>
              </c:strCache>
            </c:strRef>
          </c:tx>
          <c:spPr>
            <a:solidFill>
              <a:schemeClr val="accent1">
                <a:lumMod val="60000"/>
                <a:lumOff val="40000"/>
              </a:schemeClr>
            </a:solidFill>
            <a:ln>
              <a:noFill/>
            </a:ln>
            <a:effectLst/>
            <a:sp3d/>
          </c:spPr>
          <c:invertIfNegative val="0"/>
          <c:cat>
            <c:strRef>
              <c:f>_pomocný!$A$42</c:f>
              <c:strCache>
                <c:ptCount val="1"/>
                <c:pt idx="0">
                  <c:v>Total</c:v>
                </c:pt>
              </c:strCache>
            </c:strRef>
          </c:cat>
          <c:val>
            <c:numRef>
              <c:f>_pomocný!$Y$42</c:f>
              <c:numCache>
                <c:formatCode>General</c:formatCode>
                <c:ptCount val="1"/>
                <c:pt idx="0">
                  <c:v>191</c:v>
                </c:pt>
              </c:numCache>
            </c:numRef>
          </c:val>
          <c:extLst>
            <c:ext xmlns:c16="http://schemas.microsoft.com/office/drawing/2014/chart" uri="{C3380CC4-5D6E-409C-BE32-E72D297353CC}">
              <c16:uniqueId val="{00000031-E4F8-3A40-B98D-A3A8A15DD871}"/>
            </c:ext>
          </c:extLst>
        </c:ser>
        <c:dLbls>
          <c:showLegendKey val="0"/>
          <c:showVal val="0"/>
          <c:showCatName val="0"/>
          <c:showSerName val="0"/>
          <c:showPercent val="0"/>
          <c:showBubbleSize val="0"/>
        </c:dLbls>
        <c:gapWidth val="219"/>
        <c:shape val="box"/>
        <c:axId val="563414303"/>
        <c:axId val="563696799"/>
        <c:axId val="0"/>
      </c:bar3DChart>
      <c:catAx>
        <c:axId val="563414303"/>
        <c:scaling>
          <c:orientation val="minMax"/>
        </c:scaling>
        <c:delete val="1"/>
        <c:axPos val="b"/>
        <c:numFmt formatCode="General" sourceLinked="1"/>
        <c:majorTickMark val="none"/>
        <c:minorTickMark val="none"/>
        <c:tickLblPos val="nextTo"/>
        <c:crossAx val="563696799"/>
        <c:crosses val="autoZero"/>
        <c:auto val="1"/>
        <c:lblAlgn val="ctr"/>
        <c:lblOffset val="100"/>
        <c:noMultiLvlLbl val="0"/>
      </c:catAx>
      <c:valAx>
        <c:axId val="56369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63414303"/>
        <c:crosses val="autoZero"/>
        <c:crossBetween val="between"/>
      </c:valAx>
    </c:plotArea>
    <c:plotVisOnly val="1"/>
    <c:dispBlanksAs val="gap"/>
    <c:showDLblsOverMax val="0"/>
    <c:extLst/>
  </c:chart>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[azyl.xlsx]_pomocný!PivotTable16</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_pomocný!$A$35</c:f>
              <c:strCache>
                <c:ptCount val="1"/>
                <c:pt idx="0">
                  <c:v>1998 </c:v>
                </c:pt>
              </c:strCache>
            </c:strRef>
          </c:tx>
          <c:spPr>
            <a:solidFill>
              <a:schemeClr val="accent1"/>
            </a:solidFill>
            <a:ln>
              <a:noFill/>
            </a:ln>
            <a:effectLst/>
            <a:sp3d/>
          </c:spPr>
          <c:invertIfNegative val="0"/>
          <c:cat>
            <c:strRef>
              <c:f>_pomocný!$A$36</c:f>
              <c:strCache>
                <c:ptCount val="1"/>
                <c:pt idx="0">
                  <c:v>Total</c:v>
                </c:pt>
              </c:strCache>
            </c:strRef>
          </c:cat>
          <c:val>
            <c:numRef>
              <c:f>_pomocný!$A$36</c:f>
              <c:numCache>
                <c:formatCode>General</c:formatCode>
                <c:ptCount val="1"/>
                <c:pt idx="0">
                  <c:v>4085</c:v>
                </c:pt>
              </c:numCache>
            </c:numRef>
          </c:val>
          <c:extLst>
            <c:ext xmlns:c16="http://schemas.microsoft.com/office/drawing/2014/chart" uri="{C3380CC4-5D6E-409C-BE32-E72D297353CC}">
              <c16:uniqueId val="{00000000-21E8-FA4D-B8ED-D9C93DE473D0}"/>
            </c:ext>
          </c:extLst>
        </c:ser>
        <c:ser>
          <c:idx val="1"/>
          <c:order val="1"/>
          <c:tx>
            <c:strRef>
              <c:f>_pomocný!$B$35</c:f>
              <c:strCache>
                <c:ptCount val="1"/>
                <c:pt idx="0">
                  <c:v>1999 </c:v>
                </c:pt>
              </c:strCache>
            </c:strRef>
          </c:tx>
          <c:spPr>
            <a:solidFill>
              <a:schemeClr val="accent2"/>
            </a:solidFill>
            <a:ln>
              <a:noFill/>
            </a:ln>
            <a:effectLst/>
            <a:sp3d/>
          </c:spPr>
          <c:invertIfNegative val="0"/>
          <c:cat>
            <c:strRef>
              <c:f>_pomocný!$A$36</c:f>
              <c:strCache>
                <c:ptCount val="1"/>
                <c:pt idx="0">
                  <c:v>Total</c:v>
                </c:pt>
              </c:strCache>
            </c:strRef>
          </c:cat>
          <c:val>
            <c:numRef>
              <c:f>_pomocný!$B$36</c:f>
              <c:numCache>
                <c:formatCode>General</c:formatCode>
                <c:ptCount val="1"/>
                <c:pt idx="0">
                  <c:v>7220</c:v>
                </c:pt>
              </c:numCache>
            </c:numRef>
          </c:val>
          <c:extLst>
            <c:ext xmlns:c16="http://schemas.microsoft.com/office/drawing/2014/chart" uri="{C3380CC4-5D6E-409C-BE32-E72D297353CC}">
              <c16:uniqueId val="{00000001-21E8-FA4D-B8ED-D9C93DE473D0}"/>
            </c:ext>
          </c:extLst>
        </c:ser>
        <c:ser>
          <c:idx val="2"/>
          <c:order val="2"/>
          <c:tx>
            <c:strRef>
              <c:f>_pomocný!$C$35</c:f>
              <c:strCache>
                <c:ptCount val="1"/>
                <c:pt idx="0">
                  <c:v>2000 </c:v>
                </c:pt>
              </c:strCache>
            </c:strRef>
          </c:tx>
          <c:spPr>
            <a:solidFill>
              <a:schemeClr val="accent3"/>
            </a:solidFill>
            <a:ln>
              <a:noFill/>
            </a:ln>
            <a:effectLst/>
            <a:sp3d/>
          </c:spPr>
          <c:invertIfNegative val="0"/>
          <c:cat>
            <c:strRef>
              <c:f>_pomocný!$A$36</c:f>
              <c:strCache>
                <c:ptCount val="1"/>
                <c:pt idx="0">
                  <c:v>Total</c:v>
                </c:pt>
              </c:strCache>
            </c:strRef>
          </c:cat>
          <c:val>
            <c:numRef>
              <c:f>_pomocný!$C$36</c:f>
              <c:numCache>
                <c:formatCode>General</c:formatCode>
                <c:ptCount val="1"/>
                <c:pt idx="0">
                  <c:v>8788</c:v>
                </c:pt>
              </c:numCache>
            </c:numRef>
          </c:val>
          <c:extLst>
            <c:ext xmlns:c16="http://schemas.microsoft.com/office/drawing/2014/chart" uri="{C3380CC4-5D6E-409C-BE32-E72D297353CC}">
              <c16:uniqueId val="{00000002-21E8-FA4D-B8ED-D9C93DE473D0}"/>
            </c:ext>
          </c:extLst>
        </c:ser>
        <c:ser>
          <c:idx val="3"/>
          <c:order val="3"/>
          <c:tx>
            <c:strRef>
              <c:f>_pomocný!$D$35</c:f>
              <c:strCache>
                <c:ptCount val="1"/>
                <c:pt idx="0">
                  <c:v>2001 </c:v>
                </c:pt>
              </c:strCache>
            </c:strRef>
          </c:tx>
          <c:spPr>
            <a:solidFill>
              <a:schemeClr val="accent4"/>
            </a:solidFill>
            <a:ln>
              <a:noFill/>
            </a:ln>
            <a:effectLst/>
            <a:sp3d/>
          </c:spPr>
          <c:invertIfNegative val="0"/>
          <c:cat>
            <c:strRef>
              <c:f>_pomocný!$A$36</c:f>
              <c:strCache>
                <c:ptCount val="1"/>
                <c:pt idx="0">
                  <c:v>Total</c:v>
                </c:pt>
              </c:strCache>
            </c:strRef>
          </c:cat>
          <c:val>
            <c:numRef>
              <c:f>_pomocný!$D$36</c:f>
              <c:numCache>
                <c:formatCode>General</c:formatCode>
                <c:ptCount val="1"/>
                <c:pt idx="0">
                  <c:v>18094</c:v>
                </c:pt>
              </c:numCache>
            </c:numRef>
          </c:val>
          <c:extLst>
            <c:ext xmlns:c16="http://schemas.microsoft.com/office/drawing/2014/chart" uri="{C3380CC4-5D6E-409C-BE32-E72D297353CC}">
              <c16:uniqueId val="{00000003-21E8-FA4D-B8ED-D9C93DE473D0}"/>
            </c:ext>
          </c:extLst>
        </c:ser>
        <c:ser>
          <c:idx val="4"/>
          <c:order val="4"/>
          <c:tx>
            <c:strRef>
              <c:f>_pomocný!$E$35</c:f>
              <c:strCache>
                <c:ptCount val="1"/>
                <c:pt idx="0">
                  <c:v>2002 </c:v>
                </c:pt>
              </c:strCache>
            </c:strRef>
          </c:tx>
          <c:spPr>
            <a:solidFill>
              <a:schemeClr val="accent5"/>
            </a:solidFill>
            <a:ln>
              <a:noFill/>
            </a:ln>
            <a:effectLst/>
            <a:sp3d/>
          </c:spPr>
          <c:invertIfNegative val="0"/>
          <c:cat>
            <c:strRef>
              <c:f>_pomocný!$A$36</c:f>
              <c:strCache>
                <c:ptCount val="1"/>
                <c:pt idx="0">
                  <c:v>Total</c:v>
                </c:pt>
              </c:strCache>
            </c:strRef>
          </c:cat>
          <c:val>
            <c:numRef>
              <c:f>_pomocný!$E$36</c:f>
              <c:numCache>
                <c:formatCode>General</c:formatCode>
                <c:ptCount val="1"/>
                <c:pt idx="0">
                  <c:v>8484</c:v>
                </c:pt>
              </c:numCache>
            </c:numRef>
          </c:val>
          <c:extLst>
            <c:ext xmlns:c16="http://schemas.microsoft.com/office/drawing/2014/chart" uri="{C3380CC4-5D6E-409C-BE32-E72D297353CC}">
              <c16:uniqueId val="{00000004-21E8-FA4D-B8ED-D9C93DE473D0}"/>
            </c:ext>
          </c:extLst>
        </c:ser>
        <c:ser>
          <c:idx val="5"/>
          <c:order val="5"/>
          <c:tx>
            <c:strRef>
              <c:f>_pomocný!$F$35</c:f>
              <c:strCache>
                <c:ptCount val="1"/>
                <c:pt idx="0">
                  <c:v>2003 </c:v>
                </c:pt>
              </c:strCache>
            </c:strRef>
          </c:tx>
          <c:spPr>
            <a:solidFill>
              <a:schemeClr val="accent6"/>
            </a:solidFill>
            <a:ln>
              <a:noFill/>
            </a:ln>
            <a:effectLst/>
            <a:sp3d/>
          </c:spPr>
          <c:invertIfNegative val="0"/>
          <c:cat>
            <c:strRef>
              <c:f>_pomocný!$A$36</c:f>
              <c:strCache>
                <c:ptCount val="1"/>
                <c:pt idx="0">
                  <c:v>Total</c:v>
                </c:pt>
              </c:strCache>
            </c:strRef>
          </c:cat>
          <c:val>
            <c:numRef>
              <c:f>_pomocný!$F$36</c:f>
              <c:numCache>
                <c:formatCode>General</c:formatCode>
                <c:ptCount val="1"/>
                <c:pt idx="0">
                  <c:v>11400</c:v>
                </c:pt>
              </c:numCache>
            </c:numRef>
          </c:val>
          <c:extLst>
            <c:ext xmlns:c16="http://schemas.microsoft.com/office/drawing/2014/chart" uri="{C3380CC4-5D6E-409C-BE32-E72D297353CC}">
              <c16:uniqueId val="{00000005-21E8-FA4D-B8ED-D9C93DE473D0}"/>
            </c:ext>
          </c:extLst>
        </c:ser>
        <c:ser>
          <c:idx val="6"/>
          <c:order val="6"/>
          <c:tx>
            <c:strRef>
              <c:f>_pomocný!$G$35</c:f>
              <c:strCache>
                <c:ptCount val="1"/>
                <c:pt idx="0">
                  <c:v>Sum of 2004</c:v>
                </c:pt>
              </c:strCache>
            </c:strRef>
          </c:tx>
          <c:spPr>
            <a:solidFill>
              <a:schemeClr val="accent1">
                <a:lumMod val="60000"/>
              </a:schemeClr>
            </a:solidFill>
            <a:ln>
              <a:noFill/>
            </a:ln>
            <a:effectLst/>
            <a:sp3d/>
          </c:spPr>
          <c:invertIfNegative val="0"/>
          <c:cat>
            <c:strRef>
              <c:f>_pomocný!$A$36</c:f>
              <c:strCache>
                <c:ptCount val="1"/>
                <c:pt idx="0">
                  <c:v>Total</c:v>
                </c:pt>
              </c:strCache>
            </c:strRef>
          </c:cat>
          <c:val>
            <c:numRef>
              <c:f>_pomocný!$G$36</c:f>
              <c:numCache>
                <c:formatCode>General</c:formatCode>
                <c:ptCount val="1"/>
                <c:pt idx="0">
                  <c:v>5459</c:v>
                </c:pt>
              </c:numCache>
            </c:numRef>
          </c:val>
          <c:extLst>
            <c:ext xmlns:c16="http://schemas.microsoft.com/office/drawing/2014/chart" uri="{C3380CC4-5D6E-409C-BE32-E72D297353CC}">
              <c16:uniqueId val="{00000006-21E8-FA4D-B8ED-D9C93DE473D0}"/>
            </c:ext>
          </c:extLst>
        </c:ser>
        <c:ser>
          <c:idx val="7"/>
          <c:order val="7"/>
          <c:tx>
            <c:strRef>
              <c:f>_pomocný!$H$35</c:f>
              <c:strCache>
                <c:ptCount val="1"/>
                <c:pt idx="0">
                  <c:v>Sum of 2005</c:v>
                </c:pt>
              </c:strCache>
            </c:strRef>
          </c:tx>
          <c:spPr>
            <a:solidFill>
              <a:schemeClr val="accent2">
                <a:lumMod val="60000"/>
              </a:schemeClr>
            </a:solidFill>
            <a:ln>
              <a:noFill/>
            </a:ln>
            <a:effectLst/>
            <a:sp3d/>
          </c:spPr>
          <c:invertIfNegative val="0"/>
          <c:cat>
            <c:strRef>
              <c:f>_pomocný!$A$36</c:f>
              <c:strCache>
                <c:ptCount val="1"/>
                <c:pt idx="0">
                  <c:v>Total</c:v>
                </c:pt>
              </c:strCache>
            </c:strRef>
          </c:cat>
          <c:val>
            <c:numRef>
              <c:f>_pomocný!$H$36</c:f>
              <c:numCache>
                <c:formatCode>General</c:formatCode>
                <c:ptCount val="1"/>
                <c:pt idx="0">
                  <c:v>4021</c:v>
                </c:pt>
              </c:numCache>
            </c:numRef>
          </c:val>
          <c:extLst>
            <c:ext xmlns:c16="http://schemas.microsoft.com/office/drawing/2014/chart" uri="{C3380CC4-5D6E-409C-BE32-E72D297353CC}">
              <c16:uniqueId val="{00000007-21E8-FA4D-B8ED-D9C93DE473D0}"/>
            </c:ext>
          </c:extLst>
        </c:ser>
        <c:ser>
          <c:idx val="8"/>
          <c:order val="8"/>
          <c:tx>
            <c:strRef>
              <c:f>_pomocný!$I$35</c:f>
              <c:strCache>
                <c:ptCount val="1"/>
                <c:pt idx="0">
                  <c:v>Sum of 2006</c:v>
                </c:pt>
              </c:strCache>
            </c:strRef>
          </c:tx>
          <c:spPr>
            <a:solidFill>
              <a:schemeClr val="accent3">
                <a:lumMod val="60000"/>
              </a:schemeClr>
            </a:solidFill>
            <a:ln>
              <a:noFill/>
            </a:ln>
            <a:effectLst/>
            <a:sp3d/>
          </c:spPr>
          <c:invertIfNegative val="0"/>
          <c:cat>
            <c:strRef>
              <c:f>_pomocný!$A$36</c:f>
              <c:strCache>
                <c:ptCount val="1"/>
                <c:pt idx="0">
                  <c:v>Total</c:v>
                </c:pt>
              </c:strCache>
            </c:strRef>
          </c:cat>
          <c:val>
            <c:numRef>
              <c:f>_pomocný!$I$36</c:f>
              <c:numCache>
                <c:formatCode>General</c:formatCode>
                <c:ptCount val="1"/>
                <c:pt idx="0">
                  <c:v>3016</c:v>
                </c:pt>
              </c:numCache>
            </c:numRef>
          </c:val>
          <c:extLst>
            <c:ext xmlns:c16="http://schemas.microsoft.com/office/drawing/2014/chart" uri="{C3380CC4-5D6E-409C-BE32-E72D297353CC}">
              <c16:uniqueId val="{00000008-21E8-FA4D-B8ED-D9C93DE473D0}"/>
            </c:ext>
          </c:extLst>
        </c:ser>
        <c:ser>
          <c:idx val="9"/>
          <c:order val="9"/>
          <c:tx>
            <c:strRef>
              <c:f>_pomocný!$J$35</c:f>
              <c:strCache>
                <c:ptCount val="1"/>
                <c:pt idx="0">
                  <c:v>Sum of 2007</c:v>
                </c:pt>
              </c:strCache>
            </c:strRef>
          </c:tx>
          <c:spPr>
            <a:solidFill>
              <a:schemeClr val="accent4">
                <a:lumMod val="60000"/>
              </a:schemeClr>
            </a:solidFill>
            <a:ln>
              <a:noFill/>
            </a:ln>
            <a:effectLst/>
            <a:sp3d/>
          </c:spPr>
          <c:invertIfNegative val="0"/>
          <c:cat>
            <c:strRef>
              <c:f>_pomocný!$A$36</c:f>
              <c:strCache>
                <c:ptCount val="1"/>
                <c:pt idx="0">
                  <c:v>Total</c:v>
                </c:pt>
              </c:strCache>
            </c:strRef>
          </c:cat>
          <c:val>
            <c:numRef>
              <c:f>_pomocný!$J$36</c:f>
              <c:numCache>
                <c:formatCode>General</c:formatCode>
                <c:ptCount val="1"/>
                <c:pt idx="0">
                  <c:v>1878</c:v>
                </c:pt>
              </c:numCache>
            </c:numRef>
          </c:val>
          <c:extLst>
            <c:ext xmlns:c16="http://schemas.microsoft.com/office/drawing/2014/chart" uri="{C3380CC4-5D6E-409C-BE32-E72D297353CC}">
              <c16:uniqueId val="{00000009-21E8-FA4D-B8ED-D9C93DE473D0}"/>
            </c:ext>
          </c:extLst>
        </c:ser>
        <c:ser>
          <c:idx val="10"/>
          <c:order val="10"/>
          <c:tx>
            <c:strRef>
              <c:f>_pomocný!$K$35</c:f>
              <c:strCache>
                <c:ptCount val="1"/>
                <c:pt idx="0">
                  <c:v>Sum of 2008</c:v>
                </c:pt>
              </c:strCache>
            </c:strRef>
          </c:tx>
          <c:spPr>
            <a:solidFill>
              <a:schemeClr val="accent5">
                <a:lumMod val="60000"/>
              </a:schemeClr>
            </a:solidFill>
            <a:ln>
              <a:noFill/>
            </a:ln>
            <a:effectLst/>
            <a:sp3d/>
          </c:spPr>
          <c:invertIfNegative val="0"/>
          <c:cat>
            <c:strRef>
              <c:f>_pomocný!$A$36</c:f>
              <c:strCache>
                <c:ptCount val="1"/>
                <c:pt idx="0">
                  <c:v>Total</c:v>
                </c:pt>
              </c:strCache>
            </c:strRef>
          </c:cat>
          <c:val>
            <c:numRef>
              <c:f>_pomocný!$K$36</c:f>
              <c:numCache>
                <c:formatCode>General</c:formatCode>
                <c:ptCount val="1"/>
                <c:pt idx="0">
                  <c:v>1656</c:v>
                </c:pt>
              </c:numCache>
            </c:numRef>
          </c:val>
          <c:extLst>
            <c:ext xmlns:c16="http://schemas.microsoft.com/office/drawing/2014/chart" uri="{C3380CC4-5D6E-409C-BE32-E72D297353CC}">
              <c16:uniqueId val="{0000000A-21E8-FA4D-B8ED-D9C93DE473D0}"/>
            </c:ext>
          </c:extLst>
        </c:ser>
        <c:ser>
          <c:idx val="11"/>
          <c:order val="11"/>
          <c:tx>
            <c:strRef>
              <c:f>_pomocný!$L$35</c:f>
              <c:strCache>
                <c:ptCount val="1"/>
                <c:pt idx="0">
                  <c:v>Sum of 2009</c:v>
                </c:pt>
              </c:strCache>
            </c:strRef>
          </c:tx>
          <c:spPr>
            <a:solidFill>
              <a:schemeClr val="accent6">
                <a:lumMod val="60000"/>
              </a:schemeClr>
            </a:solidFill>
            <a:ln>
              <a:noFill/>
            </a:ln>
            <a:effectLst/>
            <a:sp3d/>
          </c:spPr>
          <c:invertIfNegative val="0"/>
          <c:cat>
            <c:strRef>
              <c:f>_pomocný!$A$36</c:f>
              <c:strCache>
                <c:ptCount val="1"/>
                <c:pt idx="0">
                  <c:v>Total</c:v>
                </c:pt>
              </c:strCache>
            </c:strRef>
          </c:cat>
          <c:val>
            <c:numRef>
              <c:f>_pomocný!$L$36</c:f>
              <c:numCache>
                <c:formatCode>General</c:formatCode>
                <c:ptCount val="1"/>
                <c:pt idx="0">
                  <c:v>1258</c:v>
                </c:pt>
              </c:numCache>
            </c:numRef>
          </c:val>
          <c:extLst>
            <c:ext xmlns:c16="http://schemas.microsoft.com/office/drawing/2014/chart" uri="{C3380CC4-5D6E-409C-BE32-E72D297353CC}">
              <c16:uniqueId val="{0000000B-21E8-FA4D-B8ED-D9C93DE473D0}"/>
            </c:ext>
          </c:extLst>
        </c:ser>
        <c:ser>
          <c:idx val="12"/>
          <c:order val="12"/>
          <c:tx>
            <c:strRef>
              <c:f>_pomocný!$M$35</c:f>
              <c:strCache>
                <c:ptCount val="1"/>
                <c:pt idx="0">
                  <c:v>Sum of 2010</c:v>
                </c:pt>
              </c:strCache>
            </c:strRef>
          </c:tx>
          <c:spPr>
            <a:solidFill>
              <a:schemeClr val="accent1">
                <a:lumMod val="80000"/>
                <a:lumOff val="20000"/>
              </a:schemeClr>
            </a:solidFill>
            <a:ln>
              <a:noFill/>
            </a:ln>
            <a:effectLst/>
            <a:sp3d/>
          </c:spPr>
          <c:invertIfNegative val="0"/>
          <c:cat>
            <c:strRef>
              <c:f>_pomocný!$A$36</c:f>
              <c:strCache>
                <c:ptCount val="1"/>
                <c:pt idx="0">
                  <c:v>Total</c:v>
                </c:pt>
              </c:strCache>
            </c:strRef>
          </c:cat>
          <c:val>
            <c:numRef>
              <c:f>_pomocný!$M$36</c:f>
              <c:numCache>
                <c:formatCode>General</c:formatCode>
                <c:ptCount val="1"/>
                <c:pt idx="0">
                  <c:v>833</c:v>
                </c:pt>
              </c:numCache>
            </c:numRef>
          </c:val>
          <c:extLst>
            <c:ext xmlns:c16="http://schemas.microsoft.com/office/drawing/2014/chart" uri="{C3380CC4-5D6E-409C-BE32-E72D297353CC}">
              <c16:uniqueId val="{0000000C-21E8-FA4D-B8ED-D9C93DE473D0}"/>
            </c:ext>
          </c:extLst>
        </c:ser>
        <c:ser>
          <c:idx val="13"/>
          <c:order val="13"/>
          <c:tx>
            <c:strRef>
              <c:f>_pomocný!$N$35</c:f>
              <c:strCache>
                <c:ptCount val="1"/>
                <c:pt idx="0">
                  <c:v>Sum of 2011</c:v>
                </c:pt>
              </c:strCache>
            </c:strRef>
          </c:tx>
          <c:spPr>
            <a:solidFill>
              <a:schemeClr val="accent2">
                <a:lumMod val="80000"/>
                <a:lumOff val="20000"/>
              </a:schemeClr>
            </a:solidFill>
            <a:ln>
              <a:noFill/>
            </a:ln>
            <a:effectLst/>
            <a:sp3d/>
          </c:spPr>
          <c:invertIfNegative val="0"/>
          <c:cat>
            <c:strRef>
              <c:f>_pomocný!$A$36</c:f>
              <c:strCache>
                <c:ptCount val="1"/>
                <c:pt idx="0">
                  <c:v>Total</c:v>
                </c:pt>
              </c:strCache>
            </c:strRef>
          </c:cat>
          <c:val>
            <c:numRef>
              <c:f>_pomocný!$N$36</c:f>
              <c:numCache>
                <c:formatCode>General</c:formatCode>
                <c:ptCount val="1"/>
                <c:pt idx="0">
                  <c:v>756</c:v>
                </c:pt>
              </c:numCache>
            </c:numRef>
          </c:val>
          <c:extLst>
            <c:ext xmlns:c16="http://schemas.microsoft.com/office/drawing/2014/chart" uri="{C3380CC4-5D6E-409C-BE32-E72D297353CC}">
              <c16:uniqueId val="{0000000D-21E8-FA4D-B8ED-D9C93DE473D0}"/>
            </c:ext>
          </c:extLst>
        </c:ser>
        <c:ser>
          <c:idx val="14"/>
          <c:order val="14"/>
          <c:tx>
            <c:strRef>
              <c:f>_pomocný!$O$35</c:f>
              <c:strCache>
                <c:ptCount val="1"/>
                <c:pt idx="0">
                  <c:v>Sum of 2012</c:v>
                </c:pt>
              </c:strCache>
            </c:strRef>
          </c:tx>
          <c:spPr>
            <a:solidFill>
              <a:schemeClr val="accent3">
                <a:lumMod val="80000"/>
                <a:lumOff val="20000"/>
              </a:schemeClr>
            </a:solidFill>
            <a:ln>
              <a:noFill/>
            </a:ln>
            <a:effectLst/>
            <a:sp3d/>
          </c:spPr>
          <c:invertIfNegative val="0"/>
          <c:cat>
            <c:strRef>
              <c:f>_pomocný!$A$36</c:f>
              <c:strCache>
                <c:ptCount val="1"/>
                <c:pt idx="0">
                  <c:v>Total</c:v>
                </c:pt>
              </c:strCache>
            </c:strRef>
          </c:cat>
          <c:val>
            <c:numRef>
              <c:f>_pomocný!$O$36</c:f>
              <c:numCache>
                <c:formatCode>General</c:formatCode>
                <c:ptCount val="1"/>
                <c:pt idx="0">
                  <c:v>753</c:v>
                </c:pt>
              </c:numCache>
            </c:numRef>
          </c:val>
          <c:extLst>
            <c:ext xmlns:c16="http://schemas.microsoft.com/office/drawing/2014/chart" uri="{C3380CC4-5D6E-409C-BE32-E72D297353CC}">
              <c16:uniqueId val="{0000000E-21E8-FA4D-B8ED-D9C93DE473D0}"/>
            </c:ext>
          </c:extLst>
        </c:ser>
        <c:ser>
          <c:idx val="15"/>
          <c:order val="15"/>
          <c:tx>
            <c:strRef>
              <c:f>_pomocný!$P$35</c:f>
              <c:strCache>
                <c:ptCount val="1"/>
                <c:pt idx="0">
                  <c:v>Sum of 2013</c:v>
                </c:pt>
              </c:strCache>
            </c:strRef>
          </c:tx>
          <c:spPr>
            <a:solidFill>
              <a:schemeClr val="accent4">
                <a:lumMod val="80000"/>
                <a:lumOff val="20000"/>
              </a:schemeClr>
            </a:solidFill>
            <a:ln>
              <a:noFill/>
            </a:ln>
            <a:effectLst/>
            <a:sp3d/>
          </c:spPr>
          <c:invertIfNegative val="0"/>
          <c:cat>
            <c:strRef>
              <c:f>_pomocný!$A$36</c:f>
              <c:strCache>
                <c:ptCount val="1"/>
                <c:pt idx="0">
                  <c:v>Total</c:v>
                </c:pt>
              </c:strCache>
            </c:strRef>
          </c:cat>
          <c:val>
            <c:numRef>
              <c:f>_pomocný!$P$36</c:f>
              <c:numCache>
                <c:formatCode>General</c:formatCode>
                <c:ptCount val="1"/>
                <c:pt idx="0">
                  <c:v>707</c:v>
                </c:pt>
              </c:numCache>
            </c:numRef>
          </c:val>
          <c:extLst>
            <c:ext xmlns:c16="http://schemas.microsoft.com/office/drawing/2014/chart" uri="{C3380CC4-5D6E-409C-BE32-E72D297353CC}">
              <c16:uniqueId val="{0000000F-21E8-FA4D-B8ED-D9C93DE473D0}"/>
            </c:ext>
          </c:extLst>
        </c:ser>
        <c:ser>
          <c:idx val="16"/>
          <c:order val="16"/>
          <c:tx>
            <c:strRef>
              <c:f>_pomocný!$Q$35</c:f>
              <c:strCache>
                <c:ptCount val="1"/>
                <c:pt idx="0">
                  <c:v>Sum of 2014</c:v>
                </c:pt>
              </c:strCache>
            </c:strRef>
          </c:tx>
          <c:spPr>
            <a:solidFill>
              <a:schemeClr val="accent5">
                <a:lumMod val="80000"/>
                <a:lumOff val="20000"/>
              </a:schemeClr>
            </a:solidFill>
            <a:ln>
              <a:noFill/>
            </a:ln>
            <a:effectLst/>
            <a:sp3d/>
          </c:spPr>
          <c:invertIfNegative val="0"/>
          <c:cat>
            <c:strRef>
              <c:f>_pomocný!$A$36</c:f>
              <c:strCache>
                <c:ptCount val="1"/>
                <c:pt idx="0">
                  <c:v>Total</c:v>
                </c:pt>
              </c:strCache>
            </c:strRef>
          </c:cat>
          <c:val>
            <c:numRef>
              <c:f>_pomocný!$Q$36</c:f>
              <c:numCache>
                <c:formatCode>General</c:formatCode>
                <c:ptCount val="1"/>
                <c:pt idx="0">
                  <c:v>1156</c:v>
                </c:pt>
              </c:numCache>
            </c:numRef>
          </c:val>
          <c:extLst>
            <c:ext xmlns:c16="http://schemas.microsoft.com/office/drawing/2014/chart" uri="{C3380CC4-5D6E-409C-BE32-E72D297353CC}">
              <c16:uniqueId val="{00000010-21E8-FA4D-B8ED-D9C93DE473D0}"/>
            </c:ext>
          </c:extLst>
        </c:ser>
        <c:ser>
          <c:idx val="17"/>
          <c:order val="17"/>
          <c:tx>
            <c:strRef>
              <c:f>_pomocný!$R$35</c:f>
              <c:strCache>
                <c:ptCount val="1"/>
                <c:pt idx="0">
                  <c:v>Sum of 2015</c:v>
                </c:pt>
              </c:strCache>
            </c:strRef>
          </c:tx>
          <c:spPr>
            <a:solidFill>
              <a:schemeClr val="accent6">
                <a:lumMod val="80000"/>
                <a:lumOff val="20000"/>
              </a:schemeClr>
            </a:solidFill>
            <a:ln>
              <a:noFill/>
            </a:ln>
            <a:effectLst/>
            <a:sp3d/>
          </c:spPr>
          <c:invertIfNegative val="0"/>
          <c:cat>
            <c:strRef>
              <c:f>_pomocný!$A$36</c:f>
              <c:strCache>
                <c:ptCount val="1"/>
                <c:pt idx="0">
                  <c:v>Total</c:v>
                </c:pt>
              </c:strCache>
            </c:strRef>
          </c:cat>
          <c:val>
            <c:numRef>
              <c:f>_pomocný!$R$36</c:f>
              <c:numCache>
                <c:formatCode>General</c:formatCode>
                <c:ptCount val="1"/>
                <c:pt idx="0">
                  <c:v>1525</c:v>
                </c:pt>
              </c:numCache>
            </c:numRef>
          </c:val>
          <c:extLst>
            <c:ext xmlns:c16="http://schemas.microsoft.com/office/drawing/2014/chart" uri="{C3380CC4-5D6E-409C-BE32-E72D297353CC}">
              <c16:uniqueId val="{00000011-21E8-FA4D-B8ED-D9C93DE473D0}"/>
            </c:ext>
          </c:extLst>
        </c:ser>
        <c:ser>
          <c:idx val="18"/>
          <c:order val="18"/>
          <c:tx>
            <c:strRef>
              <c:f>_pomocný!$S$35</c:f>
              <c:strCache>
                <c:ptCount val="1"/>
                <c:pt idx="0">
                  <c:v>Sum of 2016</c:v>
                </c:pt>
              </c:strCache>
            </c:strRef>
          </c:tx>
          <c:spPr>
            <a:solidFill>
              <a:schemeClr val="accent1">
                <a:lumMod val="80000"/>
              </a:schemeClr>
            </a:solidFill>
            <a:ln>
              <a:noFill/>
            </a:ln>
            <a:effectLst/>
            <a:sp3d/>
          </c:spPr>
          <c:invertIfNegative val="0"/>
          <c:cat>
            <c:strRef>
              <c:f>_pomocný!$A$36</c:f>
              <c:strCache>
                <c:ptCount val="1"/>
                <c:pt idx="0">
                  <c:v>Total</c:v>
                </c:pt>
              </c:strCache>
            </c:strRef>
          </c:cat>
          <c:val>
            <c:numRef>
              <c:f>_pomocný!$S$36</c:f>
              <c:numCache>
                <c:formatCode>General</c:formatCode>
                <c:ptCount val="1"/>
                <c:pt idx="0">
                  <c:v>1478</c:v>
                </c:pt>
              </c:numCache>
            </c:numRef>
          </c:val>
          <c:extLst>
            <c:ext xmlns:c16="http://schemas.microsoft.com/office/drawing/2014/chart" uri="{C3380CC4-5D6E-409C-BE32-E72D297353CC}">
              <c16:uniqueId val="{00000012-21E8-FA4D-B8ED-D9C93DE473D0}"/>
            </c:ext>
          </c:extLst>
        </c:ser>
        <c:ser>
          <c:idx val="19"/>
          <c:order val="19"/>
          <c:tx>
            <c:strRef>
              <c:f>_pomocný!$T$35</c:f>
              <c:strCache>
                <c:ptCount val="1"/>
                <c:pt idx="0">
                  <c:v>Sum of 2017</c:v>
                </c:pt>
              </c:strCache>
            </c:strRef>
          </c:tx>
          <c:spPr>
            <a:solidFill>
              <a:schemeClr val="accent2">
                <a:lumMod val="80000"/>
              </a:schemeClr>
            </a:solidFill>
            <a:ln>
              <a:noFill/>
            </a:ln>
            <a:effectLst/>
            <a:sp3d/>
          </c:spPr>
          <c:invertIfNegative val="0"/>
          <c:cat>
            <c:strRef>
              <c:f>_pomocný!$A$36</c:f>
              <c:strCache>
                <c:ptCount val="1"/>
                <c:pt idx="0">
                  <c:v>Total</c:v>
                </c:pt>
              </c:strCache>
            </c:strRef>
          </c:cat>
          <c:val>
            <c:numRef>
              <c:f>_pomocný!$T$36</c:f>
              <c:numCache>
                <c:formatCode>General</c:formatCode>
                <c:ptCount val="1"/>
                <c:pt idx="0">
                  <c:v>1451</c:v>
                </c:pt>
              </c:numCache>
            </c:numRef>
          </c:val>
          <c:extLst>
            <c:ext xmlns:c16="http://schemas.microsoft.com/office/drawing/2014/chart" uri="{C3380CC4-5D6E-409C-BE32-E72D297353CC}">
              <c16:uniqueId val="{00000013-21E8-FA4D-B8ED-D9C93DE473D0}"/>
            </c:ext>
          </c:extLst>
        </c:ser>
        <c:ser>
          <c:idx val="20"/>
          <c:order val="20"/>
          <c:tx>
            <c:strRef>
              <c:f>_pomocný!$U$35</c:f>
              <c:strCache>
                <c:ptCount val="1"/>
                <c:pt idx="0">
                  <c:v>Sum of 2018</c:v>
                </c:pt>
              </c:strCache>
            </c:strRef>
          </c:tx>
          <c:spPr>
            <a:solidFill>
              <a:schemeClr val="accent3">
                <a:lumMod val="80000"/>
              </a:schemeClr>
            </a:solidFill>
            <a:ln>
              <a:noFill/>
            </a:ln>
            <a:effectLst/>
            <a:sp3d/>
          </c:spPr>
          <c:invertIfNegative val="0"/>
          <c:cat>
            <c:strRef>
              <c:f>_pomocný!$A$36</c:f>
              <c:strCache>
                <c:ptCount val="1"/>
                <c:pt idx="0">
                  <c:v>Total</c:v>
                </c:pt>
              </c:strCache>
            </c:strRef>
          </c:cat>
          <c:val>
            <c:numRef>
              <c:f>_pomocný!$U$36</c:f>
              <c:numCache>
                <c:formatCode>General</c:formatCode>
                <c:ptCount val="1"/>
                <c:pt idx="0">
                  <c:v>1701</c:v>
                </c:pt>
              </c:numCache>
            </c:numRef>
          </c:val>
          <c:extLst>
            <c:ext xmlns:c16="http://schemas.microsoft.com/office/drawing/2014/chart" uri="{C3380CC4-5D6E-409C-BE32-E72D297353CC}">
              <c16:uniqueId val="{00000014-21E8-FA4D-B8ED-D9C93DE473D0}"/>
            </c:ext>
          </c:extLst>
        </c:ser>
        <c:ser>
          <c:idx val="21"/>
          <c:order val="21"/>
          <c:tx>
            <c:strRef>
              <c:f>_pomocný!$V$35</c:f>
              <c:strCache>
                <c:ptCount val="1"/>
                <c:pt idx="0">
                  <c:v>Sum of 2019</c:v>
                </c:pt>
              </c:strCache>
            </c:strRef>
          </c:tx>
          <c:spPr>
            <a:solidFill>
              <a:schemeClr val="accent4">
                <a:lumMod val="80000"/>
              </a:schemeClr>
            </a:solidFill>
            <a:ln>
              <a:noFill/>
            </a:ln>
            <a:effectLst/>
            <a:sp3d/>
          </c:spPr>
          <c:invertIfNegative val="0"/>
          <c:cat>
            <c:strRef>
              <c:f>_pomocný!$A$36</c:f>
              <c:strCache>
                <c:ptCount val="1"/>
                <c:pt idx="0">
                  <c:v>Total</c:v>
                </c:pt>
              </c:strCache>
            </c:strRef>
          </c:cat>
          <c:val>
            <c:numRef>
              <c:f>_pomocný!$V$36</c:f>
              <c:numCache>
                <c:formatCode>General</c:formatCode>
                <c:ptCount val="1"/>
                <c:pt idx="0">
                  <c:v>1922</c:v>
                </c:pt>
              </c:numCache>
            </c:numRef>
          </c:val>
          <c:extLst>
            <c:ext xmlns:c16="http://schemas.microsoft.com/office/drawing/2014/chart" uri="{C3380CC4-5D6E-409C-BE32-E72D297353CC}">
              <c16:uniqueId val="{00000015-21E8-FA4D-B8ED-D9C93DE473D0}"/>
            </c:ext>
          </c:extLst>
        </c:ser>
        <c:ser>
          <c:idx val="22"/>
          <c:order val="22"/>
          <c:tx>
            <c:strRef>
              <c:f>_pomocný!$W$35</c:f>
              <c:strCache>
                <c:ptCount val="1"/>
                <c:pt idx="0">
                  <c:v>Sum of 2020</c:v>
                </c:pt>
              </c:strCache>
            </c:strRef>
          </c:tx>
          <c:spPr>
            <a:solidFill>
              <a:schemeClr val="accent5">
                <a:lumMod val="80000"/>
              </a:schemeClr>
            </a:solidFill>
            <a:ln>
              <a:noFill/>
            </a:ln>
            <a:effectLst/>
            <a:sp3d/>
          </c:spPr>
          <c:invertIfNegative val="0"/>
          <c:cat>
            <c:strRef>
              <c:f>_pomocný!$A$36</c:f>
              <c:strCache>
                <c:ptCount val="1"/>
                <c:pt idx="0">
                  <c:v>Total</c:v>
                </c:pt>
              </c:strCache>
            </c:strRef>
          </c:cat>
          <c:val>
            <c:numRef>
              <c:f>_pomocný!$W$36</c:f>
              <c:numCache>
                <c:formatCode>General</c:formatCode>
                <c:ptCount val="1"/>
                <c:pt idx="0">
                  <c:v>1164</c:v>
                </c:pt>
              </c:numCache>
            </c:numRef>
          </c:val>
          <c:extLst>
            <c:ext xmlns:c16="http://schemas.microsoft.com/office/drawing/2014/chart" uri="{C3380CC4-5D6E-409C-BE32-E72D297353CC}">
              <c16:uniqueId val="{00000016-21E8-FA4D-B8ED-D9C93DE473D0}"/>
            </c:ext>
          </c:extLst>
        </c:ser>
        <c:ser>
          <c:idx val="23"/>
          <c:order val="23"/>
          <c:tx>
            <c:strRef>
              <c:f>_pomocný!$X$35</c:f>
              <c:strCache>
                <c:ptCount val="1"/>
                <c:pt idx="0">
                  <c:v>Sum of 2021</c:v>
                </c:pt>
              </c:strCache>
            </c:strRef>
          </c:tx>
          <c:spPr>
            <a:solidFill>
              <a:schemeClr val="accent6">
                <a:lumMod val="80000"/>
              </a:schemeClr>
            </a:solidFill>
            <a:ln>
              <a:noFill/>
            </a:ln>
            <a:effectLst/>
            <a:sp3d/>
          </c:spPr>
          <c:invertIfNegative val="0"/>
          <c:cat>
            <c:strRef>
              <c:f>_pomocný!$A$36</c:f>
              <c:strCache>
                <c:ptCount val="1"/>
                <c:pt idx="0">
                  <c:v>Total</c:v>
                </c:pt>
              </c:strCache>
            </c:strRef>
          </c:cat>
          <c:val>
            <c:numRef>
              <c:f>_pomocný!$X$36</c:f>
              <c:numCache>
                <c:formatCode>General</c:formatCode>
                <c:ptCount val="1"/>
                <c:pt idx="0">
                  <c:v>1412</c:v>
                </c:pt>
              </c:numCache>
            </c:numRef>
          </c:val>
          <c:extLst>
            <c:ext xmlns:c16="http://schemas.microsoft.com/office/drawing/2014/chart" uri="{C3380CC4-5D6E-409C-BE32-E72D297353CC}">
              <c16:uniqueId val="{00000017-21E8-FA4D-B8ED-D9C93DE473D0}"/>
            </c:ext>
          </c:extLst>
        </c:ser>
        <c:dLbls>
          <c:showLegendKey val="0"/>
          <c:showVal val="0"/>
          <c:showCatName val="0"/>
          <c:showSerName val="0"/>
          <c:showPercent val="0"/>
          <c:showBubbleSize val="0"/>
        </c:dLbls>
        <c:gapWidth val="219"/>
        <c:shape val="box"/>
        <c:axId val="847921343"/>
        <c:axId val="563653199"/>
        <c:axId val="0"/>
      </c:bar3DChart>
      <c:catAx>
        <c:axId val="847921343"/>
        <c:scaling>
          <c:orientation val="minMax"/>
        </c:scaling>
        <c:delete val="1"/>
        <c:axPos val="b"/>
        <c:numFmt formatCode="General" sourceLinked="1"/>
        <c:majorTickMark val="none"/>
        <c:minorTickMark val="none"/>
        <c:tickLblPos val="nextTo"/>
        <c:crossAx val="563653199"/>
        <c:crosses val="autoZero"/>
        <c:auto val="1"/>
        <c:lblAlgn val="ctr"/>
        <c:lblOffset val="100"/>
        <c:noMultiLvlLbl val="0"/>
      </c:catAx>
      <c:valAx>
        <c:axId val="56365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8479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_pomocný!$B$2</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1A7E-A74F-828A-931228BC76AC}"/>
              </c:ext>
            </c:extLst>
          </c:dPt>
          <c:dPt>
            <c:idx val="1"/>
            <c:bubble3D val="0"/>
            <c:spPr>
              <a:solidFill>
                <a:schemeClr val="accent2"/>
              </a:solidFill>
              <a:ln>
                <a:noFill/>
              </a:ln>
              <a:effectLst/>
              <a:sp3d/>
            </c:spPr>
            <c:extLst>
              <c:ext xmlns:c16="http://schemas.microsoft.com/office/drawing/2014/chart" uri="{C3380CC4-5D6E-409C-BE32-E72D297353CC}">
                <c16:uniqueId val="{00000003-1A7E-A74F-828A-931228BC76AC}"/>
              </c:ext>
            </c:extLst>
          </c:dPt>
          <c:dPt>
            <c:idx val="2"/>
            <c:bubble3D val="0"/>
            <c:spPr>
              <a:solidFill>
                <a:schemeClr val="accent3"/>
              </a:solidFill>
              <a:ln>
                <a:noFill/>
              </a:ln>
              <a:effectLst/>
              <a:sp3d/>
            </c:spPr>
            <c:extLst>
              <c:ext xmlns:c16="http://schemas.microsoft.com/office/drawing/2014/chart" uri="{C3380CC4-5D6E-409C-BE32-E72D297353CC}">
                <c16:uniqueId val="{00000005-1A7E-A74F-828A-931228BC76AC}"/>
              </c:ext>
            </c:extLst>
          </c:dPt>
          <c:dPt>
            <c:idx val="3"/>
            <c:bubble3D val="0"/>
            <c:spPr>
              <a:solidFill>
                <a:schemeClr val="accent4"/>
              </a:solidFill>
              <a:ln>
                <a:noFill/>
              </a:ln>
              <a:effectLst/>
              <a:sp3d/>
            </c:spPr>
            <c:extLst>
              <c:ext xmlns:c16="http://schemas.microsoft.com/office/drawing/2014/chart" uri="{C3380CC4-5D6E-409C-BE32-E72D297353CC}">
                <c16:uniqueId val="{00000007-1A7E-A74F-828A-931228BC76AC}"/>
              </c:ext>
            </c:extLst>
          </c:dPt>
          <c:dPt>
            <c:idx val="4"/>
            <c:bubble3D val="0"/>
            <c:spPr>
              <a:solidFill>
                <a:schemeClr val="accent5"/>
              </a:solidFill>
              <a:ln>
                <a:noFill/>
              </a:ln>
              <a:effectLst/>
              <a:sp3d/>
            </c:spPr>
            <c:extLst>
              <c:ext xmlns:c16="http://schemas.microsoft.com/office/drawing/2014/chart" uri="{C3380CC4-5D6E-409C-BE32-E72D297353CC}">
                <c16:uniqueId val="{00000009-1A7E-A74F-828A-931228BC76AC}"/>
              </c:ext>
            </c:extLst>
          </c:dPt>
          <c:dPt>
            <c:idx val="5"/>
            <c:bubble3D val="0"/>
            <c:spPr>
              <a:solidFill>
                <a:schemeClr val="accent6"/>
              </a:solidFill>
              <a:ln>
                <a:noFill/>
              </a:ln>
              <a:effectLst/>
              <a:sp3d/>
            </c:spPr>
            <c:extLst>
              <c:ext xmlns:c16="http://schemas.microsoft.com/office/drawing/2014/chart" uri="{C3380CC4-5D6E-409C-BE32-E72D297353CC}">
                <c16:uniqueId val="{0000000B-1A7E-A74F-828A-931228BC76AC}"/>
              </c:ext>
            </c:extLst>
          </c:dPt>
          <c:cat>
            <c:strRef>
              <c:f>_pomocný!$A$3:$A$9</c:f>
              <c:strCache>
                <c:ptCount val="6"/>
                <c:pt idx="0">
                  <c:v>Afrika</c:v>
                </c:pt>
                <c:pt idx="1">
                  <c:v>Amerika</c:v>
                </c:pt>
                <c:pt idx="2">
                  <c:v>Asie</c:v>
                </c:pt>
                <c:pt idx="3">
                  <c:v>Evropa</c:v>
                </c:pt>
                <c:pt idx="4">
                  <c:v>bez státní příslušnosti</c:v>
                </c:pt>
                <c:pt idx="5">
                  <c:v>nezjištěno</c:v>
                </c:pt>
              </c:strCache>
            </c:strRef>
          </c:cat>
          <c:val>
            <c:numRef>
              <c:f>_pomocný!$B$3:$B$9</c:f>
              <c:numCache>
                <c:formatCode>General</c:formatCode>
                <c:ptCount val="6"/>
                <c:pt idx="0">
                  <c:v>4129</c:v>
                </c:pt>
                <c:pt idx="1">
                  <c:v>938</c:v>
                </c:pt>
                <c:pt idx="2">
                  <c:v>37517</c:v>
                </c:pt>
                <c:pt idx="3">
                  <c:v>46489</c:v>
                </c:pt>
                <c:pt idx="4">
                  <c:v>996</c:v>
                </c:pt>
                <c:pt idx="5">
                  <c:v>148</c:v>
                </c:pt>
              </c:numCache>
            </c:numRef>
          </c:val>
          <c:extLst>
            <c:ext xmlns:c16="http://schemas.microsoft.com/office/drawing/2014/chart" uri="{C3380CC4-5D6E-409C-BE32-E72D297353CC}">
              <c16:uniqueId val="{00000000-A86C-E94D-827A-A0D678551D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[azyl.xlsx]_pomocný!PivotTable14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_pomocný!$B$18</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21C9-7B42-BF07-5695A848468B}"/>
              </c:ext>
            </c:extLst>
          </c:dPt>
          <c:dPt>
            <c:idx val="1"/>
            <c:bubble3D val="0"/>
            <c:spPr>
              <a:solidFill>
                <a:schemeClr val="accent2"/>
              </a:solidFill>
              <a:ln>
                <a:noFill/>
              </a:ln>
              <a:effectLst/>
              <a:sp3d/>
            </c:spPr>
            <c:extLst>
              <c:ext xmlns:c16="http://schemas.microsoft.com/office/drawing/2014/chart" uri="{C3380CC4-5D6E-409C-BE32-E72D297353CC}">
                <c16:uniqueId val="{00000003-21C9-7B42-BF07-5695A848468B}"/>
              </c:ext>
            </c:extLst>
          </c:dPt>
          <c:dPt>
            <c:idx val="2"/>
            <c:bubble3D val="0"/>
            <c:spPr>
              <a:solidFill>
                <a:schemeClr val="accent3"/>
              </a:solidFill>
              <a:ln>
                <a:noFill/>
              </a:ln>
              <a:effectLst/>
              <a:sp3d/>
            </c:spPr>
            <c:extLst>
              <c:ext xmlns:c16="http://schemas.microsoft.com/office/drawing/2014/chart" uri="{C3380CC4-5D6E-409C-BE32-E72D297353CC}">
                <c16:uniqueId val="{00000005-21C9-7B42-BF07-5695A848468B}"/>
              </c:ext>
            </c:extLst>
          </c:dPt>
          <c:dPt>
            <c:idx val="3"/>
            <c:bubble3D val="0"/>
            <c:spPr>
              <a:solidFill>
                <a:schemeClr val="accent4"/>
              </a:solidFill>
              <a:ln>
                <a:noFill/>
              </a:ln>
              <a:effectLst/>
              <a:sp3d/>
            </c:spPr>
            <c:extLst>
              <c:ext xmlns:c16="http://schemas.microsoft.com/office/drawing/2014/chart" uri="{C3380CC4-5D6E-409C-BE32-E72D297353CC}">
                <c16:uniqueId val="{00000007-21C9-7B42-BF07-5695A848468B}"/>
              </c:ext>
            </c:extLst>
          </c:dPt>
          <c:dPt>
            <c:idx val="4"/>
            <c:bubble3D val="0"/>
            <c:spPr>
              <a:solidFill>
                <a:schemeClr val="accent5"/>
              </a:solidFill>
              <a:ln>
                <a:noFill/>
              </a:ln>
              <a:effectLst/>
              <a:sp3d/>
            </c:spPr>
            <c:extLst>
              <c:ext xmlns:c16="http://schemas.microsoft.com/office/drawing/2014/chart" uri="{C3380CC4-5D6E-409C-BE32-E72D297353CC}">
                <c16:uniqueId val="{00000009-21C9-7B42-BF07-5695A848468B}"/>
              </c:ext>
            </c:extLst>
          </c:dPt>
          <c:dPt>
            <c:idx val="5"/>
            <c:bubble3D val="0"/>
            <c:spPr>
              <a:solidFill>
                <a:schemeClr val="accent6"/>
              </a:solidFill>
              <a:ln>
                <a:noFill/>
              </a:ln>
              <a:effectLst/>
              <a:sp3d/>
            </c:spPr>
            <c:extLst>
              <c:ext xmlns:c16="http://schemas.microsoft.com/office/drawing/2014/chart" uri="{C3380CC4-5D6E-409C-BE32-E72D297353CC}">
                <c16:uniqueId val="{0000000B-21C9-7B42-BF07-5695A848468B}"/>
              </c:ext>
            </c:extLst>
          </c:dPt>
          <c:cat>
            <c:strRef>
              <c:f>_pomocný!$A$19:$A$25</c:f>
              <c:strCache>
                <c:ptCount val="6"/>
                <c:pt idx="0">
                  <c:v>Afrika</c:v>
                </c:pt>
                <c:pt idx="1">
                  <c:v>Amerika</c:v>
                </c:pt>
                <c:pt idx="2">
                  <c:v>Asie</c:v>
                </c:pt>
                <c:pt idx="3">
                  <c:v>bez státní příslušnosti</c:v>
                </c:pt>
                <c:pt idx="4">
                  <c:v>Evropa</c:v>
                </c:pt>
                <c:pt idx="5">
                  <c:v>nezjištěno</c:v>
                </c:pt>
              </c:strCache>
            </c:strRef>
          </c:cat>
          <c:val>
            <c:numRef>
              <c:f>_pomocný!$B$19:$B$25</c:f>
              <c:numCache>
                <c:formatCode>General</c:formatCode>
                <c:ptCount val="6"/>
                <c:pt idx="0">
                  <c:v>187</c:v>
                </c:pt>
                <c:pt idx="1">
                  <c:v>62</c:v>
                </c:pt>
                <c:pt idx="2">
                  <c:v>1389</c:v>
                </c:pt>
                <c:pt idx="3">
                  <c:v>82</c:v>
                </c:pt>
                <c:pt idx="4">
                  <c:v>1183</c:v>
                </c:pt>
                <c:pt idx="5">
                  <c:v>9</c:v>
                </c:pt>
              </c:numCache>
            </c:numRef>
          </c:val>
          <c:extLst>
            <c:ext xmlns:c16="http://schemas.microsoft.com/office/drawing/2014/chart" uri="{C3380CC4-5D6E-409C-BE32-E72D297353CC}">
              <c16:uniqueId val="{00000000-7CFB-5E48-BC3D-2653074408E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1</xdr:row>
      <xdr:rowOff>25401</xdr:rowOff>
    </xdr:from>
    <xdr:to>
      <xdr:col>16</xdr:col>
      <xdr:colOff>914400</xdr:colOff>
      <xdr:row>4</xdr:row>
      <xdr:rowOff>114300</xdr:rowOff>
    </xdr:to>
    <mc:AlternateContent xmlns:mc="http://schemas.openxmlformats.org/markup-compatibility/2006">
      <mc:Choice xmlns:a14="http://schemas.microsoft.com/office/drawing/2010/main" Requires="a14">
        <xdr:graphicFrame macro="">
          <xdr:nvGraphicFramePr>
            <xdr:cNvPr id="2" name="kontinent">
              <a:extLst>
                <a:ext uri="{FF2B5EF4-FFF2-40B4-BE49-F238E27FC236}">
                  <a16:creationId xmlns:a16="http://schemas.microsoft.com/office/drawing/2014/main" id="{5BED6801-2FD2-1F10-547D-A35EA5709051}"/>
                </a:ext>
              </a:extLst>
            </xdr:cNvPr>
            <xdr:cNvGraphicFramePr/>
          </xdr:nvGraphicFramePr>
          <xdr:xfrm>
            <a:off x="0" y="0"/>
            <a:ext cx="0" cy="0"/>
          </xdr:xfrm>
          <a:graphic>
            <a:graphicData uri="http://schemas.microsoft.com/office/drawing/2010/slicer">
              <sle:slicer xmlns:sle="http://schemas.microsoft.com/office/drawing/2010/slicer" name="kontinent"/>
            </a:graphicData>
          </a:graphic>
        </xdr:graphicFrame>
      </mc:Choice>
      <mc:Fallback>
        <xdr:sp macro="" textlink="">
          <xdr:nvSpPr>
            <xdr:cNvPr id="0" name=""/>
            <xdr:cNvSpPr>
              <a:spLocks noTextEdit="1"/>
            </xdr:cNvSpPr>
          </xdr:nvSpPr>
          <xdr:spPr>
            <a:xfrm>
              <a:off x="7480300" y="228601"/>
              <a:ext cx="82296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952500</xdr:colOff>
      <xdr:row>8</xdr:row>
      <xdr:rowOff>76200</xdr:rowOff>
    </xdr:from>
    <xdr:to>
      <xdr:col>10</xdr:col>
      <xdr:colOff>317500</xdr:colOff>
      <xdr:row>21</xdr:row>
      <xdr:rowOff>177800</xdr:rowOff>
    </xdr:to>
    <xdr:graphicFrame macro="">
      <xdr:nvGraphicFramePr>
        <xdr:cNvPr id="4" name="Chart 3">
          <a:extLst>
            <a:ext uri="{FF2B5EF4-FFF2-40B4-BE49-F238E27FC236}">
              <a16:creationId xmlns:a16="http://schemas.microsoft.com/office/drawing/2014/main" id="{69CEAB4E-FD6E-5841-B7C5-873C29F24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762000</xdr:colOff>
      <xdr:row>26</xdr:row>
      <xdr:rowOff>0</xdr:rowOff>
    </xdr:from>
    <xdr:to>
      <xdr:col>6</xdr:col>
      <xdr:colOff>368300</xdr:colOff>
      <xdr:row>38</xdr:row>
      <xdr:rowOff>101600</xdr:rowOff>
    </xdr:to>
    <xdr:graphicFrame macro="">
      <xdr:nvGraphicFramePr>
        <xdr:cNvPr id="5" name="Chart 4">
          <a:extLst>
            <a:ext uri="{FF2B5EF4-FFF2-40B4-BE49-F238E27FC236}">
              <a16:creationId xmlns:a16="http://schemas.microsoft.com/office/drawing/2014/main" id="{65D95643-9E99-5A06-69D5-93F7610B5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88</xdr:row>
      <xdr:rowOff>12700</xdr:rowOff>
    </xdr:from>
    <xdr:to>
      <xdr:col>13</xdr:col>
      <xdr:colOff>711200</xdr:colOff>
      <xdr:row>101</xdr:row>
      <xdr:rowOff>114300</xdr:rowOff>
    </xdr:to>
    <xdr:graphicFrame macro="">
      <xdr:nvGraphicFramePr>
        <xdr:cNvPr id="3" name="Chart 2">
          <a:extLst>
            <a:ext uri="{FF2B5EF4-FFF2-40B4-BE49-F238E27FC236}">
              <a16:creationId xmlns:a16="http://schemas.microsoft.com/office/drawing/2014/main" id="{F074FC37-DB10-6845-8693-F1981766C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787400</xdr:colOff>
      <xdr:row>166</xdr:row>
      <xdr:rowOff>152400</xdr:rowOff>
    </xdr:from>
    <xdr:to>
      <xdr:col>7</xdr:col>
      <xdr:colOff>101600</xdr:colOff>
      <xdr:row>188</xdr:row>
      <xdr:rowOff>12700</xdr:rowOff>
    </xdr:to>
    <xdr:graphicFrame macro="">
      <xdr:nvGraphicFramePr>
        <xdr:cNvPr id="7" name="Chart 6">
          <a:extLst>
            <a:ext uri="{FF2B5EF4-FFF2-40B4-BE49-F238E27FC236}">
              <a16:creationId xmlns:a16="http://schemas.microsoft.com/office/drawing/2014/main" id="{CFCE12EB-3C19-2F41-A1D7-45E79AFFE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142</xdr:row>
      <xdr:rowOff>0</xdr:rowOff>
    </xdr:from>
    <xdr:to>
      <xdr:col>7</xdr:col>
      <xdr:colOff>76200</xdr:colOff>
      <xdr:row>162</xdr:row>
      <xdr:rowOff>152400</xdr:rowOff>
    </xdr:to>
    <xdr:graphicFrame macro="">
      <xdr:nvGraphicFramePr>
        <xdr:cNvPr id="9" name="Chart 8">
          <a:extLst>
            <a:ext uri="{FF2B5EF4-FFF2-40B4-BE49-F238E27FC236}">
              <a16:creationId xmlns:a16="http://schemas.microsoft.com/office/drawing/2014/main" id="{12903873-A438-9146-90D5-549A1A881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1</xdr:row>
      <xdr:rowOff>133350</xdr:rowOff>
    </xdr:from>
    <xdr:to>
      <xdr:col>8</xdr:col>
      <xdr:colOff>495300</xdr:colOff>
      <xdr:row>15</xdr:row>
      <xdr:rowOff>31750</xdr:rowOff>
    </xdr:to>
    <xdr:graphicFrame macro="">
      <xdr:nvGraphicFramePr>
        <xdr:cNvPr id="2" name="Chart 1">
          <a:extLst>
            <a:ext uri="{FF2B5EF4-FFF2-40B4-BE49-F238E27FC236}">
              <a16:creationId xmlns:a16="http://schemas.microsoft.com/office/drawing/2014/main" id="{B945BE5A-1370-084A-37B0-9612B291F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17</xdr:row>
      <xdr:rowOff>44450</xdr:rowOff>
    </xdr:from>
    <xdr:to>
      <xdr:col>8</xdr:col>
      <xdr:colOff>571500</xdr:colOff>
      <xdr:row>30</xdr:row>
      <xdr:rowOff>146050</xdr:rowOff>
    </xdr:to>
    <xdr:graphicFrame macro="">
      <xdr:nvGraphicFramePr>
        <xdr:cNvPr id="3" name="Chart 2">
          <a:extLst>
            <a:ext uri="{FF2B5EF4-FFF2-40B4-BE49-F238E27FC236}">
              <a16:creationId xmlns:a16="http://schemas.microsoft.com/office/drawing/2014/main" id="{0D4624FE-CAA2-F31D-AF9A-44708F71F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i" refreshedDate="45287.034034143522" createdVersion="8" refreshedVersion="8" minRefreshableVersion="3" recordCount="71" xr:uid="{588AB909-1861-AA49-8533-57BAE7515324}">
  <cacheSource type="worksheet">
    <worksheetSource name="udeleno"/>
  </cacheSource>
  <cacheFields count="29">
    <cacheField name="Státní příslušnost" numFmtId="0">
      <sharedItems/>
    </cacheField>
    <cacheField name="kontinent" numFmtId="0">
      <sharedItems count="6">
        <s v="Evropa"/>
        <s v="Asie"/>
        <s v="Amerika"/>
        <s v="Afrika"/>
        <s v="bez státní příslušnosti"/>
        <s v="nezjištěno"/>
      </sharedItems>
    </cacheField>
    <cacheField name="oblast" numFmtId="0">
      <sharedItems containsBlank="1"/>
    </cacheField>
    <cacheField name="1997" numFmtId="0">
      <sharedItems containsSemiMixedTypes="0" containsString="0" containsNumber="1" containsInteger="1" minValue="0" maxValue="16"/>
    </cacheField>
    <cacheField name="1998" numFmtId="0">
      <sharedItems containsSemiMixedTypes="0" containsString="0" containsNumber="1" containsInteger="1" minValue="0" maxValue="15"/>
    </cacheField>
    <cacheField name="1999" numFmtId="0">
      <sharedItems containsSemiMixedTypes="0" containsString="0" containsNumber="1" containsInteger="1" minValue="0" maxValue="20"/>
    </cacheField>
    <cacheField name="2000" numFmtId="0">
      <sharedItems containsSemiMixedTypes="0" containsString="0" containsNumber="1" containsInteger="1" minValue="0" maxValue="24"/>
    </cacheField>
    <cacheField name="2001" numFmtId="0">
      <sharedItems containsSemiMixedTypes="0" containsString="0" containsNumber="1" containsInteger="1" minValue="0" maxValue="25"/>
    </cacheField>
    <cacheField name="2002" numFmtId="0">
      <sharedItems containsSemiMixedTypes="0" containsString="0" containsNumber="1" containsInteger="1" minValue="0" maxValue="28"/>
    </cacheField>
    <cacheField name="2003" numFmtId="0">
      <sharedItems containsSemiMixedTypes="0" containsString="0" containsNumber="1" containsInteger="1" minValue="0" maxValue="62"/>
    </cacheField>
    <cacheField name="2004" numFmtId="0">
      <sharedItems containsSemiMixedTypes="0" containsString="0" containsNumber="1" containsInteger="1" minValue="0" maxValue="45"/>
    </cacheField>
    <cacheField name="2005" numFmtId="0">
      <sharedItems containsSemiMixedTypes="0" containsString="0" containsNumber="1" containsInteger="1" minValue="0" maxValue="69"/>
    </cacheField>
    <cacheField name="2006" numFmtId="0">
      <sharedItems containsSemiMixedTypes="0" containsString="0" containsNumber="1" containsInteger="1" minValue="0" maxValue="66"/>
    </cacheField>
    <cacheField name="2007" numFmtId="0">
      <sharedItems containsSemiMixedTypes="0" containsString="0" containsNumber="1" containsInteger="1" minValue="0" maxValue="32"/>
    </cacheField>
    <cacheField name="2008" numFmtId="0">
      <sharedItems containsSemiMixedTypes="0" containsString="0" containsNumber="1" containsInteger="1" minValue="0" maxValue="26"/>
    </cacheField>
    <cacheField name="2009" numFmtId="0">
      <sharedItems containsSemiMixedTypes="0" containsString="0" containsNumber="1" containsInteger="1" minValue="0" maxValue="21"/>
    </cacheField>
    <cacheField name="2010" numFmtId="0">
      <sharedItems containsSemiMixedTypes="0" containsString="0" containsNumber="1" containsInteger="1" minValue="0" maxValue="43"/>
    </cacheField>
    <cacheField name="2011" numFmtId="0">
      <sharedItems containsSemiMixedTypes="0" containsString="0" containsNumber="1" containsInteger="1" minValue="0" maxValue="23"/>
    </cacheField>
    <cacheField name="2012" numFmtId="0">
      <sharedItems containsSemiMixedTypes="0" containsString="0" containsNumber="1" containsInteger="1" minValue="0" maxValue="10"/>
    </cacheField>
    <cacheField name="2013" numFmtId="0">
      <sharedItems containsSemiMixedTypes="0" containsString="0" containsNumber="1" containsInteger="1" minValue="0" maxValue="29"/>
    </cacheField>
    <cacheField name="2014" numFmtId="0">
      <sharedItems containsSemiMixedTypes="0" containsString="0" containsNumber="1" containsInteger="1" minValue="0" maxValue="25"/>
    </cacheField>
    <cacheField name="2015" numFmtId="0">
      <sharedItems containsSemiMixedTypes="0" containsString="0" containsNumber="1" containsInteger="1" minValue="0" maxValue="29"/>
    </cacheField>
    <cacheField name="2016" numFmtId="0">
      <sharedItems containsSemiMixedTypes="0" containsString="0" containsNumber="1" containsInteger="1" minValue="0" maxValue="101"/>
    </cacheField>
    <cacheField name="2017" numFmtId="0">
      <sharedItems containsSemiMixedTypes="0" containsString="0" containsNumber="1" containsInteger="1" minValue="0" maxValue="8"/>
    </cacheField>
    <cacheField name="2018" numFmtId="0">
      <sharedItems containsSemiMixedTypes="0" containsString="0" containsNumber="1" containsInteger="1" minValue="0" maxValue="8"/>
    </cacheField>
    <cacheField name="2019" numFmtId="0">
      <sharedItems containsSemiMixedTypes="0" containsString="0" containsNumber="1" containsInteger="1" minValue="0" maxValue="26"/>
    </cacheField>
    <cacheField name="2020" numFmtId="0">
      <sharedItems containsSemiMixedTypes="0" containsString="0" containsNumber="1" containsInteger="1" minValue="0" maxValue="19"/>
    </cacheField>
    <cacheField name="2021" numFmtId="0">
      <sharedItems containsSemiMixedTypes="0" containsString="0" containsNumber="1" containsInteger="1" minValue="0" maxValue="117"/>
    </cacheField>
    <cacheField name="celkem uděleno" numFmtId="0">
      <sharedItems containsSemiMixedTypes="0" containsString="0" containsNumber="1" containsInteger="1" minValue="1" maxValue="4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i" refreshedDate="45289.985216898145" createdVersion="8" refreshedVersion="8" minRefreshableVersion="3" recordCount="128" xr:uid="{8CF03452-C465-274E-9F8D-6E9EEBAB0DC4}">
  <cacheSource type="worksheet">
    <worksheetSource name="zadosti"/>
  </cacheSource>
  <cacheFields count="38">
    <cacheField name="Státní příslušnost" numFmtId="0">
      <sharedItems count="128">
        <s v="Belgie"/>
        <s v="Bulharsko"/>
        <s v="Česká republika"/>
        <s v="Estonsko"/>
        <s v="Chorvatsko"/>
        <s v="Itálie"/>
        <s v="Litva"/>
        <s v="Lotyšsko"/>
        <s v="Maďarsko"/>
        <s v="Německo"/>
        <s v="Nizozemsko"/>
        <s v="Polsko"/>
        <s v="Rakousko"/>
        <s v="Rumunsko"/>
        <s v="Řecko"/>
        <s v="Slovensko"/>
        <s v="Španělsko"/>
        <s v="Švédsko"/>
        <s v="Albánie"/>
        <s v="Bělorusko"/>
        <s v="Bosna a Hercegovina"/>
        <s v="Jugoslávie"/>
        <s v="Kosovo"/>
        <s v="Moldavsko"/>
        <s v="Rusko"/>
        <s v="Severní Makedonie"/>
        <s v="Srbsko"/>
        <s v="Srbsko a Černá Hora"/>
        <s v="Švýcarsko"/>
        <s v="Turecko"/>
        <s v="Ukrajina"/>
        <s v="Afghánistán"/>
        <s v="Arménie"/>
        <s v="Ázerbájdžán"/>
        <s v="Bangladéš"/>
        <s v="Bhútán"/>
        <s v="Čína"/>
        <s v="Filipíny"/>
        <s v="Gruzie"/>
        <s v="Indie"/>
        <s v="Indonésie"/>
        <s v="Irák"/>
        <s v="Írán"/>
        <s v="Izrael"/>
        <s v="Jemen"/>
        <s v="Jordánsko"/>
        <s v="Kambodža"/>
        <s v="Kazachstán"/>
        <s v="Korejská lidově demokratická republika"/>
        <s v="Korejská republika"/>
        <s v="Kuvajt"/>
        <s v="Kyrgyzstán"/>
        <s v="Libanon"/>
        <s v="Mongolsko"/>
        <s v="Myanmar"/>
        <s v="Nepál"/>
        <s v="Pákistán"/>
        <s v="Palestina"/>
        <s v="Saúdská Arábie"/>
        <s v="Sýrie"/>
        <s v="Šrí Lanka"/>
        <s v="Tádžikistán"/>
        <s v="Thajsko"/>
        <s v="Turkmenistán"/>
        <s v="Uzbekistán"/>
        <s v="Vietnam"/>
        <s v="Bolívie"/>
        <s v="Dominikánská republika"/>
        <s v="Ekvádor"/>
        <s v="Haiti"/>
        <s v="Honduras"/>
        <s v="Chile"/>
        <s v="Kolumbie"/>
        <s v="Kuba"/>
        <s v="Mexiko"/>
        <s v="Nikaragua"/>
        <s v="Peru"/>
        <s v="Salvador"/>
        <s v="Spojené státy"/>
        <s v="Venezuela"/>
        <s v="Alžírsko"/>
        <s v="Angola"/>
        <s v="Benin"/>
        <s v="Botswana"/>
        <s v="Burkina Faso*"/>
        <s v="Burundi"/>
        <s v="Čad"/>
        <s v="Džibutsko"/>
        <s v="Egypt"/>
        <s v="Eritrea"/>
        <s v="Etiopie"/>
        <s v="Gambie"/>
        <s v="Ghana"/>
        <s v="Guinea"/>
        <s v="Guinea-Bissau"/>
        <s v="Jižní Afrika"/>
        <s v="Jižní Súdán"/>
        <s v="Kamerun"/>
        <s v="Keňa"/>
        <s v="Komory"/>
        <s v="Konžská demokratická republika"/>
        <s v="Konžská republika"/>
        <s v="Libérie"/>
        <s v="Libye"/>
        <s v="Madagaskar"/>
        <s v="Mali"/>
        <s v="Maroko"/>
        <s v="Mauricius"/>
        <s v="Mauritánie"/>
        <s v="Namibie"/>
        <s v="Niger"/>
        <s v="Nigérie"/>
        <s v="Pobřeží slonoviny"/>
        <s v="Rwanda"/>
        <s v="Senegal"/>
        <s v="Sierra Leone"/>
        <s v="Somálsko"/>
        <s v="Středoafrická republika"/>
        <s v="Súdán"/>
        <s v="Svazijsko"/>
        <s v="Tanzanie"/>
        <s v="Togo"/>
        <s v="Tunisko"/>
        <s v="Uganda"/>
        <s v="Zambie"/>
        <s v="Zimbabwe"/>
        <s v="bez státní příslušnosti*"/>
        <s v="nezjištěno"/>
      </sharedItems>
    </cacheField>
    <cacheField name="kontinent" numFmtId="0">
      <sharedItems containsBlank="1" count="7">
        <s v="Evropa"/>
        <s v="Asie"/>
        <s v="Amerika"/>
        <s v="Afrika"/>
        <s v="bez státní příslušnosti"/>
        <s v="nezjištěno"/>
        <m u="1"/>
      </sharedItems>
    </cacheField>
    <cacheField name="oblast" numFmtId="0">
      <sharedItems containsBlank="1"/>
    </cacheField>
    <cacheField name="1998" numFmtId="0">
      <sharedItems containsSemiMixedTypes="0" containsString="0" containsNumber="1" containsInteger="1" minValue="0" maxValue="1260" count="36">
        <n v="0"/>
        <n v="138"/>
        <n v="3"/>
        <n v="2"/>
        <n v="27"/>
        <n v="6"/>
        <n v="4"/>
        <n v="20"/>
        <n v="16"/>
        <n v="711"/>
        <n v="33"/>
        <n v="61"/>
        <n v="11"/>
        <n v="43"/>
        <n v="1260"/>
        <n v="78"/>
        <n v="8"/>
        <n v="129"/>
        <n v="1"/>
        <n v="17"/>
        <n v="297"/>
        <n v="315"/>
        <n v="13"/>
        <n v="5"/>
        <n v="76"/>
        <n v="48"/>
        <n v="40"/>
        <n v="368"/>
        <n v="7"/>
        <n v="91"/>
        <n v="28"/>
        <n v="18"/>
        <n v="94"/>
        <n v="14"/>
        <n v="10"/>
        <n v="22"/>
      </sharedItems>
    </cacheField>
    <cacheField name="1999" numFmtId="0">
      <sharedItems containsSemiMixedTypes="0" containsString="0" containsNumber="1" containsInteger="1" minValue="0" maxValue="2312" count="36">
        <n v="0"/>
        <n v="141"/>
        <n v="1"/>
        <n v="2"/>
        <n v="124"/>
        <n v="13"/>
        <n v="44"/>
        <n v="6"/>
        <n v="622"/>
        <n v="98"/>
        <n v="245"/>
        <n v="109"/>
        <n v="94"/>
        <n v="2312"/>
        <n v="34"/>
        <n v="10"/>
        <n v="145"/>
        <n v="203"/>
        <n v="887"/>
        <n v="346"/>
        <n v="64"/>
        <n v="4"/>
        <n v="23"/>
        <n v="3"/>
        <n v="5"/>
        <n v="223"/>
        <n v="35"/>
        <n v="102"/>
        <n v="900"/>
        <n v="9"/>
        <n v="105"/>
        <n v="17"/>
        <n v="21"/>
        <n v="68"/>
        <n v="19"/>
        <n v="38"/>
      </sharedItems>
    </cacheField>
    <cacheField name="2000" numFmtId="0">
      <sharedItems containsSemiMixedTypes="0" containsString="0" containsNumber="1" containsInteger="1" minValue="0" maxValue="1145"/>
    </cacheField>
    <cacheField name="2001" numFmtId="0">
      <sharedItems containsSemiMixedTypes="0" containsString="0" containsNumber="1" containsInteger="1" minValue="0" maxValue="4419"/>
    </cacheField>
    <cacheField name="2002" numFmtId="0">
      <sharedItems containsSemiMixedTypes="0" containsString="0" containsNumber="1" containsInteger="1" minValue="0" maxValue="1676" count="42">
        <n v="0"/>
        <n v="123"/>
        <n v="1"/>
        <n v="3"/>
        <n v="16"/>
        <n v="7"/>
        <n v="98"/>
        <n v="843"/>
        <n v="2"/>
        <n v="312"/>
        <n v="36"/>
        <n v="724"/>
        <n v="629"/>
        <n v="23"/>
        <n v="31"/>
        <n v="1676"/>
        <n v="27"/>
        <n v="452"/>
        <n v="48"/>
        <n v="511"/>
        <n v="678"/>
        <n v="364"/>
        <n v="201"/>
        <n v="8"/>
        <n v="66"/>
        <n v="59"/>
        <n v="5"/>
        <n v="79"/>
        <n v="4"/>
        <n v="19"/>
        <n v="13"/>
        <n v="32"/>
        <n v="6"/>
        <n v="84"/>
        <n v="891"/>
        <n v="73"/>
        <n v="10"/>
        <n v="12"/>
        <n v="34"/>
        <n v="22"/>
        <n v="15"/>
        <n v="132"/>
      </sharedItems>
    </cacheField>
    <cacheField name="2003" numFmtId="0">
      <sharedItems containsSemiMixedTypes="0" containsString="0" containsNumber="1" containsInteger="1" minValue="0" maxValue="4853"/>
    </cacheField>
    <cacheField name="2004" numFmtId="0">
      <sharedItems containsSemiMixedTypes="0" containsString="0" containsNumber="1" containsInteger="1" minValue="0" maxValue="1600" count="36">
        <n v="0"/>
        <n v="58"/>
        <n v="1"/>
        <n v="8"/>
        <n v="5"/>
        <n v="26"/>
        <n v="137"/>
        <n v="2"/>
        <n v="226"/>
        <n v="6"/>
        <n v="3"/>
        <n v="94"/>
        <n v="1498"/>
        <n v="13"/>
        <n v="18"/>
        <n v="31"/>
        <n v="1600"/>
        <n v="15"/>
        <n v="75"/>
        <n v="324"/>
        <n v="201"/>
        <n v="47"/>
        <n v="38"/>
        <n v="9"/>
        <n v="44"/>
        <n v="138"/>
        <n v="123"/>
        <n v="17"/>
        <n v="4"/>
        <n v="30"/>
        <n v="385"/>
        <n v="11"/>
        <n v="50"/>
        <n v="16"/>
        <n v="7"/>
        <n v="46"/>
      </sharedItems>
    </cacheField>
    <cacheField name="2005" numFmtId="0">
      <sharedItems containsSemiMixedTypes="0" containsString="0" containsNumber="1" containsInteger="1" minValue="0" maxValue="987"/>
    </cacheField>
    <cacheField name="2006" numFmtId="0">
      <sharedItems containsSemiMixedTypes="0" containsString="0" containsNumber="1" containsInteger="1" minValue="0" maxValue="571"/>
    </cacheField>
    <cacheField name="2007" numFmtId="0">
      <sharedItems containsSemiMixedTypes="0" containsString="0" containsNumber="1" containsInteger="1" minValue="0" maxValue="293"/>
    </cacheField>
    <cacheField name="2008" numFmtId="0">
      <sharedItems containsSemiMixedTypes="0" containsString="0" containsNumber="1" containsInteger="1" minValue="0" maxValue="321"/>
    </cacheField>
    <cacheField name="2009" numFmtId="0">
      <sharedItems containsSemiMixedTypes="0" containsString="0" containsNumber="1" containsInteger="1" minValue="0" maxValue="203"/>
    </cacheField>
    <cacheField name="2010" numFmtId="0">
      <sharedItems containsSemiMixedTypes="0" containsString="0" containsNumber="1" containsInteger="1" minValue="0" maxValue="115"/>
    </cacheField>
    <cacheField name="2011" numFmtId="0">
      <sharedItems containsSemiMixedTypes="0" containsString="0" containsNumber="1" containsInteger="1" minValue="0" maxValue="152"/>
    </cacheField>
    <cacheField name="2012" numFmtId="0">
      <sharedItems containsSemiMixedTypes="0" containsString="0" containsNumber="1" containsInteger="1" minValue="0" maxValue="174"/>
    </cacheField>
    <cacheField name="2013" numFmtId="0">
      <sharedItems containsSemiMixedTypes="0" containsString="0" containsNumber="1" containsInteger="1" minValue="0" maxValue="146"/>
    </cacheField>
    <cacheField name="2014" numFmtId="0">
      <sharedItems containsSemiMixedTypes="0" containsString="0" containsNumber="1" containsInteger="1" minValue="0" maxValue="515"/>
    </cacheField>
    <cacheField name="2015" numFmtId="0">
      <sharedItems containsSemiMixedTypes="0" containsString="0" containsNumber="1" containsInteger="1" minValue="0" maxValue="694"/>
    </cacheField>
    <cacheField name="2016" numFmtId="0">
      <sharedItems containsSemiMixedTypes="0" containsString="0" containsNumber="1" containsInteger="1" minValue="0" maxValue="507"/>
    </cacheField>
    <cacheField name="2017" numFmtId="0">
      <sharedItems containsSemiMixedTypes="0" containsString="0" containsNumber="1" containsInteger="1" minValue="0" maxValue="435"/>
    </cacheField>
    <cacheField name="2018" numFmtId="0">
      <sharedItems containsSemiMixedTypes="0" containsString="0" containsNumber="1" containsInteger="1" minValue="0" maxValue="418"/>
    </cacheField>
    <cacheField name="2019" numFmtId="0">
      <sharedItems containsSemiMixedTypes="0" containsString="0" containsNumber="1" containsInteger="1" minValue="0" maxValue="372"/>
    </cacheField>
    <cacheField name="2020" numFmtId="0">
      <sharedItems containsSemiMixedTypes="0" containsString="0" containsNumber="1" containsInteger="1" minValue="0" maxValue="351"/>
    </cacheField>
    <cacheField name="2021" numFmtId="0">
      <sharedItems containsSemiMixedTypes="0" containsString="0" containsNumber="1" containsInteger="1" minValue="0" maxValue="376"/>
    </cacheField>
    <cacheField name="celkem žádostí" numFmtId="0">
      <sharedItems containsSemiMixedTypes="0" containsString="0" containsNumber="1" containsInteger="1" minValue="1" maxValue="17589"/>
    </cacheField>
    <cacheField name="pořadí" numFmtId="0">
      <sharedItems containsSemiMixedTypes="0" containsString="0" containsNumber="1" containsInteger="1" minValue="1" maxValue="113"/>
    </cacheField>
    <cacheField name="flag_TOP10" numFmtId="0">
      <sharedItems containsSemiMixedTypes="0" containsString="0" containsNumber="1" containsInteger="1" minValue="0" maxValue="1" count="2">
        <n v="0"/>
        <n v="1"/>
      </sharedItems>
    </cacheField>
    <cacheField name="počet udělených" numFmtId="0">
      <sharedItems containsSemiMixedTypes="0" containsString="0" containsNumber="1" containsInteger="1" minValue="0" maxValue="439"/>
    </cacheField>
    <cacheField name="pořadí2" numFmtId="0">
      <sharedItems containsSemiMixedTypes="0" containsString="0" containsNumber="1" containsInteger="1" minValue="1" maxValue="71" count="38">
        <n v="71"/>
        <n v="30"/>
        <n v="58"/>
        <n v="39"/>
        <n v="2"/>
        <n v="21"/>
        <n v="16"/>
        <n v="22"/>
        <n v="1"/>
        <n v="46"/>
        <n v="52"/>
        <n v="27"/>
        <n v="5"/>
        <n v="3"/>
        <n v="7"/>
        <n v="12"/>
        <n v="15"/>
        <n v="4"/>
        <n v="20"/>
        <n v="8"/>
        <n v="6"/>
        <n v="24"/>
        <n v="10"/>
        <n v="29"/>
        <n v="36"/>
        <n v="26"/>
        <n v="11"/>
        <n v="14"/>
        <n v="43"/>
        <n v="13"/>
        <n v="34"/>
        <n v="31"/>
        <n v="32"/>
        <n v="18"/>
        <n v="25"/>
        <n v="19"/>
        <n v="28"/>
        <n v="9"/>
      </sharedItems>
    </cacheField>
    <cacheField name="flag_TOP102" numFmtId="0">
      <sharedItems containsSemiMixedTypes="0" containsString="0" containsNumber="1" containsInteger="1" minValue="0" maxValue="1" count="2">
        <n v="0"/>
        <n v="1"/>
      </sharedItems>
    </cacheField>
    <cacheField name="flag_vyznam_zem" numFmtId="0">
      <sharedItems containsSemiMixedTypes="0" containsString="0" containsNumber="1" containsInteger="1" minValue="0" maxValue="1" count="2">
        <n v="0"/>
        <n v="1"/>
      </sharedItems>
    </cacheField>
    <cacheField name="úspěšnost" numFmtId="1">
      <sharedItems containsSemiMixedTypes="0" containsString="0" containsNumber="1" minValue="0" maxValue="100"/>
    </cacheField>
    <cacheField name="pořadí3" numFmtId="1">
      <sharedItems containsSemiMixedTypes="0" containsString="0" containsNumber="1" containsInteger="1" minValue="1" maxValue="71"/>
    </cacheField>
    <cacheField name="flag_TOP103" numFmtId="0">
      <sharedItems containsSemiMixedTypes="0" containsString="0" containsNumber="1" containsInteger="1" minValue="0" maxValue="1" count="2">
        <n v="0"/>
        <n v="1"/>
      </sharedItems>
    </cacheField>
    <cacheField name="flag_sta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918268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s v="Bulharsko"/>
    <x v="0"/>
    <s v="EU 27"/>
    <n v="1"/>
    <n v="0"/>
    <n v="7"/>
    <n v="4"/>
    <n v="0"/>
    <n v="0"/>
    <n v="0"/>
    <n v="0"/>
    <n v="1"/>
    <n v="0"/>
    <n v="0"/>
    <n v="0"/>
    <n v="0"/>
    <n v="0"/>
    <n v="0"/>
    <n v="0"/>
    <n v="0"/>
    <n v="0"/>
    <n v="0"/>
    <n v="0"/>
    <n v="0"/>
    <n v="0"/>
    <n v="0"/>
    <n v="0"/>
    <n v="0"/>
    <n v="13"/>
  </r>
  <r>
    <s v="Chorvatsko"/>
    <x v="0"/>
    <s v="EU 27"/>
    <n v="1"/>
    <n v="0"/>
    <n v="0"/>
    <n v="0"/>
    <n v="0"/>
    <n v="0"/>
    <n v="0"/>
    <n v="0"/>
    <n v="0"/>
    <n v="0"/>
    <n v="0"/>
    <n v="0"/>
    <n v="0"/>
    <n v="0"/>
    <n v="0"/>
    <n v="0"/>
    <n v="0"/>
    <n v="0"/>
    <n v="0"/>
    <n v="0"/>
    <n v="0"/>
    <n v="0"/>
    <n v="0"/>
    <n v="0"/>
    <n v="0"/>
    <n v="1"/>
  </r>
  <r>
    <s v="Rumunsko"/>
    <x v="0"/>
    <s v="EU 27"/>
    <n v="5"/>
    <n v="0"/>
    <n v="1"/>
    <n v="0"/>
    <n v="0"/>
    <n v="0"/>
    <n v="0"/>
    <n v="0"/>
    <n v="0"/>
    <n v="0"/>
    <n v="0"/>
    <n v="0"/>
    <n v="0"/>
    <n v="0"/>
    <n v="0"/>
    <n v="0"/>
    <n v="0"/>
    <n v="0"/>
    <n v="0"/>
    <n v="0"/>
    <n v="0"/>
    <n v="0"/>
    <n v="0"/>
    <n v="0"/>
    <n v="0"/>
    <n v="6"/>
  </r>
  <r>
    <s v="Bělorusko"/>
    <x v="0"/>
    <s v="Ostatní evropské_x000a_ země"/>
    <n v="5"/>
    <n v="7"/>
    <n v="11"/>
    <n v="24"/>
    <n v="25"/>
    <n v="26"/>
    <n v="20"/>
    <n v="29"/>
    <n v="47"/>
    <n v="66"/>
    <n v="32"/>
    <n v="19"/>
    <n v="2"/>
    <n v="2"/>
    <n v="12"/>
    <n v="10"/>
    <n v="8"/>
    <n v="6"/>
    <n v="4"/>
    <n v="1"/>
    <n v="2"/>
    <n v="1"/>
    <n v="0"/>
    <n v="3"/>
    <n v="41"/>
    <n v="403"/>
  </r>
  <r>
    <s v="Bosna a Hercegovina"/>
    <x v="0"/>
    <s v="Ostatní evropské_x000a_ země"/>
    <n v="16"/>
    <n v="3"/>
    <n v="4"/>
    <n v="1"/>
    <n v="0"/>
    <n v="0"/>
    <n v="1"/>
    <n v="0"/>
    <n v="0"/>
    <n v="3"/>
    <n v="0"/>
    <n v="0"/>
    <n v="0"/>
    <n v="0"/>
    <n v="0"/>
    <n v="0"/>
    <n v="0"/>
    <n v="0"/>
    <n v="0"/>
    <n v="0"/>
    <n v="0"/>
    <n v="0"/>
    <n v="1"/>
    <n v="0"/>
    <n v="0"/>
    <n v="29"/>
  </r>
  <r>
    <s v="Jugoslávie"/>
    <x v="0"/>
    <s v="Ostatní evropské_x000a_ země"/>
    <n v="0"/>
    <n v="0"/>
    <n v="9"/>
    <n v="9"/>
    <n v="9"/>
    <n v="1"/>
    <n v="4"/>
    <n v="1"/>
    <n v="5"/>
    <n v="0"/>
    <n v="0"/>
    <n v="0"/>
    <n v="0"/>
    <n v="0"/>
    <n v="0"/>
    <n v="0"/>
    <n v="0"/>
    <n v="0"/>
    <n v="0"/>
    <n v="0"/>
    <n v="0"/>
    <n v="0"/>
    <n v="0"/>
    <n v="0"/>
    <n v="0"/>
    <n v="38"/>
  </r>
  <r>
    <s v="Kosovo"/>
    <x v="0"/>
    <s v="Ostatní evropské_x000a_ země"/>
    <n v="0"/>
    <n v="0"/>
    <n v="0"/>
    <n v="0"/>
    <n v="0"/>
    <n v="0"/>
    <n v="0"/>
    <n v="0"/>
    <n v="0"/>
    <n v="0"/>
    <n v="0"/>
    <n v="0"/>
    <n v="3"/>
    <n v="1"/>
    <n v="0"/>
    <n v="0"/>
    <n v="0"/>
    <n v="1"/>
    <n v="0"/>
    <n v="0"/>
    <n v="0"/>
    <n v="1"/>
    <n v="0"/>
    <n v="0"/>
    <n v="0"/>
    <n v="6"/>
  </r>
  <r>
    <s v="Moldavsko"/>
    <x v="0"/>
    <s v="Ostatní evropské_x000a_ země"/>
    <n v="0"/>
    <n v="0"/>
    <n v="0"/>
    <n v="0"/>
    <n v="0"/>
    <n v="0"/>
    <n v="0"/>
    <n v="1"/>
    <n v="6"/>
    <n v="1"/>
    <n v="1"/>
    <n v="8"/>
    <n v="0"/>
    <n v="1"/>
    <n v="1"/>
    <n v="1"/>
    <n v="0"/>
    <n v="0"/>
    <n v="6"/>
    <n v="0"/>
    <n v="0"/>
    <n v="0"/>
    <n v="0"/>
    <n v="0"/>
    <n v="0"/>
    <n v="26"/>
  </r>
  <r>
    <s v="Rusko"/>
    <x v="0"/>
    <s v="Ostatní evropské_x000a_ země"/>
    <n v="1"/>
    <n v="4"/>
    <n v="1"/>
    <n v="8"/>
    <n v="3"/>
    <n v="28"/>
    <n v="62"/>
    <n v="45"/>
    <n v="69"/>
    <n v="51"/>
    <n v="31"/>
    <n v="18"/>
    <n v="2"/>
    <n v="18"/>
    <n v="19"/>
    <n v="3"/>
    <n v="12"/>
    <n v="7"/>
    <n v="0"/>
    <n v="4"/>
    <n v="2"/>
    <n v="2"/>
    <n v="26"/>
    <n v="19"/>
    <n v="4"/>
    <n v="439"/>
  </r>
  <r>
    <s v="Srbsko"/>
    <x v="0"/>
    <s v="Ostatní evropské_x000a_ země"/>
    <n v="0"/>
    <n v="0"/>
    <n v="0"/>
    <n v="0"/>
    <n v="0"/>
    <n v="0"/>
    <n v="0"/>
    <n v="0"/>
    <n v="0"/>
    <n v="2"/>
    <n v="1"/>
    <n v="0"/>
    <n v="0"/>
    <n v="0"/>
    <n v="0"/>
    <n v="0"/>
    <n v="0"/>
    <n v="0"/>
    <n v="0"/>
    <n v="0"/>
    <n v="0"/>
    <n v="0"/>
    <n v="0"/>
    <n v="0"/>
    <n v="0"/>
    <n v="3"/>
  </r>
  <r>
    <s v="Srbsko a Černá Hora"/>
    <x v="0"/>
    <s v="Ostatní evropské_x000a_ země"/>
    <n v="0"/>
    <n v="0"/>
    <n v="0"/>
    <n v="0"/>
    <n v="0"/>
    <n v="0"/>
    <n v="0"/>
    <n v="0"/>
    <n v="0"/>
    <n v="2"/>
    <n v="0"/>
    <n v="0"/>
    <n v="0"/>
    <n v="0"/>
    <n v="0"/>
    <n v="0"/>
    <n v="0"/>
    <n v="0"/>
    <n v="0"/>
    <n v="0"/>
    <n v="0"/>
    <n v="0"/>
    <n v="0"/>
    <n v="0"/>
    <n v="0"/>
    <n v="2"/>
  </r>
  <r>
    <s v="Turecko"/>
    <x v="0"/>
    <s v="Ostatní evropské_x000a_ země"/>
    <n v="0"/>
    <n v="0"/>
    <n v="0"/>
    <n v="0"/>
    <n v="0"/>
    <n v="0"/>
    <n v="2"/>
    <n v="1"/>
    <n v="5"/>
    <n v="0"/>
    <n v="1"/>
    <n v="0"/>
    <n v="0"/>
    <n v="0"/>
    <n v="0"/>
    <n v="0"/>
    <n v="0"/>
    <n v="0"/>
    <n v="0"/>
    <n v="0"/>
    <n v="3"/>
    <n v="0"/>
    <n v="4"/>
    <n v="0"/>
    <n v="1"/>
    <n v="17"/>
  </r>
  <r>
    <s v="Ukrajina"/>
    <x v="0"/>
    <s v="Ostatní evropské_x000a_ země"/>
    <n v="0"/>
    <n v="0"/>
    <n v="1"/>
    <n v="7"/>
    <n v="3"/>
    <n v="2"/>
    <n v="6"/>
    <n v="5"/>
    <n v="9"/>
    <n v="31"/>
    <n v="19"/>
    <n v="17"/>
    <n v="9"/>
    <n v="11"/>
    <n v="9"/>
    <n v="7"/>
    <n v="9"/>
    <n v="25"/>
    <n v="7"/>
    <n v="5"/>
    <n v="8"/>
    <n v="6"/>
    <n v="3"/>
    <n v="1"/>
    <n v="0"/>
    <n v="200"/>
  </r>
  <r>
    <s v="Afghánistán"/>
    <x v="1"/>
    <m/>
    <n v="14"/>
    <n v="15"/>
    <n v="20"/>
    <n v="22"/>
    <n v="9"/>
    <n v="17"/>
    <n v="30"/>
    <n v="7"/>
    <n v="5"/>
    <n v="5"/>
    <n v="8"/>
    <n v="1"/>
    <n v="7"/>
    <n v="1"/>
    <n v="10"/>
    <n v="0"/>
    <n v="0"/>
    <n v="5"/>
    <n v="0"/>
    <n v="5"/>
    <n v="0"/>
    <n v="1"/>
    <n v="0"/>
    <n v="0"/>
    <n v="117"/>
    <n v="299"/>
  </r>
  <r>
    <s v="Arménie"/>
    <x v="1"/>
    <m/>
    <n v="4"/>
    <n v="0"/>
    <n v="3"/>
    <n v="16"/>
    <n v="1"/>
    <n v="6"/>
    <n v="26"/>
    <n v="9"/>
    <n v="19"/>
    <n v="7"/>
    <n v="6"/>
    <n v="4"/>
    <n v="2"/>
    <n v="5"/>
    <n v="0"/>
    <n v="0"/>
    <n v="7"/>
    <n v="4"/>
    <n v="4"/>
    <n v="3"/>
    <n v="3"/>
    <n v="2"/>
    <n v="0"/>
    <n v="0"/>
    <n v="0"/>
    <n v="131"/>
  </r>
  <r>
    <s v="Ázerbájdžán"/>
    <x v="1"/>
    <m/>
    <n v="3"/>
    <n v="7"/>
    <n v="0"/>
    <n v="6"/>
    <n v="0"/>
    <n v="3"/>
    <n v="0"/>
    <n v="0"/>
    <n v="0"/>
    <n v="4"/>
    <n v="2"/>
    <n v="1"/>
    <n v="0"/>
    <n v="0"/>
    <n v="0"/>
    <n v="0"/>
    <n v="3"/>
    <n v="2"/>
    <n v="3"/>
    <n v="5"/>
    <n v="0"/>
    <n v="1"/>
    <n v="2"/>
    <n v="2"/>
    <n v="7"/>
    <n v="51"/>
  </r>
  <r>
    <s v="Bangladéš"/>
    <x v="1"/>
    <m/>
    <n v="0"/>
    <n v="0"/>
    <n v="0"/>
    <n v="0"/>
    <n v="0"/>
    <n v="0"/>
    <n v="0"/>
    <n v="0"/>
    <n v="0"/>
    <n v="0"/>
    <n v="0"/>
    <n v="1"/>
    <n v="0"/>
    <n v="0"/>
    <n v="0"/>
    <n v="0"/>
    <n v="0"/>
    <n v="0"/>
    <n v="0"/>
    <n v="0"/>
    <n v="0"/>
    <n v="0"/>
    <n v="0"/>
    <n v="0"/>
    <n v="0"/>
    <n v="1"/>
  </r>
  <r>
    <s v="Čína"/>
    <x v="1"/>
    <m/>
    <n v="0"/>
    <n v="0"/>
    <n v="0"/>
    <n v="0"/>
    <n v="0"/>
    <n v="0"/>
    <n v="0"/>
    <n v="2"/>
    <n v="3"/>
    <n v="1"/>
    <n v="0"/>
    <n v="0"/>
    <n v="0"/>
    <n v="1"/>
    <n v="0"/>
    <n v="0"/>
    <n v="0"/>
    <n v="6"/>
    <n v="0"/>
    <n v="0"/>
    <n v="0"/>
    <n v="8"/>
    <n v="1"/>
    <n v="3"/>
    <n v="1"/>
    <n v="26"/>
  </r>
  <r>
    <s v="Gruzie"/>
    <x v="1"/>
    <m/>
    <n v="1"/>
    <n v="5"/>
    <n v="0"/>
    <n v="0"/>
    <n v="3"/>
    <n v="0"/>
    <n v="8"/>
    <n v="4"/>
    <n v="4"/>
    <n v="0"/>
    <n v="6"/>
    <n v="1"/>
    <n v="1"/>
    <n v="1"/>
    <n v="0"/>
    <n v="1"/>
    <n v="5"/>
    <n v="0"/>
    <n v="0"/>
    <n v="0"/>
    <n v="0"/>
    <n v="2"/>
    <n v="0"/>
    <n v="0"/>
    <n v="0"/>
    <n v="42"/>
  </r>
  <r>
    <s v="Indie"/>
    <x v="1"/>
    <m/>
    <n v="0"/>
    <n v="0"/>
    <n v="0"/>
    <n v="0"/>
    <n v="0"/>
    <n v="0"/>
    <n v="1"/>
    <n v="0"/>
    <n v="1"/>
    <n v="0"/>
    <n v="0"/>
    <n v="0"/>
    <n v="0"/>
    <n v="0"/>
    <n v="0"/>
    <n v="0"/>
    <n v="0"/>
    <n v="1"/>
    <n v="0"/>
    <n v="0"/>
    <n v="0"/>
    <n v="0"/>
    <n v="0"/>
    <n v="0"/>
    <n v="0"/>
    <n v="3"/>
  </r>
  <r>
    <s v="Irák"/>
    <x v="1"/>
    <m/>
    <n v="9"/>
    <n v="6"/>
    <n v="2"/>
    <n v="7"/>
    <n v="4"/>
    <n v="8"/>
    <n v="7"/>
    <n v="4"/>
    <n v="1"/>
    <n v="7"/>
    <n v="17"/>
    <n v="10"/>
    <n v="0"/>
    <n v="3"/>
    <n v="6"/>
    <n v="0"/>
    <n v="2"/>
    <n v="1"/>
    <n v="4"/>
    <n v="101"/>
    <n v="1"/>
    <n v="2"/>
    <n v="1"/>
    <n v="1"/>
    <n v="0"/>
    <n v="204"/>
  </r>
  <r>
    <s v="Írán"/>
    <x v="1"/>
    <m/>
    <n v="0"/>
    <n v="0"/>
    <n v="2"/>
    <n v="1"/>
    <n v="10"/>
    <n v="0"/>
    <n v="3"/>
    <n v="3"/>
    <n v="4"/>
    <n v="0"/>
    <n v="0"/>
    <n v="2"/>
    <n v="2"/>
    <n v="2"/>
    <n v="2"/>
    <n v="0"/>
    <n v="0"/>
    <n v="0"/>
    <n v="0"/>
    <n v="0"/>
    <n v="0"/>
    <n v="0"/>
    <n v="0"/>
    <n v="0"/>
    <n v="0"/>
    <n v="31"/>
  </r>
  <r>
    <s v="Jordánsko"/>
    <x v="1"/>
    <m/>
    <n v="0"/>
    <n v="0"/>
    <n v="0"/>
    <n v="0"/>
    <n v="0"/>
    <n v="1"/>
    <n v="0"/>
    <n v="0"/>
    <n v="0"/>
    <n v="0"/>
    <n v="0"/>
    <n v="0"/>
    <n v="0"/>
    <n v="0"/>
    <n v="0"/>
    <n v="0"/>
    <n v="0"/>
    <n v="0"/>
    <n v="0"/>
    <n v="0"/>
    <n v="0"/>
    <n v="0"/>
    <n v="1"/>
    <n v="0"/>
    <n v="0"/>
    <n v="2"/>
  </r>
  <r>
    <s v="Kazachstán"/>
    <x v="1"/>
    <m/>
    <n v="0"/>
    <n v="0"/>
    <n v="0"/>
    <n v="1"/>
    <n v="5"/>
    <n v="0"/>
    <n v="11"/>
    <n v="10"/>
    <n v="18"/>
    <n v="31"/>
    <n v="6"/>
    <n v="14"/>
    <n v="7"/>
    <n v="1"/>
    <n v="4"/>
    <n v="3"/>
    <n v="0"/>
    <n v="1"/>
    <n v="0"/>
    <n v="0"/>
    <n v="0"/>
    <n v="0"/>
    <n v="2"/>
    <n v="3"/>
    <n v="1"/>
    <n v="118"/>
  </r>
  <r>
    <s v="Kyrgyzstán"/>
    <x v="1"/>
    <m/>
    <n v="0"/>
    <n v="0"/>
    <n v="0"/>
    <n v="0"/>
    <n v="0"/>
    <n v="0"/>
    <n v="4"/>
    <n v="4"/>
    <n v="4"/>
    <n v="5"/>
    <n v="3"/>
    <n v="1"/>
    <n v="0"/>
    <n v="7"/>
    <n v="3"/>
    <n v="0"/>
    <n v="0"/>
    <n v="0"/>
    <n v="0"/>
    <n v="3"/>
    <n v="0"/>
    <n v="0"/>
    <n v="4"/>
    <n v="0"/>
    <n v="0"/>
    <n v="38"/>
  </r>
  <r>
    <s v="Libanon"/>
    <x v="1"/>
    <m/>
    <n v="1"/>
    <n v="0"/>
    <n v="0"/>
    <n v="0"/>
    <n v="0"/>
    <n v="0"/>
    <n v="0"/>
    <n v="0"/>
    <n v="0"/>
    <n v="0"/>
    <n v="0"/>
    <n v="0"/>
    <n v="0"/>
    <n v="0"/>
    <n v="0"/>
    <n v="0"/>
    <n v="0"/>
    <n v="0"/>
    <n v="0"/>
    <n v="0"/>
    <n v="0"/>
    <n v="0"/>
    <n v="0"/>
    <n v="0"/>
    <n v="0"/>
    <n v="1"/>
  </r>
  <r>
    <s v="Mongolsko"/>
    <x v="1"/>
    <m/>
    <n v="0"/>
    <n v="0"/>
    <n v="0"/>
    <n v="0"/>
    <n v="0"/>
    <n v="0"/>
    <n v="0"/>
    <n v="0"/>
    <n v="0"/>
    <n v="2"/>
    <n v="0"/>
    <n v="0"/>
    <n v="0"/>
    <n v="0"/>
    <n v="0"/>
    <n v="0"/>
    <n v="0"/>
    <n v="1"/>
    <n v="1"/>
    <n v="1"/>
    <n v="0"/>
    <n v="1"/>
    <n v="0"/>
    <n v="0"/>
    <n v="0"/>
    <n v="6"/>
  </r>
  <r>
    <s v="Myanmar"/>
    <x v="1"/>
    <m/>
    <n v="0"/>
    <n v="0"/>
    <n v="0"/>
    <n v="0"/>
    <n v="0"/>
    <n v="0"/>
    <n v="0"/>
    <n v="1"/>
    <n v="6"/>
    <n v="0"/>
    <n v="3"/>
    <n v="26"/>
    <n v="21"/>
    <n v="43"/>
    <n v="23"/>
    <n v="5"/>
    <n v="29"/>
    <n v="6"/>
    <n v="2"/>
    <n v="2"/>
    <n v="4"/>
    <n v="5"/>
    <n v="2"/>
    <n v="1"/>
    <n v="5"/>
    <n v="184"/>
  </r>
  <r>
    <s v="Nepál"/>
    <x v="1"/>
    <m/>
    <n v="0"/>
    <n v="0"/>
    <n v="0"/>
    <n v="0"/>
    <n v="0"/>
    <n v="0"/>
    <n v="0"/>
    <n v="0"/>
    <n v="0"/>
    <n v="0"/>
    <n v="0"/>
    <n v="0"/>
    <n v="0"/>
    <n v="0"/>
    <n v="0"/>
    <n v="0"/>
    <n v="0"/>
    <n v="1"/>
    <n v="0"/>
    <n v="0"/>
    <n v="0"/>
    <n v="0"/>
    <n v="0"/>
    <n v="0"/>
    <n v="0"/>
    <n v="1"/>
  </r>
  <r>
    <s v="Pákistán"/>
    <x v="1"/>
    <m/>
    <n v="0"/>
    <n v="0"/>
    <n v="0"/>
    <n v="1"/>
    <n v="0"/>
    <n v="0"/>
    <n v="5"/>
    <n v="0"/>
    <n v="2"/>
    <n v="4"/>
    <n v="1"/>
    <n v="6"/>
    <n v="0"/>
    <n v="1"/>
    <n v="0"/>
    <n v="4"/>
    <n v="0"/>
    <n v="0"/>
    <n v="0"/>
    <n v="0"/>
    <n v="0"/>
    <n v="0"/>
    <n v="1"/>
    <n v="0"/>
    <n v="0"/>
    <n v="25"/>
  </r>
  <r>
    <s v="Saúdská Arábie"/>
    <x v="1"/>
    <m/>
    <n v="0"/>
    <n v="0"/>
    <n v="0"/>
    <n v="0"/>
    <n v="0"/>
    <n v="0"/>
    <n v="0"/>
    <n v="0"/>
    <n v="0"/>
    <n v="0"/>
    <n v="0"/>
    <n v="0"/>
    <n v="0"/>
    <n v="0"/>
    <n v="0"/>
    <n v="3"/>
    <n v="0"/>
    <n v="0"/>
    <n v="0"/>
    <n v="0"/>
    <n v="0"/>
    <n v="0"/>
    <n v="0"/>
    <n v="0"/>
    <n v="0"/>
    <n v="3"/>
  </r>
  <r>
    <s v="Sýrie"/>
    <x v="1"/>
    <m/>
    <n v="0"/>
    <n v="0"/>
    <n v="0"/>
    <n v="1"/>
    <n v="0"/>
    <n v="4"/>
    <n v="4"/>
    <n v="0"/>
    <n v="0"/>
    <n v="3"/>
    <n v="1"/>
    <n v="2"/>
    <n v="0"/>
    <n v="6"/>
    <n v="0"/>
    <n v="0"/>
    <n v="4"/>
    <n v="1"/>
    <n v="29"/>
    <n v="5"/>
    <n v="3"/>
    <n v="6"/>
    <n v="0"/>
    <n v="1"/>
    <n v="1"/>
    <n v="71"/>
  </r>
  <r>
    <s v="Šrí Lanka"/>
    <x v="1"/>
    <m/>
    <n v="0"/>
    <n v="0"/>
    <n v="0"/>
    <n v="5"/>
    <n v="0"/>
    <n v="0"/>
    <n v="1"/>
    <n v="2"/>
    <n v="0"/>
    <n v="2"/>
    <n v="1"/>
    <n v="0"/>
    <n v="0"/>
    <n v="0"/>
    <n v="0"/>
    <n v="0"/>
    <n v="0"/>
    <n v="1"/>
    <n v="0"/>
    <n v="1"/>
    <n v="0"/>
    <n v="1"/>
    <n v="0"/>
    <n v="0"/>
    <n v="1"/>
    <n v="15"/>
  </r>
  <r>
    <s v="Tádžikistán"/>
    <x v="1"/>
    <m/>
    <n v="0"/>
    <n v="4"/>
    <n v="0"/>
    <n v="1"/>
    <n v="0"/>
    <n v="0"/>
    <n v="0"/>
    <n v="0"/>
    <n v="0"/>
    <n v="0"/>
    <n v="0"/>
    <n v="0"/>
    <n v="0"/>
    <n v="0"/>
    <n v="0"/>
    <n v="0"/>
    <n v="0"/>
    <n v="0"/>
    <n v="0"/>
    <n v="0"/>
    <n v="0"/>
    <n v="1"/>
    <n v="0"/>
    <n v="0"/>
    <n v="1"/>
    <n v="7"/>
  </r>
  <r>
    <s v="Turkmenistán"/>
    <x v="1"/>
    <m/>
    <n v="0"/>
    <n v="0"/>
    <n v="1"/>
    <n v="5"/>
    <n v="0"/>
    <n v="0"/>
    <n v="0"/>
    <n v="0"/>
    <n v="3"/>
    <n v="1"/>
    <n v="0"/>
    <n v="1"/>
    <n v="0"/>
    <n v="1"/>
    <n v="0"/>
    <n v="0"/>
    <n v="0"/>
    <n v="0"/>
    <n v="0"/>
    <n v="5"/>
    <n v="0"/>
    <n v="2"/>
    <n v="0"/>
    <n v="0"/>
    <n v="0"/>
    <n v="19"/>
  </r>
  <r>
    <s v="Uzbekistán"/>
    <x v="1"/>
    <m/>
    <n v="0"/>
    <n v="1"/>
    <n v="2"/>
    <n v="0"/>
    <n v="0"/>
    <n v="0"/>
    <n v="0"/>
    <n v="1"/>
    <n v="17"/>
    <n v="2"/>
    <n v="11"/>
    <n v="0"/>
    <n v="4"/>
    <n v="1"/>
    <n v="10"/>
    <n v="8"/>
    <n v="2"/>
    <n v="2"/>
    <n v="0"/>
    <n v="1"/>
    <n v="0"/>
    <n v="0"/>
    <n v="1"/>
    <n v="4"/>
    <n v="0"/>
    <n v="67"/>
  </r>
  <r>
    <s v="Vietnam"/>
    <x v="1"/>
    <m/>
    <n v="13"/>
    <n v="3"/>
    <n v="2"/>
    <n v="1"/>
    <n v="2"/>
    <n v="1"/>
    <n v="3"/>
    <n v="3"/>
    <n v="1"/>
    <n v="0"/>
    <n v="2"/>
    <n v="0"/>
    <n v="8"/>
    <n v="0"/>
    <n v="1"/>
    <n v="0"/>
    <n v="2"/>
    <n v="0"/>
    <n v="0"/>
    <n v="0"/>
    <n v="0"/>
    <n v="0"/>
    <n v="0"/>
    <n v="1"/>
    <n v="1"/>
    <n v="44"/>
  </r>
  <r>
    <s v="Bolívie"/>
    <x v="2"/>
    <m/>
    <n v="0"/>
    <n v="0"/>
    <n v="0"/>
    <n v="0"/>
    <n v="0"/>
    <n v="0"/>
    <n v="0"/>
    <n v="0"/>
    <n v="0"/>
    <n v="0"/>
    <n v="0"/>
    <n v="0"/>
    <n v="0"/>
    <n v="0"/>
    <n v="0"/>
    <n v="0"/>
    <n v="0"/>
    <n v="0"/>
    <n v="0"/>
    <n v="0"/>
    <n v="0"/>
    <n v="0"/>
    <n v="0"/>
    <n v="0"/>
    <n v="1"/>
    <n v="1"/>
  </r>
  <r>
    <s v="Ekvádor"/>
    <x v="2"/>
    <m/>
    <n v="0"/>
    <n v="0"/>
    <n v="0"/>
    <n v="0"/>
    <n v="0"/>
    <n v="0"/>
    <n v="0"/>
    <n v="0"/>
    <n v="0"/>
    <n v="0"/>
    <n v="0"/>
    <n v="0"/>
    <n v="0"/>
    <n v="0"/>
    <n v="0"/>
    <n v="1"/>
    <n v="3"/>
    <n v="0"/>
    <n v="0"/>
    <n v="0"/>
    <n v="0"/>
    <n v="0"/>
    <n v="0"/>
    <n v="0"/>
    <n v="0"/>
    <n v="4"/>
  </r>
  <r>
    <s v="Kolumbie"/>
    <x v="2"/>
    <m/>
    <n v="0"/>
    <n v="0"/>
    <n v="0"/>
    <n v="0"/>
    <n v="0"/>
    <n v="0"/>
    <n v="0"/>
    <n v="0"/>
    <n v="0"/>
    <n v="0"/>
    <n v="0"/>
    <n v="0"/>
    <n v="0"/>
    <n v="0"/>
    <n v="0"/>
    <n v="0"/>
    <n v="0"/>
    <n v="0"/>
    <n v="0"/>
    <n v="0"/>
    <n v="0"/>
    <n v="0"/>
    <n v="0"/>
    <n v="0"/>
    <n v="1"/>
    <n v="1"/>
  </r>
  <r>
    <s v="Kuba"/>
    <x v="2"/>
    <m/>
    <n v="2"/>
    <n v="0"/>
    <n v="0"/>
    <n v="1"/>
    <n v="0"/>
    <n v="4"/>
    <n v="5"/>
    <n v="0"/>
    <n v="3"/>
    <n v="0"/>
    <n v="10"/>
    <n v="3"/>
    <n v="0"/>
    <n v="5"/>
    <n v="0"/>
    <n v="1"/>
    <n v="3"/>
    <n v="2"/>
    <n v="1"/>
    <n v="0"/>
    <n v="0"/>
    <n v="2"/>
    <n v="4"/>
    <n v="0"/>
    <n v="2"/>
    <n v="48"/>
  </r>
  <r>
    <s v="Nikaragua"/>
    <x v="2"/>
    <m/>
    <n v="0"/>
    <n v="0"/>
    <n v="0"/>
    <n v="1"/>
    <n v="0"/>
    <n v="0"/>
    <n v="0"/>
    <n v="0"/>
    <n v="0"/>
    <n v="0"/>
    <n v="0"/>
    <n v="0"/>
    <n v="0"/>
    <n v="0"/>
    <n v="0"/>
    <n v="0"/>
    <n v="0"/>
    <n v="0"/>
    <n v="0"/>
    <n v="0"/>
    <n v="0"/>
    <n v="0"/>
    <n v="0"/>
    <n v="0"/>
    <n v="0"/>
    <n v="1"/>
  </r>
  <r>
    <s v="Venezuela"/>
    <x v="2"/>
    <m/>
    <n v="0"/>
    <n v="0"/>
    <n v="0"/>
    <n v="0"/>
    <n v="0"/>
    <n v="0"/>
    <n v="0"/>
    <n v="0"/>
    <n v="0"/>
    <n v="0"/>
    <n v="0"/>
    <n v="0"/>
    <n v="0"/>
    <n v="0"/>
    <n v="0"/>
    <n v="0"/>
    <n v="0"/>
    <n v="1"/>
    <n v="2"/>
    <n v="0"/>
    <n v="0"/>
    <n v="0"/>
    <n v="0"/>
    <n v="1"/>
    <n v="3"/>
    <n v="7"/>
  </r>
  <r>
    <s v="Angola"/>
    <x v="3"/>
    <m/>
    <n v="0"/>
    <n v="0"/>
    <n v="0"/>
    <n v="0"/>
    <n v="0"/>
    <n v="0"/>
    <n v="0"/>
    <n v="0"/>
    <n v="0"/>
    <n v="0"/>
    <n v="1"/>
    <n v="0"/>
    <n v="1"/>
    <n v="0"/>
    <n v="0"/>
    <n v="0"/>
    <n v="0"/>
    <n v="0"/>
    <n v="0"/>
    <n v="0"/>
    <n v="0"/>
    <n v="0"/>
    <n v="0"/>
    <n v="0"/>
    <n v="0"/>
    <n v="2"/>
  </r>
  <r>
    <s v="Burundi"/>
    <x v="3"/>
    <m/>
    <n v="0"/>
    <n v="0"/>
    <n v="0"/>
    <n v="0"/>
    <n v="1"/>
    <n v="0"/>
    <n v="0"/>
    <n v="0"/>
    <n v="0"/>
    <n v="0"/>
    <n v="0"/>
    <n v="0"/>
    <n v="0"/>
    <n v="0"/>
    <n v="0"/>
    <n v="0"/>
    <n v="1"/>
    <n v="0"/>
    <n v="0"/>
    <n v="0"/>
    <n v="0"/>
    <n v="0"/>
    <n v="1"/>
    <n v="0"/>
    <n v="0"/>
    <n v="3"/>
  </r>
  <r>
    <s v="Čad"/>
    <x v="3"/>
    <m/>
    <n v="0"/>
    <n v="0"/>
    <n v="1"/>
    <n v="0"/>
    <n v="0"/>
    <n v="0"/>
    <n v="0"/>
    <n v="0"/>
    <n v="0"/>
    <n v="0"/>
    <n v="0"/>
    <n v="0"/>
    <n v="0"/>
    <n v="0"/>
    <n v="0"/>
    <n v="0"/>
    <n v="0"/>
    <n v="0"/>
    <n v="0"/>
    <n v="0"/>
    <n v="0"/>
    <n v="0"/>
    <n v="0"/>
    <n v="0"/>
    <n v="0"/>
    <n v="1"/>
  </r>
  <r>
    <s v="Džibutsko"/>
    <x v="3"/>
    <m/>
    <n v="0"/>
    <n v="0"/>
    <n v="0"/>
    <n v="0"/>
    <n v="0"/>
    <n v="0"/>
    <n v="2"/>
    <n v="0"/>
    <n v="0"/>
    <n v="0"/>
    <n v="0"/>
    <n v="0"/>
    <n v="0"/>
    <n v="0"/>
    <n v="0"/>
    <n v="0"/>
    <n v="0"/>
    <n v="0"/>
    <n v="0"/>
    <n v="0"/>
    <n v="0"/>
    <n v="0"/>
    <n v="0"/>
    <n v="0"/>
    <n v="0"/>
    <n v="2"/>
  </r>
  <r>
    <s v="Egypt"/>
    <x v="3"/>
    <m/>
    <n v="0"/>
    <n v="0"/>
    <n v="0"/>
    <n v="0"/>
    <n v="0"/>
    <n v="0"/>
    <n v="0"/>
    <n v="0"/>
    <n v="0"/>
    <n v="0"/>
    <n v="0"/>
    <n v="0"/>
    <n v="0"/>
    <n v="0"/>
    <n v="0"/>
    <n v="0"/>
    <n v="0"/>
    <n v="1"/>
    <n v="0"/>
    <n v="0"/>
    <n v="1"/>
    <n v="1"/>
    <n v="4"/>
    <n v="1"/>
    <n v="0"/>
    <n v="8"/>
  </r>
  <r>
    <s v="Eritrea"/>
    <x v="3"/>
    <m/>
    <n v="0"/>
    <n v="0"/>
    <n v="0"/>
    <n v="0"/>
    <n v="0"/>
    <n v="0"/>
    <n v="0"/>
    <n v="0"/>
    <n v="0"/>
    <n v="0"/>
    <n v="0"/>
    <n v="1"/>
    <n v="0"/>
    <n v="0"/>
    <n v="1"/>
    <n v="0"/>
    <n v="0"/>
    <n v="0"/>
    <n v="0"/>
    <n v="0"/>
    <n v="0"/>
    <n v="1"/>
    <n v="0"/>
    <n v="0"/>
    <n v="0"/>
    <n v="3"/>
  </r>
  <r>
    <s v="Etiopie"/>
    <x v="3"/>
    <m/>
    <n v="0"/>
    <n v="0"/>
    <n v="2"/>
    <n v="0"/>
    <n v="0"/>
    <n v="1"/>
    <n v="0"/>
    <n v="0"/>
    <n v="2"/>
    <n v="1"/>
    <n v="2"/>
    <n v="1"/>
    <n v="0"/>
    <n v="0"/>
    <n v="0"/>
    <n v="0"/>
    <n v="0"/>
    <n v="0"/>
    <n v="0"/>
    <n v="1"/>
    <n v="1"/>
    <n v="0"/>
    <n v="0"/>
    <n v="0"/>
    <n v="0"/>
    <n v="11"/>
  </r>
  <r>
    <s v="Ghana"/>
    <x v="3"/>
    <m/>
    <n v="3"/>
    <n v="5"/>
    <n v="1"/>
    <n v="0"/>
    <n v="0"/>
    <n v="0"/>
    <n v="0"/>
    <n v="0"/>
    <n v="0"/>
    <n v="0"/>
    <n v="0"/>
    <n v="0"/>
    <n v="0"/>
    <n v="0"/>
    <n v="0"/>
    <n v="0"/>
    <n v="0"/>
    <n v="0"/>
    <n v="0"/>
    <n v="0"/>
    <n v="0"/>
    <n v="0"/>
    <n v="0"/>
    <n v="0"/>
    <n v="0"/>
    <n v="9"/>
  </r>
  <r>
    <s v="Guinea"/>
    <x v="3"/>
    <m/>
    <n v="0"/>
    <n v="0"/>
    <n v="0"/>
    <n v="0"/>
    <n v="1"/>
    <n v="0"/>
    <n v="0"/>
    <n v="0"/>
    <n v="4"/>
    <n v="1"/>
    <n v="1"/>
    <n v="0"/>
    <n v="0"/>
    <n v="0"/>
    <n v="0"/>
    <n v="0"/>
    <n v="0"/>
    <n v="1"/>
    <n v="0"/>
    <n v="0"/>
    <n v="0"/>
    <n v="0"/>
    <n v="0"/>
    <n v="0"/>
    <n v="0"/>
    <n v="8"/>
  </r>
  <r>
    <s v="Jižní Afrika"/>
    <x v="3"/>
    <m/>
    <n v="0"/>
    <n v="0"/>
    <n v="0"/>
    <n v="0"/>
    <n v="0"/>
    <n v="0"/>
    <n v="0"/>
    <n v="0"/>
    <n v="1"/>
    <n v="0"/>
    <n v="0"/>
    <n v="0"/>
    <n v="0"/>
    <n v="0"/>
    <n v="0"/>
    <n v="0"/>
    <n v="0"/>
    <n v="0"/>
    <n v="0"/>
    <n v="0"/>
    <n v="0"/>
    <n v="0"/>
    <n v="0"/>
    <n v="0"/>
    <n v="0"/>
    <n v="1"/>
  </r>
  <r>
    <s v="Kamerun"/>
    <x v="3"/>
    <m/>
    <n v="0"/>
    <n v="0"/>
    <n v="0"/>
    <n v="0"/>
    <n v="0"/>
    <n v="0"/>
    <n v="0"/>
    <n v="0"/>
    <n v="0"/>
    <n v="0"/>
    <n v="2"/>
    <n v="4"/>
    <n v="0"/>
    <n v="0"/>
    <n v="0"/>
    <n v="0"/>
    <n v="0"/>
    <n v="0"/>
    <n v="0"/>
    <n v="0"/>
    <n v="0"/>
    <n v="0"/>
    <n v="0"/>
    <n v="0"/>
    <n v="0"/>
    <n v="6"/>
  </r>
  <r>
    <s v="Konžská demokratická republika"/>
    <x v="3"/>
    <m/>
    <n v="0"/>
    <n v="9"/>
    <n v="5"/>
    <n v="4"/>
    <n v="4"/>
    <n v="0"/>
    <n v="0"/>
    <n v="0"/>
    <n v="2"/>
    <n v="2"/>
    <n v="0"/>
    <n v="2"/>
    <n v="2"/>
    <n v="3"/>
    <n v="1"/>
    <n v="0"/>
    <n v="0"/>
    <n v="0"/>
    <n v="0"/>
    <n v="1"/>
    <n v="0"/>
    <n v="0"/>
    <n v="0"/>
    <n v="0"/>
    <n v="0"/>
    <n v="35"/>
  </r>
  <r>
    <s v="Konžská republika"/>
    <x v="3"/>
    <m/>
    <n v="0"/>
    <n v="0"/>
    <n v="0"/>
    <n v="0"/>
    <n v="1"/>
    <n v="0"/>
    <n v="0"/>
    <n v="1"/>
    <n v="0"/>
    <n v="0"/>
    <n v="0"/>
    <n v="1"/>
    <n v="0"/>
    <n v="0"/>
    <n v="0"/>
    <n v="0"/>
    <n v="0"/>
    <n v="0"/>
    <n v="0"/>
    <n v="0"/>
    <n v="0"/>
    <n v="0"/>
    <n v="0"/>
    <n v="0"/>
    <n v="0"/>
    <n v="3"/>
  </r>
  <r>
    <s v="Libérie"/>
    <x v="3"/>
    <m/>
    <n v="0"/>
    <n v="1"/>
    <n v="0"/>
    <n v="0"/>
    <n v="0"/>
    <n v="0"/>
    <n v="0"/>
    <n v="0"/>
    <n v="0"/>
    <n v="0"/>
    <n v="0"/>
    <n v="0"/>
    <n v="0"/>
    <n v="0"/>
    <n v="0"/>
    <n v="0"/>
    <n v="0"/>
    <n v="0"/>
    <n v="0"/>
    <n v="0"/>
    <n v="0"/>
    <n v="0"/>
    <n v="0"/>
    <n v="0"/>
    <n v="0"/>
    <n v="1"/>
  </r>
  <r>
    <s v="Libye"/>
    <x v="3"/>
    <m/>
    <n v="0"/>
    <n v="0"/>
    <n v="0"/>
    <n v="0"/>
    <n v="0"/>
    <n v="0"/>
    <n v="0"/>
    <n v="0"/>
    <n v="0"/>
    <n v="0"/>
    <n v="0"/>
    <n v="1"/>
    <n v="0"/>
    <n v="0"/>
    <n v="0"/>
    <n v="0"/>
    <n v="0"/>
    <n v="0"/>
    <n v="0"/>
    <n v="0"/>
    <n v="0"/>
    <n v="0"/>
    <n v="0"/>
    <n v="0"/>
    <n v="0"/>
    <n v="1"/>
  </r>
  <r>
    <s v="Maroko"/>
    <x v="3"/>
    <m/>
    <n v="0"/>
    <n v="1"/>
    <n v="0"/>
    <n v="0"/>
    <n v="0"/>
    <n v="0"/>
    <n v="0"/>
    <n v="0"/>
    <n v="0"/>
    <n v="0"/>
    <n v="0"/>
    <n v="0"/>
    <n v="0"/>
    <n v="0"/>
    <n v="1"/>
    <n v="0"/>
    <n v="1"/>
    <n v="0"/>
    <n v="0"/>
    <n v="0"/>
    <n v="1"/>
    <n v="0"/>
    <n v="0"/>
    <n v="0"/>
    <n v="0"/>
    <n v="4"/>
  </r>
  <r>
    <s v="Nigérie"/>
    <x v="3"/>
    <m/>
    <n v="6"/>
    <n v="1"/>
    <n v="1"/>
    <n v="1"/>
    <n v="1"/>
    <n v="0"/>
    <n v="0"/>
    <n v="2"/>
    <n v="0"/>
    <n v="0"/>
    <n v="2"/>
    <n v="0"/>
    <n v="2"/>
    <n v="0"/>
    <n v="0"/>
    <n v="0"/>
    <n v="1"/>
    <n v="0"/>
    <n v="3"/>
    <n v="0"/>
    <n v="0"/>
    <n v="0"/>
    <n v="1"/>
    <n v="0"/>
    <n v="0"/>
    <n v="21"/>
  </r>
  <r>
    <s v="Pobřeží slonoviny"/>
    <x v="3"/>
    <m/>
    <n v="0"/>
    <n v="0"/>
    <n v="0"/>
    <n v="0"/>
    <n v="0"/>
    <n v="0"/>
    <n v="0"/>
    <n v="0"/>
    <n v="0"/>
    <n v="0"/>
    <n v="1"/>
    <n v="0"/>
    <n v="0"/>
    <n v="0"/>
    <n v="0"/>
    <n v="0"/>
    <n v="0"/>
    <n v="0"/>
    <n v="0"/>
    <n v="0"/>
    <n v="0"/>
    <n v="0"/>
    <n v="0"/>
    <n v="0"/>
    <n v="0"/>
    <n v="1"/>
  </r>
  <r>
    <s v="Senegal"/>
    <x v="3"/>
    <m/>
    <n v="0"/>
    <n v="0"/>
    <n v="0"/>
    <n v="0"/>
    <n v="0"/>
    <n v="0"/>
    <n v="1"/>
    <n v="0"/>
    <n v="0"/>
    <n v="0"/>
    <n v="0"/>
    <n v="0"/>
    <n v="0"/>
    <n v="0"/>
    <n v="0"/>
    <n v="0"/>
    <n v="0"/>
    <n v="0"/>
    <n v="0"/>
    <n v="0"/>
    <n v="0"/>
    <n v="0"/>
    <n v="0"/>
    <n v="0"/>
    <n v="0"/>
    <n v="1"/>
  </r>
  <r>
    <s v="Sierra Leone"/>
    <x v="3"/>
    <m/>
    <n v="0"/>
    <n v="0"/>
    <n v="0"/>
    <n v="0"/>
    <n v="0"/>
    <n v="0"/>
    <n v="0"/>
    <n v="0"/>
    <n v="2"/>
    <n v="0"/>
    <n v="0"/>
    <n v="0"/>
    <n v="0"/>
    <n v="4"/>
    <n v="0"/>
    <n v="1"/>
    <n v="0"/>
    <n v="0"/>
    <n v="0"/>
    <n v="0"/>
    <n v="0"/>
    <n v="0"/>
    <n v="0"/>
    <n v="0"/>
    <n v="0"/>
    <n v="7"/>
  </r>
  <r>
    <s v="Somálsko"/>
    <x v="3"/>
    <m/>
    <n v="2"/>
    <n v="0"/>
    <n v="0"/>
    <n v="1"/>
    <n v="0"/>
    <n v="0"/>
    <n v="0"/>
    <n v="0"/>
    <n v="0"/>
    <n v="7"/>
    <n v="10"/>
    <n v="1"/>
    <n v="0"/>
    <n v="3"/>
    <n v="1"/>
    <n v="0"/>
    <n v="0"/>
    <n v="1"/>
    <n v="0"/>
    <n v="2"/>
    <n v="0"/>
    <n v="0"/>
    <n v="2"/>
    <n v="0"/>
    <n v="3"/>
    <n v="33"/>
  </r>
  <r>
    <s v="Súdán"/>
    <x v="3"/>
    <m/>
    <n v="1"/>
    <n v="1"/>
    <n v="0"/>
    <n v="1"/>
    <n v="0"/>
    <n v="0"/>
    <n v="1"/>
    <n v="4"/>
    <n v="1"/>
    <n v="2"/>
    <n v="4"/>
    <n v="0"/>
    <n v="0"/>
    <n v="0"/>
    <n v="0"/>
    <n v="0"/>
    <n v="0"/>
    <n v="0"/>
    <n v="1"/>
    <n v="0"/>
    <n v="0"/>
    <n v="0"/>
    <n v="0"/>
    <n v="0"/>
    <n v="0"/>
    <n v="16"/>
  </r>
  <r>
    <s v="Togo"/>
    <x v="3"/>
    <m/>
    <n v="0"/>
    <n v="0"/>
    <n v="0"/>
    <n v="1"/>
    <n v="0"/>
    <n v="0"/>
    <n v="0"/>
    <n v="0"/>
    <n v="0"/>
    <n v="1"/>
    <n v="0"/>
    <n v="0"/>
    <n v="0"/>
    <n v="0"/>
    <n v="0"/>
    <n v="0"/>
    <n v="0"/>
    <n v="0"/>
    <n v="0"/>
    <n v="0"/>
    <n v="0"/>
    <n v="0"/>
    <n v="0"/>
    <n v="0"/>
    <n v="0"/>
    <n v="2"/>
  </r>
  <r>
    <s v="Uganda"/>
    <x v="3"/>
    <m/>
    <n v="0"/>
    <n v="0"/>
    <n v="0"/>
    <n v="0"/>
    <n v="0"/>
    <n v="0"/>
    <n v="0"/>
    <n v="0"/>
    <n v="0"/>
    <n v="0"/>
    <n v="0"/>
    <n v="0"/>
    <n v="0"/>
    <n v="1"/>
    <n v="0"/>
    <n v="0"/>
    <n v="2"/>
    <n v="0"/>
    <n v="1"/>
    <n v="0"/>
    <n v="0"/>
    <n v="0"/>
    <n v="0"/>
    <n v="0"/>
    <n v="0"/>
    <n v="4"/>
  </r>
  <r>
    <s v="Zair (bývalý)"/>
    <x v="3"/>
    <m/>
    <n v="2"/>
    <n v="0"/>
    <n v="0"/>
    <n v="0"/>
    <n v="0"/>
    <n v="0"/>
    <n v="0"/>
    <n v="0"/>
    <n v="0"/>
    <n v="0"/>
    <n v="0"/>
    <n v="0"/>
    <n v="0"/>
    <n v="0"/>
    <n v="0"/>
    <n v="0"/>
    <n v="0"/>
    <n v="0"/>
    <n v="0"/>
    <n v="0"/>
    <n v="0"/>
    <n v="0"/>
    <n v="0"/>
    <n v="0"/>
    <n v="0"/>
    <n v="2"/>
  </r>
  <r>
    <s v="Zimbabwe"/>
    <x v="3"/>
    <m/>
    <n v="0"/>
    <n v="0"/>
    <n v="0"/>
    <n v="0"/>
    <n v="0"/>
    <n v="0"/>
    <n v="0"/>
    <n v="0"/>
    <n v="0"/>
    <n v="0"/>
    <n v="0"/>
    <n v="0"/>
    <n v="0"/>
    <n v="0"/>
    <n v="0"/>
    <n v="0"/>
    <n v="0"/>
    <n v="0"/>
    <n v="0"/>
    <n v="2"/>
    <n v="0"/>
    <n v="0"/>
    <n v="0"/>
    <n v="0"/>
    <n v="0"/>
    <n v="2"/>
  </r>
  <r>
    <s v="bez státní příslušnosti"/>
    <x v="4"/>
    <m/>
    <n v="6"/>
    <n v="5"/>
    <n v="3"/>
    <n v="3"/>
    <n v="1"/>
    <n v="1"/>
    <n v="0"/>
    <n v="2"/>
    <n v="1"/>
    <n v="23"/>
    <n v="5"/>
    <n v="11"/>
    <n v="2"/>
    <n v="3"/>
    <n v="4"/>
    <n v="1"/>
    <n v="1"/>
    <n v="5"/>
    <n v="3"/>
    <n v="0"/>
    <n v="0"/>
    <n v="1"/>
    <n v="0"/>
    <n v="1"/>
    <n v="0"/>
    <n v="82"/>
  </r>
  <r>
    <s v="nezjištěno"/>
    <x v="5"/>
    <m/>
    <n v="0"/>
    <n v="0"/>
    <n v="0"/>
    <n v="0"/>
    <n v="0"/>
    <n v="0"/>
    <n v="1"/>
    <n v="1"/>
    <n v="5"/>
    <n v="1"/>
    <n v="1"/>
    <n v="0"/>
    <n v="0"/>
    <n v="0"/>
    <n v="0"/>
    <n v="0"/>
    <n v="0"/>
    <n v="0"/>
    <n v="0"/>
    <n v="0"/>
    <n v="0"/>
    <n v="0"/>
    <n v="0"/>
    <n v="0"/>
    <n v="0"/>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s v="EU 27"/>
    <x v="0"/>
    <x v="0"/>
    <n v="0"/>
    <n v="0"/>
    <x v="0"/>
    <n v="1"/>
    <x v="0"/>
    <n v="0"/>
    <n v="0"/>
    <n v="0"/>
    <n v="0"/>
    <n v="0"/>
    <n v="0"/>
    <n v="0"/>
    <n v="0"/>
    <n v="0"/>
    <n v="0"/>
    <n v="0"/>
    <n v="0"/>
    <n v="0"/>
    <n v="0"/>
    <n v="0"/>
    <n v="0"/>
    <n v="0"/>
    <n v="1"/>
    <n v="113"/>
    <x v="0"/>
    <n v="0"/>
    <x v="0"/>
    <x v="0"/>
    <x v="0"/>
    <n v="0"/>
    <n v="71"/>
    <x v="0"/>
    <x v="0"/>
  </r>
  <r>
    <x v="1"/>
    <x v="0"/>
    <s v="EU 27"/>
    <x v="1"/>
    <x v="1"/>
    <n v="156"/>
    <n v="290"/>
    <x v="1"/>
    <n v="70"/>
    <x v="1"/>
    <n v="45"/>
    <n v="13"/>
    <n v="1"/>
    <n v="0"/>
    <n v="0"/>
    <n v="0"/>
    <n v="0"/>
    <n v="1"/>
    <n v="0"/>
    <n v="1"/>
    <n v="0"/>
    <n v="0"/>
    <n v="0"/>
    <n v="2"/>
    <n v="0"/>
    <n v="0"/>
    <n v="0"/>
    <n v="1039"/>
    <n v="20"/>
    <x v="0"/>
    <n v="13"/>
    <x v="1"/>
    <x v="0"/>
    <x v="1"/>
    <n v="1.2512030798845044"/>
    <n v="56"/>
    <x v="0"/>
    <x v="0"/>
  </r>
  <r>
    <x v="2"/>
    <x v="0"/>
    <s v="EU 27"/>
    <x v="0"/>
    <x v="0"/>
    <n v="0"/>
    <n v="0"/>
    <x v="0"/>
    <n v="0"/>
    <x v="0"/>
    <n v="0"/>
    <n v="0"/>
    <n v="0"/>
    <n v="0"/>
    <n v="0"/>
    <n v="0"/>
    <n v="0"/>
    <n v="0"/>
    <n v="1"/>
    <n v="0"/>
    <n v="0"/>
    <n v="0"/>
    <n v="0"/>
    <n v="0"/>
    <n v="0"/>
    <n v="0"/>
    <n v="0"/>
    <n v="1"/>
    <n v="113"/>
    <x v="0"/>
    <n v="0"/>
    <x v="0"/>
    <x v="0"/>
    <x v="0"/>
    <n v="0"/>
    <n v="71"/>
    <x v="0"/>
    <x v="0"/>
  </r>
  <r>
    <x v="3"/>
    <x v="0"/>
    <s v="EU 27"/>
    <x v="0"/>
    <x v="0"/>
    <n v="1"/>
    <n v="1"/>
    <x v="2"/>
    <n v="0"/>
    <x v="2"/>
    <n v="0"/>
    <n v="0"/>
    <n v="0"/>
    <n v="0"/>
    <n v="0"/>
    <n v="0"/>
    <n v="0"/>
    <n v="0"/>
    <n v="0"/>
    <n v="0"/>
    <n v="0"/>
    <n v="0"/>
    <n v="0"/>
    <n v="0"/>
    <n v="0"/>
    <n v="0"/>
    <n v="0"/>
    <n v="4"/>
    <n v="94"/>
    <x v="0"/>
    <n v="0"/>
    <x v="0"/>
    <x v="0"/>
    <x v="0"/>
    <n v="0"/>
    <n v="71"/>
    <x v="0"/>
    <x v="0"/>
  </r>
  <r>
    <x v="4"/>
    <x v="0"/>
    <s v="EU 27"/>
    <x v="2"/>
    <x v="2"/>
    <n v="1"/>
    <n v="0"/>
    <x v="3"/>
    <n v="0"/>
    <x v="2"/>
    <n v="0"/>
    <n v="0"/>
    <n v="0"/>
    <n v="1"/>
    <n v="2"/>
    <n v="3"/>
    <n v="2"/>
    <n v="0"/>
    <n v="0"/>
    <n v="0"/>
    <n v="3"/>
    <n v="0"/>
    <n v="0"/>
    <n v="1"/>
    <n v="1"/>
    <n v="0"/>
    <n v="0"/>
    <n v="22"/>
    <n v="69"/>
    <x v="0"/>
    <n v="1"/>
    <x v="2"/>
    <x v="0"/>
    <x v="0"/>
    <n v="4.5454545454545459"/>
    <n v="42"/>
    <x v="0"/>
    <x v="0"/>
  </r>
  <r>
    <x v="5"/>
    <x v="0"/>
    <s v="EU 27"/>
    <x v="0"/>
    <x v="0"/>
    <n v="0"/>
    <n v="0"/>
    <x v="0"/>
    <n v="0"/>
    <x v="0"/>
    <n v="0"/>
    <n v="0"/>
    <n v="0"/>
    <n v="0"/>
    <n v="0"/>
    <n v="0"/>
    <n v="0"/>
    <n v="1"/>
    <n v="0"/>
    <n v="0"/>
    <n v="0"/>
    <n v="0"/>
    <n v="0"/>
    <n v="0"/>
    <n v="0"/>
    <n v="0"/>
    <n v="0"/>
    <n v="1"/>
    <n v="113"/>
    <x v="0"/>
    <n v="0"/>
    <x v="0"/>
    <x v="0"/>
    <x v="0"/>
    <n v="0"/>
    <n v="71"/>
    <x v="0"/>
    <x v="0"/>
  </r>
  <r>
    <x v="6"/>
    <x v="0"/>
    <s v="EU 27"/>
    <x v="3"/>
    <x v="3"/>
    <n v="10"/>
    <n v="24"/>
    <x v="4"/>
    <n v="22"/>
    <x v="3"/>
    <n v="4"/>
    <n v="3"/>
    <n v="0"/>
    <n v="1"/>
    <n v="2"/>
    <n v="0"/>
    <n v="0"/>
    <n v="0"/>
    <n v="2"/>
    <n v="0"/>
    <n v="0"/>
    <n v="0"/>
    <n v="0"/>
    <n v="0"/>
    <n v="0"/>
    <n v="0"/>
    <n v="0"/>
    <n v="96"/>
    <n v="47"/>
    <x v="0"/>
    <n v="0"/>
    <x v="0"/>
    <x v="0"/>
    <x v="0"/>
    <n v="0"/>
    <n v="71"/>
    <x v="0"/>
    <x v="0"/>
  </r>
  <r>
    <x v="7"/>
    <x v="0"/>
    <s v="EU 27"/>
    <x v="2"/>
    <x v="3"/>
    <n v="5"/>
    <n v="8"/>
    <x v="2"/>
    <n v="8"/>
    <x v="4"/>
    <n v="0"/>
    <n v="0"/>
    <n v="0"/>
    <n v="0"/>
    <n v="0"/>
    <n v="0"/>
    <n v="0"/>
    <n v="2"/>
    <n v="0"/>
    <n v="0"/>
    <n v="0"/>
    <n v="0"/>
    <n v="1"/>
    <n v="2"/>
    <n v="1"/>
    <n v="0"/>
    <n v="1"/>
    <n v="39"/>
    <n v="61"/>
    <x v="0"/>
    <n v="0"/>
    <x v="0"/>
    <x v="0"/>
    <x v="0"/>
    <n v="0"/>
    <n v="71"/>
    <x v="0"/>
    <x v="0"/>
  </r>
  <r>
    <x v="8"/>
    <x v="0"/>
    <s v="EU 27"/>
    <x v="0"/>
    <x v="0"/>
    <n v="0"/>
    <n v="0"/>
    <x v="0"/>
    <n v="0"/>
    <x v="0"/>
    <n v="1"/>
    <n v="0"/>
    <n v="0"/>
    <n v="0"/>
    <n v="0"/>
    <n v="0"/>
    <n v="0"/>
    <n v="0"/>
    <n v="0"/>
    <n v="0"/>
    <n v="0"/>
    <n v="0"/>
    <n v="0"/>
    <n v="0"/>
    <n v="0"/>
    <n v="1"/>
    <n v="1"/>
    <n v="3"/>
    <n v="99"/>
    <x v="0"/>
    <n v="0"/>
    <x v="0"/>
    <x v="0"/>
    <x v="0"/>
    <n v="0"/>
    <n v="71"/>
    <x v="0"/>
    <x v="0"/>
  </r>
  <r>
    <x v="9"/>
    <x v="0"/>
    <s v="EU 27"/>
    <x v="0"/>
    <x v="3"/>
    <n v="1"/>
    <n v="3"/>
    <x v="0"/>
    <n v="1"/>
    <x v="2"/>
    <n v="0"/>
    <n v="1"/>
    <n v="0"/>
    <n v="0"/>
    <n v="0"/>
    <n v="1"/>
    <n v="0"/>
    <n v="0"/>
    <n v="0"/>
    <n v="0"/>
    <n v="0"/>
    <n v="0"/>
    <n v="0"/>
    <n v="0"/>
    <n v="0"/>
    <n v="0"/>
    <n v="0"/>
    <n v="10"/>
    <n v="78"/>
    <x v="0"/>
    <n v="0"/>
    <x v="0"/>
    <x v="0"/>
    <x v="0"/>
    <n v="0"/>
    <n v="71"/>
    <x v="0"/>
    <x v="0"/>
  </r>
  <r>
    <x v="10"/>
    <x v="0"/>
    <s v="EU 27"/>
    <x v="0"/>
    <x v="0"/>
    <n v="0"/>
    <n v="0"/>
    <x v="0"/>
    <n v="0"/>
    <x v="0"/>
    <n v="0"/>
    <n v="0"/>
    <n v="0"/>
    <n v="0"/>
    <n v="0"/>
    <n v="0"/>
    <n v="0"/>
    <n v="0"/>
    <n v="0"/>
    <n v="0"/>
    <n v="0"/>
    <n v="0"/>
    <n v="0"/>
    <n v="0"/>
    <n v="1"/>
    <n v="0"/>
    <n v="0"/>
    <n v="1"/>
    <n v="113"/>
    <x v="0"/>
    <n v="0"/>
    <x v="0"/>
    <x v="0"/>
    <x v="0"/>
    <n v="0"/>
    <n v="71"/>
    <x v="0"/>
    <x v="0"/>
  </r>
  <r>
    <x v="11"/>
    <x v="0"/>
    <s v="EU 27"/>
    <x v="0"/>
    <x v="0"/>
    <n v="6"/>
    <n v="6"/>
    <x v="5"/>
    <n v="6"/>
    <x v="2"/>
    <n v="0"/>
    <n v="4"/>
    <n v="0"/>
    <n v="0"/>
    <n v="0"/>
    <n v="3"/>
    <n v="0"/>
    <n v="4"/>
    <n v="1"/>
    <n v="2"/>
    <n v="0"/>
    <n v="0"/>
    <n v="0"/>
    <n v="0"/>
    <n v="3"/>
    <n v="0"/>
    <n v="2"/>
    <n v="45"/>
    <n v="58"/>
    <x v="0"/>
    <n v="0"/>
    <x v="0"/>
    <x v="0"/>
    <x v="0"/>
    <n v="0"/>
    <n v="71"/>
    <x v="0"/>
    <x v="0"/>
  </r>
  <r>
    <x v="12"/>
    <x v="0"/>
    <s v="EU 27"/>
    <x v="0"/>
    <x v="0"/>
    <n v="0"/>
    <n v="0"/>
    <x v="2"/>
    <n v="0"/>
    <x v="0"/>
    <n v="0"/>
    <n v="0"/>
    <n v="0"/>
    <n v="0"/>
    <n v="0"/>
    <n v="0"/>
    <n v="0"/>
    <n v="0"/>
    <n v="0"/>
    <n v="0"/>
    <n v="0"/>
    <n v="0"/>
    <n v="0"/>
    <n v="0"/>
    <n v="0"/>
    <n v="0"/>
    <n v="0"/>
    <n v="1"/>
    <n v="113"/>
    <x v="0"/>
    <n v="0"/>
    <x v="0"/>
    <x v="0"/>
    <x v="0"/>
    <n v="0"/>
    <n v="71"/>
    <x v="0"/>
    <x v="0"/>
  </r>
  <r>
    <x v="13"/>
    <x v="0"/>
    <s v="EU 27"/>
    <x v="4"/>
    <x v="4"/>
    <n v="510"/>
    <n v="1848"/>
    <x v="6"/>
    <n v="52"/>
    <x v="5"/>
    <n v="55"/>
    <n v="10"/>
    <n v="0"/>
    <n v="0"/>
    <n v="1"/>
    <n v="1"/>
    <n v="1"/>
    <n v="0"/>
    <n v="2"/>
    <n v="0"/>
    <n v="1"/>
    <n v="2"/>
    <n v="1"/>
    <n v="0"/>
    <n v="0"/>
    <n v="2"/>
    <n v="0"/>
    <n v="2761"/>
    <n v="11"/>
    <x v="0"/>
    <n v="6"/>
    <x v="3"/>
    <x v="0"/>
    <x v="1"/>
    <n v="0.21731256791017747"/>
    <n v="69"/>
    <x v="0"/>
    <x v="0"/>
  </r>
  <r>
    <x v="14"/>
    <x v="0"/>
    <s v="EU 27"/>
    <x v="0"/>
    <x v="0"/>
    <n v="0"/>
    <n v="0"/>
    <x v="2"/>
    <n v="0"/>
    <x v="0"/>
    <n v="0"/>
    <n v="0"/>
    <n v="0"/>
    <n v="0"/>
    <n v="0"/>
    <n v="0"/>
    <n v="0"/>
    <n v="0"/>
    <n v="0"/>
    <n v="0"/>
    <n v="0"/>
    <n v="0"/>
    <n v="0"/>
    <n v="0"/>
    <n v="0"/>
    <n v="0"/>
    <n v="0"/>
    <n v="1"/>
    <n v="113"/>
    <x v="0"/>
    <n v="0"/>
    <x v="0"/>
    <x v="0"/>
    <x v="0"/>
    <n v="0"/>
    <n v="71"/>
    <x v="0"/>
    <x v="0"/>
  </r>
  <r>
    <x v="15"/>
    <x v="0"/>
    <s v="EU 27"/>
    <x v="5"/>
    <x v="5"/>
    <n v="723"/>
    <n v="389"/>
    <x v="7"/>
    <n v="1055"/>
    <x v="6"/>
    <n v="711"/>
    <n v="15"/>
    <n v="3"/>
    <n v="2"/>
    <n v="3"/>
    <n v="6"/>
    <n v="3"/>
    <n v="5"/>
    <n v="9"/>
    <n v="6"/>
    <n v="7"/>
    <n v="2"/>
    <n v="2"/>
    <n v="6"/>
    <n v="1"/>
    <n v="2"/>
    <n v="2"/>
    <n v="3951"/>
    <n v="7"/>
    <x v="1"/>
    <n v="0"/>
    <x v="0"/>
    <x v="0"/>
    <x v="1"/>
    <n v="0"/>
    <n v="71"/>
    <x v="0"/>
    <x v="0"/>
  </r>
  <r>
    <x v="16"/>
    <x v="0"/>
    <s v="EU 27"/>
    <x v="0"/>
    <x v="0"/>
    <n v="0"/>
    <n v="0"/>
    <x v="0"/>
    <n v="0"/>
    <x v="0"/>
    <n v="0"/>
    <n v="1"/>
    <n v="0"/>
    <n v="0"/>
    <n v="0"/>
    <n v="0"/>
    <n v="0"/>
    <n v="0"/>
    <n v="0"/>
    <n v="0"/>
    <n v="0"/>
    <n v="0"/>
    <n v="0"/>
    <n v="0"/>
    <n v="0"/>
    <n v="0"/>
    <n v="0"/>
    <n v="1"/>
    <n v="113"/>
    <x v="0"/>
    <n v="0"/>
    <x v="0"/>
    <x v="0"/>
    <x v="0"/>
    <n v="0"/>
    <n v="71"/>
    <x v="0"/>
    <x v="0"/>
  </r>
  <r>
    <x v="17"/>
    <x v="0"/>
    <s v="EU 27"/>
    <x v="0"/>
    <x v="0"/>
    <n v="0"/>
    <n v="0"/>
    <x v="0"/>
    <n v="0"/>
    <x v="0"/>
    <n v="0"/>
    <n v="0"/>
    <n v="1"/>
    <n v="0"/>
    <n v="0"/>
    <n v="0"/>
    <n v="0"/>
    <n v="0"/>
    <n v="0"/>
    <n v="0"/>
    <n v="0"/>
    <n v="1"/>
    <n v="0"/>
    <n v="0"/>
    <n v="0"/>
    <n v="0"/>
    <n v="0"/>
    <n v="2"/>
    <n v="104"/>
    <x v="0"/>
    <n v="0"/>
    <x v="0"/>
    <x v="0"/>
    <x v="0"/>
    <n v="0"/>
    <n v="71"/>
    <x v="0"/>
    <x v="0"/>
  </r>
  <r>
    <x v="18"/>
    <x v="0"/>
    <s v="Ostatní evropské_x000a_ země"/>
    <x v="6"/>
    <x v="2"/>
    <n v="0"/>
    <n v="2"/>
    <x v="8"/>
    <n v="1"/>
    <x v="7"/>
    <n v="0"/>
    <n v="2"/>
    <n v="1"/>
    <n v="0"/>
    <n v="1"/>
    <n v="0"/>
    <n v="0"/>
    <n v="1"/>
    <n v="1"/>
    <n v="1"/>
    <n v="0"/>
    <n v="1"/>
    <n v="2"/>
    <n v="4"/>
    <n v="2"/>
    <n v="2"/>
    <n v="2"/>
    <n v="32"/>
    <n v="63"/>
    <x v="0"/>
    <n v="0"/>
    <x v="0"/>
    <x v="0"/>
    <x v="0"/>
    <n v="0"/>
    <n v="71"/>
    <x v="0"/>
    <x v="0"/>
  </r>
  <r>
    <x v="19"/>
    <x v="0"/>
    <s v="Ostatní evropské_x000a_ země"/>
    <x v="7"/>
    <x v="6"/>
    <n v="193"/>
    <n v="438"/>
    <x v="9"/>
    <n v="282"/>
    <x v="8"/>
    <n v="216"/>
    <n v="174"/>
    <n v="130"/>
    <n v="79"/>
    <n v="54"/>
    <n v="56"/>
    <n v="71"/>
    <n v="54"/>
    <n v="22"/>
    <n v="31"/>
    <n v="19"/>
    <n v="12"/>
    <n v="19"/>
    <n v="13"/>
    <n v="19"/>
    <n v="65"/>
    <n v="46"/>
    <n v="2595"/>
    <n v="12"/>
    <x v="0"/>
    <n v="403"/>
    <x v="4"/>
    <x v="1"/>
    <x v="1"/>
    <n v="15.529865125240848"/>
    <n v="18"/>
    <x v="0"/>
    <x v="0"/>
  </r>
  <r>
    <x v="20"/>
    <x v="0"/>
    <s v="Ostatní evropské_x000a_ země"/>
    <x v="8"/>
    <x v="7"/>
    <n v="8"/>
    <n v="3"/>
    <x v="3"/>
    <n v="0"/>
    <x v="9"/>
    <n v="4"/>
    <n v="3"/>
    <n v="0"/>
    <n v="1"/>
    <n v="1"/>
    <n v="5"/>
    <n v="0"/>
    <n v="7"/>
    <n v="1"/>
    <n v="3"/>
    <n v="1"/>
    <n v="0"/>
    <n v="1"/>
    <n v="1"/>
    <n v="0"/>
    <n v="1"/>
    <n v="0"/>
    <n v="71"/>
    <n v="52"/>
    <x v="0"/>
    <n v="29"/>
    <x v="5"/>
    <x v="0"/>
    <x v="0"/>
    <n v="40.845070422535215"/>
    <n v="7"/>
    <x v="1"/>
    <x v="0"/>
  </r>
  <r>
    <x v="21"/>
    <x v="0"/>
    <s v="Ostatní evropské_x000a_ země"/>
    <x v="9"/>
    <x v="8"/>
    <n v="165"/>
    <n v="111"/>
    <x v="10"/>
    <n v="0"/>
    <x v="10"/>
    <n v="0"/>
    <n v="0"/>
    <n v="0"/>
    <n v="0"/>
    <n v="0"/>
    <n v="0"/>
    <n v="0"/>
    <n v="0"/>
    <n v="0"/>
    <n v="0"/>
    <n v="0"/>
    <n v="0"/>
    <n v="0"/>
    <n v="0"/>
    <n v="0"/>
    <n v="0"/>
    <n v="0"/>
    <n v="1648"/>
    <n v="15"/>
    <x v="0"/>
    <n v="38"/>
    <x v="6"/>
    <x v="0"/>
    <x v="1"/>
    <n v="2.3058252427184462"/>
    <n v="51"/>
    <x v="0"/>
    <x v="0"/>
  </r>
  <r>
    <x v="22"/>
    <x v="0"/>
    <s v="Ostatní evropské_x000a_ země"/>
    <x v="0"/>
    <x v="0"/>
    <n v="0"/>
    <n v="0"/>
    <x v="0"/>
    <n v="0"/>
    <x v="0"/>
    <n v="0"/>
    <n v="0"/>
    <n v="0"/>
    <n v="21"/>
    <n v="23"/>
    <n v="6"/>
    <n v="4"/>
    <n v="10"/>
    <n v="12"/>
    <n v="13"/>
    <n v="16"/>
    <n v="6"/>
    <n v="3"/>
    <n v="8"/>
    <n v="8"/>
    <n v="6"/>
    <n v="2"/>
    <n v="138"/>
    <n v="38"/>
    <x v="0"/>
    <n v="6"/>
    <x v="3"/>
    <x v="0"/>
    <x v="0"/>
    <n v="4.3478260869565215"/>
    <n v="45"/>
    <x v="0"/>
    <x v="0"/>
  </r>
  <r>
    <x v="23"/>
    <x v="0"/>
    <s v="Ostatní evropské_x000a_ země"/>
    <x v="10"/>
    <x v="9"/>
    <n v="784"/>
    <n v="2459"/>
    <x v="11"/>
    <n v="192"/>
    <x v="11"/>
    <n v="59"/>
    <n v="29"/>
    <n v="31"/>
    <n v="17"/>
    <n v="20"/>
    <n v="13"/>
    <n v="8"/>
    <n v="10"/>
    <n v="11"/>
    <n v="8"/>
    <n v="21"/>
    <n v="9"/>
    <n v="17"/>
    <n v="14"/>
    <n v="43"/>
    <n v="51"/>
    <n v="69"/>
    <n v="4814"/>
    <n v="5"/>
    <x v="1"/>
    <n v="26"/>
    <x v="7"/>
    <x v="0"/>
    <x v="1"/>
    <n v="0.54009140008309098"/>
    <n v="66"/>
    <x v="0"/>
    <x v="0"/>
  </r>
  <r>
    <x v="24"/>
    <x v="0"/>
    <s v="Ostatní evropské_x000a_ země"/>
    <x v="11"/>
    <x v="10"/>
    <n v="623"/>
    <n v="642"/>
    <x v="12"/>
    <n v="4853"/>
    <x v="12"/>
    <n v="260"/>
    <n v="171"/>
    <n v="99"/>
    <n v="79"/>
    <n v="57"/>
    <n v="51"/>
    <n v="47"/>
    <n v="40"/>
    <n v="53"/>
    <n v="43"/>
    <n v="43"/>
    <n v="61"/>
    <n v="57"/>
    <n v="89"/>
    <n v="90"/>
    <n v="39"/>
    <n v="20"/>
    <n v="9850"/>
    <n v="2"/>
    <x v="1"/>
    <n v="439"/>
    <x v="8"/>
    <x v="1"/>
    <x v="1"/>
    <n v="4.4568527918781724"/>
    <n v="44"/>
    <x v="0"/>
    <x v="0"/>
  </r>
  <r>
    <x v="25"/>
    <x v="0"/>
    <s v="Ostatní evropské_x000a_ země"/>
    <x v="12"/>
    <x v="5"/>
    <n v="44"/>
    <n v="88"/>
    <x v="13"/>
    <n v="12"/>
    <x v="13"/>
    <n v="12"/>
    <n v="12"/>
    <n v="11"/>
    <n v="7"/>
    <n v="2"/>
    <n v="0"/>
    <n v="0"/>
    <n v="2"/>
    <n v="2"/>
    <n v="4"/>
    <n v="1"/>
    <n v="2"/>
    <n v="1"/>
    <n v="1"/>
    <n v="0"/>
    <n v="0"/>
    <n v="1"/>
    <n v="262"/>
    <n v="32"/>
    <x v="0"/>
    <n v="0"/>
    <x v="0"/>
    <x v="0"/>
    <x v="0"/>
    <n v="0"/>
    <n v="71"/>
    <x v="0"/>
    <x v="0"/>
  </r>
  <r>
    <x v="26"/>
    <x v="0"/>
    <s v="Ostatní evropské_x000a_ země"/>
    <x v="0"/>
    <x v="0"/>
    <n v="0"/>
    <n v="0"/>
    <x v="0"/>
    <n v="0"/>
    <x v="0"/>
    <n v="0"/>
    <n v="21"/>
    <n v="49"/>
    <n v="9"/>
    <n v="6"/>
    <n v="3"/>
    <n v="1"/>
    <n v="3"/>
    <n v="8"/>
    <n v="13"/>
    <n v="6"/>
    <n v="0"/>
    <n v="1"/>
    <n v="5"/>
    <n v="6"/>
    <n v="1"/>
    <n v="1"/>
    <n v="133"/>
    <n v="39"/>
    <x v="0"/>
    <n v="3"/>
    <x v="9"/>
    <x v="0"/>
    <x v="0"/>
    <n v="2.255639097744361"/>
    <n v="52"/>
    <x v="0"/>
    <x v="0"/>
  </r>
  <r>
    <x v="27"/>
    <x v="0"/>
    <s v="Ostatní evropské_x000a_ země"/>
    <x v="0"/>
    <x v="0"/>
    <n v="0"/>
    <n v="0"/>
    <x v="0"/>
    <n v="20"/>
    <x v="14"/>
    <n v="30"/>
    <n v="6"/>
    <n v="0"/>
    <n v="0"/>
    <n v="0"/>
    <n v="0"/>
    <n v="0"/>
    <n v="0"/>
    <n v="0"/>
    <n v="0"/>
    <n v="0"/>
    <n v="0"/>
    <n v="0"/>
    <n v="0"/>
    <n v="0"/>
    <n v="0"/>
    <n v="1"/>
    <n v="75"/>
    <n v="51"/>
    <x v="0"/>
    <n v="2"/>
    <x v="10"/>
    <x v="0"/>
    <x v="0"/>
    <n v="2.6666666666666665"/>
    <n v="49"/>
    <x v="0"/>
    <x v="0"/>
  </r>
  <r>
    <x v="28"/>
    <x v="0"/>
    <s v="Ostatní evropské_x000a_ země"/>
    <x v="0"/>
    <x v="0"/>
    <n v="0"/>
    <n v="0"/>
    <x v="0"/>
    <n v="0"/>
    <x v="2"/>
    <n v="0"/>
    <n v="0"/>
    <n v="0"/>
    <n v="0"/>
    <n v="0"/>
    <n v="0"/>
    <n v="0"/>
    <n v="0"/>
    <n v="0"/>
    <n v="0"/>
    <n v="0"/>
    <n v="0"/>
    <n v="0"/>
    <n v="0"/>
    <n v="0"/>
    <n v="0"/>
    <n v="1"/>
    <n v="2"/>
    <n v="104"/>
    <x v="0"/>
    <n v="0"/>
    <x v="0"/>
    <x v="0"/>
    <x v="0"/>
    <n v="0"/>
    <n v="71"/>
    <x v="0"/>
    <x v="0"/>
  </r>
  <r>
    <x v="29"/>
    <x v="0"/>
    <s v="Ostatní evropské_x000a_ země"/>
    <x v="12"/>
    <x v="11"/>
    <n v="90"/>
    <n v="58"/>
    <x v="14"/>
    <n v="12"/>
    <x v="15"/>
    <n v="33"/>
    <n v="66"/>
    <n v="213"/>
    <n v="251"/>
    <n v="66"/>
    <n v="49"/>
    <n v="32"/>
    <n v="12"/>
    <n v="16"/>
    <n v="8"/>
    <n v="10"/>
    <n v="23"/>
    <n v="32"/>
    <n v="39"/>
    <n v="25"/>
    <n v="34"/>
    <n v="50"/>
    <n v="1301"/>
    <n v="18"/>
    <x v="0"/>
    <n v="17"/>
    <x v="11"/>
    <x v="0"/>
    <x v="1"/>
    <n v="1.3066871637202151"/>
    <n v="55"/>
    <x v="0"/>
    <x v="0"/>
  </r>
  <r>
    <x v="30"/>
    <x v="0"/>
    <s v="Ostatní evropské_x000a_ země"/>
    <x v="13"/>
    <x v="12"/>
    <n v="1145"/>
    <n v="4419"/>
    <x v="15"/>
    <n v="2043"/>
    <x v="16"/>
    <n v="987"/>
    <n v="571"/>
    <n v="293"/>
    <n v="321"/>
    <n v="203"/>
    <n v="115"/>
    <n v="152"/>
    <n v="174"/>
    <n v="146"/>
    <n v="515"/>
    <n v="694"/>
    <n v="507"/>
    <n v="435"/>
    <n v="418"/>
    <n v="311"/>
    <n v="351"/>
    <n v="376"/>
    <n v="17589"/>
    <n v="1"/>
    <x v="1"/>
    <n v="200"/>
    <x v="12"/>
    <x v="1"/>
    <x v="1"/>
    <n v="1.1370743078060153"/>
    <n v="58"/>
    <x v="0"/>
    <x v="0"/>
  </r>
  <r>
    <x v="31"/>
    <x v="1"/>
    <m/>
    <x v="14"/>
    <x v="13"/>
    <n v="1121"/>
    <n v="356"/>
    <x v="16"/>
    <n v="50"/>
    <x v="17"/>
    <n v="2"/>
    <n v="1"/>
    <n v="20"/>
    <n v="36"/>
    <n v="4"/>
    <n v="7"/>
    <n v="26"/>
    <n v="10"/>
    <n v="8"/>
    <n v="13"/>
    <n v="24"/>
    <n v="37"/>
    <n v="13"/>
    <n v="27"/>
    <n v="23"/>
    <n v="10"/>
    <n v="176"/>
    <n v="5578"/>
    <n v="3"/>
    <x v="1"/>
    <n v="299"/>
    <x v="13"/>
    <x v="1"/>
    <x v="1"/>
    <n v="5.3603442093940483"/>
    <n v="39"/>
    <x v="0"/>
    <x v="0"/>
  </r>
  <r>
    <x v="32"/>
    <x v="1"/>
    <m/>
    <x v="15"/>
    <x v="14"/>
    <n v="274"/>
    <n v="1019"/>
    <x v="17"/>
    <n v="49"/>
    <x v="18"/>
    <n v="53"/>
    <n v="51"/>
    <n v="37"/>
    <n v="28"/>
    <n v="20"/>
    <n v="16"/>
    <n v="11"/>
    <n v="22"/>
    <n v="43"/>
    <n v="28"/>
    <n v="44"/>
    <n v="60"/>
    <n v="129"/>
    <n v="117"/>
    <n v="372"/>
    <n v="37"/>
    <n v="22"/>
    <n v="3071"/>
    <n v="10"/>
    <x v="1"/>
    <n v="131"/>
    <x v="14"/>
    <x v="1"/>
    <x v="1"/>
    <n v="4.2657114946271575"/>
    <n v="46"/>
    <x v="0"/>
    <x v="0"/>
  </r>
  <r>
    <x v="33"/>
    <x v="1"/>
    <m/>
    <x v="16"/>
    <x v="15"/>
    <n v="9"/>
    <n v="89"/>
    <x v="18"/>
    <n v="9"/>
    <x v="4"/>
    <n v="6"/>
    <n v="3"/>
    <n v="6"/>
    <n v="3"/>
    <n v="1"/>
    <n v="3"/>
    <n v="1"/>
    <n v="11"/>
    <n v="6"/>
    <n v="3"/>
    <n v="6"/>
    <n v="52"/>
    <n v="128"/>
    <n v="46"/>
    <n v="47"/>
    <n v="41"/>
    <n v="9"/>
    <n v="550"/>
    <n v="28"/>
    <x v="0"/>
    <n v="51"/>
    <x v="15"/>
    <x v="0"/>
    <x v="1"/>
    <n v="9.2727272727272716"/>
    <n v="28"/>
    <x v="0"/>
    <x v="0"/>
  </r>
  <r>
    <x v="34"/>
    <x v="1"/>
    <m/>
    <x v="17"/>
    <x v="16"/>
    <n v="28"/>
    <n v="21"/>
    <x v="5"/>
    <n v="7"/>
    <x v="3"/>
    <n v="4"/>
    <n v="20"/>
    <n v="17"/>
    <n v="0"/>
    <n v="6"/>
    <n v="0"/>
    <n v="1"/>
    <n v="0"/>
    <n v="1"/>
    <n v="0"/>
    <n v="0"/>
    <n v="1"/>
    <n v="0"/>
    <n v="2"/>
    <n v="1"/>
    <n v="7"/>
    <n v="2"/>
    <n v="407"/>
    <n v="30"/>
    <x v="0"/>
    <n v="1"/>
    <x v="2"/>
    <x v="0"/>
    <x v="1"/>
    <n v="0.24570024570024571"/>
    <n v="68"/>
    <x v="0"/>
    <x v="0"/>
  </r>
  <r>
    <x v="35"/>
    <x v="1"/>
    <m/>
    <x v="0"/>
    <x v="0"/>
    <n v="0"/>
    <n v="0"/>
    <x v="0"/>
    <n v="1"/>
    <x v="0"/>
    <n v="0"/>
    <n v="0"/>
    <n v="0"/>
    <n v="0"/>
    <n v="0"/>
    <n v="0"/>
    <n v="0"/>
    <n v="0"/>
    <n v="0"/>
    <n v="0"/>
    <n v="0"/>
    <n v="0"/>
    <n v="0"/>
    <n v="0"/>
    <n v="0"/>
    <n v="0"/>
    <n v="0"/>
    <n v="1"/>
    <n v="113"/>
    <x v="0"/>
    <n v="0"/>
    <x v="0"/>
    <x v="0"/>
    <x v="0"/>
    <n v="0"/>
    <n v="71"/>
    <x v="0"/>
    <x v="0"/>
  </r>
  <r>
    <x v="36"/>
    <x v="1"/>
    <m/>
    <x v="18"/>
    <x v="17"/>
    <n v="259"/>
    <n v="317"/>
    <x v="19"/>
    <n v="854"/>
    <x v="19"/>
    <n v="287"/>
    <n v="114"/>
    <n v="38"/>
    <n v="33"/>
    <n v="17"/>
    <n v="8"/>
    <n v="7"/>
    <n v="7"/>
    <n v="8"/>
    <n v="9"/>
    <n v="40"/>
    <n v="68"/>
    <n v="9"/>
    <n v="6"/>
    <n v="24"/>
    <n v="6"/>
    <n v="6"/>
    <n v="3156"/>
    <n v="9"/>
    <x v="1"/>
    <n v="26"/>
    <x v="7"/>
    <x v="0"/>
    <x v="1"/>
    <n v="0.82382762991128011"/>
    <n v="62"/>
    <x v="0"/>
    <x v="0"/>
  </r>
  <r>
    <x v="37"/>
    <x v="1"/>
    <m/>
    <x v="0"/>
    <x v="0"/>
    <n v="0"/>
    <n v="0"/>
    <x v="0"/>
    <n v="2"/>
    <x v="0"/>
    <n v="0"/>
    <n v="0"/>
    <n v="1"/>
    <n v="0"/>
    <n v="2"/>
    <n v="1"/>
    <n v="0"/>
    <n v="1"/>
    <n v="1"/>
    <n v="1"/>
    <n v="0"/>
    <n v="0"/>
    <n v="0"/>
    <n v="0"/>
    <n v="0"/>
    <n v="0"/>
    <n v="2"/>
    <n v="11"/>
    <n v="77"/>
    <x v="0"/>
    <n v="0"/>
    <x v="0"/>
    <x v="0"/>
    <x v="0"/>
    <n v="0"/>
    <n v="71"/>
    <x v="0"/>
    <x v="0"/>
  </r>
  <r>
    <x v="38"/>
    <x v="1"/>
    <m/>
    <x v="19"/>
    <x v="15"/>
    <n v="103"/>
    <n v="1290"/>
    <x v="20"/>
    <n v="319"/>
    <x v="20"/>
    <n v="52"/>
    <n v="43"/>
    <n v="45"/>
    <n v="38"/>
    <n v="33"/>
    <n v="8"/>
    <n v="17"/>
    <n v="9"/>
    <n v="16"/>
    <n v="19"/>
    <n v="20"/>
    <n v="49"/>
    <n v="130"/>
    <n v="169"/>
    <n v="224"/>
    <n v="144"/>
    <n v="226"/>
    <n v="3860"/>
    <n v="8"/>
    <x v="1"/>
    <n v="42"/>
    <x v="16"/>
    <x v="0"/>
    <x v="1"/>
    <n v="1.0880829015544042"/>
    <n v="59"/>
    <x v="0"/>
    <x v="0"/>
  </r>
  <r>
    <x v="39"/>
    <x v="1"/>
    <m/>
    <x v="20"/>
    <x v="18"/>
    <n v="646"/>
    <n v="1305"/>
    <x v="21"/>
    <n v="167"/>
    <x v="21"/>
    <n v="342"/>
    <n v="55"/>
    <n v="19"/>
    <n v="7"/>
    <n v="3"/>
    <n v="5"/>
    <n v="4"/>
    <n v="3"/>
    <n v="3"/>
    <n v="5"/>
    <n v="5"/>
    <n v="1"/>
    <n v="0"/>
    <n v="11"/>
    <n v="18"/>
    <n v="9"/>
    <n v="5"/>
    <n v="4208"/>
    <n v="6"/>
    <x v="1"/>
    <n v="3"/>
    <x v="9"/>
    <x v="0"/>
    <x v="1"/>
    <n v="7.1292775665399238E-2"/>
    <n v="70"/>
    <x v="0"/>
    <x v="0"/>
  </r>
  <r>
    <x v="40"/>
    <x v="1"/>
    <m/>
    <x v="0"/>
    <x v="0"/>
    <n v="0"/>
    <n v="0"/>
    <x v="0"/>
    <n v="0"/>
    <x v="0"/>
    <n v="0"/>
    <n v="0"/>
    <n v="0"/>
    <n v="2"/>
    <n v="1"/>
    <n v="0"/>
    <n v="0"/>
    <n v="0"/>
    <n v="0"/>
    <n v="0"/>
    <n v="0"/>
    <n v="0"/>
    <n v="0"/>
    <n v="0"/>
    <n v="1"/>
    <n v="0"/>
    <n v="0"/>
    <n v="4"/>
    <n v="94"/>
    <x v="0"/>
    <n v="0"/>
    <x v="0"/>
    <x v="0"/>
    <x v="0"/>
    <n v="0"/>
    <n v="71"/>
    <x v="0"/>
    <x v="0"/>
  </r>
  <r>
    <x v="41"/>
    <x v="1"/>
    <m/>
    <x v="21"/>
    <x v="19"/>
    <n v="127"/>
    <n v="296"/>
    <x v="22"/>
    <n v="105"/>
    <x v="22"/>
    <n v="47"/>
    <n v="80"/>
    <n v="49"/>
    <n v="27"/>
    <n v="11"/>
    <n v="5"/>
    <n v="9"/>
    <n v="5"/>
    <n v="11"/>
    <n v="22"/>
    <n v="38"/>
    <n v="158"/>
    <n v="52"/>
    <n v="65"/>
    <n v="22"/>
    <n v="10"/>
    <n v="16"/>
    <n v="2055"/>
    <n v="13"/>
    <x v="0"/>
    <n v="204"/>
    <x v="17"/>
    <x v="1"/>
    <x v="1"/>
    <n v="9.9270072992700715"/>
    <n v="23"/>
    <x v="0"/>
    <x v="0"/>
  </r>
  <r>
    <x v="42"/>
    <x v="1"/>
    <m/>
    <x v="12"/>
    <x v="20"/>
    <n v="67"/>
    <n v="13"/>
    <x v="23"/>
    <n v="7"/>
    <x v="23"/>
    <n v="2"/>
    <n v="1"/>
    <n v="6"/>
    <n v="4"/>
    <n v="5"/>
    <n v="8"/>
    <n v="7"/>
    <n v="4"/>
    <n v="7"/>
    <n v="4"/>
    <n v="3"/>
    <n v="1"/>
    <n v="2"/>
    <n v="22"/>
    <n v="38"/>
    <n v="12"/>
    <n v="9"/>
    <n v="314"/>
    <n v="31"/>
    <x v="0"/>
    <n v="31"/>
    <x v="18"/>
    <x v="0"/>
    <x v="1"/>
    <n v="9.8726114649681538"/>
    <n v="24"/>
    <x v="0"/>
    <x v="0"/>
  </r>
  <r>
    <x v="43"/>
    <x v="1"/>
    <m/>
    <x v="18"/>
    <x v="3"/>
    <n v="0"/>
    <n v="2"/>
    <x v="8"/>
    <n v="1"/>
    <x v="0"/>
    <n v="1"/>
    <n v="5"/>
    <n v="3"/>
    <n v="1"/>
    <n v="0"/>
    <n v="0"/>
    <n v="0"/>
    <n v="1"/>
    <n v="0"/>
    <n v="0"/>
    <n v="0"/>
    <n v="2"/>
    <n v="1"/>
    <n v="0"/>
    <n v="3"/>
    <n v="1"/>
    <n v="0"/>
    <n v="26"/>
    <n v="67"/>
    <x v="0"/>
    <n v="0"/>
    <x v="0"/>
    <x v="0"/>
    <x v="0"/>
    <n v="0"/>
    <n v="71"/>
    <x v="0"/>
    <x v="0"/>
  </r>
  <r>
    <x v="44"/>
    <x v="1"/>
    <m/>
    <x v="0"/>
    <x v="0"/>
    <n v="1"/>
    <n v="1"/>
    <x v="8"/>
    <n v="1"/>
    <x v="7"/>
    <n v="0"/>
    <n v="1"/>
    <n v="0"/>
    <n v="0"/>
    <n v="0"/>
    <n v="2"/>
    <n v="1"/>
    <n v="0"/>
    <n v="7"/>
    <n v="1"/>
    <n v="5"/>
    <n v="11"/>
    <n v="1"/>
    <n v="5"/>
    <n v="11"/>
    <n v="5"/>
    <n v="4"/>
    <n v="61"/>
    <n v="55"/>
    <x v="0"/>
    <n v="0"/>
    <x v="0"/>
    <x v="0"/>
    <x v="0"/>
    <n v="0"/>
    <n v="71"/>
    <x v="0"/>
    <x v="0"/>
  </r>
  <r>
    <x v="45"/>
    <x v="1"/>
    <m/>
    <x v="0"/>
    <x v="21"/>
    <n v="2"/>
    <n v="2"/>
    <x v="3"/>
    <n v="1"/>
    <x v="0"/>
    <n v="2"/>
    <n v="0"/>
    <n v="0"/>
    <n v="0"/>
    <n v="0"/>
    <n v="1"/>
    <n v="0"/>
    <n v="1"/>
    <n v="0"/>
    <n v="0"/>
    <n v="0"/>
    <n v="1"/>
    <n v="3"/>
    <n v="6"/>
    <n v="5"/>
    <n v="1"/>
    <n v="0"/>
    <n v="32"/>
    <n v="63"/>
    <x v="0"/>
    <n v="2"/>
    <x v="10"/>
    <x v="0"/>
    <x v="0"/>
    <n v="6.25"/>
    <n v="35"/>
    <x v="0"/>
    <x v="0"/>
  </r>
  <r>
    <x v="46"/>
    <x v="1"/>
    <m/>
    <x v="0"/>
    <x v="0"/>
    <n v="0"/>
    <n v="0"/>
    <x v="0"/>
    <n v="0"/>
    <x v="0"/>
    <n v="0"/>
    <n v="0"/>
    <n v="0"/>
    <n v="0"/>
    <n v="0"/>
    <n v="0"/>
    <n v="2"/>
    <n v="0"/>
    <n v="0"/>
    <n v="0"/>
    <n v="0"/>
    <n v="0"/>
    <n v="0"/>
    <n v="0"/>
    <n v="0"/>
    <n v="0"/>
    <n v="0"/>
    <n v="2"/>
    <n v="104"/>
    <x v="0"/>
    <n v="0"/>
    <x v="0"/>
    <x v="0"/>
    <x v="0"/>
    <n v="0"/>
    <n v="71"/>
    <x v="0"/>
    <x v="0"/>
  </r>
  <r>
    <x v="47"/>
    <x v="1"/>
    <m/>
    <x v="22"/>
    <x v="22"/>
    <n v="103"/>
    <n v="133"/>
    <x v="24"/>
    <n v="47"/>
    <x v="24"/>
    <n v="33"/>
    <n v="236"/>
    <n v="30"/>
    <n v="73"/>
    <n v="186"/>
    <n v="46"/>
    <n v="17"/>
    <n v="23"/>
    <n v="22"/>
    <n v="7"/>
    <n v="18"/>
    <n v="18"/>
    <n v="39"/>
    <n v="31"/>
    <n v="109"/>
    <n v="35"/>
    <n v="36"/>
    <n v="1388"/>
    <n v="17"/>
    <x v="0"/>
    <n v="118"/>
    <x v="19"/>
    <x v="1"/>
    <x v="1"/>
    <n v="8.5014409221902021"/>
    <n v="30"/>
    <x v="0"/>
    <x v="0"/>
  </r>
  <r>
    <x v="48"/>
    <x v="1"/>
    <m/>
    <x v="0"/>
    <x v="0"/>
    <n v="0"/>
    <n v="0"/>
    <x v="0"/>
    <n v="0"/>
    <x v="0"/>
    <n v="0"/>
    <n v="0"/>
    <n v="0"/>
    <n v="5"/>
    <n v="0"/>
    <n v="0"/>
    <n v="0"/>
    <n v="0"/>
    <n v="0"/>
    <n v="0"/>
    <n v="0"/>
    <n v="0"/>
    <n v="0"/>
    <n v="0"/>
    <n v="0"/>
    <n v="0"/>
    <n v="0"/>
    <n v="5"/>
    <n v="90"/>
    <x v="0"/>
    <n v="0"/>
    <x v="0"/>
    <x v="0"/>
    <x v="0"/>
    <n v="0"/>
    <n v="71"/>
    <x v="0"/>
    <x v="0"/>
  </r>
  <r>
    <x v="49"/>
    <x v="1"/>
    <m/>
    <x v="0"/>
    <x v="0"/>
    <n v="0"/>
    <n v="0"/>
    <x v="0"/>
    <n v="0"/>
    <x v="0"/>
    <n v="0"/>
    <n v="0"/>
    <n v="0"/>
    <n v="0"/>
    <n v="0"/>
    <n v="0"/>
    <n v="0"/>
    <n v="0"/>
    <n v="0"/>
    <n v="1"/>
    <n v="0"/>
    <n v="0"/>
    <n v="0"/>
    <n v="0"/>
    <n v="0"/>
    <n v="0"/>
    <n v="0"/>
    <n v="1"/>
    <n v="113"/>
    <x v="0"/>
    <n v="0"/>
    <x v="0"/>
    <x v="0"/>
    <x v="0"/>
    <n v="0"/>
    <n v="71"/>
    <x v="0"/>
    <x v="0"/>
  </r>
  <r>
    <x v="50"/>
    <x v="1"/>
    <m/>
    <x v="0"/>
    <x v="0"/>
    <n v="0"/>
    <n v="0"/>
    <x v="0"/>
    <n v="0"/>
    <x v="0"/>
    <n v="0"/>
    <n v="0"/>
    <n v="0"/>
    <n v="0"/>
    <n v="0"/>
    <n v="0"/>
    <n v="0"/>
    <n v="0"/>
    <n v="0"/>
    <n v="0"/>
    <n v="0"/>
    <n v="0"/>
    <n v="0"/>
    <n v="1"/>
    <n v="0"/>
    <n v="0"/>
    <n v="0"/>
    <n v="1"/>
    <n v="113"/>
    <x v="0"/>
    <n v="0"/>
    <x v="0"/>
    <x v="0"/>
    <x v="0"/>
    <n v="0"/>
    <n v="71"/>
    <x v="0"/>
    <x v="0"/>
  </r>
  <r>
    <x v="51"/>
    <x v="1"/>
    <m/>
    <x v="0"/>
    <x v="7"/>
    <n v="52"/>
    <n v="50"/>
    <x v="25"/>
    <n v="80"/>
    <x v="25"/>
    <n v="35"/>
    <n v="85"/>
    <n v="63"/>
    <n v="36"/>
    <n v="23"/>
    <n v="33"/>
    <n v="32"/>
    <n v="16"/>
    <n v="12"/>
    <n v="13"/>
    <n v="14"/>
    <n v="11"/>
    <n v="10"/>
    <n v="15"/>
    <n v="28"/>
    <n v="15"/>
    <n v="10"/>
    <n v="836"/>
    <n v="24"/>
    <x v="0"/>
    <n v="38"/>
    <x v="6"/>
    <x v="0"/>
    <x v="1"/>
    <n v="4.5454545454545459"/>
    <n v="42"/>
    <x v="0"/>
    <x v="0"/>
  </r>
  <r>
    <x v="52"/>
    <x v="1"/>
    <m/>
    <x v="23"/>
    <x v="23"/>
    <n v="23"/>
    <n v="18"/>
    <x v="26"/>
    <n v="13"/>
    <x v="2"/>
    <n v="1"/>
    <n v="4"/>
    <n v="0"/>
    <n v="1"/>
    <n v="0"/>
    <n v="0"/>
    <n v="0"/>
    <n v="0"/>
    <n v="0"/>
    <n v="7"/>
    <n v="5"/>
    <n v="4"/>
    <n v="5"/>
    <n v="1"/>
    <n v="1"/>
    <n v="2"/>
    <n v="2"/>
    <n v="101"/>
    <n v="44"/>
    <x v="0"/>
    <n v="1"/>
    <x v="2"/>
    <x v="0"/>
    <x v="0"/>
    <n v="0.99009900990099009"/>
    <n v="61"/>
    <x v="0"/>
    <x v="0"/>
  </r>
  <r>
    <x v="53"/>
    <x v="1"/>
    <m/>
    <x v="0"/>
    <x v="24"/>
    <n v="67"/>
    <n v="134"/>
    <x v="27"/>
    <n v="81"/>
    <x v="26"/>
    <n v="119"/>
    <n v="95"/>
    <n v="160"/>
    <n v="193"/>
    <n v="159"/>
    <n v="96"/>
    <n v="41"/>
    <n v="22"/>
    <n v="13"/>
    <n v="18"/>
    <n v="15"/>
    <n v="9"/>
    <n v="8"/>
    <n v="23"/>
    <n v="26"/>
    <n v="10"/>
    <n v="20"/>
    <n v="1516"/>
    <n v="16"/>
    <x v="0"/>
    <n v="6"/>
    <x v="3"/>
    <x v="0"/>
    <x v="1"/>
    <n v="0.39577836411609502"/>
    <n v="67"/>
    <x v="0"/>
    <x v="0"/>
  </r>
  <r>
    <x v="54"/>
    <x v="1"/>
    <m/>
    <x v="0"/>
    <x v="0"/>
    <n v="0"/>
    <n v="1"/>
    <x v="0"/>
    <n v="0"/>
    <x v="4"/>
    <n v="4"/>
    <n v="1"/>
    <n v="3"/>
    <n v="26"/>
    <n v="23"/>
    <n v="42"/>
    <n v="23"/>
    <n v="30"/>
    <n v="5"/>
    <n v="5"/>
    <n v="2"/>
    <n v="5"/>
    <n v="4"/>
    <n v="3"/>
    <n v="2"/>
    <n v="0"/>
    <n v="6"/>
    <n v="190"/>
    <n v="34"/>
    <x v="0"/>
    <n v="184"/>
    <x v="20"/>
    <x v="1"/>
    <x v="0"/>
    <n v="96.842105263157904"/>
    <n v="3"/>
    <x v="1"/>
    <x v="0"/>
  </r>
  <r>
    <x v="55"/>
    <x v="1"/>
    <m/>
    <x v="6"/>
    <x v="21"/>
    <n v="0"/>
    <n v="21"/>
    <x v="28"/>
    <n v="2"/>
    <x v="0"/>
    <n v="1"/>
    <n v="4"/>
    <n v="0"/>
    <n v="2"/>
    <n v="1"/>
    <n v="0"/>
    <n v="0"/>
    <n v="1"/>
    <n v="0"/>
    <n v="0"/>
    <n v="0"/>
    <n v="1"/>
    <n v="0"/>
    <n v="1"/>
    <n v="1"/>
    <n v="1"/>
    <n v="1"/>
    <n v="49"/>
    <n v="57"/>
    <x v="0"/>
    <n v="1"/>
    <x v="2"/>
    <x v="0"/>
    <x v="0"/>
    <n v="2.0408163265306123"/>
    <n v="53"/>
    <x v="0"/>
    <x v="0"/>
  </r>
  <r>
    <x v="56"/>
    <x v="1"/>
    <m/>
    <x v="24"/>
    <x v="25"/>
    <n v="94"/>
    <n v="70"/>
    <x v="29"/>
    <n v="11"/>
    <x v="27"/>
    <n v="24"/>
    <n v="42"/>
    <n v="22"/>
    <n v="12"/>
    <n v="3"/>
    <n v="6"/>
    <n v="9"/>
    <n v="12"/>
    <n v="4"/>
    <n v="4"/>
    <n v="4"/>
    <n v="3"/>
    <n v="12"/>
    <n v="20"/>
    <n v="12"/>
    <n v="4"/>
    <n v="10"/>
    <n v="713"/>
    <n v="27"/>
    <x v="0"/>
    <n v="25"/>
    <x v="21"/>
    <x v="0"/>
    <x v="1"/>
    <n v="3.5063113604488079"/>
    <n v="48"/>
    <x v="0"/>
    <x v="0"/>
  </r>
  <r>
    <x v="57"/>
    <x v="1"/>
    <m/>
    <x v="25"/>
    <x v="26"/>
    <n v="0"/>
    <n v="0"/>
    <x v="0"/>
    <n v="1"/>
    <x v="7"/>
    <n v="2"/>
    <n v="5"/>
    <n v="0"/>
    <n v="0"/>
    <n v="2"/>
    <n v="0"/>
    <n v="0"/>
    <n v="0"/>
    <n v="0"/>
    <n v="0"/>
    <n v="0"/>
    <n v="0"/>
    <n v="0"/>
    <n v="3"/>
    <n v="0"/>
    <n v="0"/>
    <n v="0"/>
    <n v="98"/>
    <n v="46"/>
    <x v="0"/>
    <n v="0"/>
    <x v="0"/>
    <x v="0"/>
    <x v="0"/>
    <n v="0"/>
    <n v="71"/>
    <x v="0"/>
    <x v="0"/>
  </r>
  <r>
    <x v="58"/>
    <x v="1"/>
    <m/>
    <x v="0"/>
    <x v="0"/>
    <n v="0"/>
    <n v="0"/>
    <x v="0"/>
    <n v="0"/>
    <x v="0"/>
    <n v="0"/>
    <n v="0"/>
    <n v="0"/>
    <n v="0"/>
    <n v="0"/>
    <n v="0"/>
    <n v="0"/>
    <n v="3"/>
    <n v="0"/>
    <n v="0"/>
    <n v="0"/>
    <n v="0"/>
    <n v="0"/>
    <n v="1"/>
    <n v="4"/>
    <n v="0"/>
    <n v="0"/>
    <n v="8"/>
    <n v="83"/>
    <x v="0"/>
    <n v="3"/>
    <x v="9"/>
    <x v="0"/>
    <x v="0"/>
    <n v="37.5"/>
    <n v="8"/>
    <x v="1"/>
    <x v="0"/>
  </r>
  <r>
    <x v="59"/>
    <x v="1"/>
    <m/>
    <x v="26"/>
    <x v="27"/>
    <n v="21"/>
    <n v="25"/>
    <x v="30"/>
    <n v="6"/>
    <x v="28"/>
    <n v="22"/>
    <n v="20"/>
    <n v="31"/>
    <n v="36"/>
    <n v="45"/>
    <n v="16"/>
    <n v="23"/>
    <n v="68"/>
    <n v="69"/>
    <n v="108"/>
    <n v="135"/>
    <n v="78"/>
    <n v="76"/>
    <n v="37"/>
    <n v="40"/>
    <n v="23"/>
    <n v="35"/>
    <n v="1073"/>
    <n v="19"/>
    <x v="0"/>
    <n v="71"/>
    <x v="22"/>
    <x v="1"/>
    <x v="1"/>
    <n v="6.6169617893755825"/>
    <n v="34"/>
    <x v="0"/>
    <x v="0"/>
  </r>
  <r>
    <x v="60"/>
    <x v="1"/>
    <m/>
    <x v="27"/>
    <x v="28"/>
    <n v="355"/>
    <n v="146"/>
    <x v="31"/>
    <n v="14"/>
    <x v="0"/>
    <n v="7"/>
    <n v="22"/>
    <n v="38"/>
    <n v="7"/>
    <n v="9"/>
    <n v="0"/>
    <n v="1"/>
    <n v="0"/>
    <n v="2"/>
    <n v="1"/>
    <n v="2"/>
    <n v="3"/>
    <n v="3"/>
    <n v="2"/>
    <n v="2"/>
    <n v="1"/>
    <n v="4"/>
    <n v="1919"/>
    <n v="14"/>
    <x v="0"/>
    <n v="15"/>
    <x v="23"/>
    <x v="0"/>
    <x v="1"/>
    <n v="0.78165711307972896"/>
    <n v="64"/>
    <x v="0"/>
    <x v="0"/>
  </r>
  <r>
    <x v="61"/>
    <x v="1"/>
    <m/>
    <x v="28"/>
    <x v="3"/>
    <n v="3"/>
    <n v="6"/>
    <x v="8"/>
    <n v="2"/>
    <x v="0"/>
    <n v="1"/>
    <n v="0"/>
    <n v="0"/>
    <n v="0"/>
    <n v="0"/>
    <n v="0"/>
    <n v="0"/>
    <n v="0"/>
    <n v="0"/>
    <n v="0"/>
    <n v="0"/>
    <n v="0"/>
    <n v="1"/>
    <n v="1"/>
    <n v="0"/>
    <n v="3"/>
    <n v="1"/>
    <n v="29"/>
    <n v="66"/>
    <x v="0"/>
    <n v="7"/>
    <x v="24"/>
    <x v="0"/>
    <x v="0"/>
    <n v="24.137931034482758"/>
    <n v="13"/>
    <x v="0"/>
    <x v="0"/>
  </r>
  <r>
    <x v="62"/>
    <x v="1"/>
    <m/>
    <x v="0"/>
    <x v="0"/>
    <n v="0"/>
    <n v="0"/>
    <x v="32"/>
    <n v="3"/>
    <x v="2"/>
    <n v="0"/>
    <n v="3"/>
    <n v="3"/>
    <n v="0"/>
    <n v="0"/>
    <n v="0"/>
    <n v="0"/>
    <n v="1"/>
    <n v="0"/>
    <n v="0"/>
    <n v="0"/>
    <n v="1"/>
    <n v="0"/>
    <n v="0"/>
    <n v="0"/>
    <n v="0"/>
    <n v="0"/>
    <n v="18"/>
    <n v="71"/>
    <x v="0"/>
    <n v="0"/>
    <x v="0"/>
    <x v="0"/>
    <x v="0"/>
    <n v="0"/>
    <n v="71"/>
    <x v="0"/>
    <x v="0"/>
  </r>
  <r>
    <x v="63"/>
    <x v="1"/>
    <m/>
    <x v="0"/>
    <x v="2"/>
    <n v="6"/>
    <n v="4"/>
    <x v="2"/>
    <n v="1"/>
    <x v="9"/>
    <n v="0"/>
    <n v="2"/>
    <n v="1"/>
    <n v="1"/>
    <n v="1"/>
    <n v="1"/>
    <n v="0"/>
    <n v="0"/>
    <n v="0"/>
    <n v="0"/>
    <n v="0"/>
    <n v="5"/>
    <n v="0"/>
    <n v="2"/>
    <n v="1"/>
    <n v="1"/>
    <n v="0"/>
    <n v="34"/>
    <n v="62"/>
    <x v="0"/>
    <n v="19"/>
    <x v="25"/>
    <x v="0"/>
    <x v="0"/>
    <n v="55.882352941176471"/>
    <n v="6"/>
    <x v="1"/>
    <x v="0"/>
  </r>
  <r>
    <x v="64"/>
    <x v="1"/>
    <m/>
    <x v="18"/>
    <x v="29"/>
    <n v="7"/>
    <n v="34"/>
    <x v="33"/>
    <n v="73"/>
    <x v="29"/>
    <n v="32"/>
    <n v="25"/>
    <n v="25"/>
    <n v="15"/>
    <n v="16"/>
    <n v="13"/>
    <n v="26"/>
    <n v="11"/>
    <n v="6"/>
    <n v="6"/>
    <n v="5"/>
    <n v="18"/>
    <n v="9"/>
    <n v="98"/>
    <n v="85"/>
    <n v="64"/>
    <n v="50"/>
    <n v="742"/>
    <n v="26"/>
    <x v="0"/>
    <n v="67"/>
    <x v="26"/>
    <x v="0"/>
    <x v="1"/>
    <n v="9.0296495956873315"/>
    <n v="29"/>
    <x v="0"/>
    <x v="0"/>
  </r>
  <r>
    <x v="65"/>
    <x v="1"/>
    <m/>
    <x v="5"/>
    <x v="14"/>
    <n v="586"/>
    <n v="1525"/>
    <x v="34"/>
    <n v="566"/>
    <x v="30"/>
    <n v="208"/>
    <n v="124"/>
    <n v="100"/>
    <n v="108"/>
    <n v="63"/>
    <n v="44"/>
    <n v="46"/>
    <n v="54"/>
    <n v="49"/>
    <n v="64"/>
    <n v="80"/>
    <n v="67"/>
    <n v="82"/>
    <n v="100"/>
    <n v="143"/>
    <n v="65"/>
    <n v="70"/>
    <n v="5460"/>
    <n v="4"/>
    <x v="1"/>
    <n v="44"/>
    <x v="27"/>
    <x v="0"/>
    <x v="1"/>
    <n v="0.80586080586080588"/>
    <n v="63"/>
    <x v="0"/>
    <x v="0"/>
  </r>
  <r>
    <x v="66"/>
    <x v="2"/>
    <m/>
    <x v="0"/>
    <x v="0"/>
    <n v="0"/>
    <n v="0"/>
    <x v="2"/>
    <n v="1"/>
    <x v="0"/>
    <n v="0"/>
    <n v="0"/>
    <n v="0"/>
    <n v="0"/>
    <n v="0"/>
    <n v="0"/>
    <n v="0"/>
    <n v="0"/>
    <n v="0"/>
    <n v="0"/>
    <n v="0"/>
    <n v="0"/>
    <n v="0"/>
    <n v="0"/>
    <n v="1"/>
    <n v="0"/>
    <n v="0"/>
    <n v="3"/>
    <n v="99"/>
    <x v="0"/>
    <n v="1"/>
    <x v="2"/>
    <x v="0"/>
    <x v="0"/>
    <n v="33.333333333333336"/>
    <n v="9"/>
    <x v="1"/>
    <x v="0"/>
  </r>
  <r>
    <x v="67"/>
    <x v="2"/>
    <m/>
    <x v="0"/>
    <x v="0"/>
    <n v="0"/>
    <n v="0"/>
    <x v="0"/>
    <n v="0"/>
    <x v="0"/>
    <n v="0"/>
    <n v="0"/>
    <n v="0"/>
    <n v="0"/>
    <n v="0"/>
    <n v="0"/>
    <n v="0"/>
    <n v="0"/>
    <n v="0"/>
    <n v="1"/>
    <n v="0"/>
    <n v="0"/>
    <n v="0"/>
    <n v="0"/>
    <n v="0"/>
    <n v="0"/>
    <n v="0"/>
    <n v="1"/>
    <n v="113"/>
    <x v="0"/>
    <n v="0"/>
    <x v="0"/>
    <x v="0"/>
    <x v="0"/>
    <n v="0"/>
    <n v="71"/>
    <x v="0"/>
    <x v="0"/>
  </r>
  <r>
    <x v="68"/>
    <x v="2"/>
    <m/>
    <x v="0"/>
    <x v="0"/>
    <n v="0"/>
    <n v="1"/>
    <x v="0"/>
    <n v="1"/>
    <x v="0"/>
    <n v="0"/>
    <n v="0"/>
    <n v="0"/>
    <n v="0"/>
    <n v="0"/>
    <n v="0"/>
    <n v="1"/>
    <n v="0"/>
    <n v="3"/>
    <n v="0"/>
    <n v="0"/>
    <n v="0"/>
    <n v="0"/>
    <n v="1"/>
    <n v="0"/>
    <n v="0"/>
    <n v="0"/>
    <n v="7"/>
    <n v="84"/>
    <x v="0"/>
    <n v="4"/>
    <x v="28"/>
    <x v="0"/>
    <x v="0"/>
    <n v="57.142857142857146"/>
    <n v="5"/>
    <x v="1"/>
    <x v="0"/>
  </r>
  <r>
    <x v="69"/>
    <x v="2"/>
    <m/>
    <x v="0"/>
    <x v="0"/>
    <n v="0"/>
    <n v="0"/>
    <x v="0"/>
    <n v="0"/>
    <x v="0"/>
    <n v="0"/>
    <n v="0"/>
    <n v="0"/>
    <n v="0"/>
    <n v="1"/>
    <n v="0"/>
    <n v="1"/>
    <n v="0"/>
    <n v="0"/>
    <n v="0"/>
    <n v="0"/>
    <n v="0"/>
    <n v="0"/>
    <n v="0"/>
    <n v="0"/>
    <n v="0"/>
    <n v="0"/>
    <n v="2"/>
    <n v="104"/>
    <x v="0"/>
    <n v="0"/>
    <x v="0"/>
    <x v="0"/>
    <x v="0"/>
    <n v="0"/>
    <n v="71"/>
    <x v="0"/>
    <x v="0"/>
  </r>
  <r>
    <x v="70"/>
    <x v="2"/>
    <m/>
    <x v="0"/>
    <x v="0"/>
    <n v="0"/>
    <n v="0"/>
    <x v="0"/>
    <n v="1"/>
    <x v="0"/>
    <n v="0"/>
    <n v="0"/>
    <n v="0"/>
    <n v="0"/>
    <n v="0"/>
    <n v="0"/>
    <n v="0"/>
    <n v="0"/>
    <n v="0"/>
    <n v="0"/>
    <n v="0"/>
    <n v="0"/>
    <n v="0"/>
    <n v="0"/>
    <n v="1"/>
    <n v="0"/>
    <n v="0"/>
    <n v="2"/>
    <n v="104"/>
    <x v="0"/>
    <n v="0"/>
    <x v="0"/>
    <x v="0"/>
    <x v="0"/>
    <n v="0"/>
    <n v="71"/>
    <x v="0"/>
    <x v="0"/>
  </r>
  <r>
    <x v="71"/>
    <x v="2"/>
    <m/>
    <x v="0"/>
    <x v="0"/>
    <n v="0"/>
    <n v="0"/>
    <x v="0"/>
    <n v="1"/>
    <x v="7"/>
    <n v="0"/>
    <n v="0"/>
    <n v="0"/>
    <n v="0"/>
    <n v="0"/>
    <n v="0"/>
    <n v="0"/>
    <n v="0"/>
    <n v="0"/>
    <n v="0"/>
    <n v="0"/>
    <n v="0"/>
    <n v="0"/>
    <n v="1"/>
    <n v="0"/>
    <n v="1"/>
    <n v="0"/>
    <n v="5"/>
    <n v="90"/>
    <x v="0"/>
    <n v="0"/>
    <x v="0"/>
    <x v="0"/>
    <x v="0"/>
    <n v="0"/>
    <n v="71"/>
    <x v="0"/>
    <x v="0"/>
  </r>
  <r>
    <x v="72"/>
    <x v="2"/>
    <m/>
    <x v="0"/>
    <x v="0"/>
    <n v="0"/>
    <n v="1"/>
    <x v="0"/>
    <n v="1"/>
    <x v="0"/>
    <n v="2"/>
    <n v="0"/>
    <n v="0"/>
    <n v="0"/>
    <n v="0"/>
    <n v="0"/>
    <n v="0"/>
    <n v="0"/>
    <n v="0"/>
    <n v="0"/>
    <n v="0"/>
    <n v="1"/>
    <n v="2"/>
    <n v="0"/>
    <n v="0"/>
    <n v="2"/>
    <n v="3"/>
    <n v="12"/>
    <n v="76"/>
    <x v="0"/>
    <n v="1"/>
    <x v="2"/>
    <x v="0"/>
    <x v="0"/>
    <n v="8.3333333333333339"/>
    <n v="31"/>
    <x v="0"/>
    <x v="0"/>
  </r>
  <r>
    <x v="73"/>
    <x v="2"/>
    <m/>
    <x v="3"/>
    <x v="7"/>
    <n v="11"/>
    <n v="8"/>
    <x v="26"/>
    <n v="7"/>
    <x v="4"/>
    <n v="8"/>
    <n v="20"/>
    <n v="94"/>
    <n v="19"/>
    <n v="11"/>
    <n v="17"/>
    <n v="20"/>
    <n v="15"/>
    <n v="39"/>
    <n v="42"/>
    <n v="128"/>
    <n v="85"/>
    <n v="68"/>
    <n v="154"/>
    <n v="32"/>
    <n v="24"/>
    <n v="9"/>
    <n v="829"/>
    <n v="25"/>
    <x v="0"/>
    <n v="48"/>
    <x v="29"/>
    <x v="0"/>
    <x v="1"/>
    <n v="5.7901085645355854"/>
    <n v="38"/>
    <x v="0"/>
    <x v="0"/>
  </r>
  <r>
    <x v="74"/>
    <x v="2"/>
    <m/>
    <x v="0"/>
    <x v="0"/>
    <n v="0"/>
    <n v="0"/>
    <x v="0"/>
    <n v="0"/>
    <x v="0"/>
    <n v="0"/>
    <n v="0"/>
    <n v="0"/>
    <n v="0"/>
    <n v="0"/>
    <n v="0"/>
    <n v="1"/>
    <n v="0"/>
    <n v="0"/>
    <n v="0"/>
    <n v="0"/>
    <n v="0"/>
    <n v="0"/>
    <n v="1"/>
    <n v="0"/>
    <n v="0"/>
    <n v="0"/>
    <n v="2"/>
    <n v="104"/>
    <x v="0"/>
    <n v="0"/>
    <x v="0"/>
    <x v="0"/>
    <x v="0"/>
    <n v="0"/>
    <n v="71"/>
    <x v="0"/>
    <x v="0"/>
  </r>
  <r>
    <x v="75"/>
    <x v="2"/>
    <m/>
    <x v="0"/>
    <x v="0"/>
    <n v="1"/>
    <n v="0"/>
    <x v="0"/>
    <n v="0"/>
    <x v="0"/>
    <n v="0"/>
    <n v="0"/>
    <n v="0"/>
    <n v="0"/>
    <n v="0"/>
    <n v="0"/>
    <n v="0"/>
    <n v="0"/>
    <n v="0"/>
    <n v="0"/>
    <n v="0"/>
    <n v="0"/>
    <n v="0"/>
    <n v="0"/>
    <n v="0"/>
    <n v="0"/>
    <n v="0"/>
    <n v="1"/>
    <n v="113"/>
    <x v="0"/>
    <n v="1"/>
    <x v="2"/>
    <x v="0"/>
    <x v="0"/>
    <n v="100"/>
    <n v="1"/>
    <x v="1"/>
    <x v="0"/>
  </r>
  <r>
    <x v="76"/>
    <x v="2"/>
    <m/>
    <x v="0"/>
    <x v="2"/>
    <n v="0"/>
    <n v="4"/>
    <x v="2"/>
    <n v="0"/>
    <x v="10"/>
    <n v="2"/>
    <n v="0"/>
    <n v="1"/>
    <n v="0"/>
    <n v="1"/>
    <n v="0"/>
    <n v="0"/>
    <n v="1"/>
    <n v="0"/>
    <n v="0"/>
    <n v="0"/>
    <n v="0"/>
    <n v="0"/>
    <n v="0"/>
    <n v="0"/>
    <n v="0"/>
    <n v="0"/>
    <n v="14"/>
    <n v="74"/>
    <x v="0"/>
    <n v="0"/>
    <x v="0"/>
    <x v="0"/>
    <x v="0"/>
    <n v="0"/>
    <n v="71"/>
    <x v="0"/>
    <x v="0"/>
  </r>
  <r>
    <x v="77"/>
    <x v="2"/>
    <m/>
    <x v="0"/>
    <x v="0"/>
    <n v="0"/>
    <n v="0"/>
    <x v="0"/>
    <n v="0"/>
    <x v="0"/>
    <n v="0"/>
    <n v="0"/>
    <n v="0"/>
    <n v="0"/>
    <n v="0"/>
    <n v="0"/>
    <n v="0"/>
    <n v="0"/>
    <n v="0"/>
    <n v="0"/>
    <n v="1"/>
    <n v="0"/>
    <n v="0"/>
    <n v="0"/>
    <n v="0"/>
    <n v="0"/>
    <n v="0"/>
    <n v="1"/>
    <n v="113"/>
    <x v="0"/>
    <n v="0"/>
    <x v="0"/>
    <x v="0"/>
    <x v="0"/>
    <n v="0"/>
    <n v="71"/>
    <x v="0"/>
    <x v="0"/>
  </r>
  <r>
    <x v="78"/>
    <x v="2"/>
    <m/>
    <x v="0"/>
    <x v="0"/>
    <n v="0"/>
    <n v="0"/>
    <x v="8"/>
    <n v="0"/>
    <x v="0"/>
    <n v="0"/>
    <n v="0"/>
    <n v="0"/>
    <n v="0"/>
    <n v="0"/>
    <n v="0"/>
    <n v="1"/>
    <n v="1"/>
    <n v="1"/>
    <n v="0"/>
    <n v="0"/>
    <n v="0"/>
    <n v="0"/>
    <n v="0"/>
    <n v="0"/>
    <n v="0"/>
    <n v="1"/>
    <n v="6"/>
    <n v="87"/>
    <x v="0"/>
    <n v="0"/>
    <x v="0"/>
    <x v="0"/>
    <x v="0"/>
    <n v="0"/>
    <n v="71"/>
    <x v="0"/>
    <x v="0"/>
  </r>
  <r>
    <x v="79"/>
    <x v="2"/>
    <m/>
    <x v="0"/>
    <x v="0"/>
    <n v="0"/>
    <n v="0"/>
    <x v="0"/>
    <n v="1"/>
    <x v="0"/>
    <n v="0"/>
    <n v="0"/>
    <n v="0"/>
    <n v="0"/>
    <n v="0"/>
    <n v="0"/>
    <n v="0"/>
    <n v="0"/>
    <n v="0"/>
    <n v="2"/>
    <n v="1"/>
    <n v="0"/>
    <n v="0"/>
    <n v="6"/>
    <n v="33"/>
    <n v="7"/>
    <n v="3"/>
    <n v="53"/>
    <n v="56"/>
    <x v="0"/>
    <n v="7"/>
    <x v="24"/>
    <x v="0"/>
    <x v="0"/>
    <n v="13.20754716981132"/>
    <n v="21"/>
    <x v="0"/>
    <x v="0"/>
  </r>
  <r>
    <x v="80"/>
    <x v="3"/>
    <m/>
    <x v="29"/>
    <x v="30"/>
    <n v="112"/>
    <n v="127"/>
    <x v="35"/>
    <n v="67"/>
    <x v="24"/>
    <n v="53"/>
    <n v="57"/>
    <n v="13"/>
    <n v="16"/>
    <n v="9"/>
    <n v="14"/>
    <n v="10"/>
    <n v="20"/>
    <n v="6"/>
    <n v="10"/>
    <n v="11"/>
    <n v="11"/>
    <n v="7"/>
    <n v="19"/>
    <n v="13"/>
    <n v="9"/>
    <n v="28"/>
    <n v="925"/>
    <n v="22"/>
    <x v="0"/>
    <n v="0"/>
    <x v="0"/>
    <x v="0"/>
    <x v="1"/>
    <n v="0"/>
    <n v="71"/>
    <x v="0"/>
    <x v="0"/>
  </r>
  <r>
    <x v="81"/>
    <x v="3"/>
    <m/>
    <x v="2"/>
    <x v="21"/>
    <n v="12"/>
    <n v="7"/>
    <x v="2"/>
    <n v="0"/>
    <x v="2"/>
    <n v="2"/>
    <n v="2"/>
    <n v="3"/>
    <n v="1"/>
    <n v="1"/>
    <n v="0"/>
    <n v="0"/>
    <n v="1"/>
    <n v="1"/>
    <n v="0"/>
    <n v="0"/>
    <n v="0"/>
    <n v="1"/>
    <n v="2"/>
    <n v="0"/>
    <n v="0"/>
    <n v="0"/>
    <n v="42"/>
    <n v="59"/>
    <x v="0"/>
    <n v="2"/>
    <x v="10"/>
    <x v="0"/>
    <x v="0"/>
    <n v="4.7619047619047619"/>
    <n v="41"/>
    <x v="0"/>
    <x v="0"/>
  </r>
  <r>
    <x v="82"/>
    <x v="3"/>
    <m/>
    <x v="0"/>
    <x v="0"/>
    <n v="0"/>
    <n v="0"/>
    <x v="0"/>
    <n v="1"/>
    <x v="2"/>
    <n v="0"/>
    <n v="0"/>
    <n v="0"/>
    <n v="1"/>
    <n v="0"/>
    <n v="0"/>
    <n v="0"/>
    <n v="0"/>
    <n v="0"/>
    <n v="0"/>
    <n v="0"/>
    <n v="0"/>
    <n v="0"/>
    <n v="0"/>
    <n v="0"/>
    <n v="0"/>
    <n v="0"/>
    <n v="3"/>
    <n v="99"/>
    <x v="0"/>
    <n v="0"/>
    <x v="0"/>
    <x v="0"/>
    <x v="0"/>
    <n v="0"/>
    <n v="71"/>
    <x v="0"/>
    <x v="0"/>
  </r>
  <r>
    <x v="83"/>
    <x v="3"/>
    <m/>
    <x v="0"/>
    <x v="0"/>
    <n v="0"/>
    <n v="0"/>
    <x v="0"/>
    <n v="0"/>
    <x v="0"/>
    <n v="0"/>
    <n v="0"/>
    <n v="0"/>
    <n v="0"/>
    <n v="0"/>
    <n v="0"/>
    <n v="0"/>
    <n v="0"/>
    <n v="0"/>
    <n v="0"/>
    <n v="0"/>
    <n v="0"/>
    <n v="1"/>
    <n v="0"/>
    <n v="0"/>
    <n v="0"/>
    <n v="0"/>
    <n v="1"/>
    <n v="113"/>
    <x v="0"/>
    <n v="0"/>
    <x v="0"/>
    <x v="0"/>
    <x v="0"/>
    <n v="0"/>
    <n v="71"/>
    <x v="0"/>
    <x v="0"/>
  </r>
  <r>
    <x v="84"/>
    <x v="3"/>
    <m/>
    <x v="0"/>
    <x v="0"/>
    <n v="1"/>
    <n v="4"/>
    <x v="32"/>
    <n v="0"/>
    <x v="2"/>
    <n v="3"/>
    <n v="0"/>
    <n v="2"/>
    <n v="0"/>
    <n v="1"/>
    <n v="1"/>
    <n v="0"/>
    <n v="0"/>
    <n v="1"/>
    <n v="0"/>
    <n v="0"/>
    <n v="0"/>
    <n v="0"/>
    <n v="0"/>
    <n v="1"/>
    <n v="0"/>
    <n v="0"/>
    <n v="21"/>
    <n v="70"/>
    <x v="0"/>
    <n v="0"/>
    <x v="0"/>
    <x v="0"/>
    <x v="0"/>
    <n v="0"/>
    <n v="71"/>
    <x v="0"/>
    <x v="0"/>
  </r>
  <r>
    <x v="85"/>
    <x v="3"/>
    <m/>
    <x v="18"/>
    <x v="2"/>
    <n v="0"/>
    <n v="0"/>
    <x v="0"/>
    <n v="0"/>
    <x v="0"/>
    <n v="0"/>
    <n v="0"/>
    <n v="0"/>
    <n v="0"/>
    <n v="0"/>
    <n v="0"/>
    <n v="0"/>
    <n v="0"/>
    <n v="1"/>
    <n v="0"/>
    <n v="0"/>
    <n v="0"/>
    <n v="0"/>
    <n v="0"/>
    <n v="1"/>
    <n v="0"/>
    <n v="0"/>
    <n v="4"/>
    <n v="94"/>
    <x v="0"/>
    <n v="3"/>
    <x v="9"/>
    <x v="0"/>
    <x v="0"/>
    <n v="75"/>
    <n v="4"/>
    <x v="1"/>
    <x v="0"/>
  </r>
  <r>
    <x v="86"/>
    <x v="3"/>
    <m/>
    <x v="0"/>
    <x v="0"/>
    <n v="0"/>
    <n v="1"/>
    <x v="0"/>
    <n v="0"/>
    <x v="0"/>
    <n v="0"/>
    <n v="0"/>
    <n v="0"/>
    <n v="0"/>
    <n v="0"/>
    <n v="0"/>
    <n v="0"/>
    <n v="0"/>
    <n v="0"/>
    <n v="0"/>
    <n v="0"/>
    <n v="0"/>
    <n v="0"/>
    <n v="0"/>
    <n v="1"/>
    <n v="1"/>
    <n v="0"/>
    <n v="3"/>
    <n v="99"/>
    <x v="0"/>
    <n v="1"/>
    <x v="2"/>
    <x v="0"/>
    <x v="0"/>
    <n v="33.333333333333336"/>
    <n v="9"/>
    <x v="1"/>
    <x v="0"/>
  </r>
  <r>
    <x v="87"/>
    <x v="3"/>
    <m/>
    <x v="0"/>
    <x v="0"/>
    <n v="2"/>
    <n v="0"/>
    <x v="0"/>
    <n v="0"/>
    <x v="0"/>
    <n v="0"/>
    <n v="0"/>
    <n v="0"/>
    <n v="0"/>
    <n v="0"/>
    <n v="0"/>
    <n v="0"/>
    <n v="0"/>
    <n v="0"/>
    <n v="0"/>
    <n v="0"/>
    <n v="0"/>
    <n v="0"/>
    <n v="0"/>
    <n v="0"/>
    <n v="0"/>
    <n v="0"/>
    <n v="2"/>
    <n v="104"/>
    <x v="0"/>
    <n v="2"/>
    <x v="10"/>
    <x v="0"/>
    <x v="0"/>
    <n v="100"/>
    <n v="1"/>
    <x v="1"/>
    <x v="0"/>
  </r>
  <r>
    <x v="88"/>
    <x v="3"/>
    <m/>
    <x v="0"/>
    <x v="2"/>
    <n v="0"/>
    <n v="2"/>
    <x v="8"/>
    <n v="3"/>
    <x v="4"/>
    <n v="7"/>
    <n v="422"/>
    <n v="1"/>
    <n v="1"/>
    <n v="1"/>
    <n v="3"/>
    <n v="3"/>
    <n v="4"/>
    <n v="6"/>
    <n v="0"/>
    <n v="5"/>
    <n v="3"/>
    <n v="7"/>
    <n v="5"/>
    <n v="6"/>
    <n v="4"/>
    <n v="6"/>
    <n v="497"/>
    <n v="29"/>
    <x v="0"/>
    <n v="8"/>
    <x v="30"/>
    <x v="0"/>
    <x v="1"/>
    <n v="1.6096579476861168"/>
    <n v="54"/>
    <x v="0"/>
    <x v="0"/>
  </r>
  <r>
    <x v="89"/>
    <x v="3"/>
    <m/>
    <x v="0"/>
    <x v="0"/>
    <n v="2"/>
    <n v="2"/>
    <x v="0"/>
    <n v="0"/>
    <x v="2"/>
    <n v="0"/>
    <n v="0"/>
    <n v="2"/>
    <n v="0"/>
    <n v="1"/>
    <n v="0"/>
    <n v="10"/>
    <n v="1"/>
    <n v="1"/>
    <n v="1"/>
    <n v="0"/>
    <n v="3"/>
    <n v="1"/>
    <n v="3"/>
    <n v="2"/>
    <n v="0"/>
    <n v="1"/>
    <n v="31"/>
    <n v="65"/>
    <x v="0"/>
    <n v="3"/>
    <x v="9"/>
    <x v="0"/>
    <x v="0"/>
    <n v="9.67741935483871"/>
    <n v="26"/>
    <x v="0"/>
    <x v="0"/>
  </r>
  <r>
    <x v="90"/>
    <x v="3"/>
    <m/>
    <x v="3"/>
    <x v="3"/>
    <n v="4"/>
    <n v="3"/>
    <x v="32"/>
    <n v="5"/>
    <x v="4"/>
    <n v="2"/>
    <n v="2"/>
    <n v="2"/>
    <n v="0"/>
    <n v="0"/>
    <n v="1"/>
    <n v="2"/>
    <n v="1"/>
    <n v="1"/>
    <n v="10"/>
    <n v="5"/>
    <n v="3"/>
    <n v="5"/>
    <n v="2"/>
    <n v="1"/>
    <n v="1"/>
    <n v="2"/>
    <n v="67"/>
    <n v="54"/>
    <x v="0"/>
    <n v="11"/>
    <x v="31"/>
    <x v="0"/>
    <x v="0"/>
    <n v="16.417910447761194"/>
    <n v="16"/>
    <x v="0"/>
    <x v="0"/>
  </r>
  <r>
    <x v="91"/>
    <x v="3"/>
    <m/>
    <x v="5"/>
    <x v="21"/>
    <n v="2"/>
    <n v="2"/>
    <x v="8"/>
    <n v="1"/>
    <x v="0"/>
    <n v="1"/>
    <n v="1"/>
    <n v="1"/>
    <n v="0"/>
    <n v="1"/>
    <n v="1"/>
    <n v="0"/>
    <n v="1"/>
    <n v="0"/>
    <n v="0"/>
    <n v="0"/>
    <n v="0"/>
    <n v="1"/>
    <n v="0"/>
    <n v="0"/>
    <n v="0"/>
    <n v="0"/>
    <n v="24"/>
    <n v="68"/>
    <x v="0"/>
    <n v="0"/>
    <x v="0"/>
    <x v="0"/>
    <x v="0"/>
    <n v="0"/>
    <n v="71"/>
    <x v="0"/>
    <x v="0"/>
  </r>
  <r>
    <x v="92"/>
    <x v="3"/>
    <m/>
    <x v="30"/>
    <x v="31"/>
    <n v="9"/>
    <n v="9"/>
    <x v="36"/>
    <n v="7"/>
    <x v="10"/>
    <n v="3"/>
    <n v="14"/>
    <n v="8"/>
    <n v="3"/>
    <n v="4"/>
    <n v="3"/>
    <n v="4"/>
    <n v="1"/>
    <n v="2"/>
    <n v="5"/>
    <n v="4"/>
    <n v="6"/>
    <n v="6"/>
    <n v="1"/>
    <n v="3"/>
    <n v="3"/>
    <n v="1"/>
    <n v="154"/>
    <n v="36"/>
    <x v="0"/>
    <n v="9"/>
    <x v="32"/>
    <x v="0"/>
    <x v="0"/>
    <n v="5.8441558441558445"/>
    <n v="37"/>
    <x v="0"/>
    <x v="0"/>
  </r>
  <r>
    <x v="93"/>
    <x v="3"/>
    <m/>
    <x v="0"/>
    <x v="23"/>
    <n v="2"/>
    <n v="19"/>
    <x v="28"/>
    <n v="4"/>
    <x v="2"/>
    <n v="6"/>
    <n v="13"/>
    <n v="3"/>
    <n v="6"/>
    <n v="9"/>
    <n v="0"/>
    <n v="1"/>
    <n v="3"/>
    <n v="2"/>
    <n v="4"/>
    <n v="0"/>
    <n v="1"/>
    <n v="1"/>
    <n v="1"/>
    <n v="0"/>
    <n v="0"/>
    <n v="0"/>
    <n v="83"/>
    <n v="49"/>
    <x v="0"/>
    <n v="8"/>
    <x v="30"/>
    <x v="0"/>
    <x v="0"/>
    <n v="9.6385542168674707"/>
    <n v="27"/>
    <x v="0"/>
    <x v="0"/>
  </r>
  <r>
    <x v="94"/>
    <x v="3"/>
    <m/>
    <x v="18"/>
    <x v="2"/>
    <n v="0"/>
    <n v="1"/>
    <x v="2"/>
    <n v="1"/>
    <x v="0"/>
    <n v="0"/>
    <n v="1"/>
    <n v="0"/>
    <n v="3"/>
    <n v="1"/>
    <n v="0"/>
    <n v="0"/>
    <n v="0"/>
    <n v="0"/>
    <n v="1"/>
    <n v="1"/>
    <n v="0"/>
    <n v="0"/>
    <n v="1"/>
    <n v="0"/>
    <n v="0"/>
    <n v="0"/>
    <n v="13"/>
    <n v="75"/>
    <x v="0"/>
    <n v="0"/>
    <x v="0"/>
    <x v="0"/>
    <x v="0"/>
    <n v="0"/>
    <n v="71"/>
    <x v="0"/>
    <x v="0"/>
  </r>
  <r>
    <x v="95"/>
    <x v="3"/>
    <m/>
    <x v="0"/>
    <x v="2"/>
    <n v="1"/>
    <n v="1"/>
    <x v="2"/>
    <n v="0"/>
    <x v="2"/>
    <n v="1"/>
    <n v="0"/>
    <n v="0"/>
    <n v="0"/>
    <n v="0"/>
    <n v="0"/>
    <n v="0"/>
    <n v="0"/>
    <n v="0"/>
    <n v="0"/>
    <n v="0"/>
    <n v="1"/>
    <n v="0"/>
    <n v="0"/>
    <n v="0"/>
    <n v="0"/>
    <n v="0"/>
    <n v="7"/>
    <n v="84"/>
    <x v="0"/>
    <n v="1"/>
    <x v="2"/>
    <x v="0"/>
    <x v="0"/>
    <n v="14.285714285714286"/>
    <n v="20"/>
    <x v="0"/>
    <x v="0"/>
  </r>
  <r>
    <x v="96"/>
    <x v="3"/>
    <m/>
    <x v="0"/>
    <x v="0"/>
    <n v="0"/>
    <n v="0"/>
    <x v="0"/>
    <n v="0"/>
    <x v="0"/>
    <n v="0"/>
    <n v="0"/>
    <n v="0"/>
    <n v="0"/>
    <n v="0"/>
    <n v="0"/>
    <n v="0"/>
    <n v="0"/>
    <n v="0"/>
    <n v="0"/>
    <n v="0"/>
    <n v="0"/>
    <n v="0"/>
    <n v="0"/>
    <n v="0"/>
    <n v="0"/>
    <n v="1"/>
    <n v="1"/>
    <n v="113"/>
    <x v="0"/>
    <n v="0"/>
    <x v="0"/>
    <x v="0"/>
    <x v="0"/>
    <n v="0"/>
    <n v="71"/>
    <x v="0"/>
    <x v="0"/>
  </r>
  <r>
    <x v="97"/>
    <x v="3"/>
    <m/>
    <x v="2"/>
    <x v="0"/>
    <n v="1"/>
    <n v="0"/>
    <x v="3"/>
    <n v="2"/>
    <x v="31"/>
    <n v="11"/>
    <n v="18"/>
    <n v="11"/>
    <n v="9"/>
    <n v="4"/>
    <n v="3"/>
    <n v="4"/>
    <n v="2"/>
    <n v="4"/>
    <n v="2"/>
    <n v="2"/>
    <n v="6"/>
    <n v="8"/>
    <n v="4"/>
    <n v="3"/>
    <n v="3"/>
    <n v="3"/>
    <n v="117"/>
    <n v="42"/>
    <x v="0"/>
    <n v="6"/>
    <x v="3"/>
    <x v="0"/>
    <x v="0"/>
    <n v="5.1282051282051286"/>
    <n v="40"/>
    <x v="0"/>
    <x v="0"/>
  </r>
  <r>
    <x v="98"/>
    <x v="3"/>
    <m/>
    <x v="18"/>
    <x v="0"/>
    <n v="0"/>
    <n v="0"/>
    <x v="2"/>
    <n v="0"/>
    <x v="0"/>
    <n v="0"/>
    <n v="0"/>
    <n v="0"/>
    <n v="0"/>
    <n v="0"/>
    <n v="3"/>
    <n v="0"/>
    <n v="0"/>
    <n v="0"/>
    <n v="0"/>
    <n v="0"/>
    <n v="0"/>
    <n v="0"/>
    <n v="1"/>
    <n v="0"/>
    <n v="0"/>
    <n v="0"/>
    <n v="6"/>
    <n v="87"/>
    <x v="0"/>
    <n v="0"/>
    <x v="0"/>
    <x v="0"/>
    <x v="0"/>
    <n v="0"/>
    <n v="71"/>
    <x v="0"/>
    <x v="0"/>
  </r>
  <r>
    <x v="99"/>
    <x v="3"/>
    <m/>
    <x v="0"/>
    <x v="0"/>
    <n v="0"/>
    <n v="0"/>
    <x v="0"/>
    <n v="0"/>
    <x v="0"/>
    <n v="0"/>
    <n v="0"/>
    <n v="0"/>
    <n v="0"/>
    <n v="0"/>
    <n v="0"/>
    <n v="0"/>
    <n v="0"/>
    <n v="0"/>
    <n v="0"/>
    <n v="0"/>
    <n v="0"/>
    <n v="0"/>
    <n v="0"/>
    <n v="4"/>
    <n v="0"/>
    <n v="0"/>
    <n v="4"/>
    <n v="94"/>
    <x v="0"/>
    <n v="0"/>
    <x v="0"/>
    <x v="0"/>
    <x v="0"/>
    <n v="0"/>
    <n v="71"/>
    <x v="0"/>
    <x v="0"/>
  </r>
  <r>
    <x v="100"/>
    <x v="3"/>
    <m/>
    <x v="31"/>
    <x v="32"/>
    <n v="18"/>
    <n v="7"/>
    <x v="23"/>
    <n v="5"/>
    <x v="28"/>
    <n v="5"/>
    <n v="30"/>
    <n v="26"/>
    <n v="8"/>
    <n v="18"/>
    <n v="10"/>
    <n v="6"/>
    <n v="3"/>
    <n v="4"/>
    <n v="7"/>
    <n v="3"/>
    <n v="2"/>
    <n v="3"/>
    <n v="4"/>
    <n v="3"/>
    <n v="2"/>
    <n v="0"/>
    <n v="215"/>
    <n v="33"/>
    <x v="0"/>
    <n v="35"/>
    <x v="33"/>
    <x v="0"/>
    <x v="0"/>
    <n v="16.279069767441861"/>
    <n v="17"/>
    <x v="0"/>
    <x v="0"/>
  </r>
  <r>
    <x v="101"/>
    <x v="3"/>
    <m/>
    <x v="0"/>
    <x v="2"/>
    <n v="1"/>
    <n v="4"/>
    <x v="3"/>
    <n v="0"/>
    <x v="0"/>
    <n v="0"/>
    <n v="9"/>
    <n v="5"/>
    <n v="2"/>
    <n v="2"/>
    <n v="7"/>
    <n v="2"/>
    <n v="3"/>
    <n v="0"/>
    <n v="0"/>
    <n v="1"/>
    <n v="1"/>
    <n v="0"/>
    <n v="0"/>
    <n v="0"/>
    <n v="0"/>
    <n v="0"/>
    <n v="41"/>
    <n v="60"/>
    <x v="0"/>
    <n v="3"/>
    <x v="9"/>
    <x v="0"/>
    <x v="0"/>
    <n v="7.3170731707317076"/>
    <n v="33"/>
    <x v="0"/>
    <x v="0"/>
  </r>
  <r>
    <x v="102"/>
    <x v="3"/>
    <m/>
    <x v="18"/>
    <x v="0"/>
    <n v="0"/>
    <n v="0"/>
    <x v="0"/>
    <n v="3"/>
    <x v="0"/>
    <n v="4"/>
    <n v="0"/>
    <n v="0"/>
    <n v="0"/>
    <n v="0"/>
    <n v="0"/>
    <n v="0"/>
    <n v="0"/>
    <n v="0"/>
    <n v="2"/>
    <n v="0"/>
    <n v="0"/>
    <n v="0"/>
    <n v="0"/>
    <n v="0"/>
    <n v="0"/>
    <n v="0"/>
    <n v="10"/>
    <n v="78"/>
    <x v="0"/>
    <n v="1"/>
    <x v="2"/>
    <x v="0"/>
    <x v="0"/>
    <n v="10"/>
    <n v="22"/>
    <x v="0"/>
    <x v="0"/>
  </r>
  <r>
    <x v="103"/>
    <x v="3"/>
    <m/>
    <x v="23"/>
    <x v="2"/>
    <n v="3"/>
    <n v="0"/>
    <x v="8"/>
    <n v="0"/>
    <x v="2"/>
    <n v="0"/>
    <n v="2"/>
    <n v="0"/>
    <n v="3"/>
    <n v="0"/>
    <n v="0"/>
    <n v="11"/>
    <n v="7"/>
    <n v="3"/>
    <n v="5"/>
    <n v="10"/>
    <n v="3"/>
    <n v="6"/>
    <n v="11"/>
    <n v="13"/>
    <n v="7"/>
    <n v="3"/>
    <n v="96"/>
    <n v="47"/>
    <x v="0"/>
    <n v="1"/>
    <x v="2"/>
    <x v="0"/>
    <x v="0"/>
    <n v="1.0416666666666667"/>
    <n v="60"/>
    <x v="0"/>
    <x v="0"/>
  </r>
  <r>
    <x v="104"/>
    <x v="3"/>
    <m/>
    <x v="0"/>
    <x v="0"/>
    <n v="1"/>
    <n v="0"/>
    <x v="0"/>
    <n v="0"/>
    <x v="0"/>
    <n v="0"/>
    <n v="0"/>
    <n v="0"/>
    <n v="0"/>
    <n v="0"/>
    <n v="0"/>
    <n v="0"/>
    <n v="0"/>
    <n v="0"/>
    <n v="0"/>
    <n v="0"/>
    <n v="0"/>
    <n v="0"/>
    <n v="0"/>
    <n v="0"/>
    <n v="0"/>
    <n v="0"/>
    <n v="1"/>
    <n v="113"/>
    <x v="0"/>
    <n v="0"/>
    <x v="0"/>
    <x v="0"/>
    <x v="0"/>
    <n v="0"/>
    <n v="71"/>
    <x v="0"/>
    <x v="0"/>
  </r>
  <r>
    <x v="105"/>
    <x v="3"/>
    <m/>
    <x v="0"/>
    <x v="0"/>
    <n v="1"/>
    <n v="1"/>
    <x v="2"/>
    <n v="1"/>
    <x v="7"/>
    <n v="1"/>
    <n v="1"/>
    <n v="2"/>
    <n v="1"/>
    <n v="0"/>
    <n v="1"/>
    <n v="0"/>
    <n v="1"/>
    <n v="0"/>
    <n v="0"/>
    <n v="0"/>
    <n v="1"/>
    <n v="1"/>
    <n v="0"/>
    <n v="0"/>
    <n v="0"/>
    <n v="0"/>
    <n v="15"/>
    <n v="73"/>
    <x v="0"/>
    <n v="0"/>
    <x v="0"/>
    <x v="0"/>
    <x v="0"/>
    <n v="0"/>
    <n v="71"/>
    <x v="0"/>
    <x v="0"/>
  </r>
  <r>
    <x v="106"/>
    <x v="3"/>
    <m/>
    <x v="3"/>
    <x v="29"/>
    <n v="6"/>
    <n v="12"/>
    <x v="37"/>
    <n v="12"/>
    <x v="10"/>
    <n v="4"/>
    <n v="6"/>
    <n v="2"/>
    <n v="3"/>
    <n v="1"/>
    <n v="2"/>
    <n v="1"/>
    <n v="2"/>
    <n v="0"/>
    <n v="1"/>
    <n v="1"/>
    <n v="2"/>
    <n v="1"/>
    <n v="3"/>
    <n v="3"/>
    <n v="6"/>
    <n v="6"/>
    <n v="100"/>
    <n v="45"/>
    <x v="0"/>
    <n v="4"/>
    <x v="28"/>
    <x v="0"/>
    <x v="0"/>
    <n v="4"/>
    <n v="47"/>
    <x v="0"/>
    <x v="0"/>
  </r>
  <r>
    <x v="107"/>
    <x v="3"/>
    <m/>
    <x v="0"/>
    <x v="0"/>
    <n v="0"/>
    <n v="8"/>
    <x v="0"/>
    <n v="0"/>
    <x v="2"/>
    <n v="0"/>
    <n v="0"/>
    <n v="0"/>
    <n v="0"/>
    <n v="0"/>
    <n v="0"/>
    <n v="0"/>
    <n v="0"/>
    <n v="0"/>
    <n v="0"/>
    <n v="0"/>
    <n v="0"/>
    <n v="0"/>
    <n v="0"/>
    <n v="0"/>
    <n v="0"/>
    <n v="0"/>
    <n v="9"/>
    <n v="80"/>
    <x v="0"/>
    <n v="0"/>
    <x v="0"/>
    <x v="0"/>
    <x v="0"/>
    <n v="0"/>
    <n v="71"/>
    <x v="0"/>
    <x v="0"/>
  </r>
  <r>
    <x v="108"/>
    <x v="3"/>
    <m/>
    <x v="0"/>
    <x v="0"/>
    <n v="0"/>
    <n v="3"/>
    <x v="0"/>
    <n v="1"/>
    <x v="0"/>
    <n v="0"/>
    <n v="0"/>
    <n v="0"/>
    <n v="0"/>
    <n v="0"/>
    <n v="0"/>
    <n v="0"/>
    <n v="0"/>
    <n v="0"/>
    <n v="0"/>
    <n v="0"/>
    <n v="0"/>
    <n v="0"/>
    <n v="1"/>
    <n v="0"/>
    <n v="0"/>
    <n v="0"/>
    <n v="5"/>
    <n v="90"/>
    <x v="0"/>
    <n v="0"/>
    <x v="0"/>
    <x v="0"/>
    <x v="0"/>
    <n v="0"/>
    <n v="71"/>
    <x v="0"/>
    <x v="0"/>
  </r>
  <r>
    <x v="109"/>
    <x v="3"/>
    <m/>
    <x v="0"/>
    <x v="0"/>
    <n v="0"/>
    <n v="0"/>
    <x v="0"/>
    <n v="1"/>
    <x v="0"/>
    <n v="0"/>
    <n v="1"/>
    <n v="0"/>
    <n v="0"/>
    <n v="0"/>
    <n v="0"/>
    <n v="0"/>
    <n v="0"/>
    <n v="0"/>
    <n v="0"/>
    <n v="1"/>
    <n v="0"/>
    <n v="1"/>
    <n v="0"/>
    <n v="0"/>
    <n v="0"/>
    <n v="0"/>
    <n v="4"/>
    <n v="94"/>
    <x v="0"/>
    <n v="0"/>
    <x v="0"/>
    <x v="0"/>
    <x v="0"/>
    <n v="0"/>
    <n v="71"/>
    <x v="0"/>
    <x v="0"/>
  </r>
  <r>
    <x v="110"/>
    <x v="3"/>
    <m/>
    <x v="0"/>
    <x v="0"/>
    <n v="0"/>
    <n v="0"/>
    <x v="0"/>
    <n v="0"/>
    <x v="0"/>
    <n v="0"/>
    <n v="0"/>
    <n v="0"/>
    <n v="0"/>
    <n v="2"/>
    <n v="0"/>
    <n v="0"/>
    <n v="0"/>
    <n v="0"/>
    <n v="0"/>
    <n v="0"/>
    <n v="0"/>
    <n v="0"/>
    <n v="1"/>
    <n v="0"/>
    <n v="0"/>
    <n v="0"/>
    <n v="3"/>
    <n v="99"/>
    <x v="0"/>
    <n v="0"/>
    <x v="0"/>
    <x v="0"/>
    <x v="0"/>
    <n v="0"/>
    <n v="71"/>
    <x v="0"/>
    <x v="0"/>
  </r>
  <r>
    <x v="111"/>
    <x v="3"/>
    <m/>
    <x v="32"/>
    <x v="33"/>
    <n v="28"/>
    <n v="40"/>
    <x v="38"/>
    <n v="38"/>
    <x v="32"/>
    <n v="78"/>
    <n v="96"/>
    <n v="69"/>
    <n v="1"/>
    <n v="41"/>
    <n v="32"/>
    <n v="18"/>
    <n v="12"/>
    <n v="22"/>
    <n v="26"/>
    <n v="27"/>
    <n v="29"/>
    <n v="18"/>
    <n v="19"/>
    <n v="19"/>
    <n v="11"/>
    <n v="10"/>
    <n v="880"/>
    <n v="23"/>
    <x v="0"/>
    <n v="21"/>
    <x v="34"/>
    <x v="0"/>
    <x v="1"/>
    <n v="2.3863636363636362"/>
    <n v="50"/>
    <x v="0"/>
    <x v="0"/>
  </r>
  <r>
    <x v="112"/>
    <x v="3"/>
    <m/>
    <x v="18"/>
    <x v="23"/>
    <n v="7"/>
    <n v="31"/>
    <x v="39"/>
    <n v="25"/>
    <x v="33"/>
    <n v="13"/>
    <n v="9"/>
    <n v="2"/>
    <n v="39"/>
    <n v="2"/>
    <n v="2"/>
    <n v="1"/>
    <n v="1"/>
    <n v="1"/>
    <n v="3"/>
    <n v="2"/>
    <n v="0"/>
    <n v="0"/>
    <n v="0"/>
    <n v="0"/>
    <n v="0"/>
    <n v="1"/>
    <n v="181"/>
    <n v="35"/>
    <x v="0"/>
    <n v="1"/>
    <x v="2"/>
    <x v="0"/>
    <x v="0"/>
    <n v="0.5524861878453039"/>
    <n v="65"/>
    <x v="0"/>
    <x v="0"/>
  </r>
  <r>
    <x v="113"/>
    <x v="3"/>
    <m/>
    <x v="0"/>
    <x v="0"/>
    <n v="0"/>
    <n v="1"/>
    <x v="0"/>
    <n v="0"/>
    <x v="0"/>
    <n v="0"/>
    <n v="0"/>
    <n v="0"/>
    <n v="4"/>
    <n v="0"/>
    <n v="0"/>
    <n v="0"/>
    <n v="0"/>
    <n v="0"/>
    <n v="0"/>
    <n v="0"/>
    <n v="0"/>
    <n v="0"/>
    <n v="0"/>
    <n v="0"/>
    <n v="0"/>
    <n v="0"/>
    <n v="5"/>
    <n v="90"/>
    <x v="0"/>
    <n v="0"/>
    <x v="0"/>
    <x v="0"/>
    <x v="0"/>
    <n v="0"/>
    <n v="71"/>
    <x v="0"/>
    <x v="0"/>
  </r>
  <r>
    <x v="114"/>
    <x v="3"/>
    <m/>
    <x v="33"/>
    <x v="24"/>
    <n v="3"/>
    <n v="5"/>
    <x v="40"/>
    <n v="6"/>
    <x v="10"/>
    <n v="6"/>
    <n v="10"/>
    <n v="3"/>
    <n v="0"/>
    <n v="1"/>
    <n v="1"/>
    <n v="1"/>
    <n v="1"/>
    <n v="2"/>
    <n v="1"/>
    <n v="0"/>
    <n v="0"/>
    <n v="0"/>
    <n v="1"/>
    <n v="1"/>
    <n v="0"/>
    <n v="1"/>
    <n v="80"/>
    <n v="50"/>
    <x v="0"/>
    <n v="1"/>
    <x v="2"/>
    <x v="0"/>
    <x v="0"/>
    <n v="1.25"/>
    <n v="57"/>
    <x v="0"/>
    <x v="0"/>
  </r>
  <r>
    <x v="115"/>
    <x v="3"/>
    <m/>
    <x v="23"/>
    <x v="34"/>
    <n v="8"/>
    <n v="12"/>
    <x v="3"/>
    <n v="0"/>
    <x v="10"/>
    <n v="0"/>
    <n v="11"/>
    <n v="3"/>
    <n v="4"/>
    <n v="0"/>
    <n v="0"/>
    <n v="1"/>
    <n v="0"/>
    <n v="0"/>
    <n v="2"/>
    <n v="0"/>
    <n v="0"/>
    <n v="0"/>
    <n v="0"/>
    <n v="0"/>
    <n v="0"/>
    <n v="0"/>
    <n v="71"/>
    <n v="52"/>
    <x v="0"/>
    <n v="7"/>
    <x v="24"/>
    <x v="0"/>
    <x v="0"/>
    <n v="9.8591549295774659"/>
    <n v="25"/>
    <x v="0"/>
    <x v="0"/>
  </r>
  <r>
    <x v="116"/>
    <x v="3"/>
    <m/>
    <x v="34"/>
    <x v="5"/>
    <n v="2"/>
    <n v="6"/>
    <x v="37"/>
    <n v="17"/>
    <x v="34"/>
    <n v="7"/>
    <n v="20"/>
    <n v="6"/>
    <n v="4"/>
    <n v="2"/>
    <n v="4"/>
    <n v="0"/>
    <n v="0"/>
    <n v="0"/>
    <n v="1"/>
    <n v="1"/>
    <n v="2"/>
    <n v="0"/>
    <n v="4"/>
    <n v="1"/>
    <n v="1"/>
    <n v="13"/>
    <n v="133"/>
    <n v="39"/>
    <x v="0"/>
    <n v="33"/>
    <x v="35"/>
    <x v="0"/>
    <x v="0"/>
    <n v="24.81203007518797"/>
    <n v="12"/>
    <x v="0"/>
    <x v="0"/>
  </r>
  <r>
    <x v="117"/>
    <x v="3"/>
    <m/>
    <x v="0"/>
    <x v="0"/>
    <n v="0"/>
    <n v="1"/>
    <x v="0"/>
    <n v="0"/>
    <x v="0"/>
    <n v="0"/>
    <n v="0"/>
    <n v="0"/>
    <n v="4"/>
    <n v="0"/>
    <n v="1"/>
    <n v="0"/>
    <n v="0"/>
    <n v="0"/>
    <n v="0"/>
    <n v="0"/>
    <n v="0"/>
    <n v="0"/>
    <n v="0"/>
    <n v="0"/>
    <n v="0"/>
    <n v="0"/>
    <n v="6"/>
    <n v="87"/>
    <x v="0"/>
    <n v="0"/>
    <x v="0"/>
    <x v="0"/>
    <x v="0"/>
    <n v="0"/>
    <n v="71"/>
    <x v="0"/>
    <x v="0"/>
  </r>
  <r>
    <x v="118"/>
    <x v="3"/>
    <m/>
    <x v="0"/>
    <x v="24"/>
    <n v="32"/>
    <n v="5"/>
    <x v="23"/>
    <n v="4"/>
    <x v="31"/>
    <n v="15"/>
    <n v="15"/>
    <n v="2"/>
    <n v="0"/>
    <n v="0"/>
    <n v="2"/>
    <n v="0"/>
    <n v="0"/>
    <n v="0"/>
    <n v="1"/>
    <n v="0"/>
    <n v="0"/>
    <n v="0"/>
    <n v="4"/>
    <n v="0"/>
    <n v="0"/>
    <n v="0"/>
    <n v="104"/>
    <n v="43"/>
    <x v="0"/>
    <n v="16"/>
    <x v="36"/>
    <x v="0"/>
    <x v="0"/>
    <n v="15.384615384615385"/>
    <n v="19"/>
    <x v="0"/>
    <x v="0"/>
  </r>
  <r>
    <x v="119"/>
    <x v="3"/>
    <m/>
    <x v="0"/>
    <x v="0"/>
    <n v="1"/>
    <n v="0"/>
    <x v="0"/>
    <n v="0"/>
    <x v="0"/>
    <n v="0"/>
    <n v="0"/>
    <n v="0"/>
    <n v="6"/>
    <n v="0"/>
    <n v="0"/>
    <n v="0"/>
    <n v="0"/>
    <n v="0"/>
    <n v="0"/>
    <n v="0"/>
    <n v="0"/>
    <n v="0"/>
    <n v="0"/>
    <n v="0"/>
    <n v="0"/>
    <n v="0"/>
    <n v="7"/>
    <n v="84"/>
    <x v="0"/>
    <n v="0"/>
    <x v="0"/>
    <x v="0"/>
    <x v="0"/>
    <n v="0"/>
    <n v="71"/>
    <x v="0"/>
    <x v="0"/>
  </r>
  <r>
    <x v="120"/>
    <x v="3"/>
    <m/>
    <x v="0"/>
    <x v="0"/>
    <n v="0"/>
    <n v="0"/>
    <x v="0"/>
    <n v="0"/>
    <x v="0"/>
    <n v="1"/>
    <n v="0"/>
    <n v="0"/>
    <n v="0"/>
    <n v="0"/>
    <n v="0"/>
    <n v="0"/>
    <n v="0"/>
    <n v="0"/>
    <n v="0"/>
    <n v="1"/>
    <n v="0"/>
    <n v="0"/>
    <n v="0"/>
    <n v="0"/>
    <n v="0"/>
    <n v="0"/>
    <n v="2"/>
    <n v="104"/>
    <x v="0"/>
    <n v="0"/>
    <x v="0"/>
    <x v="0"/>
    <x v="0"/>
    <n v="0"/>
    <n v="71"/>
    <x v="0"/>
    <x v="0"/>
  </r>
  <r>
    <x v="121"/>
    <x v="3"/>
    <m/>
    <x v="18"/>
    <x v="0"/>
    <n v="1"/>
    <n v="0"/>
    <x v="0"/>
    <n v="0"/>
    <x v="0"/>
    <n v="1"/>
    <n v="1"/>
    <n v="0"/>
    <n v="0"/>
    <n v="0"/>
    <n v="0"/>
    <n v="0"/>
    <n v="0"/>
    <n v="0"/>
    <n v="1"/>
    <n v="1"/>
    <n v="1"/>
    <n v="0"/>
    <n v="1"/>
    <n v="0"/>
    <n v="1"/>
    <n v="0"/>
    <n v="9"/>
    <n v="80"/>
    <x v="0"/>
    <n v="2"/>
    <x v="10"/>
    <x v="0"/>
    <x v="0"/>
    <n v="22.222222222222221"/>
    <n v="14"/>
    <x v="0"/>
    <x v="0"/>
  </r>
  <r>
    <x v="122"/>
    <x v="3"/>
    <m/>
    <x v="0"/>
    <x v="21"/>
    <n v="8"/>
    <n v="9"/>
    <x v="28"/>
    <n v="9"/>
    <x v="7"/>
    <n v="1"/>
    <n v="8"/>
    <n v="1"/>
    <n v="2"/>
    <n v="3"/>
    <n v="1"/>
    <n v="3"/>
    <n v="3"/>
    <n v="3"/>
    <n v="2"/>
    <n v="3"/>
    <n v="6"/>
    <n v="8"/>
    <n v="11"/>
    <n v="7"/>
    <n v="8"/>
    <n v="14"/>
    <n v="120"/>
    <n v="41"/>
    <x v="0"/>
    <n v="0"/>
    <x v="0"/>
    <x v="0"/>
    <x v="0"/>
    <n v="0"/>
    <n v="71"/>
    <x v="0"/>
    <x v="0"/>
  </r>
  <r>
    <x v="123"/>
    <x v="3"/>
    <m/>
    <x v="0"/>
    <x v="0"/>
    <n v="0"/>
    <n v="0"/>
    <x v="0"/>
    <n v="1"/>
    <x v="2"/>
    <n v="0"/>
    <n v="2"/>
    <n v="0"/>
    <n v="2"/>
    <n v="0"/>
    <n v="0"/>
    <n v="1"/>
    <n v="4"/>
    <n v="0"/>
    <n v="0"/>
    <n v="1"/>
    <n v="0"/>
    <n v="0"/>
    <n v="2"/>
    <n v="2"/>
    <n v="0"/>
    <n v="0"/>
    <n v="16"/>
    <n v="72"/>
    <x v="0"/>
    <n v="4"/>
    <x v="28"/>
    <x v="0"/>
    <x v="0"/>
    <n v="25"/>
    <n v="11"/>
    <x v="0"/>
    <x v="0"/>
  </r>
  <r>
    <x v="124"/>
    <x v="3"/>
    <m/>
    <x v="0"/>
    <x v="0"/>
    <n v="0"/>
    <n v="0"/>
    <x v="0"/>
    <n v="0"/>
    <x v="0"/>
    <n v="0"/>
    <n v="0"/>
    <n v="1"/>
    <n v="0"/>
    <n v="0"/>
    <n v="0"/>
    <n v="1"/>
    <n v="0"/>
    <n v="0"/>
    <n v="0"/>
    <n v="0"/>
    <n v="0"/>
    <n v="0"/>
    <n v="0"/>
    <n v="0"/>
    <n v="0"/>
    <n v="0"/>
    <n v="2"/>
    <n v="104"/>
    <x v="0"/>
    <n v="0"/>
    <x v="0"/>
    <x v="0"/>
    <x v="0"/>
    <n v="0"/>
    <n v="71"/>
    <x v="0"/>
    <x v="0"/>
  </r>
  <r>
    <x v="125"/>
    <x v="3"/>
    <m/>
    <x v="0"/>
    <x v="0"/>
    <n v="0"/>
    <n v="1"/>
    <x v="0"/>
    <n v="0"/>
    <x v="0"/>
    <n v="1"/>
    <n v="0"/>
    <n v="0"/>
    <n v="0"/>
    <n v="1"/>
    <n v="1"/>
    <n v="0"/>
    <n v="0"/>
    <n v="0"/>
    <n v="2"/>
    <n v="0"/>
    <n v="0"/>
    <n v="0"/>
    <n v="0"/>
    <n v="2"/>
    <n v="1"/>
    <n v="0"/>
    <n v="9"/>
    <n v="80"/>
    <x v="0"/>
    <n v="2"/>
    <x v="10"/>
    <x v="0"/>
    <x v="0"/>
    <n v="22.222222222222221"/>
    <n v="14"/>
    <x v="0"/>
    <x v="0"/>
  </r>
  <r>
    <x v="126"/>
    <x v="4"/>
    <m/>
    <x v="35"/>
    <x v="35"/>
    <n v="22"/>
    <n v="67"/>
    <x v="41"/>
    <n v="59"/>
    <x v="35"/>
    <n v="73"/>
    <n v="100"/>
    <n v="65"/>
    <n v="31"/>
    <n v="65"/>
    <n v="50"/>
    <n v="27"/>
    <n v="24"/>
    <n v="24"/>
    <n v="37"/>
    <n v="27"/>
    <n v="21"/>
    <n v="16"/>
    <n v="19"/>
    <n v="13"/>
    <n v="9"/>
    <n v="9"/>
    <n v="996"/>
    <n v="21"/>
    <x v="0"/>
    <n v="82"/>
    <x v="37"/>
    <x v="1"/>
    <x v="1"/>
    <n v="8.2329317269076299"/>
    <n v="32"/>
    <x v="0"/>
    <x v="1"/>
  </r>
  <r>
    <x v="127"/>
    <x v="5"/>
    <m/>
    <x v="0"/>
    <x v="7"/>
    <n v="67"/>
    <n v="22"/>
    <x v="40"/>
    <n v="11"/>
    <x v="17"/>
    <n v="6"/>
    <n v="1"/>
    <n v="1"/>
    <n v="0"/>
    <n v="0"/>
    <n v="0"/>
    <n v="0"/>
    <n v="0"/>
    <n v="0"/>
    <n v="0"/>
    <n v="1"/>
    <n v="0"/>
    <n v="0"/>
    <n v="0"/>
    <n v="2"/>
    <n v="1"/>
    <n v="0"/>
    <n v="148"/>
    <n v="37"/>
    <x v="0"/>
    <n v="9"/>
    <x v="32"/>
    <x v="0"/>
    <x v="0"/>
    <n v="6.0810810810810816"/>
    <n v="3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D94C3-C4A5-D84D-B120-87254C419126}" name="PivotTable1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átní příslušnost">
  <location ref="C47:D83" firstHeaderRow="1" firstDataRow="1" firstDataCol="1" rowPageCount="1" colPageCount="1"/>
  <pivotFields count="38">
    <pivotField axis="axisRow" showAll="0">
      <items count="129">
        <item x="31"/>
        <item x="18"/>
        <item x="80"/>
        <item x="81"/>
        <item x="32"/>
        <item x="33"/>
        <item x="34"/>
        <item x="0"/>
        <item x="19"/>
        <item x="82"/>
        <item x="126"/>
        <item x="35"/>
        <item x="66"/>
        <item x="20"/>
        <item x="83"/>
        <item x="1"/>
        <item x="84"/>
        <item x="85"/>
        <item x="86"/>
        <item x="2"/>
        <item x="71"/>
        <item x="4"/>
        <item x="36"/>
        <item x="67"/>
        <item x="87"/>
        <item x="88"/>
        <item x="68"/>
        <item x="89"/>
        <item x="3"/>
        <item x="90"/>
        <item x="37"/>
        <item x="91"/>
        <item x="92"/>
        <item x="38"/>
        <item x="93"/>
        <item x="94"/>
        <item x="69"/>
        <item x="70"/>
        <item x="39"/>
        <item x="40"/>
        <item x="41"/>
        <item x="42"/>
        <item x="5"/>
        <item x="43"/>
        <item x="44"/>
        <item x="95"/>
        <item x="96"/>
        <item x="45"/>
        <item x="21"/>
        <item x="46"/>
        <item x="97"/>
        <item x="47"/>
        <item x="98"/>
        <item x="72"/>
        <item x="99"/>
        <item x="100"/>
        <item x="101"/>
        <item x="48"/>
        <item x="49"/>
        <item x="22"/>
        <item x="73"/>
        <item x="50"/>
        <item x="51"/>
        <item x="52"/>
        <item x="102"/>
        <item x="103"/>
        <item x="6"/>
        <item x="7"/>
        <item x="104"/>
        <item x="8"/>
        <item x="105"/>
        <item x="106"/>
        <item x="107"/>
        <item x="108"/>
        <item x="74"/>
        <item x="23"/>
        <item x="53"/>
        <item x="54"/>
        <item x="109"/>
        <item x="9"/>
        <item x="55"/>
        <item x="127"/>
        <item x="110"/>
        <item x="111"/>
        <item x="75"/>
        <item x="10"/>
        <item x="56"/>
        <item x="57"/>
        <item x="76"/>
        <item x="112"/>
        <item x="11"/>
        <item x="12"/>
        <item x="14"/>
        <item x="13"/>
        <item x="24"/>
        <item x="113"/>
        <item x="77"/>
        <item x="58"/>
        <item x="114"/>
        <item x="25"/>
        <item x="115"/>
        <item x="15"/>
        <item x="116"/>
        <item x="16"/>
        <item x="78"/>
        <item x="26"/>
        <item x="27"/>
        <item x="60"/>
        <item x="117"/>
        <item x="118"/>
        <item x="119"/>
        <item x="17"/>
        <item x="28"/>
        <item x="59"/>
        <item x="61"/>
        <item x="120"/>
        <item x="62"/>
        <item x="121"/>
        <item x="122"/>
        <item x="29"/>
        <item x="63"/>
        <item x="123"/>
        <item x="30"/>
        <item x="64"/>
        <item x="79"/>
        <item x="65"/>
        <item x="124"/>
        <item x="125"/>
        <item t="default"/>
      </items>
    </pivotField>
    <pivotField axis="axisRow" showAll="0">
      <items count="8">
        <item x="3"/>
        <item x="2"/>
        <item x="1"/>
        <item x="4"/>
        <item x="0"/>
        <item x="5"/>
        <item m="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3">
        <item h="1" x="0"/>
        <item x="1"/>
        <item t="default"/>
      </items>
    </pivotField>
    <pivotField numFmtId="1" showAll="0"/>
    <pivotField numFmtId="1" showAll="0"/>
    <pivotField showAll="0"/>
    <pivotField showAll="0"/>
  </pivotFields>
  <rowFields count="2">
    <field x="1"/>
    <field x="0"/>
  </rowFields>
  <rowItems count="36">
    <i>
      <x/>
    </i>
    <i r="1">
      <x v="2"/>
    </i>
    <i r="1">
      <x v="25"/>
    </i>
    <i r="1">
      <x v="83"/>
    </i>
    <i>
      <x v="1"/>
    </i>
    <i r="1">
      <x v="60"/>
    </i>
    <i>
      <x v="2"/>
    </i>
    <i r="1">
      <x/>
    </i>
    <i r="1">
      <x v="4"/>
    </i>
    <i r="1">
      <x v="5"/>
    </i>
    <i r="1">
      <x v="6"/>
    </i>
    <i r="1">
      <x v="22"/>
    </i>
    <i r="1">
      <x v="33"/>
    </i>
    <i r="1">
      <x v="38"/>
    </i>
    <i r="1">
      <x v="40"/>
    </i>
    <i r="1">
      <x v="41"/>
    </i>
    <i r="1">
      <x v="51"/>
    </i>
    <i r="1">
      <x v="62"/>
    </i>
    <i r="1">
      <x v="76"/>
    </i>
    <i r="1">
      <x v="86"/>
    </i>
    <i r="1">
      <x v="107"/>
    </i>
    <i r="1">
      <x v="113"/>
    </i>
    <i r="1">
      <x v="123"/>
    </i>
    <i r="1">
      <x v="125"/>
    </i>
    <i>
      <x v="3"/>
    </i>
    <i r="1">
      <x v="10"/>
    </i>
    <i>
      <x v="4"/>
    </i>
    <i r="1">
      <x v="8"/>
    </i>
    <i r="1">
      <x v="15"/>
    </i>
    <i r="1">
      <x v="48"/>
    </i>
    <i r="1">
      <x v="75"/>
    </i>
    <i r="1">
      <x v="93"/>
    </i>
    <i r="1">
      <x v="94"/>
    </i>
    <i r="1">
      <x v="101"/>
    </i>
    <i r="1">
      <x v="119"/>
    </i>
    <i r="1">
      <x v="122"/>
    </i>
  </rowItems>
  <colItems count="1">
    <i/>
  </colItems>
  <pageFields count="1">
    <pageField fld="33" hier="-1"/>
  </pageFields>
  <dataFields count="1">
    <dataField name="Žadatelů"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0B1CE5-BCA6-9140-9F47-3417A724E43A}"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5" firstHeaderRow="1" firstDataRow="1" firstDataCol="1"/>
  <pivotFields count="29">
    <pivotField showAll="0"/>
    <pivotField axis="axisRow" showAll="0">
      <items count="7">
        <item x="3"/>
        <item x="2"/>
        <item x="1"/>
        <item x="4"/>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Sum of celkem uděleno" fld="28"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A8D8CA-1E69-104B-85AC-67E45355BCE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9" firstHeaderRow="1" firstDataRow="1" firstDataCol="1"/>
  <pivotFields count="38">
    <pivotField showAll="0"/>
    <pivotField axis="axisRow" showAll="0">
      <items count="8">
        <item x="3"/>
        <item x="2"/>
        <item x="1"/>
        <item x="0"/>
        <item x="4"/>
        <item x="5"/>
        <item m="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 showAll="0"/>
    <pivotField numFmtId="1" showAll="0"/>
    <pivotField showAll="0"/>
    <pivotField showAll="0"/>
  </pivotFields>
  <rowFields count="1">
    <field x="1"/>
  </rowFields>
  <rowItems count="7">
    <i>
      <x/>
    </i>
    <i>
      <x v="1"/>
    </i>
    <i>
      <x v="2"/>
    </i>
    <i>
      <x v="3"/>
    </i>
    <i>
      <x v="4"/>
    </i>
    <i>
      <x v="5"/>
    </i>
    <i t="grand">
      <x/>
    </i>
  </rowItems>
  <colItems count="1">
    <i/>
  </colItems>
  <dataFields count="1">
    <dataField name="Sum of celkem žádostí" fld="27" baseField="0" baseItem="0"/>
  </dataFields>
  <chartFormats count="14">
    <chartFormat chart="8"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2"/>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8"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F4511-9244-0943-8FF3-2623C492D56C}" name="PivotTable10"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átní příslušnost">
  <location ref="C108:D117" firstHeaderRow="1" firstDataRow="1" firstDataCol="1" rowPageCount="2" colPageCount="1"/>
  <pivotFields count="38">
    <pivotField axis="axisRow" showAll="0" sortType="descending">
      <items count="129">
        <item x="31"/>
        <item x="18"/>
        <item x="80"/>
        <item x="81"/>
        <item x="32"/>
        <item x="33"/>
        <item x="34"/>
        <item x="0"/>
        <item x="19"/>
        <item x="82"/>
        <item x="126"/>
        <item x="35"/>
        <item x="66"/>
        <item x="20"/>
        <item x="83"/>
        <item x="1"/>
        <item x="84"/>
        <item x="85"/>
        <item x="86"/>
        <item x="2"/>
        <item x="71"/>
        <item x="4"/>
        <item x="36"/>
        <item x="67"/>
        <item x="87"/>
        <item x="88"/>
        <item x="68"/>
        <item x="89"/>
        <item x="3"/>
        <item x="90"/>
        <item x="37"/>
        <item x="91"/>
        <item x="92"/>
        <item x="38"/>
        <item x="93"/>
        <item x="94"/>
        <item x="69"/>
        <item x="70"/>
        <item x="39"/>
        <item x="40"/>
        <item x="41"/>
        <item x="42"/>
        <item x="5"/>
        <item x="43"/>
        <item x="44"/>
        <item x="95"/>
        <item x="96"/>
        <item x="45"/>
        <item x="21"/>
        <item x="46"/>
        <item x="97"/>
        <item x="47"/>
        <item x="98"/>
        <item x="72"/>
        <item x="99"/>
        <item x="100"/>
        <item x="101"/>
        <item x="48"/>
        <item x="49"/>
        <item x="22"/>
        <item x="73"/>
        <item x="50"/>
        <item x="51"/>
        <item x="52"/>
        <item x="102"/>
        <item x="103"/>
        <item x="6"/>
        <item x="7"/>
        <item x="104"/>
        <item x="8"/>
        <item x="105"/>
        <item x="106"/>
        <item x="107"/>
        <item x="108"/>
        <item x="74"/>
        <item x="23"/>
        <item x="53"/>
        <item x="54"/>
        <item x="109"/>
        <item x="9"/>
        <item x="55"/>
        <item x="127"/>
        <item x="110"/>
        <item x="111"/>
        <item x="75"/>
        <item x="10"/>
        <item x="56"/>
        <item x="57"/>
        <item x="76"/>
        <item x="112"/>
        <item x="11"/>
        <item x="12"/>
        <item x="14"/>
        <item x="13"/>
        <item x="24"/>
        <item x="113"/>
        <item x="77"/>
        <item x="58"/>
        <item x="114"/>
        <item x="25"/>
        <item x="115"/>
        <item x="15"/>
        <item x="116"/>
        <item x="16"/>
        <item x="78"/>
        <item x="26"/>
        <item x="27"/>
        <item x="60"/>
        <item x="117"/>
        <item x="118"/>
        <item x="119"/>
        <item x="17"/>
        <item x="28"/>
        <item x="59"/>
        <item x="61"/>
        <item x="120"/>
        <item x="62"/>
        <item x="121"/>
        <item x="122"/>
        <item x="29"/>
        <item x="63"/>
        <item x="123"/>
        <item x="30"/>
        <item x="64"/>
        <item x="79"/>
        <item x="65"/>
        <item x="124"/>
        <item x="1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9">
        <item x="8"/>
        <item x="4"/>
        <item x="13"/>
        <item x="17"/>
        <item x="12"/>
        <item x="20"/>
        <item x="14"/>
        <item x="19"/>
        <item x="37"/>
        <item x="22"/>
        <item x="26"/>
        <item x="15"/>
        <item x="29"/>
        <item x="27"/>
        <item x="16"/>
        <item x="6"/>
        <item x="33"/>
        <item x="35"/>
        <item x="18"/>
        <item x="5"/>
        <item x="7"/>
        <item x="21"/>
        <item x="34"/>
        <item x="25"/>
        <item x="11"/>
        <item x="36"/>
        <item x="23"/>
        <item x="1"/>
        <item x="31"/>
        <item x="32"/>
        <item x="30"/>
        <item x="24"/>
        <item x="3"/>
        <item x="28"/>
        <item x="9"/>
        <item x="10"/>
        <item x="2"/>
        <item x="0"/>
        <item t="default"/>
      </items>
    </pivotField>
    <pivotField axis="axisPage" multipleItemSelectionAllowed="1" showAll="0">
      <items count="3">
        <item h="1" x="0"/>
        <item x="1"/>
        <item t="default"/>
      </items>
    </pivotField>
    <pivotField showAll="0"/>
    <pivotField numFmtId="1" showAll="0"/>
    <pivotField numFmtId="1" showAll="0"/>
    <pivotField showAll="0"/>
    <pivotField axis="axisPage" multipleItemSelectionAllowed="1" showAll="0">
      <items count="3">
        <item h="1" x="1"/>
        <item x="0"/>
        <item t="default"/>
      </items>
    </pivotField>
  </pivotFields>
  <rowFields count="1">
    <field x="0"/>
  </rowFields>
  <rowItems count="9">
    <i>
      <x v="94"/>
    </i>
    <i>
      <x v="8"/>
    </i>
    <i>
      <x/>
    </i>
    <i>
      <x v="40"/>
    </i>
    <i>
      <x v="122"/>
    </i>
    <i>
      <x v="77"/>
    </i>
    <i>
      <x v="4"/>
    </i>
    <i>
      <x v="51"/>
    </i>
    <i>
      <x v="113"/>
    </i>
  </rowItems>
  <colItems count="1">
    <i/>
  </colItems>
  <pageFields count="2">
    <pageField fld="32" hier="-1"/>
    <pageField fld="37" hier="-1"/>
  </pageFields>
  <dataFields count="1">
    <dataField name="Udělených azylů" fld="3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BA3EF-A62E-D340-B826-5F05AE16D8F1}"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ontinent">
  <location ref="C93:E100" firstHeaderRow="0" firstDataRow="1" firstDataCol="1"/>
  <pivotFields count="38">
    <pivotField showAll="0"/>
    <pivotField axis="axisRow" showAll="0">
      <items count="8">
        <item sd="0" x="3"/>
        <item sd="0" x="2"/>
        <item sd="0" x="1"/>
        <item sd="0" x="4"/>
        <item sd="0" x="0"/>
        <item sd="0" x="5"/>
        <item m="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 showAll="0"/>
    <pivotField numFmtId="1"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Udělených azylů" fld="30" baseField="0" baseItem="0"/>
    <dataField name="Udělených azylů v %" fld="30"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D24EB3-2B24-F94E-A345-D3A7D40F3DA4}" name="PivotTable7"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átní příslušnost" fieldListSortAscending="1">
  <location ref="J29:L39" firstHeaderRow="0" firstDataRow="1" firstDataCol="1" rowPageCount="1" colPageCount="1"/>
  <pivotFields count="38">
    <pivotField axis="axisRow" showAll="0" sortType="ascending">
      <items count="129">
        <item x="31"/>
        <item x="18"/>
        <item x="80"/>
        <item x="81"/>
        <item x="32"/>
        <item x="33"/>
        <item x="34"/>
        <item x="0"/>
        <item x="19"/>
        <item x="82"/>
        <item x="126"/>
        <item x="35"/>
        <item x="66"/>
        <item x="20"/>
        <item x="83"/>
        <item x="1"/>
        <item x="84"/>
        <item x="85"/>
        <item x="86"/>
        <item x="2"/>
        <item x="71"/>
        <item x="4"/>
        <item x="36"/>
        <item x="67"/>
        <item x="87"/>
        <item x="88"/>
        <item x="68"/>
        <item x="89"/>
        <item x="3"/>
        <item x="90"/>
        <item x="37"/>
        <item x="91"/>
        <item x="92"/>
        <item x="38"/>
        <item x="93"/>
        <item x="94"/>
        <item x="69"/>
        <item x="70"/>
        <item x="39"/>
        <item x="40"/>
        <item x="41"/>
        <item x="42"/>
        <item x="5"/>
        <item x="43"/>
        <item x="44"/>
        <item x="95"/>
        <item x="96"/>
        <item x="45"/>
        <item x="21"/>
        <item x="46"/>
        <item x="97"/>
        <item x="47"/>
        <item x="98"/>
        <item x="72"/>
        <item x="99"/>
        <item x="100"/>
        <item x="101"/>
        <item x="48"/>
        <item x="49"/>
        <item x="22"/>
        <item x="73"/>
        <item x="50"/>
        <item x="51"/>
        <item x="52"/>
        <item x="102"/>
        <item x="103"/>
        <item x="6"/>
        <item x="7"/>
        <item x="104"/>
        <item x="8"/>
        <item x="105"/>
        <item x="106"/>
        <item x="107"/>
        <item x="108"/>
        <item x="74"/>
        <item x="23"/>
        <item x="53"/>
        <item x="54"/>
        <item x="109"/>
        <item x="9"/>
        <item x="55"/>
        <item x="127"/>
        <item x="110"/>
        <item x="111"/>
        <item x="75"/>
        <item x="10"/>
        <item x="56"/>
        <item x="57"/>
        <item x="76"/>
        <item x="112"/>
        <item x="11"/>
        <item x="12"/>
        <item x="14"/>
        <item x="13"/>
        <item x="24"/>
        <item x="113"/>
        <item x="77"/>
        <item x="58"/>
        <item x="114"/>
        <item x="25"/>
        <item x="115"/>
        <item x="15"/>
        <item x="116"/>
        <item x="16"/>
        <item x="78"/>
        <item x="26"/>
        <item x="27"/>
        <item x="60"/>
        <item x="117"/>
        <item x="118"/>
        <item x="119"/>
        <item x="17"/>
        <item x="28"/>
        <item x="59"/>
        <item x="61"/>
        <item x="120"/>
        <item x="62"/>
        <item x="121"/>
        <item x="122"/>
        <item x="29"/>
        <item x="63"/>
        <item x="123"/>
        <item x="30"/>
        <item x="64"/>
        <item x="79"/>
        <item x="65"/>
        <item x="124"/>
        <item x="1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axis="axisPage" multipleItemSelectionAllowed="1" showAll="0">
      <items count="3">
        <item h="1" x="0"/>
        <item x="1"/>
        <item t="default"/>
      </items>
    </pivotField>
    <pivotField showAll="0"/>
    <pivotField showAll="0"/>
    <pivotField showAll="0"/>
    <pivotField showAll="0"/>
    <pivotField numFmtId="1" showAll="0"/>
    <pivotField numFmtId="1" showAll="0"/>
    <pivotField showAll="0"/>
    <pivotField showAll="0"/>
  </pivotFields>
  <rowFields count="1">
    <field x="0"/>
  </rowFields>
  <rowItems count="10">
    <i>
      <x v="122"/>
    </i>
    <i>
      <x v="94"/>
    </i>
    <i>
      <x/>
    </i>
    <i>
      <x v="125"/>
    </i>
    <i>
      <x v="75"/>
    </i>
    <i>
      <x v="38"/>
    </i>
    <i>
      <x v="101"/>
    </i>
    <i>
      <x v="33"/>
    </i>
    <i>
      <x v="22"/>
    </i>
    <i>
      <x v="4"/>
    </i>
  </rowItems>
  <colFields count="1">
    <field x="-2"/>
  </colFields>
  <colItems count="2">
    <i>
      <x/>
    </i>
    <i i="1">
      <x v="1"/>
    </i>
  </colItems>
  <pageFields count="1">
    <pageField fld="29" hier="-1"/>
  </pageFields>
  <dataFields count="2">
    <dataField name="Pořadí " fld="28" baseField="0" baseItem="0"/>
    <dataField name="Žadatelů" fld="27" baseField="0" baseItem="0" numFmtId="3"/>
  </dataFields>
  <chartFormats count="2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0" count="1" selected="0">
            <x v="122"/>
          </reference>
        </references>
      </pivotArea>
    </chartFormat>
    <chartFormat chart="0" format="7">
      <pivotArea type="data" outline="0" fieldPosition="0">
        <references count="2">
          <reference field="4294967294" count="1" selected="0">
            <x v="0"/>
          </reference>
          <reference field="0" count="1" selected="0">
            <x v="94"/>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25"/>
          </reference>
        </references>
      </pivotArea>
    </chartFormat>
    <chartFormat chart="0" format="10">
      <pivotArea type="data" outline="0" fieldPosition="0">
        <references count="2">
          <reference field="4294967294" count="1" selected="0">
            <x v="0"/>
          </reference>
          <reference field="0" count="1" selected="0">
            <x v="75"/>
          </reference>
        </references>
      </pivotArea>
    </chartFormat>
    <chartFormat chart="0" format="11">
      <pivotArea type="data" outline="0" fieldPosition="0">
        <references count="2">
          <reference field="4294967294" count="1" selected="0">
            <x v="0"/>
          </reference>
          <reference field="0" count="1" selected="0">
            <x v="38"/>
          </reference>
        </references>
      </pivotArea>
    </chartFormat>
    <chartFormat chart="0" format="12">
      <pivotArea type="data" outline="0" fieldPosition="0">
        <references count="2">
          <reference field="4294967294" count="1" selected="0">
            <x v="0"/>
          </reference>
          <reference field="0" count="1" selected="0">
            <x v="101"/>
          </reference>
        </references>
      </pivotArea>
    </chartFormat>
    <chartFormat chart="0" format="13">
      <pivotArea type="data" outline="0" fieldPosition="0">
        <references count="2">
          <reference field="4294967294" count="1" selected="0">
            <x v="0"/>
          </reference>
          <reference field="0" count="1" selected="0">
            <x v="33"/>
          </reference>
        </references>
      </pivotArea>
    </chartFormat>
    <chartFormat chart="0" format="14">
      <pivotArea type="data" outline="0" fieldPosition="0">
        <references count="2">
          <reference field="4294967294" count="1" selected="0">
            <x v="0"/>
          </reference>
          <reference field="0" count="1" selected="0">
            <x v="22"/>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1"/>
          </reference>
          <reference field="0" count="1" selected="0">
            <x v="122"/>
          </reference>
        </references>
      </pivotArea>
    </chartFormat>
    <chartFormat chart="0" format="17">
      <pivotArea type="data" outline="0" fieldPosition="0">
        <references count="2">
          <reference field="4294967294" count="1" selected="0">
            <x v="1"/>
          </reference>
          <reference field="0" count="1" selected="0">
            <x v="94"/>
          </reference>
        </references>
      </pivotArea>
    </chartFormat>
    <chartFormat chart="0" format="18">
      <pivotArea type="data" outline="0" fieldPosition="0">
        <references count="2">
          <reference field="4294967294" count="1" selected="0">
            <x v="1"/>
          </reference>
          <reference field="0" count="1" selected="0">
            <x v="0"/>
          </reference>
        </references>
      </pivotArea>
    </chartFormat>
    <chartFormat chart="0" format="19">
      <pivotArea type="data" outline="0" fieldPosition="0">
        <references count="2">
          <reference field="4294967294" count="1" selected="0">
            <x v="1"/>
          </reference>
          <reference field="0" count="1" selected="0">
            <x v="125"/>
          </reference>
        </references>
      </pivotArea>
    </chartFormat>
    <chartFormat chart="0" format="20">
      <pivotArea type="data" outline="0" fieldPosition="0">
        <references count="2">
          <reference field="4294967294" count="1" selected="0">
            <x v="1"/>
          </reference>
          <reference field="0" count="1" selected="0">
            <x v="75"/>
          </reference>
        </references>
      </pivotArea>
    </chartFormat>
    <chartFormat chart="0" format="21">
      <pivotArea type="data" outline="0" fieldPosition="0">
        <references count="2">
          <reference field="4294967294" count="1" selected="0">
            <x v="1"/>
          </reference>
          <reference field="0" count="1" selected="0">
            <x v="38"/>
          </reference>
        </references>
      </pivotArea>
    </chartFormat>
    <chartFormat chart="0" format="22">
      <pivotArea type="data" outline="0" fieldPosition="0">
        <references count="2">
          <reference field="4294967294" count="1" selected="0">
            <x v="1"/>
          </reference>
          <reference field="0" count="1" selected="0">
            <x v="101"/>
          </reference>
        </references>
      </pivotArea>
    </chartFormat>
    <chartFormat chart="0" format="23">
      <pivotArea type="data" outline="0" fieldPosition="0">
        <references count="2">
          <reference field="4294967294" count="1" selected="0">
            <x v="1"/>
          </reference>
          <reference field="0" count="1" selected="0">
            <x v="33"/>
          </reference>
        </references>
      </pivotArea>
    </chartFormat>
    <chartFormat chart="0" format="24">
      <pivotArea type="data" outline="0" fieldPosition="0">
        <references count="2">
          <reference field="4294967294" count="1" selected="0">
            <x v="1"/>
          </reference>
          <reference field="0" count="1" selected="0">
            <x v="22"/>
          </reference>
        </references>
      </pivotArea>
    </chartFormat>
    <chartFormat chart="0" format="25">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EF71D0-A89C-FF4B-843B-B96E16EDDD46}" name="PivotTable1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átní příslušnost">
  <location ref="C127:F137" firstHeaderRow="0" firstDataRow="1" firstDataCol="1" rowPageCount="1" colPageCount="1"/>
  <pivotFields count="38">
    <pivotField axis="axisRow" showAll="0" sortType="descending">
      <items count="129">
        <item x="31"/>
        <item x="18"/>
        <item x="80"/>
        <item x="81"/>
        <item x="32"/>
        <item x="33"/>
        <item x="34"/>
        <item x="0"/>
        <item x="19"/>
        <item x="82"/>
        <item x="126"/>
        <item x="35"/>
        <item x="66"/>
        <item x="20"/>
        <item x="83"/>
        <item x="1"/>
        <item x="84"/>
        <item x="85"/>
        <item x="86"/>
        <item x="2"/>
        <item x="71"/>
        <item x="4"/>
        <item x="36"/>
        <item x="67"/>
        <item x="87"/>
        <item x="88"/>
        <item x="68"/>
        <item x="89"/>
        <item x="3"/>
        <item x="90"/>
        <item x="37"/>
        <item x="91"/>
        <item x="92"/>
        <item x="38"/>
        <item x="93"/>
        <item x="94"/>
        <item x="69"/>
        <item x="70"/>
        <item x="39"/>
        <item x="40"/>
        <item x="41"/>
        <item x="42"/>
        <item x="5"/>
        <item x="43"/>
        <item x="44"/>
        <item x="95"/>
        <item x="96"/>
        <item x="45"/>
        <item x="21"/>
        <item x="46"/>
        <item x="97"/>
        <item x="47"/>
        <item x="98"/>
        <item x="72"/>
        <item x="99"/>
        <item x="100"/>
        <item x="101"/>
        <item x="48"/>
        <item x="49"/>
        <item x="22"/>
        <item x="73"/>
        <item x="50"/>
        <item x="51"/>
        <item x="52"/>
        <item x="102"/>
        <item x="103"/>
        <item x="6"/>
        <item x="7"/>
        <item x="104"/>
        <item x="8"/>
        <item x="105"/>
        <item x="106"/>
        <item x="107"/>
        <item x="108"/>
        <item x="74"/>
        <item x="23"/>
        <item x="53"/>
        <item x="54"/>
        <item x="109"/>
        <item x="9"/>
        <item x="55"/>
        <item x="127"/>
        <item x="110"/>
        <item x="111"/>
        <item x="75"/>
        <item x="10"/>
        <item x="56"/>
        <item x="57"/>
        <item x="76"/>
        <item x="112"/>
        <item x="11"/>
        <item x="12"/>
        <item x="14"/>
        <item x="13"/>
        <item x="24"/>
        <item x="113"/>
        <item x="77"/>
        <item x="58"/>
        <item x="114"/>
        <item x="25"/>
        <item x="115"/>
        <item x="15"/>
        <item x="116"/>
        <item x="16"/>
        <item x="78"/>
        <item x="26"/>
        <item x="27"/>
        <item x="60"/>
        <item x="117"/>
        <item x="118"/>
        <item x="119"/>
        <item x="17"/>
        <item x="28"/>
        <item x="59"/>
        <item x="61"/>
        <item x="120"/>
        <item x="62"/>
        <item x="121"/>
        <item x="122"/>
        <item x="29"/>
        <item x="63"/>
        <item x="123"/>
        <item x="30"/>
        <item x="64"/>
        <item x="79"/>
        <item x="65"/>
        <item x="124"/>
        <item x="125"/>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dataField="1" numFmtId="1" showAll="0"/>
    <pivotField numFmtId="1" showAll="0"/>
    <pivotField axis="axisPage" multipleItemSelectionAllowed="1" showAll="0">
      <items count="3">
        <item h="1" x="0"/>
        <item x="1"/>
        <item t="default"/>
      </items>
    </pivotField>
    <pivotField showAll="0"/>
  </pivotFields>
  <rowFields count="1">
    <field x="0"/>
  </rowFields>
  <rowItems count="10">
    <i>
      <x v="84"/>
    </i>
    <i>
      <x v="24"/>
    </i>
    <i>
      <x v="77"/>
    </i>
    <i>
      <x v="17"/>
    </i>
    <i>
      <x v="26"/>
    </i>
    <i>
      <x v="120"/>
    </i>
    <i>
      <x v="13"/>
    </i>
    <i>
      <x v="97"/>
    </i>
    <i>
      <x v="12"/>
    </i>
    <i>
      <x v="18"/>
    </i>
  </rowItems>
  <colFields count="1">
    <field x="-2"/>
  </colFields>
  <colItems count="3">
    <i>
      <x/>
    </i>
    <i i="1">
      <x v="1"/>
    </i>
    <i i="2">
      <x v="2"/>
    </i>
  </colItems>
  <pageFields count="1">
    <pageField fld="36" hier="-1"/>
  </pageFields>
  <dataFields count="3">
    <dataField name="Žádostí" fld="27" baseField="0" baseItem="0"/>
    <dataField name="Udělených azylů" fld="30" baseField="0" baseItem="0"/>
    <dataField name="Úspěšnost v %" fld="3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0EF683-F36F-8447-BF73-EF4661440B4B}" name="odkud"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ontinent">
  <location ref="C12:E19" firstHeaderRow="0" firstDataRow="1" firstDataCol="1"/>
  <pivotFields count="38">
    <pivotField showAll="0"/>
    <pivotField axis="axisRow" showAll="0">
      <items count="8">
        <item sd="0" x="3"/>
        <item x="2"/>
        <item x="1"/>
        <item sd="0" x="0"/>
        <item m="1" x="6"/>
        <item sd="0"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1" showAll="0"/>
    <pivotField numFmtId="1" showAll="0"/>
    <pivotField showAll="0"/>
    <pivotField showAll="0"/>
  </pivotFields>
  <rowFields count="1">
    <field x="1"/>
  </rowFields>
  <rowItems count="7">
    <i>
      <x/>
    </i>
    <i>
      <x v="1"/>
    </i>
    <i>
      <x v="2"/>
    </i>
    <i>
      <x v="3"/>
    </i>
    <i>
      <x v="5"/>
    </i>
    <i>
      <x v="6"/>
    </i>
    <i t="grand">
      <x/>
    </i>
  </rowItems>
  <colFields count="1">
    <field x="-2"/>
  </colFields>
  <colItems count="2">
    <i>
      <x/>
    </i>
    <i i="1">
      <x v="1"/>
    </i>
  </colItems>
  <dataFields count="2">
    <dataField name="Žadatelů" fld="27" baseField="0" baseItem="0"/>
    <dataField name="Žadatelů v %" fld="27"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7F2042-F1A6-F54E-A83D-8FC268D4392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ontinent">
  <location ref="A47" firstHeaderRow="0" firstDataRow="0" firstDataCol="0" rowPageCount="1" colPageCount="1"/>
  <pivotFields count="38">
    <pivotField showAll="0"/>
    <pivotField axis="axisPage" multipleItemSelectionAllowed="1" showAll="0">
      <items count="8">
        <item h="1" sd="0" x="3"/>
        <item h="1" x="2"/>
        <item h="1" x="1"/>
        <item sd="0" x="0"/>
        <item h="1" m="1" x="6"/>
        <item h="1" sd="0" x="4"/>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DEBA4F-12D5-754D-8754-AEFF96C2CC7F}"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Y42" firstHeaderRow="0" firstDataRow="1" firstDataCol="0"/>
  <pivotFields count="29">
    <pivotField showAll="0"/>
    <pivotField showAll="0">
      <items count="7">
        <item x="3"/>
        <item x="2"/>
        <item x="1"/>
        <item x="4"/>
        <item x="0"/>
        <item x="5"/>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Items count="1">
    <i/>
  </rowItems>
  <colFields count="1">
    <field x="-2"/>
  </colFields>
  <colItems count="2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colItems>
  <dataFields count="25">
    <dataField name="Sum of 1997" fld="3" baseField="0" baseItem="0"/>
    <dataField name="Sum of 2000" fld="6" baseField="0" baseItem="0"/>
    <dataField name="Sum of 1999" fld="5" baseField="0" baseItem="0"/>
    <dataField name="Sum of 1998" fld="4" baseField="0" baseItem="0"/>
    <dataField name="Sum of 2001" fld="7" baseField="0" baseItem="0"/>
    <dataField name="Sum of 2002" fld="8" baseField="0" baseItem="0"/>
    <dataField name="Sum of 2003" fld="9" baseField="0" baseItem="0"/>
    <dataField name="Sum of 2004" fld="10" baseField="0" baseItem="0"/>
    <dataField name="Sum of 2005" fld="11" baseField="0" baseItem="0"/>
    <dataField name="Sum of 2006" fld="12" baseField="0" baseItem="0"/>
    <dataField name="Sum of 2007" fld="13" baseField="0" baseItem="0"/>
    <dataField name="Sum of 2009" fld="15" baseField="0" baseItem="0"/>
    <dataField name="Sum of 2008" fld="14" baseField="0" baseItem="0"/>
    <dataField name="Sum of 2010" fld="16" baseField="0" baseItem="0"/>
    <dataField name="Sum of 2011" fld="17" baseField="0" baseItem="0"/>
    <dataField name="Sum of 2012" fld="18" baseField="0" baseItem="0"/>
    <dataField name="Sum of 2013" fld="19" baseField="0" baseItem="0"/>
    <dataField name="Sum of 2014" fld="20" baseField="0" baseItem="0"/>
    <dataField name="Sum of 2015" fld="21" baseField="0" baseItem="0"/>
    <dataField name="Sum of 2016" fld="22" baseField="0" baseItem="0"/>
    <dataField name="Sum of 2017" fld="23" baseField="0" baseItem="0"/>
    <dataField name="Sum of 2018" fld="24" baseField="0" baseItem="0"/>
    <dataField name="Sum of 2019" fld="25" baseField="0" baseItem="0"/>
    <dataField name="Sum of 2020" fld="26" baseField="0" baseItem="0"/>
    <dataField name="Sum of 2021" fld="27" baseField="0" baseItem="0"/>
  </dataFields>
  <chartFormats count="25">
    <chartFormat chart="4" format="75" series="1">
      <pivotArea type="data" outline="0" fieldPosition="0">
        <references count="1">
          <reference field="4294967294" count="1" selected="0">
            <x v="0"/>
          </reference>
        </references>
      </pivotArea>
    </chartFormat>
    <chartFormat chart="4" format="76" series="1">
      <pivotArea type="data" outline="0" fieldPosition="0">
        <references count="1">
          <reference field="4294967294" count="1" selected="0">
            <x v="1"/>
          </reference>
        </references>
      </pivotArea>
    </chartFormat>
    <chartFormat chart="4" format="77" series="1">
      <pivotArea type="data" outline="0" fieldPosition="0">
        <references count="1">
          <reference field="4294967294" count="1" selected="0">
            <x v="2"/>
          </reference>
        </references>
      </pivotArea>
    </chartFormat>
    <chartFormat chart="4" format="78" series="1">
      <pivotArea type="data" outline="0" fieldPosition="0">
        <references count="1">
          <reference field="4294967294" count="1" selected="0">
            <x v="3"/>
          </reference>
        </references>
      </pivotArea>
    </chartFormat>
    <chartFormat chart="4" format="79" series="1">
      <pivotArea type="data" outline="0" fieldPosition="0">
        <references count="1">
          <reference field="4294967294" count="1" selected="0">
            <x v="4"/>
          </reference>
        </references>
      </pivotArea>
    </chartFormat>
    <chartFormat chart="4" format="80" series="1">
      <pivotArea type="data" outline="0" fieldPosition="0">
        <references count="1">
          <reference field="4294967294" count="1" selected="0">
            <x v="5"/>
          </reference>
        </references>
      </pivotArea>
    </chartFormat>
    <chartFormat chart="4" format="81" series="1">
      <pivotArea type="data" outline="0" fieldPosition="0">
        <references count="1">
          <reference field="4294967294" count="1" selected="0">
            <x v="6"/>
          </reference>
        </references>
      </pivotArea>
    </chartFormat>
    <chartFormat chart="4" format="82" series="1">
      <pivotArea type="data" outline="0" fieldPosition="0">
        <references count="1">
          <reference field="4294967294" count="1" selected="0">
            <x v="7"/>
          </reference>
        </references>
      </pivotArea>
    </chartFormat>
    <chartFormat chart="4" format="83" series="1">
      <pivotArea type="data" outline="0" fieldPosition="0">
        <references count="1">
          <reference field="4294967294" count="1" selected="0">
            <x v="8"/>
          </reference>
        </references>
      </pivotArea>
    </chartFormat>
    <chartFormat chart="4" format="84" series="1">
      <pivotArea type="data" outline="0" fieldPosition="0">
        <references count="1">
          <reference field="4294967294" count="1" selected="0">
            <x v="9"/>
          </reference>
        </references>
      </pivotArea>
    </chartFormat>
    <chartFormat chart="4" format="85" series="1">
      <pivotArea type="data" outline="0" fieldPosition="0">
        <references count="1">
          <reference field="4294967294" count="1" selected="0">
            <x v="10"/>
          </reference>
        </references>
      </pivotArea>
    </chartFormat>
    <chartFormat chart="4" format="86" series="1">
      <pivotArea type="data" outline="0" fieldPosition="0">
        <references count="1">
          <reference field="4294967294" count="1" selected="0">
            <x v="11"/>
          </reference>
        </references>
      </pivotArea>
    </chartFormat>
    <chartFormat chart="4" format="87" series="1">
      <pivotArea type="data" outline="0" fieldPosition="0">
        <references count="1">
          <reference field="4294967294" count="1" selected="0">
            <x v="12"/>
          </reference>
        </references>
      </pivotArea>
    </chartFormat>
    <chartFormat chart="4" format="88" series="1">
      <pivotArea type="data" outline="0" fieldPosition="0">
        <references count="1">
          <reference field="4294967294" count="1" selected="0">
            <x v="13"/>
          </reference>
        </references>
      </pivotArea>
    </chartFormat>
    <chartFormat chart="4" format="89" series="1">
      <pivotArea type="data" outline="0" fieldPosition="0">
        <references count="1">
          <reference field="4294967294" count="1" selected="0">
            <x v="14"/>
          </reference>
        </references>
      </pivotArea>
    </chartFormat>
    <chartFormat chart="4" format="90" series="1">
      <pivotArea type="data" outline="0" fieldPosition="0">
        <references count="1">
          <reference field="4294967294" count="1" selected="0">
            <x v="15"/>
          </reference>
        </references>
      </pivotArea>
    </chartFormat>
    <chartFormat chart="4" format="91" series="1">
      <pivotArea type="data" outline="0" fieldPosition="0">
        <references count="1">
          <reference field="4294967294" count="1" selected="0">
            <x v="16"/>
          </reference>
        </references>
      </pivotArea>
    </chartFormat>
    <chartFormat chart="4" format="92" series="1">
      <pivotArea type="data" outline="0" fieldPosition="0">
        <references count="1">
          <reference field="4294967294" count="1" selected="0">
            <x v="17"/>
          </reference>
        </references>
      </pivotArea>
    </chartFormat>
    <chartFormat chart="4" format="93" series="1">
      <pivotArea type="data" outline="0" fieldPosition="0">
        <references count="1">
          <reference field="4294967294" count="1" selected="0">
            <x v="18"/>
          </reference>
        </references>
      </pivotArea>
    </chartFormat>
    <chartFormat chart="4" format="94" series="1">
      <pivotArea type="data" outline="0" fieldPosition="0">
        <references count="1">
          <reference field="4294967294" count="1" selected="0">
            <x v="19"/>
          </reference>
        </references>
      </pivotArea>
    </chartFormat>
    <chartFormat chart="4" format="95" series="1">
      <pivotArea type="data" outline="0" fieldPosition="0">
        <references count="1">
          <reference field="4294967294" count="1" selected="0">
            <x v="20"/>
          </reference>
        </references>
      </pivotArea>
    </chartFormat>
    <chartFormat chart="4" format="96" series="1">
      <pivotArea type="data" outline="0" fieldPosition="0">
        <references count="1">
          <reference field="4294967294" count="1" selected="0">
            <x v="21"/>
          </reference>
        </references>
      </pivotArea>
    </chartFormat>
    <chartFormat chart="4" format="97" series="1">
      <pivotArea type="data" outline="0" fieldPosition="0">
        <references count="1">
          <reference field="4294967294" count="1" selected="0">
            <x v="22"/>
          </reference>
        </references>
      </pivotArea>
    </chartFormat>
    <chartFormat chart="4" format="98" series="1">
      <pivotArea type="data" outline="0" fieldPosition="0">
        <references count="1">
          <reference field="4294967294" count="1" selected="0">
            <x v="23"/>
          </reference>
        </references>
      </pivotArea>
    </chartFormat>
    <chartFormat chart="4" format="99" series="1">
      <pivotArea type="data" outline="0" fieldPosition="0">
        <references count="1">
          <reference field="4294967294"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A34C6B-9D74-8345-B9F1-BD8C22BC843F}"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X36" firstHeaderRow="0" firstDataRow="1" firstDataCol="0"/>
  <pivotFields count="38">
    <pivotField showAll="0"/>
    <pivotField showAll="0">
      <items count="8">
        <item h="1" x="3"/>
        <item x="2"/>
        <item x="1"/>
        <item x="4"/>
        <item x="0"/>
        <item h="1" x="5"/>
        <item h="1" m="1" x="6"/>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numFmtId="1" showAll="0"/>
    <pivotField numFmtId="1" showAll="0"/>
    <pivotField showAll="0"/>
    <pivotField showAll="0"/>
  </pivotFields>
  <rowItems count="1">
    <i/>
  </rowItems>
  <colFields count="1">
    <field x="-2"/>
  </colFields>
  <colItems count="2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colItems>
  <dataFields count="24">
    <dataField name="1998 " fld="3" baseField="0" baseItem="0"/>
    <dataField name="1999 " fld="4" baseField="0" baseItem="0"/>
    <dataField name="2000 " fld="5" baseField="0" baseItem="0"/>
    <dataField name="2001 " fld="6" baseField="0" baseItem="0"/>
    <dataField name="2002 " fld="7" baseField="0" baseItem="0"/>
    <dataField name="2003 " fld="8" baseField="0" baseItem="0"/>
    <dataField name="Sum of 2004" fld="9" baseField="0" baseItem="0"/>
    <dataField name="Sum of 2005" fld="10" baseField="0" baseItem="0"/>
    <dataField name="Sum of 2006" fld="11" baseField="0" baseItem="0"/>
    <dataField name="Sum of 2007" fld="12" baseField="0" baseItem="0"/>
    <dataField name="Sum of 2008" fld="13" baseField="0" baseItem="0"/>
    <dataField name="Sum of 2009" fld="14" baseField="0" baseItem="0"/>
    <dataField name="Sum of 2010" fld="15" baseField="0" baseItem="0"/>
    <dataField name="Sum of 2011" fld="16" baseField="0" baseItem="0"/>
    <dataField name="Sum of 2012" fld="17" baseField="0" baseItem="0"/>
    <dataField name="Sum of 2013" fld="18" baseField="0" baseItem="0"/>
    <dataField name="Sum of 2014" fld="19" baseField="0" baseItem="0"/>
    <dataField name="Sum of 2015" fld="20" baseField="0" baseItem="0"/>
    <dataField name="Sum of 2016" fld="21" baseField="0" baseItem="0"/>
    <dataField name="Sum of 2017" fld="22" baseField="0" baseItem="0"/>
    <dataField name="Sum of 2018" fld="23" baseField="0" baseItem="0"/>
    <dataField name="Sum of 2019" fld="24" baseField="0" baseItem="0"/>
    <dataField name="Sum of 2020" fld="25" baseField="0" baseItem="0"/>
    <dataField name="Sum of 2021" fld="26" baseField="0" baseItem="0"/>
  </dataFields>
  <chartFormats count="24">
    <chartFormat chart="8" format="48" series="1">
      <pivotArea type="data" outline="0" fieldPosition="0">
        <references count="1">
          <reference field="4294967294" count="1" selected="0">
            <x v="0"/>
          </reference>
        </references>
      </pivotArea>
    </chartFormat>
    <chartFormat chart="8" format="49" series="1">
      <pivotArea type="data" outline="0" fieldPosition="0">
        <references count="1">
          <reference field="4294967294" count="1" selected="0">
            <x v="1"/>
          </reference>
        </references>
      </pivotArea>
    </chartFormat>
    <chartFormat chart="8" format="50" series="1">
      <pivotArea type="data" outline="0" fieldPosition="0">
        <references count="1">
          <reference field="4294967294" count="1" selected="0">
            <x v="2"/>
          </reference>
        </references>
      </pivotArea>
    </chartFormat>
    <chartFormat chart="8" format="51" series="1">
      <pivotArea type="data" outline="0" fieldPosition="0">
        <references count="1">
          <reference field="4294967294" count="1" selected="0">
            <x v="3"/>
          </reference>
        </references>
      </pivotArea>
    </chartFormat>
    <chartFormat chart="8" format="52" series="1">
      <pivotArea type="data" outline="0" fieldPosition="0">
        <references count="1">
          <reference field="4294967294" count="1" selected="0">
            <x v="4"/>
          </reference>
        </references>
      </pivotArea>
    </chartFormat>
    <chartFormat chart="8" format="53" series="1">
      <pivotArea type="data" outline="0" fieldPosition="0">
        <references count="1">
          <reference field="4294967294" count="1" selected="0">
            <x v="5"/>
          </reference>
        </references>
      </pivotArea>
    </chartFormat>
    <chartFormat chart="8" format="54" series="1">
      <pivotArea type="data" outline="0" fieldPosition="0">
        <references count="1">
          <reference field="4294967294" count="1" selected="0">
            <x v="6"/>
          </reference>
        </references>
      </pivotArea>
    </chartFormat>
    <chartFormat chart="8" format="55" series="1">
      <pivotArea type="data" outline="0" fieldPosition="0">
        <references count="1">
          <reference field="4294967294" count="1" selected="0">
            <x v="7"/>
          </reference>
        </references>
      </pivotArea>
    </chartFormat>
    <chartFormat chart="8" format="56" series="1">
      <pivotArea type="data" outline="0" fieldPosition="0">
        <references count="1">
          <reference field="4294967294" count="1" selected="0">
            <x v="8"/>
          </reference>
        </references>
      </pivotArea>
    </chartFormat>
    <chartFormat chart="8" format="57" series="1">
      <pivotArea type="data" outline="0" fieldPosition="0">
        <references count="1">
          <reference field="4294967294" count="1" selected="0">
            <x v="9"/>
          </reference>
        </references>
      </pivotArea>
    </chartFormat>
    <chartFormat chart="8" format="58" series="1">
      <pivotArea type="data" outline="0" fieldPosition="0">
        <references count="1">
          <reference field="4294967294" count="1" selected="0">
            <x v="10"/>
          </reference>
        </references>
      </pivotArea>
    </chartFormat>
    <chartFormat chart="8" format="59" series="1">
      <pivotArea type="data" outline="0" fieldPosition="0">
        <references count="1">
          <reference field="4294967294" count="1" selected="0">
            <x v="11"/>
          </reference>
        </references>
      </pivotArea>
    </chartFormat>
    <chartFormat chart="8" format="60" series="1">
      <pivotArea type="data" outline="0" fieldPosition="0">
        <references count="1">
          <reference field="4294967294" count="1" selected="0">
            <x v="12"/>
          </reference>
        </references>
      </pivotArea>
    </chartFormat>
    <chartFormat chart="8" format="61" series="1">
      <pivotArea type="data" outline="0" fieldPosition="0">
        <references count="1">
          <reference field="4294967294" count="1" selected="0">
            <x v="13"/>
          </reference>
        </references>
      </pivotArea>
    </chartFormat>
    <chartFormat chart="8" format="62" series="1">
      <pivotArea type="data" outline="0" fieldPosition="0">
        <references count="1">
          <reference field="4294967294" count="1" selected="0">
            <x v="14"/>
          </reference>
        </references>
      </pivotArea>
    </chartFormat>
    <chartFormat chart="8" format="63" series="1">
      <pivotArea type="data" outline="0" fieldPosition="0">
        <references count="1">
          <reference field="4294967294" count="1" selected="0">
            <x v="15"/>
          </reference>
        </references>
      </pivotArea>
    </chartFormat>
    <chartFormat chart="8" format="64" series="1">
      <pivotArea type="data" outline="0" fieldPosition="0">
        <references count="1">
          <reference field="4294967294" count="1" selected="0">
            <x v="16"/>
          </reference>
        </references>
      </pivotArea>
    </chartFormat>
    <chartFormat chart="8" format="65" series="1">
      <pivotArea type="data" outline="0" fieldPosition="0">
        <references count="1">
          <reference field="4294967294" count="1" selected="0">
            <x v="17"/>
          </reference>
        </references>
      </pivotArea>
    </chartFormat>
    <chartFormat chart="8" format="66" series="1">
      <pivotArea type="data" outline="0" fieldPosition="0">
        <references count="1">
          <reference field="4294967294" count="1" selected="0">
            <x v="18"/>
          </reference>
        </references>
      </pivotArea>
    </chartFormat>
    <chartFormat chart="8" format="67" series="1">
      <pivotArea type="data" outline="0" fieldPosition="0">
        <references count="1">
          <reference field="4294967294" count="1" selected="0">
            <x v="19"/>
          </reference>
        </references>
      </pivotArea>
    </chartFormat>
    <chartFormat chart="8" format="68" series="1">
      <pivotArea type="data" outline="0" fieldPosition="0">
        <references count="1">
          <reference field="4294967294" count="1" selected="0">
            <x v="20"/>
          </reference>
        </references>
      </pivotArea>
    </chartFormat>
    <chartFormat chart="8" format="69" series="1">
      <pivotArea type="data" outline="0" fieldPosition="0">
        <references count="1">
          <reference field="4294967294" count="1" selected="0">
            <x v="21"/>
          </reference>
        </references>
      </pivotArea>
    </chartFormat>
    <chartFormat chart="8" format="70" series="1">
      <pivotArea type="data" outline="0" fieldPosition="0">
        <references count="1">
          <reference field="4294967294" count="1" selected="0">
            <x v="22"/>
          </reference>
        </references>
      </pivotArea>
    </chartFormat>
    <chartFormat chart="8" format="71" series="1">
      <pivotArea type="data" outline="0" fieldPosition="0">
        <references count="1">
          <reference field="4294967294"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5CE6DB59-F41A-334C-91A5-5822CF724F3B}" autoFormatId="16" applyNumberFormats="0" applyBorderFormats="0" applyFontFormats="0" applyPatternFormats="0" applyAlignmentFormats="0" applyWidthHeightFormats="0">
  <queryTableRefresh nextId="43" unboundColumnsRight="11">
    <queryTableFields count="38">
      <queryTableField id="1" name="R21 Počet žádostí o mezinárodní ochranu podle státní příslušnosti a roků zahájení řízení " tableColumnId="1"/>
      <queryTableField id="29" dataBound="0" tableColumnId="29"/>
      <queryTableField id="28" dataBound="0" tableColumnId="28"/>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30" dataBound="0" tableColumnId="31"/>
      <queryTableField id="31" dataBound="0" tableColumnId="26"/>
      <queryTableField id="32" dataBound="0" tableColumnId="27"/>
      <queryTableField id="33" dataBound="0" tableColumnId="30"/>
      <queryTableField id="35" dataBound="0" tableColumnId="33"/>
      <queryTableField id="36" dataBound="0" tableColumnId="34"/>
      <queryTableField id="37" dataBound="0" tableColumnId="35"/>
      <queryTableField id="39" dataBound="0" tableColumnId="36"/>
      <queryTableField id="41" dataBound="0" tableColumnId="38"/>
      <queryTableField id="40" dataBound="0" tableColumnId="37"/>
      <queryTableField id="42" dataBound="0" tableColumnId="39"/>
    </queryTableFields>
    <queryTableDeletedFields count="2">
      <deletedField name="Column27"/>
      <deletedField name="Column2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ontinent" xr10:uid="{94E847C4-C96D-0C42-BAA9-9DC2EE2CB4B3}" sourceName="kontinent">
  <pivotTables>
    <pivotTable tabId="4" name="PivotTable1"/>
  </pivotTables>
  <data>
    <tabular pivotCacheId="918268174">
      <items count="7">
        <i x="3"/>
        <i x="2"/>
        <i x="1"/>
        <i x="4"/>
        <i x="0" s="1"/>
        <i x="5"/>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ontinent" xr10:uid="{FF3E05FF-6CF5-5048-8FDD-EF0FB01D1E48}" cache="Slicer_kontinent" caption="kontinent" columnCount="3" rowHeight="25188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B8DDE1-C419-8545-AD9B-E89D2F34CBE3}" name="zadosti" displayName="zadosti" ref="A1:AL129" tableType="queryTable" totalsRowShown="0">
  <autoFilter ref="A1:AL129" xr:uid="{4CB8DDE1-C419-8545-AD9B-E89D2F34CBE3}"/>
  <tableColumns count="38">
    <tableColumn id="1" xr3:uid="{2D63F058-D407-2F46-8621-99886EA261B0}" uniqueName="1" name="Státní příslušnost" queryTableFieldId="1" dataDxfId="16"/>
    <tableColumn id="29" xr3:uid="{C6D3FD7C-9DBC-1649-8763-387A6340B1D0}" uniqueName="29" name="kontinent" queryTableFieldId="29" dataDxfId="15"/>
    <tableColumn id="28" xr3:uid="{455427A1-394F-F04C-A037-D0043F459C92}" uniqueName="28" name="oblast" queryTableFieldId="28" dataDxfId="14"/>
    <tableColumn id="2" xr3:uid="{BE55068D-7591-C143-A940-79BCA6175DFC}" uniqueName="2" name="1998" queryTableFieldId="2"/>
    <tableColumn id="3" xr3:uid="{96AF3CEF-CA5F-7F4E-9692-FC51B3578244}" uniqueName="3" name="1999" queryTableFieldId="3"/>
    <tableColumn id="4" xr3:uid="{A45A68BF-0468-FA4B-A915-5C2648330417}" uniqueName="4" name="2000" queryTableFieldId="4"/>
    <tableColumn id="5" xr3:uid="{94484445-87DD-BB46-97F4-75DBB5637CA9}" uniqueName="5" name="2001" queryTableFieldId="5"/>
    <tableColumn id="6" xr3:uid="{59F70F33-9C8A-1447-9D02-9C977811C89A}" uniqueName="6" name="2002" queryTableFieldId="6"/>
    <tableColumn id="7" xr3:uid="{F9A0AFC8-01BE-5D46-ABE4-D1398246D1EE}" uniqueName="7" name="2003" queryTableFieldId="7"/>
    <tableColumn id="8" xr3:uid="{4CB93BDD-9876-AA43-9102-7604DC7C1808}" uniqueName="8" name="2004" queryTableFieldId="8"/>
    <tableColumn id="9" xr3:uid="{312A43C7-D842-7341-AE09-AFBFA07B4296}" uniqueName="9" name="2005" queryTableFieldId="9"/>
    <tableColumn id="10" xr3:uid="{07FDBCFA-DD9B-4C41-A0A5-1C3CAD18B21E}" uniqueName="10" name="2006" queryTableFieldId="10"/>
    <tableColumn id="11" xr3:uid="{437AEBE6-7CD3-E14E-B667-17A72D3BD0BF}" uniqueName="11" name="2007" queryTableFieldId="11"/>
    <tableColumn id="12" xr3:uid="{EF998D0B-F35D-EA45-A052-A36C6ED78D21}" uniqueName="12" name="2008" queryTableFieldId="12"/>
    <tableColumn id="13" xr3:uid="{F76D2C8A-B128-A74A-969B-14E4ABD63FEB}" uniqueName="13" name="2009" queryTableFieldId="13"/>
    <tableColumn id="14" xr3:uid="{0617E9F3-5415-AE48-A8DF-A6EE824395FA}" uniqueName="14" name="2010" queryTableFieldId="14"/>
    <tableColumn id="15" xr3:uid="{47BE55C6-9E41-B648-BE11-23B4554AE2D7}" uniqueName="15" name="2011" queryTableFieldId="15"/>
    <tableColumn id="16" xr3:uid="{14D223C1-3F09-4A43-AEFD-72CC8DF3EE0B}" uniqueName="16" name="2012" queryTableFieldId="16"/>
    <tableColumn id="17" xr3:uid="{3294893A-5898-EA4B-9008-7FE07C812889}" uniqueName="17" name="2013" queryTableFieldId="17"/>
    <tableColumn id="18" xr3:uid="{8F2300A5-4B9A-F840-8D11-7867E7D26E6C}" uniqueName="18" name="2014" queryTableFieldId="18"/>
    <tableColumn id="19" xr3:uid="{A055A2FC-661D-0047-8432-0027F17F1210}" uniqueName="19" name="2015" queryTableFieldId="19"/>
    <tableColumn id="20" xr3:uid="{0A4F36F9-ABD2-DA48-A756-B6517DE1406F}" uniqueName="20" name="2016" queryTableFieldId="20"/>
    <tableColumn id="21" xr3:uid="{E38D295F-FF76-D149-B140-DF00FF901A0E}" uniqueName="21" name="2017" queryTableFieldId="21"/>
    <tableColumn id="22" xr3:uid="{53909912-C6E4-F041-AE02-C0A4E338A5ED}" uniqueName="22" name="2018" queryTableFieldId="22"/>
    <tableColumn id="23" xr3:uid="{EC31882C-ECDA-F048-A1F7-A375EADD6434}" uniqueName="23" name="2019" queryTableFieldId="23"/>
    <tableColumn id="24" xr3:uid="{CBE220C5-7E2B-7642-A4B9-9D11B6DEF67B}" uniqueName="24" name="2020" queryTableFieldId="24"/>
    <tableColumn id="25" xr3:uid="{547845D4-97E6-EF45-A0CD-ECD27C6A46A9}" uniqueName="25" name="2021" queryTableFieldId="25"/>
    <tableColumn id="31" xr3:uid="{E89A3212-943A-7041-BA9C-2505613F980C}" uniqueName="31" name="celkem žádostí" queryTableFieldId="30" dataDxfId="13">
      <calculatedColumnFormula>SUM(zadosti[[#This Row],[1998]:[2021]])</calculatedColumnFormula>
    </tableColumn>
    <tableColumn id="26" xr3:uid="{B1B78EC6-B4FE-C14F-9D93-511B4463A627}" uniqueName="26" name="pořadí" queryTableFieldId="31" dataDxfId="12">
      <calculatedColumnFormula>RANK(zadosti[[#This Row],[celkem žádostí]],zadosti[celkem žádostí])</calculatedColumnFormula>
    </tableColumn>
    <tableColumn id="27" xr3:uid="{F0921DAF-2C4C-794A-BBD4-1447F8662A12}" uniqueName="27" name="flag_TOP10" queryTableFieldId="32" dataDxfId="11">
      <calculatedColumnFormula>IF(zadosti[[#This Row],[pořadí]]&lt;=10,1,0)</calculatedColumnFormula>
    </tableColumn>
    <tableColumn id="30" xr3:uid="{20D1828A-4899-0449-9F3B-6C9D8151F7A2}" uniqueName="30" name="počet udělených" queryTableFieldId="33" dataDxfId="10">
      <calculatedColumnFormula>IFERROR(VLOOKUP(zadosti[[#This Row],[Státní příslušnost]],udeleno[],29,FALSE),0)</calculatedColumnFormula>
    </tableColumn>
    <tableColumn id="33" xr3:uid="{CB888CD7-594E-B940-959C-244E271DC24F}" uniqueName="33" name="pořadí2" queryTableFieldId="35" dataDxfId="9">
      <calculatedColumnFormula>RANK(zadosti[[#This Row],[počet udělených]],zadosti[počet udělených])</calculatedColumnFormula>
    </tableColumn>
    <tableColumn id="34" xr3:uid="{A06F6417-2CD5-D546-8462-AFF2C46BBAE0}" uniqueName="34" name="flag_TOP102" queryTableFieldId="36" dataDxfId="8">
      <calculatedColumnFormula>IF(zadosti[[#This Row],[pořadí2]]&lt;=10,1,0)</calculatedColumnFormula>
    </tableColumn>
    <tableColumn id="35" xr3:uid="{100D27AC-F283-2343-B353-5B9F9787553D}" uniqueName="35" name="flag_vyznam_zem" queryTableFieldId="37" dataDxfId="7">
      <calculatedColumnFormula>IF(zadosti[[#This Row],[celkem žádostí]]&gt;300,1,0)</calculatedColumnFormula>
    </tableColumn>
    <tableColumn id="36" xr3:uid="{2527F277-74C6-AF4E-9ECC-CE166675FE15}" uniqueName="36" name="úspěšnost" queryTableFieldId="39" dataDxfId="6">
      <calculatedColumnFormula>IFERROR(100/(zadosti[[#This Row],[celkem žádostí]]/zadosti[[#This Row],[počet udělených]]),0)</calculatedColumnFormula>
    </tableColumn>
    <tableColumn id="38" xr3:uid="{5E96FD25-7AB0-1D40-AD47-CE6A7D767787}" uniqueName="38" name="pořadí3" queryTableFieldId="41" dataDxfId="5">
      <calculatedColumnFormula>RANK(zadosti[[#This Row],[úspěšnost]],zadosti[úspěšnost])</calculatedColumnFormula>
    </tableColumn>
    <tableColumn id="37" xr3:uid="{59686EDE-7A0C-4048-AAC2-72D9261D32D5}" uniqueName="37" name="flag_TOP103" queryTableFieldId="40" dataDxfId="4">
      <calculatedColumnFormula>IF(zadosti[[#This Row],[pořadí3]]&lt;=10,1,0)</calculatedColumnFormula>
    </tableColumn>
    <tableColumn id="39" xr3:uid="{D075628F-F807-B14F-BF76-AE06DDBF5DBB}" uniqueName="39" name="flag_stat" queryTableFieldId="42" dataDxfId="3"/>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214C38-97A1-6E44-A42F-461438957D8C}" name="udeleno" displayName="udeleno" ref="A1:AC72" totalsRowShown="0">
  <autoFilter ref="A1:AC72" xr:uid="{93214C38-97A1-6E44-A42F-461438957D8C}"/>
  <tableColumns count="29">
    <tableColumn id="1" xr3:uid="{27A57E23-60A4-CD4D-990E-1C9B4006EFBE}" name="Státní příslušnost"/>
    <tableColumn id="2" xr3:uid="{472B6958-B2A6-104E-B37E-3DEA37B896A6}" name="kontinent"/>
    <tableColumn id="3" xr3:uid="{B4E3DF18-540A-AA44-873E-7B0347FBFEA0}" name="oblast"/>
    <tableColumn id="4" xr3:uid="{D5D13B06-B869-6A4B-A81A-F5818BC6C232}" name="1997"/>
    <tableColumn id="5" xr3:uid="{F44ADE5C-04C9-1D48-BB1A-5C05AEB09172}" name="1998"/>
    <tableColumn id="6" xr3:uid="{76001853-A411-0449-8E7E-217DE321F450}" name="1999"/>
    <tableColumn id="7" xr3:uid="{74D37B3D-2CBA-484F-9CB5-F41FF2FE96DA}" name="2000"/>
    <tableColumn id="8" xr3:uid="{F8CB526B-13CE-DA49-B607-1AF7F644E6FA}" name="2001"/>
    <tableColumn id="9" xr3:uid="{4C84E806-BC1B-5E4B-B71E-CA15537321B9}" name="2002"/>
    <tableColumn id="10" xr3:uid="{B3ED232A-929F-9E44-BB10-59BE17DFFF5E}" name="2003"/>
    <tableColumn id="11" xr3:uid="{86C93F88-CB97-824C-B926-28B813FA9A06}" name="2004"/>
    <tableColumn id="12" xr3:uid="{F8775ADB-A649-6741-B0E7-77ECBC8CF748}" name="2005"/>
    <tableColumn id="13" xr3:uid="{DA0AE667-FA25-4946-86F3-8C0462D61359}" name="2006"/>
    <tableColumn id="14" xr3:uid="{95B45AC3-0C5A-7F44-8C90-9A89BEEE6D78}" name="2007"/>
    <tableColumn id="15" xr3:uid="{879B9B64-7618-2E4F-9015-42B57E193976}" name="2008"/>
    <tableColumn id="16" xr3:uid="{60738973-E3E4-8446-B50A-3329B8574837}" name="2009"/>
    <tableColumn id="17" xr3:uid="{2F8E07B5-3A5B-2A41-97DE-02DE243A04E4}" name="2010"/>
    <tableColumn id="18" xr3:uid="{61D12640-C3B5-304F-8DA4-07EE43E1E348}" name="2011"/>
    <tableColumn id="19" xr3:uid="{D16EFE5F-7017-B148-BA69-294E21D823F4}" name="2012"/>
    <tableColumn id="20" xr3:uid="{7236E6EC-8A91-A840-AAFB-7E8E651D799E}" name="2013"/>
    <tableColumn id="21" xr3:uid="{777C611E-45B1-4B4C-9153-C6C38DADCB5B}" name="2014"/>
    <tableColumn id="22" xr3:uid="{A615523C-9CB9-164D-8633-93F58847C1DF}" name="2015"/>
    <tableColumn id="23" xr3:uid="{919FFD94-11BD-7247-BEEA-DD1C294D1F4D}" name="2016"/>
    <tableColumn id="24" xr3:uid="{305A36DC-CD34-8F40-8C06-280261D83043}" name="2017"/>
    <tableColumn id="25" xr3:uid="{0AB4FC80-C906-DB48-9C07-CB0681B2AE4B}" name="2018"/>
    <tableColumn id="26" xr3:uid="{81813048-3739-3047-973C-42B4FA97720F}" name="2019"/>
    <tableColumn id="27" xr3:uid="{94113794-5A97-C84A-B9B1-E27AEBF2FFC9}" name="2020"/>
    <tableColumn id="28" xr3:uid="{94D72B20-7D8D-D54F-A525-F682C171177C}" name="2021"/>
    <tableColumn id="29" xr3:uid="{5115858A-DCC4-2E40-BD40-03AFF453269B}" name="celkem uděleno" dataDxfId="2">
      <calculatedColumnFormula>SUM(udeleno[[#This Row],[1997]:[2021]])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E1581-621F-9B43-A455-6D66D1194B1B}">
  <dimension ref="A1:AL129"/>
  <sheetViews>
    <sheetView topLeftCell="A111" workbookViewId="0">
      <pane xSplit="1" topLeftCell="Z1" activePane="topRight" state="frozen"/>
      <selection pane="topRight" activeCell="AK136" sqref="AK136"/>
    </sheetView>
  </sheetViews>
  <sheetFormatPr baseColWidth="10" defaultRowHeight="16"/>
  <cols>
    <col min="1" max="1" width="19.33203125" customWidth="1"/>
    <col min="2" max="2" width="18.83203125" bestFit="1" customWidth="1"/>
    <col min="3" max="3" width="20.1640625" bestFit="1" customWidth="1"/>
    <col min="4" max="28" width="7.83203125" customWidth="1"/>
    <col min="29" max="29" width="10.33203125" customWidth="1"/>
    <col min="30" max="30" width="14" bestFit="1" customWidth="1"/>
    <col min="31" max="31" width="18.6640625" customWidth="1"/>
  </cols>
  <sheetData>
    <row r="1" spans="1:38">
      <c r="A1" t="s">
        <v>0</v>
      </c>
      <c r="B1" t="s">
        <v>139</v>
      </c>
      <c r="C1" t="s">
        <v>161</v>
      </c>
      <c r="D1" t="s">
        <v>115</v>
      </c>
      <c r="E1" t="s">
        <v>116</v>
      </c>
      <c r="F1" t="s">
        <v>117</v>
      </c>
      <c r="G1" t="s">
        <v>118</v>
      </c>
      <c r="H1" t="s">
        <v>119</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172</v>
      </c>
      <c r="AC1" t="s">
        <v>169</v>
      </c>
      <c r="AD1" t="s">
        <v>174</v>
      </c>
      <c r="AE1" s="10" t="s">
        <v>173</v>
      </c>
      <c r="AF1" t="s">
        <v>178</v>
      </c>
      <c r="AG1" t="s">
        <v>177</v>
      </c>
      <c r="AH1" t="s">
        <v>181</v>
      </c>
      <c r="AI1" t="s">
        <v>189</v>
      </c>
      <c r="AJ1" t="s">
        <v>191</v>
      </c>
      <c r="AK1" t="s">
        <v>190</v>
      </c>
      <c r="AL1" t="s">
        <v>194</v>
      </c>
    </row>
    <row r="2" spans="1:38">
      <c r="A2" t="s">
        <v>3</v>
      </c>
      <c r="B2" t="s">
        <v>1</v>
      </c>
      <c r="C2" t="s">
        <v>2</v>
      </c>
      <c r="D2">
        <v>0</v>
      </c>
      <c r="E2">
        <v>0</v>
      </c>
      <c r="F2">
        <v>0</v>
      </c>
      <c r="G2">
        <v>0</v>
      </c>
      <c r="H2">
        <v>0</v>
      </c>
      <c r="I2">
        <v>1</v>
      </c>
      <c r="J2">
        <v>0</v>
      </c>
      <c r="K2">
        <v>0</v>
      </c>
      <c r="L2">
        <v>0</v>
      </c>
      <c r="M2">
        <v>0</v>
      </c>
      <c r="N2">
        <v>0</v>
      </c>
      <c r="O2">
        <v>0</v>
      </c>
      <c r="P2">
        <v>0</v>
      </c>
      <c r="Q2">
        <v>0</v>
      </c>
      <c r="R2">
        <v>0</v>
      </c>
      <c r="S2">
        <v>0</v>
      </c>
      <c r="T2">
        <v>0</v>
      </c>
      <c r="U2">
        <v>0</v>
      </c>
      <c r="V2">
        <v>0</v>
      </c>
      <c r="W2">
        <v>0</v>
      </c>
      <c r="X2">
        <v>0</v>
      </c>
      <c r="Y2">
        <v>0</v>
      </c>
      <c r="Z2">
        <v>0</v>
      </c>
      <c r="AA2">
        <v>0</v>
      </c>
      <c r="AB2">
        <v>1</v>
      </c>
      <c r="AC2">
        <f>RANK(zadosti[[#This Row],[celkem žádostí]],zadosti[celkem žádostí])</f>
        <v>113</v>
      </c>
      <c r="AD2">
        <f>IF(zadosti[[#This Row],[pořadí]]&lt;=10,1,0)</f>
        <v>0</v>
      </c>
      <c r="AE2">
        <f>IFERROR(VLOOKUP(zadosti[[#This Row],[Státní příslušnost]],udeleno[],29,FALSE),0)</f>
        <v>0</v>
      </c>
      <c r="AF2">
        <f>RANK(zadosti[[#This Row],[počet udělených]],zadosti[počet udělených])</f>
        <v>71</v>
      </c>
      <c r="AG2">
        <f>IF(zadosti[[#This Row],[pořadí2]]&lt;=10,1,0)</f>
        <v>0</v>
      </c>
      <c r="AH2">
        <f>IF(zadosti[[#This Row],[celkem žádostí]]&gt;300,1,0)</f>
        <v>0</v>
      </c>
      <c r="AI2" s="15">
        <f>IFERROR(100/(zadosti[[#This Row],[celkem žádostí]]/zadosti[[#This Row],[počet udělených]]),0)</f>
        <v>0</v>
      </c>
      <c r="AJ2" s="15">
        <f>RANK(zadosti[[#This Row],[úspěšnost]],zadosti[úspěšnost])</f>
        <v>71</v>
      </c>
      <c r="AK2">
        <f>IF(zadosti[[#This Row],[pořadí3]]&lt;=10,1,0)</f>
        <v>0</v>
      </c>
      <c r="AL2">
        <v>1</v>
      </c>
    </row>
    <row r="3" spans="1:38">
      <c r="A3" t="s">
        <v>142</v>
      </c>
      <c r="B3" t="s">
        <v>1</v>
      </c>
      <c r="C3" t="s">
        <v>2</v>
      </c>
      <c r="D3">
        <v>138</v>
      </c>
      <c r="E3">
        <v>141</v>
      </c>
      <c r="F3">
        <v>156</v>
      </c>
      <c r="G3">
        <v>290</v>
      </c>
      <c r="H3">
        <v>123</v>
      </c>
      <c r="I3">
        <v>70</v>
      </c>
      <c r="J3">
        <v>58</v>
      </c>
      <c r="K3">
        <v>45</v>
      </c>
      <c r="L3">
        <v>13</v>
      </c>
      <c r="M3">
        <v>1</v>
      </c>
      <c r="N3">
        <v>0</v>
      </c>
      <c r="O3">
        <v>0</v>
      </c>
      <c r="P3">
        <v>0</v>
      </c>
      <c r="Q3">
        <v>0</v>
      </c>
      <c r="R3">
        <v>1</v>
      </c>
      <c r="S3">
        <v>0</v>
      </c>
      <c r="T3">
        <v>1</v>
      </c>
      <c r="U3">
        <v>0</v>
      </c>
      <c r="V3">
        <v>0</v>
      </c>
      <c r="W3">
        <v>0</v>
      </c>
      <c r="X3">
        <v>2</v>
      </c>
      <c r="Y3">
        <v>0</v>
      </c>
      <c r="Z3">
        <v>0</v>
      </c>
      <c r="AA3">
        <v>0</v>
      </c>
      <c r="AB3">
        <v>1039</v>
      </c>
      <c r="AC3">
        <f>RANK(zadosti[[#This Row],[celkem žádostí]],zadosti[celkem žádostí])</f>
        <v>20</v>
      </c>
      <c r="AD3">
        <f>IF(zadosti[[#This Row],[pořadí]]&lt;=10,1,0)</f>
        <v>0</v>
      </c>
      <c r="AE3">
        <f>IFERROR(VLOOKUP(zadosti[[#This Row],[Státní příslušnost]],udeleno[],29,FALSE),0)</f>
        <v>13</v>
      </c>
      <c r="AF3">
        <f>RANK(zadosti[[#This Row],[počet udělených]],zadosti[počet udělených])</f>
        <v>30</v>
      </c>
      <c r="AG3">
        <f>IF(zadosti[[#This Row],[pořadí2]]&lt;=10,1,0)</f>
        <v>0</v>
      </c>
      <c r="AH3">
        <f>IF(zadosti[[#This Row],[celkem žádostí]]&gt;300,1,0)</f>
        <v>1</v>
      </c>
      <c r="AI3" s="15">
        <f>IFERROR(100/(zadosti[[#This Row],[celkem žádostí]]/zadosti[[#This Row],[počet udělených]]),0)</f>
        <v>1.2512030798845044</v>
      </c>
      <c r="AJ3" s="15">
        <f>RANK(zadosti[[#This Row],[úspěšnost]],zadosti[úspěšnost])</f>
        <v>56</v>
      </c>
      <c r="AK3">
        <f>IF(zadosti[[#This Row],[pořadí3]]&lt;=10,1,0)</f>
        <v>0</v>
      </c>
      <c r="AL3">
        <v>1</v>
      </c>
    </row>
    <row r="4" spans="1:38">
      <c r="A4" t="s">
        <v>143</v>
      </c>
      <c r="B4" t="s">
        <v>1</v>
      </c>
      <c r="C4" t="s">
        <v>2</v>
      </c>
      <c r="D4">
        <v>0</v>
      </c>
      <c r="E4">
        <v>0</v>
      </c>
      <c r="F4">
        <v>0</v>
      </c>
      <c r="G4">
        <v>0</v>
      </c>
      <c r="H4">
        <v>0</v>
      </c>
      <c r="I4">
        <v>0</v>
      </c>
      <c r="J4">
        <v>0</v>
      </c>
      <c r="K4">
        <v>0</v>
      </c>
      <c r="L4">
        <v>0</v>
      </c>
      <c r="M4">
        <v>0</v>
      </c>
      <c r="N4">
        <v>0</v>
      </c>
      <c r="O4">
        <v>0</v>
      </c>
      <c r="P4">
        <v>0</v>
      </c>
      <c r="Q4">
        <v>0</v>
      </c>
      <c r="R4">
        <v>0</v>
      </c>
      <c r="S4">
        <v>1</v>
      </c>
      <c r="T4">
        <v>0</v>
      </c>
      <c r="U4">
        <v>0</v>
      </c>
      <c r="V4">
        <v>0</v>
      </c>
      <c r="W4">
        <v>0</v>
      </c>
      <c r="X4">
        <v>0</v>
      </c>
      <c r="Y4">
        <v>0</v>
      </c>
      <c r="Z4">
        <v>0</v>
      </c>
      <c r="AA4">
        <v>0</v>
      </c>
      <c r="AB4">
        <v>1</v>
      </c>
      <c r="AC4">
        <f>RANK(zadosti[[#This Row],[celkem žádostí]],zadosti[celkem žádostí])</f>
        <v>113</v>
      </c>
      <c r="AD4">
        <f>IF(zadosti[[#This Row],[pořadí]]&lt;=10,1,0)</f>
        <v>0</v>
      </c>
      <c r="AE4">
        <f>IFERROR(VLOOKUP(zadosti[[#This Row],[Státní příslušnost]],udeleno[],29,FALSE),0)</f>
        <v>0</v>
      </c>
      <c r="AF4">
        <f>RANK(zadosti[[#This Row],[počet udělených]],zadosti[počet udělených])</f>
        <v>71</v>
      </c>
      <c r="AG4">
        <f>IF(zadosti[[#This Row],[pořadí2]]&lt;=10,1,0)</f>
        <v>0</v>
      </c>
      <c r="AH4">
        <f>IF(zadosti[[#This Row],[celkem žádostí]]&gt;300,1,0)</f>
        <v>0</v>
      </c>
      <c r="AI4" s="15">
        <f>IFERROR(100/(zadosti[[#This Row],[celkem žádostí]]/zadosti[[#This Row],[počet udělených]]),0)</f>
        <v>0</v>
      </c>
      <c r="AJ4" s="15">
        <f>RANK(zadosti[[#This Row],[úspěšnost]],zadosti[úspěšnost])</f>
        <v>71</v>
      </c>
      <c r="AK4">
        <f>IF(zadosti[[#This Row],[pořadí3]]&lt;=10,1,0)</f>
        <v>0</v>
      </c>
      <c r="AL4">
        <v>1</v>
      </c>
    </row>
    <row r="5" spans="1:38">
      <c r="A5" t="s">
        <v>144</v>
      </c>
      <c r="B5" t="s">
        <v>1</v>
      </c>
      <c r="C5" t="s">
        <v>2</v>
      </c>
      <c r="D5">
        <v>0</v>
      </c>
      <c r="E5">
        <v>0</v>
      </c>
      <c r="F5">
        <v>1</v>
      </c>
      <c r="G5">
        <v>1</v>
      </c>
      <c r="H5">
        <v>1</v>
      </c>
      <c r="I5">
        <v>0</v>
      </c>
      <c r="J5">
        <v>1</v>
      </c>
      <c r="K5">
        <v>0</v>
      </c>
      <c r="L5">
        <v>0</v>
      </c>
      <c r="M5">
        <v>0</v>
      </c>
      <c r="N5">
        <v>0</v>
      </c>
      <c r="O5">
        <v>0</v>
      </c>
      <c r="P5">
        <v>0</v>
      </c>
      <c r="Q5">
        <v>0</v>
      </c>
      <c r="R5">
        <v>0</v>
      </c>
      <c r="S5">
        <v>0</v>
      </c>
      <c r="T5">
        <v>0</v>
      </c>
      <c r="U5">
        <v>0</v>
      </c>
      <c r="V5">
        <v>0</v>
      </c>
      <c r="W5">
        <v>0</v>
      </c>
      <c r="X5">
        <v>0</v>
      </c>
      <c r="Y5">
        <v>0</v>
      </c>
      <c r="Z5">
        <v>0</v>
      </c>
      <c r="AA5">
        <v>0</v>
      </c>
      <c r="AB5">
        <v>4</v>
      </c>
      <c r="AC5">
        <f>RANK(zadosti[[#This Row],[celkem žádostí]],zadosti[celkem žádostí])</f>
        <v>94</v>
      </c>
      <c r="AD5">
        <f>IF(zadosti[[#This Row],[pořadí]]&lt;=10,1,0)</f>
        <v>0</v>
      </c>
      <c r="AE5">
        <f>IFERROR(VLOOKUP(zadosti[[#This Row],[Státní příslušnost]],udeleno[],29,FALSE),0)</f>
        <v>0</v>
      </c>
      <c r="AF5">
        <f>RANK(zadosti[[#This Row],[počet udělených]],zadosti[počet udělených])</f>
        <v>71</v>
      </c>
      <c r="AG5">
        <f>IF(zadosti[[#This Row],[pořadí2]]&lt;=10,1,0)</f>
        <v>0</v>
      </c>
      <c r="AH5">
        <f>IF(zadosti[[#This Row],[celkem žádostí]]&gt;300,1,0)</f>
        <v>0</v>
      </c>
      <c r="AI5" s="15">
        <f>IFERROR(100/(zadosti[[#This Row],[celkem žádostí]]/zadosti[[#This Row],[počet udělených]]),0)</f>
        <v>0</v>
      </c>
      <c r="AJ5" s="15">
        <f>RANK(zadosti[[#This Row],[úspěšnost]],zadosti[úspěšnost])</f>
        <v>71</v>
      </c>
      <c r="AK5">
        <f>IF(zadosti[[#This Row],[pořadí3]]&lt;=10,1,0)</f>
        <v>0</v>
      </c>
      <c r="AL5">
        <v>1</v>
      </c>
    </row>
    <row r="6" spans="1:38">
      <c r="A6" t="s">
        <v>145</v>
      </c>
      <c r="B6" t="s">
        <v>1</v>
      </c>
      <c r="C6" t="s">
        <v>2</v>
      </c>
      <c r="D6">
        <v>3</v>
      </c>
      <c r="E6">
        <v>1</v>
      </c>
      <c r="F6">
        <v>1</v>
      </c>
      <c r="G6">
        <v>0</v>
      </c>
      <c r="H6">
        <v>3</v>
      </c>
      <c r="I6">
        <v>0</v>
      </c>
      <c r="J6">
        <v>1</v>
      </c>
      <c r="K6">
        <v>0</v>
      </c>
      <c r="L6">
        <v>0</v>
      </c>
      <c r="M6">
        <v>0</v>
      </c>
      <c r="N6">
        <v>1</v>
      </c>
      <c r="O6">
        <v>2</v>
      </c>
      <c r="P6">
        <v>3</v>
      </c>
      <c r="Q6">
        <v>2</v>
      </c>
      <c r="R6">
        <v>0</v>
      </c>
      <c r="S6">
        <v>0</v>
      </c>
      <c r="T6">
        <v>0</v>
      </c>
      <c r="U6">
        <v>3</v>
      </c>
      <c r="V6">
        <v>0</v>
      </c>
      <c r="W6">
        <v>0</v>
      </c>
      <c r="X6">
        <v>1</v>
      </c>
      <c r="Y6">
        <v>1</v>
      </c>
      <c r="Z6">
        <v>0</v>
      </c>
      <c r="AA6">
        <v>0</v>
      </c>
      <c r="AB6">
        <v>22</v>
      </c>
      <c r="AC6">
        <f>RANK(zadosti[[#This Row],[celkem žádostí]],zadosti[celkem žádostí])</f>
        <v>69</v>
      </c>
      <c r="AD6">
        <f>IF(zadosti[[#This Row],[pořadí]]&lt;=10,1,0)</f>
        <v>0</v>
      </c>
      <c r="AE6">
        <f>IFERROR(VLOOKUP(zadosti[[#This Row],[Státní příslušnost]],udeleno[],29,FALSE),0)</f>
        <v>1</v>
      </c>
      <c r="AF6">
        <f>RANK(zadosti[[#This Row],[počet udělených]],zadosti[počet udělených])</f>
        <v>58</v>
      </c>
      <c r="AG6">
        <f>IF(zadosti[[#This Row],[pořadí2]]&lt;=10,1,0)</f>
        <v>0</v>
      </c>
      <c r="AH6">
        <f>IF(zadosti[[#This Row],[celkem žádostí]]&gt;300,1,0)</f>
        <v>0</v>
      </c>
      <c r="AI6" s="15">
        <f>IFERROR(100/(zadosti[[#This Row],[celkem žádostí]]/zadosti[[#This Row],[počet udělených]]),0)</f>
        <v>4.5454545454545459</v>
      </c>
      <c r="AJ6" s="15">
        <f>RANK(zadosti[[#This Row],[úspěšnost]],zadosti[úspěšnost])</f>
        <v>42</v>
      </c>
      <c r="AK6">
        <f>IF(zadosti[[#This Row],[pořadí3]]&lt;=10,1,0)</f>
        <v>0</v>
      </c>
      <c r="AL6">
        <v>1</v>
      </c>
    </row>
    <row r="7" spans="1:38">
      <c r="A7" t="s">
        <v>4</v>
      </c>
      <c r="B7" t="s">
        <v>1</v>
      </c>
      <c r="C7" t="s">
        <v>2</v>
      </c>
      <c r="D7">
        <v>0</v>
      </c>
      <c r="E7">
        <v>0</v>
      </c>
      <c r="F7">
        <v>0</v>
      </c>
      <c r="G7">
        <v>0</v>
      </c>
      <c r="H7">
        <v>0</v>
      </c>
      <c r="I7">
        <v>0</v>
      </c>
      <c r="J7">
        <v>0</v>
      </c>
      <c r="K7">
        <v>0</v>
      </c>
      <c r="L7">
        <v>0</v>
      </c>
      <c r="M7">
        <v>0</v>
      </c>
      <c r="N7">
        <v>0</v>
      </c>
      <c r="O7">
        <v>0</v>
      </c>
      <c r="P7">
        <v>0</v>
      </c>
      <c r="Q7">
        <v>0</v>
      </c>
      <c r="R7">
        <v>1</v>
      </c>
      <c r="S7">
        <v>0</v>
      </c>
      <c r="T7">
        <v>0</v>
      </c>
      <c r="U7">
        <v>0</v>
      </c>
      <c r="V7">
        <v>0</v>
      </c>
      <c r="W7">
        <v>0</v>
      </c>
      <c r="X7">
        <v>0</v>
      </c>
      <c r="Y7">
        <v>0</v>
      </c>
      <c r="Z7">
        <v>0</v>
      </c>
      <c r="AA7">
        <v>0</v>
      </c>
      <c r="AB7">
        <v>1</v>
      </c>
      <c r="AC7">
        <f>RANK(zadosti[[#This Row],[celkem žádostí]],zadosti[celkem žádostí])</f>
        <v>113</v>
      </c>
      <c r="AD7">
        <f>IF(zadosti[[#This Row],[pořadí]]&lt;=10,1,0)</f>
        <v>0</v>
      </c>
      <c r="AE7">
        <f>IFERROR(VLOOKUP(zadosti[[#This Row],[Státní příslušnost]],udeleno[],29,FALSE),0)</f>
        <v>0</v>
      </c>
      <c r="AF7">
        <f>RANK(zadosti[[#This Row],[počet udělených]],zadosti[počet udělených])</f>
        <v>71</v>
      </c>
      <c r="AG7">
        <f>IF(zadosti[[#This Row],[pořadí2]]&lt;=10,1,0)</f>
        <v>0</v>
      </c>
      <c r="AH7">
        <f>IF(zadosti[[#This Row],[celkem žádostí]]&gt;300,1,0)</f>
        <v>0</v>
      </c>
      <c r="AI7" s="15">
        <f>IFERROR(100/(zadosti[[#This Row],[celkem žádostí]]/zadosti[[#This Row],[počet udělených]]),0)</f>
        <v>0</v>
      </c>
      <c r="AJ7" s="15">
        <f>RANK(zadosti[[#This Row],[úspěšnost]],zadosti[úspěšnost])</f>
        <v>71</v>
      </c>
      <c r="AK7">
        <f>IF(zadosti[[#This Row],[pořadí3]]&lt;=10,1,0)</f>
        <v>0</v>
      </c>
      <c r="AL7">
        <v>1</v>
      </c>
    </row>
    <row r="8" spans="1:38">
      <c r="A8" t="s">
        <v>146</v>
      </c>
      <c r="B8" t="s">
        <v>1</v>
      </c>
      <c r="C8" t="s">
        <v>2</v>
      </c>
      <c r="D8">
        <v>2</v>
      </c>
      <c r="E8">
        <v>2</v>
      </c>
      <c r="F8">
        <v>10</v>
      </c>
      <c r="G8">
        <v>24</v>
      </c>
      <c r="H8">
        <v>16</v>
      </c>
      <c r="I8">
        <v>22</v>
      </c>
      <c r="J8">
        <v>8</v>
      </c>
      <c r="K8">
        <v>4</v>
      </c>
      <c r="L8">
        <v>3</v>
      </c>
      <c r="M8">
        <v>0</v>
      </c>
      <c r="N8">
        <v>1</v>
      </c>
      <c r="O8">
        <v>2</v>
      </c>
      <c r="P8">
        <v>0</v>
      </c>
      <c r="Q8">
        <v>0</v>
      </c>
      <c r="R8">
        <v>0</v>
      </c>
      <c r="S8">
        <v>2</v>
      </c>
      <c r="T8">
        <v>0</v>
      </c>
      <c r="U8">
        <v>0</v>
      </c>
      <c r="V8">
        <v>0</v>
      </c>
      <c r="W8">
        <v>0</v>
      </c>
      <c r="X8">
        <v>0</v>
      </c>
      <c r="Y8">
        <v>0</v>
      </c>
      <c r="Z8">
        <v>0</v>
      </c>
      <c r="AA8">
        <v>0</v>
      </c>
      <c r="AB8">
        <v>96</v>
      </c>
      <c r="AC8">
        <f>RANK(zadosti[[#This Row],[celkem žádostí]],zadosti[celkem žádostí])</f>
        <v>47</v>
      </c>
      <c r="AD8">
        <f>IF(zadosti[[#This Row],[pořadí]]&lt;=10,1,0)</f>
        <v>0</v>
      </c>
      <c r="AE8">
        <f>IFERROR(VLOOKUP(zadosti[[#This Row],[Státní příslušnost]],udeleno[],29,FALSE),0)</f>
        <v>0</v>
      </c>
      <c r="AF8">
        <f>RANK(zadosti[[#This Row],[počet udělených]],zadosti[počet udělených])</f>
        <v>71</v>
      </c>
      <c r="AG8">
        <f>IF(zadosti[[#This Row],[pořadí2]]&lt;=10,1,0)</f>
        <v>0</v>
      </c>
      <c r="AH8">
        <f>IF(zadosti[[#This Row],[celkem žádostí]]&gt;300,1,0)</f>
        <v>0</v>
      </c>
      <c r="AI8" s="15">
        <f>IFERROR(100/(zadosti[[#This Row],[celkem žádostí]]/zadosti[[#This Row],[počet udělených]]),0)</f>
        <v>0</v>
      </c>
      <c r="AJ8" s="15">
        <f>RANK(zadosti[[#This Row],[úspěšnost]],zadosti[úspěšnost])</f>
        <v>71</v>
      </c>
      <c r="AK8">
        <f>IF(zadosti[[#This Row],[pořadí3]]&lt;=10,1,0)</f>
        <v>0</v>
      </c>
      <c r="AL8">
        <v>1</v>
      </c>
    </row>
    <row r="9" spans="1:38">
      <c r="A9" t="s">
        <v>147</v>
      </c>
      <c r="B9" t="s">
        <v>1</v>
      </c>
      <c r="C9" t="s">
        <v>2</v>
      </c>
      <c r="D9">
        <v>3</v>
      </c>
      <c r="E9">
        <v>2</v>
      </c>
      <c r="F9">
        <v>5</v>
      </c>
      <c r="G9">
        <v>8</v>
      </c>
      <c r="H9">
        <v>1</v>
      </c>
      <c r="I9">
        <v>8</v>
      </c>
      <c r="J9">
        <v>5</v>
      </c>
      <c r="K9">
        <v>0</v>
      </c>
      <c r="L9">
        <v>0</v>
      </c>
      <c r="M9">
        <v>0</v>
      </c>
      <c r="N9">
        <v>0</v>
      </c>
      <c r="O9">
        <v>0</v>
      </c>
      <c r="P9">
        <v>0</v>
      </c>
      <c r="Q9">
        <v>0</v>
      </c>
      <c r="R9">
        <v>2</v>
      </c>
      <c r="S9">
        <v>0</v>
      </c>
      <c r="T9">
        <v>0</v>
      </c>
      <c r="U9">
        <v>0</v>
      </c>
      <c r="V9">
        <v>0</v>
      </c>
      <c r="W9">
        <v>1</v>
      </c>
      <c r="X9">
        <v>2</v>
      </c>
      <c r="Y9">
        <v>1</v>
      </c>
      <c r="Z9">
        <v>0</v>
      </c>
      <c r="AA9">
        <v>1</v>
      </c>
      <c r="AB9">
        <v>39</v>
      </c>
      <c r="AC9">
        <f>RANK(zadosti[[#This Row],[celkem žádostí]],zadosti[celkem žádostí])</f>
        <v>61</v>
      </c>
      <c r="AD9">
        <f>IF(zadosti[[#This Row],[pořadí]]&lt;=10,1,0)</f>
        <v>0</v>
      </c>
      <c r="AE9">
        <f>IFERROR(VLOOKUP(zadosti[[#This Row],[Státní příslušnost]],udeleno[],29,FALSE),0)</f>
        <v>0</v>
      </c>
      <c r="AF9">
        <f>RANK(zadosti[[#This Row],[počet udělených]],zadosti[počet udělených])</f>
        <v>71</v>
      </c>
      <c r="AG9">
        <f>IF(zadosti[[#This Row],[pořadí2]]&lt;=10,1,0)</f>
        <v>0</v>
      </c>
      <c r="AH9">
        <f>IF(zadosti[[#This Row],[celkem žádostí]]&gt;300,1,0)</f>
        <v>0</v>
      </c>
      <c r="AI9" s="15">
        <f>IFERROR(100/(zadosti[[#This Row],[celkem žádostí]]/zadosti[[#This Row],[počet udělených]]),0)</f>
        <v>0</v>
      </c>
      <c r="AJ9" s="15">
        <f>RANK(zadosti[[#This Row],[úspěšnost]],zadosti[úspěšnost])</f>
        <v>71</v>
      </c>
      <c r="AK9">
        <f>IF(zadosti[[#This Row],[pořadí3]]&lt;=10,1,0)</f>
        <v>0</v>
      </c>
      <c r="AL9">
        <v>1</v>
      </c>
    </row>
    <row r="10" spans="1:38">
      <c r="A10" t="s">
        <v>148</v>
      </c>
      <c r="B10" t="s">
        <v>1</v>
      </c>
      <c r="C10" t="s">
        <v>2</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1</v>
      </c>
      <c r="AA10">
        <v>1</v>
      </c>
      <c r="AB10">
        <v>3</v>
      </c>
      <c r="AC10">
        <f>RANK(zadosti[[#This Row],[celkem žádostí]],zadosti[celkem žádostí])</f>
        <v>99</v>
      </c>
      <c r="AD10">
        <f>IF(zadosti[[#This Row],[pořadí]]&lt;=10,1,0)</f>
        <v>0</v>
      </c>
      <c r="AE10">
        <f>IFERROR(VLOOKUP(zadosti[[#This Row],[Státní příslušnost]],udeleno[],29,FALSE),0)</f>
        <v>0</v>
      </c>
      <c r="AF10">
        <f>RANK(zadosti[[#This Row],[počet udělených]],zadosti[počet udělených])</f>
        <v>71</v>
      </c>
      <c r="AG10">
        <f>IF(zadosti[[#This Row],[pořadí2]]&lt;=10,1,0)</f>
        <v>0</v>
      </c>
      <c r="AH10">
        <f>IF(zadosti[[#This Row],[celkem žádostí]]&gt;300,1,0)</f>
        <v>0</v>
      </c>
      <c r="AI10" s="15">
        <f>IFERROR(100/(zadosti[[#This Row],[celkem žádostí]]/zadosti[[#This Row],[počet udělených]]),0)</f>
        <v>0</v>
      </c>
      <c r="AJ10" s="15">
        <f>RANK(zadosti[[#This Row],[úspěšnost]],zadosti[úspěšnost])</f>
        <v>71</v>
      </c>
      <c r="AK10">
        <f>IF(zadosti[[#This Row],[pořadí3]]&lt;=10,1,0)</f>
        <v>0</v>
      </c>
      <c r="AL10">
        <v>1</v>
      </c>
    </row>
    <row r="11" spans="1:38">
      <c r="A11" t="s">
        <v>5</v>
      </c>
      <c r="B11" t="s">
        <v>1</v>
      </c>
      <c r="C11" t="s">
        <v>2</v>
      </c>
      <c r="D11">
        <v>0</v>
      </c>
      <c r="E11">
        <v>2</v>
      </c>
      <c r="F11">
        <v>1</v>
      </c>
      <c r="G11">
        <v>3</v>
      </c>
      <c r="H11">
        <v>0</v>
      </c>
      <c r="I11">
        <v>1</v>
      </c>
      <c r="J11">
        <v>1</v>
      </c>
      <c r="K11">
        <v>0</v>
      </c>
      <c r="L11">
        <v>1</v>
      </c>
      <c r="M11">
        <v>0</v>
      </c>
      <c r="N11">
        <v>0</v>
      </c>
      <c r="O11">
        <v>0</v>
      </c>
      <c r="P11">
        <v>1</v>
      </c>
      <c r="Q11">
        <v>0</v>
      </c>
      <c r="R11">
        <v>0</v>
      </c>
      <c r="S11">
        <v>0</v>
      </c>
      <c r="T11">
        <v>0</v>
      </c>
      <c r="U11">
        <v>0</v>
      </c>
      <c r="V11">
        <v>0</v>
      </c>
      <c r="W11">
        <v>0</v>
      </c>
      <c r="X11">
        <v>0</v>
      </c>
      <c r="Y11">
        <v>0</v>
      </c>
      <c r="Z11">
        <v>0</v>
      </c>
      <c r="AA11">
        <v>0</v>
      </c>
      <c r="AB11">
        <v>10</v>
      </c>
      <c r="AC11">
        <f>RANK(zadosti[[#This Row],[celkem žádostí]],zadosti[celkem žádostí])</f>
        <v>78</v>
      </c>
      <c r="AD11">
        <f>IF(zadosti[[#This Row],[pořadí]]&lt;=10,1,0)</f>
        <v>0</v>
      </c>
      <c r="AE11">
        <f>IFERROR(VLOOKUP(zadosti[[#This Row],[Státní příslušnost]],udeleno[],29,FALSE),0)</f>
        <v>0</v>
      </c>
      <c r="AF11">
        <f>RANK(zadosti[[#This Row],[počet udělených]],zadosti[počet udělených])</f>
        <v>71</v>
      </c>
      <c r="AG11">
        <f>IF(zadosti[[#This Row],[pořadí2]]&lt;=10,1,0)</f>
        <v>0</v>
      </c>
      <c r="AH11">
        <f>IF(zadosti[[#This Row],[celkem žádostí]]&gt;300,1,0)</f>
        <v>0</v>
      </c>
      <c r="AI11" s="15">
        <f>IFERROR(100/(zadosti[[#This Row],[celkem žádostí]]/zadosti[[#This Row],[počet udělených]]),0)</f>
        <v>0</v>
      </c>
      <c r="AJ11" s="15">
        <f>RANK(zadosti[[#This Row],[úspěšnost]],zadosti[úspěšnost])</f>
        <v>71</v>
      </c>
      <c r="AK11">
        <f>IF(zadosti[[#This Row],[pořadí3]]&lt;=10,1,0)</f>
        <v>0</v>
      </c>
      <c r="AL11">
        <v>1</v>
      </c>
    </row>
    <row r="12" spans="1:38">
      <c r="A12" t="s">
        <v>6</v>
      </c>
      <c r="B12" t="s">
        <v>1</v>
      </c>
      <c r="C12" t="s">
        <v>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1</v>
      </c>
      <c r="Z12">
        <v>0</v>
      </c>
      <c r="AA12">
        <v>0</v>
      </c>
      <c r="AB12">
        <v>1</v>
      </c>
      <c r="AC12">
        <f>RANK(zadosti[[#This Row],[celkem žádostí]],zadosti[celkem žádostí])</f>
        <v>113</v>
      </c>
      <c r="AD12">
        <f>IF(zadosti[[#This Row],[pořadí]]&lt;=10,1,0)</f>
        <v>0</v>
      </c>
      <c r="AE12">
        <f>IFERROR(VLOOKUP(zadosti[[#This Row],[Státní příslušnost]],udeleno[],29,FALSE),0)</f>
        <v>0</v>
      </c>
      <c r="AF12">
        <f>RANK(zadosti[[#This Row],[počet udělených]],zadosti[počet udělených])</f>
        <v>71</v>
      </c>
      <c r="AG12">
        <f>IF(zadosti[[#This Row],[pořadí2]]&lt;=10,1,0)</f>
        <v>0</v>
      </c>
      <c r="AH12">
        <f>IF(zadosti[[#This Row],[celkem žádostí]]&gt;300,1,0)</f>
        <v>0</v>
      </c>
      <c r="AI12" s="15">
        <f>IFERROR(100/(zadosti[[#This Row],[celkem žádostí]]/zadosti[[#This Row],[počet udělených]]),0)</f>
        <v>0</v>
      </c>
      <c r="AJ12" s="15">
        <f>RANK(zadosti[[#This Row],[úspěšnost]],zadosti[úspěšnost])</f>
        <v>71</v>
      </c>
      <c r="AK12">
        <f>IF(zadosti[[#This Row],[pořadí3]]&lt;=10,1,0)</f>
        <v>0</v>
      </c>
      <c r="AL12">
        <v>1</v>
      </c>
    </row>
    <row r="13" spans="1:38">
      <c r="A13" t="s">
        <v>149</v>
      </c>
      <c r="B13" t="s">
        <v>1</v>
      </c>
      <c r="C13" t="s">
        <v>2</v>
      </c>
      <c r="D13">
        <v>0</v>
      </c>
      <c r="E13">
        <v>0</v>
      </c>
      <c r="F13">
        <v>6</v>
      </c>
      <c r="G13">
        <v>6</v>
      </c>
      <c r="H13">
        <v>7</v>
      </c>
      <c r="I13">
        <v>6</v>
      </c>
      <c r="J13">
        <v>1</v>
      </c>
      <c r="K13">
        <v>0</v>
      </c>
      <c r="L13">
        <v>4</v>
      </c>
      <c r="M13">
        <v>0</v>
      </c>
      <c r="N13">
        <v>0</v>
      </c>
      <c r="O13">
        <v>0</v>
      </c>
      <c r="P13">
        <v>3</v>
      </c>
      <c r="Q13">
        <v>0</v>
      </c>
      <c r="R13">
        <v>4</v>
      </c>
      <c r="S13">
        <v>1</v>
      </c>
      <c r="T13">
        <v>2</v>
      </c>
      <c r="U13">
        <v>0</v>
      </c>
      <c r="V13">
        <v>0</v>
      </c>
      <c r="W13">
        <v>0</v>
      </c>
      <c r="X13">
        <v>0</v>
      </c>
      <c r="Y13">
        <v>3</v>
      </c>
      <c r="Z13">
        <v>0</v>
      </c>
      <c r="AA13">
        <v>2</v>
      </c>
      <c r="AB13">
        <v>45</v>
      </c>
      <c r="AC13">
        <f>RANK(zadosti[[#This Row],[celkem žádostí]],zadosti[celkem žádostí])</f>
        <v>58</v>
      </c>
      <c r="AD13">
        <f>IF(zadosti[[#This Row],[pořadí]]&lt;=10,1,0)</f>
        <v>0</v>
      </c>
      <c r="AE13">
        <f>IFERROR(VLOOKUP(zadosti[[#This Row],[Státní příslušnost]],udeleno[],29,FALSE),0)</f>
        <v>0</v>
      </c>
      <c r="AF13">
        <f>RANK(zadosti[[#This Row],[počet udělených]],zadosti[počet udělených])</f>
        <v>71</v>
      </c>
      <c r="AG13">
        <f>IF(zadosti[[#This Row],[pořadí2]]&lt;=10,1,0)</f>
        <v>0</v>
      </c>
      <c r="AH13">
        <f>IF(zadosti[[#This Row],[celkem žádostí]]&gt;300,1,0)</f>
        <v>0</v>
      </c>
      <c r="AI13" s="15">
        <f>IFERROR(100/(zadosti[[#This Row],[celkem žádostí]]/zadosti[[#This Row],[počet udělených]]),0)</f>
        <v>0</v>
      </c>
      <c r="AJ13" s="15">
        <f>RANK(zadosti[[#This Row],[úspěšnost]],zadosti[úspěšnost])</f>
        <v>71</v>
      </c>
      <c r="AK13">
        <f>IF(zadosti[[#This Row],[pořadí3]]&lt;=10,1,0)</f>
        <v>0</v>
      </c>
      <c r="AL13">
        <v>1</v>
      </c>
    </row>
    <row r="14" spans="1:38">
      <c r="A14" t="s">
        <v>7</v>
      </c>
      <c r="B14" t="s">
        <v>1</v>
      </c>
      <c r="C14" t="s">
        <v>2</v>
      </c>
      <c r="D14">
        <v>0</v>
      </c>
      <c r="E14">
        <v>0</v>
      </c>
      <c r="F14">
        <v>0</v>
      </c>
      <c r="G14">
        <v>0</v>
      </c>
      <c r="H14">
        <v>1</v>
      </c>
      <c r="I14">
        <v>0</v>
      </c>
      <c r="J14">
        <v>0</v>
      </c>
      <c r="K14">
        <v>0</v>
      </c>
      <c r="L14">
        <v>0</v>
      </c>
      <c r="M14">
        <v>0</v>
      </c>
      <c r="N14">
        <v>0</v>
      </c>
      <c r="O14">
        <v>0</v>
      </c>
      <c r="P14">
        <v>0</v>
      </c>
      <c r="Q14">
        <v>0</v>
      </c>
      <c r="R14">
        <v>0</v>
      </c>
      <c r="S14">
        <v>0</v>
      </c>
      <c r="T14">
        <v>0</v>
      </c>
      <c r="U14">
        <v>0</v>
      </c>
      <c r="V14">
        <v>0</v>
      </c>
      <c r="W14">
        <v>0</v>
      </c>
      <c r="X14">
        <v>0</v>
      </c>
      <c r="Y14">
        <v>0</v>
      </c>
      <c r="Z14">
        <v>0</v>
      </c>
      <c r="AA14">
        <v>0</v>
      </c>
      <c r="AB14">
        <v>1</v>
      </c>
      <c r="AC14">
        <f>RANK(zadosti[[#This Row],[celkem žádostí]],zadosti[celkem žádostí])</f>
        <v>113</v>
      </c>
      <c r="AD14">
        <f>IF(zadosti[[#This Row],[pořadí]]&lt;=10,1,0)</f>
        <v>0</v>
      </c>
      <c r="AE14">
        <f>IFERROR(VLOOKUP(zadosti[[#This Row],[Státní příslušnost]],udeleno[],29,FALSE),0)</f>
        <v>0</v>
      </c>
      <c r="AF14">
        <f>RANK(zadosti[[#This Row],[počet udělených]],zadosti[počet udělených])</f>
        <v>71</v>
      </c>
      <c r="AG14">
        <f>IF(zadosti[[#This Row],[pořadí2]]&lt;=10,1,0)</f>
        <v>0</v>
      </c>
      <c r="AH14">
        <f>IF(zadosti[[#This Row],[celkem žádostí]]&gt;300,1,0)</f>
        <v>0</v>
      </c>
      <c r="AI14" s="15">
        <f>IFERROR(100/(zadosti[[#This Row],[celkem žádostí]]/zadosti[[#This Row],[počet udělených]]),0)</f>
        <v>0</v>
      </c>
      <c r="AJ14" s="15">
        <f>RANK(zadosti[[#This Row],[úspěšnost]],zadosti[úspěšnost])</f>
        <v>71</v>
      </c>
      <c r="AK14">
        <f>IF(zadosti[[#This Row],[pořadí3]]&lt;=10,1,0)</f>
        <v>0</v>
      </c>
      <c r="AL14">
        <v>1</v>
      </c>
    </row>
    <row r="15" spans="1:38">
      <c r="A15" t="s">
        <v>150</v>
      </c>
      <c r="B15" t="s">
        <v>1</v>
      </c>
      <c r="C15" t="s">
        <v>2</v>
      </c>
      <c r="D15">
        <v>27</v>
      </c>
      <c r="E15">
        <v>124</v>
      </c>
      <c r="F15">
        <v>510</v>
      </c>
      <c r="G15">
        <v>1848</v>
      </c>
      <c r="H15">
        <v>98</v>
      </c>
      <c r="I15">
        <v>52</v>
      </c>
      <c r="J15">
        <v>26</v>
      </c>
      <c r="K15">
        <v>55</v>
      </c>
      <c r="L15">
        <v>10</v>
      </c>
      <c r="M15">
        <v>0</v>
      </c>
      <c r="N15">
        <v>0</v>
      </c>
      <c r="O15">
        <v>1</v>
      </c>
      <c r="P15">
        <v>1</v>
      </c>
      <c r="Q15">
        <v>1</v>
      </c>
      <c r="R15">
        <v>0</v>
      </c>
      <c r="S15">
        <v>2</v>
      </c>
      <c r="T15">
        <v>0</v>
      </c>
      <c r="U15">
        <v>1</v>
      </c>
      <c r="V15">
        <v>2</v>
      </c>
      <c r="W15">
        <v>1</v>
      </c>
      <c r="X15">
        <v>0</v>
      </c>
      <c r="Y15">
        <v>0</v>
      </c>
      <c r="Z15">
        <v>2</v>
      </c>
      <c r="AA15">
        <v>0</v>
      </c>
      <c r="AB15">
        <v>2761</v>
      </c>
      <c r="AC15">
        <f>RANK(zadosti[[#This Row],[celkem žádostí]],zadosti[celkem žádostí])</f>
        <v>11</v>
      </c>
      <c r="AD15">
        <f>IF(zadosti[[#This Row],[pořadí]]&lt;=10,1,0)</f>
        <v>0</v>
      </c>
      <c r="AE15">
        <f>IFERROR(VLOOKUP(zadosti[[#This Row],[Státní příslušnost]],udeleno[],29,FALSE),0)</f>
        <v>6</v>
      </c>
      <c r="AF15">
        <f>RANK(zadosti[[#This Row],[počet udělených]],zadosti[počet udělených])</f>
        <v>39</v>
      </c>
      <c r="AG15">
        <f>IF(zadosti[[#This Row],[pořadí2]]&lt;=10,1,0)</f>
        <v>0</v>
      </c>
      <c r="AH15">
        <f>IF(zadosti[[#This Row],[celkem žádostí]]&gt;300,1,0)</f>
        <v>1</v>
      </c>
      <c r="AI15" s="15">
        <f>IFERROR(100/(zadosti[[#This Row],[celkem žádostí]]/zadosti[[#This Row],[počet udělených]]),0)</f>
        <v>0.21731256791017747</v>
      </c>
      <c r="AJ15" s="15">
        <f>RANK(zadosti[[#This Row],[úspěšnost]],zadosti[úspěšnost])</f>
        <v>69</v>
      </c>
      <c r="AK15">
        <f>IF(zadosti[[#This Row],[pořadí3]]&lt;=10,1,0)</f>
        <v>0</v>
      </c>
      <c r="AL15">
        <v>1</v>
      </c>
    </row>
    <row r="16" spans="1:38">
      <c r="A16" t="s">
        <v>8</v>
      </c>
      <c r="B16" t="s">
        <v>1</v>
      </c>
      <c r="C16" t="s">
        <v>2</v>
      </c>
      <c r="D16">
        <v>0</v>
      </c>
      <c r="E16">
        <v>0</v>
      </c>
      <c r="F16">
        <v>0</v>
      </c>
      <c r="G16">
        <v>0</v>
      </c>
      <c r="H16">
        <v>1</v>
      </c>
      <c r="I16">
        <v>0</v>
      </c>
      <c r="J16">
        <v>0</v>
      </c>
      <c r="K16">
        <v>0</v>
      </c>
      <c r="L16">
        <v>0</v>
      </c>
      <c r="M16">
        <v>0</v>
      </c>
      <c r="N16">
        <v>0</v>
      </c>
      <c r="O16">
        <v>0</v>
      </c>
      <c r="P16">
        <v>0</v>
      </c>
      <c r="Q16">
        <v>0</v>
      </c>
      <c r="R16">
        <v>0</v>
      </c>
      <c r="S16">
        <v>0</v>
      </c>
      <c r="T16">
        <v>0</v>
      </c>
      <c r="U16">
        <v>0</v>
      </c>
      <c r="V16">
        <v>0</v>
      </c>
      <c r="W16">
        <v>0</v>
      </c>
      <c r="X16">
        <v>0</v>
      </c>
      <c r="Y16">
        <v>0</v>
      </c>
      <c r="Z16">
        <v>0</v>
      </c>
      <c r="AA16">
        <v>0</v>
      </c>
      <c r="AB16">
        <v>1</v>
      </c>
      <c r="AC16">
        <f>RANK(zadosti[[#This Row],[celkem žádostí]],zadosti[celkem žádostí])</f>
        <v>113</v>
      </c>
      <c r="AD16">
        <f>IF(zadosti[[#This Row],[pořadí]]&lt;=10,1,0)</f>
        <v>0</v>
      </c>
      <c r="AE16">
        <f>IFERROR(VLOOKUP(zadosti[[#This Row],[Státní příslušnost]],udeleno[],29,FALSE),0)</f>
        <v>0</v>
      </c>
      <c r="AF16">
        <f>RANK(zadosti[[#This Row],[počet udělených]],zadosti[počet udělených])</f>
        <v>71</v>
      </c>
      <c r="AG16">
        <f>IF(zadosti[[#This Row],[pořadí2]]&lt;=10,1,0)</f>
        <v>0</v>
      </c>
      <c r="AH16">
        <f>IF(zadosti[[#This Row],[celkem žádostí]]&gt;300,1,0)</f>
        <v>0</v>
      </c>
      <c r="AI16" s="15">
        <f>IFERROR(100/(zadosti[[#This Row],[celkem žádostí]]/zadosti[[#This Row],[počet udělených]]),0)</f>
        <v>0</v>
      </c>
      <c r="AJ16" s="15">
        <f>RANK(zadosti[[#This Row],[úspěšnost]],zadosti[úspěšnost])</f>
        <v>71</v>
      </c>
      <c r="AK16">
        <f>IF(zadosti[[#This Row],[pořadí3]]&lt;=10,1,0)</f>
        <v>0</v>
      </c>
      <c r="AL16">
        <v>1</v>
      </c>
    </row>
    <row r="17" spans="1:38">
      <c r="A17" t="s">
        <v>151</v>
      </c>
      <c r="B17" t="s">
        <v>1</v>
      </c>
      <c r="C17" t="s">
        <v>2</v>
      </c>
      <c r="D17">
        <v>6</v>
      </c>
      <c r="E17">
        <v>13</v>
      </c>
      <c r="F17">
        <v>723</v>
      </c>
      <c r="G17">
        <v>389</v>
      </c>
      <c r="H17">
        <v>843</v>
      </c>
      <c r="I17">
        <v>1055</v>
      </c>
      <c r="J17">
        <v>137</v>
      </c>
      <c r="K17">
        <v>711</v>
      </c>
      <c r="L17">
        <v>15</v>
      </c>
      <c r="M17">
        <v>3</v>
      </c>
      <c r="N17">
        <v>2</v>
      </c>
      <c r="O17">
        <v>3</v>
      </c>
      <c r="P17">
        <v>6</v>
      </c>
      <c r="Q17">
        <v>3</v>
      </c>
      <c r="R17">
        <v>5</v>
      </c>
      <c r="S17">
        <v>9</v>
      </c>
      <c r="T17">
        <v>6</v>
      </c>
      <c r="U17">
        <v>7</v>
      </c>
      <c r="V17">
        <v>2</v>
      </c>
      <c r="W17">
        <v>2</v>
      </c>
      <c r="X17">
        <v>6</v>
      </c>
      <c r="Y17">
        <v>1</v>
      </c>
      <c r="Z17">
        <v>2</v>
      </c>
      <c r="AA17">
        <v>2</v>
      </c>
      <c r="AB17">
        <v>3951</v>
      </c>
      <c r="AC17">
        <f>RANK(zadosti[[#This Row],[celkem žádostí]],zadosti[celkem žádostí])</f>
        <v>7</v>
      </c>
      <c r="AD17">
        <f>IF(zadosti[[#This Row],[pořadí]]&lt;=10,1,0)</f>
        <v>1</v>
      </c>
      <c r="AE17">
        <f>IFERROR(VLOOKUP(zadosti[[#This Row],[Státní příslušnost]],udeleno[],29,FALSE),0)</f>
        <v>0</v>
      </c>
      <c r="AF17">
        <f>RANK(zadosti[[#This Row],[počet udělených]],zadosti[počet udělených])</f>
        <v>71</v>
      </c>
      <c r="AG17">
        <f>IF(zadosti[[#This Row],[pořadí2]]&lt;=10,1,0)</f>
        <v>0</v>
      </c>
      <c r="AH17">
        <f>IF(zadosti[[#This Row],[celkem žádostí]]&gt;300,1,0)</f>
        <v>1</v>
      </c>
      <c r="AI17" s="15">
        <f>IFERROR(100/(zadosti[[#This Row],[celkem žádostí]]/zadosti[[#This Row],[počet udělených]]),0)</f>
        <v>0</v>
      </c>
      <c r="AJ17" s="15">
        <f>RANK(zadosti[[#This Row],[úspěšnost]],zadosti[úspěšnost])</f>
        <v>71</v>
      </c>
      <c r="AK17">
        <f>IF(zadosti[[#This Row],[pořadí3]]&lt;=10,1,0)</f>
        <v>0</v>
      </c>
      <c r="AL17">
        <v>1</v>
      </c>
    </row>
    <row r="18" spans="1:38">
      <c r="A18" t="s">
        <v>9</v>
      </c>
      <c r="B18" t="s">
        <v>1</v>
      </c>
      <c r="C18" t="s">
        <v>2</v>
      </c>
      <c r="D18">
        <v>0</v>
      </c>
      <c r="E18">
        <v>0</v>
      </c>
      <c r="F18">
        <v>0</v>
      </c>
      <c r="G18">
        <v>0</v>
      </c>
      <c r="H18">
        <v>0</v>
      </c>
      <c r="I18">
        <v>0</v>
      </c>
      <c r="J18">
        <v>0</v>
      </c>
      <c r="K18">
        <v>0</v>
      </c>
      <c r="L18">
        <v>1</v>
      </c>
      <c r="M18">
        <v>0</v>
      </c>
      <c r="N18">
        <v>0</v>
      </c>
      <c r="O18">
        <v>0</v>
      </c>
      <c r="P18">
        <v>0</v>
      </c>
      <c r="Q18">
        <v>0</v>
      </c>
      <c r="R18">
        <v>0</v>
      </c>
      <c r="S18">
        <v>0</v>
      </c>
      <c r="T18">
        <v>0</v>
      </c>
      <c r="U18">
        <v>0</v>
      </c>
      <c r="V18">
        <v>0</v>
      </c>
      <c r="W18">
        <v>0</v>
      </c>
      <c r="X18">
        <v>0</v>
      </c>
      <c r="Y18">
        <v>0</v>
      </c>
      <c r="Z18">
        <v>0</v>
      </c>
      <c r="AA18">
        <v>0</v>
      </c>
      <c r="AB18">
        <v>1</v>
      </c>
      <c r="AC18">
        <f>RANK(zadosti[[#This Row],[celkem žádostí]],zadosti[celkem žádostí])</f>
        <v>113</v>
      </c>
      <c r="AD18">
        <f>IF(zadosti[[#This Row],[pořadí]]&lt;=10,1,0)</f>
        <v>0</v>
      </c>
      <c r="AE18">
        <f>IFERROR(VLOOKUP(zadosti[[#This Row],[Státní příslušnost]],udeleno[],29,FALSE),0)</f>
        <v>0</v>
      </c>
      <c r="AF18">
        <f>RANK(zadosti[[#This Row],[počet udělených]],zadosti[počet udělených])</f>
        <v>71</v>
      </c>
      <c r="AG18">
        <f>IF(zadosti[[#This Row],[pořadí2]]&lt;=10,1,0)</f>
        <v>0</v>
      </c>
      <c r="AH18">
        <f>IF(zadosti[[#This Row],[celkem žádostí]]&gt;300,1,0)</f>
        <v>0</v>
      </c>
      <c r="AI18" s="15">
        <f>IFERROR(100/(zadosti[[#This Row],[celkem žádostí]]/zadosti[[#This Row],[počet udělených]]),0)</f>
        <v>0</v>
      </c>
      <c r="AJ18" s="15">
        <f>RANK(zadosti[[#This Row],[úspěšnost]],zadosti[úspěšnost])</f>
        <v>71</v>
      </c>
      <c r="AK18">
        <f>IF(zadosti[[#This Row],[pořadí3]]&lt;=10,1,0)</f>
        <v>0</v>
      </c>
      <c r="AL18">
        <v>1</v>
      </c>
    </row>
    <row r="19" spans="1:38">
      <c r="A19" t="s">
        <v>10</v>
      </c>
      <c r="B19" t="s">
        <v>1</v>
      </c>
      <c r="C19" t="s">
        <v>2</v>
      </c>
      <c r="D19">
        <v>0</v>
      </c>
      <c r="E19">
        <v>0</v>
      </c>
      <c r="F19">
        <v>0</v>
      </c>
      <c r="G19">
        <v>0</v>
      </c>
      <c r="H19">
        <v>0</v>
      </c>
      <c r="I19">
        <v>0</v>
      </c>
      <c r="J19">
        <v>0</v>
      </c>
      <c r="K19">
        <v>0</v>
      </c>
      <c r="L19">
        <v>0</v>
      </c>
      <c r="M19">
        <v>1</v>
      </c>
      <c r="N19">
        <v>0</v>
      </c>
      <c r="O19">
        <v>0</v>
      </c>
      <c r="P19">
        <v>0</v>
      </c>
      <c r="Q19">
        <v>0</v>
      </c>
      <c r="R19">
        <v>0</v>
      </c>
      <c r="S19">
        <v>0</v>
      </c>
      <c r="T19">
        <v>0</v>
      </c>
      <c r="U19">
        <v>0</v>
      </c>
      <c r="V19">
        <v>1</v>
      </c>
      <c r="W19">
        <v>0</v>
      </c>
      <c r="X19">
        <v>0</v>
      </c>
      <c r="Y19">
        <v>0</v>
      </c>
      <c r="Z19">
        <v>0</v>
      </c>
      <c r="AA19">
        <v>0</v>
      </c>
      <c r="AB19">
        <v>2</v>
      </c>
      <c r="AC19">
        <f>RANK(zadosti[[#This Row],[celkem žádostí]],zadosti[celkem žádostí])</f>
        <v>104</v>
      </c>
      <c r="AD19">
        <f>IF(zadosti[[#This Row],[pořadí]]&lt;=10,1,0)</f>
        <v>0</v>
      </c>
      <c r="AE19">
        <f>IFERROR(VLOOKUP(zadosti[[#This Row],[Státní příslušnost]],udeleno[],29,FALSE),0)</f>
        <v>0</v>
      </c>
      <c r="AF19">
        <f>RANK(zadosti[[#This Row],[počet udělených]],zadosti[počet udělených])</f>
        <v>71</v>
      </c>
      <c r="AG19">
        <f>IF(zadosti[[#This Row],[pořadí2]]&lt;=10,1,0)</f>
        <v>0</v>
      </c>
      <c r="AH19">
        <f>IF(zadosti[[#This Row],[celkem žádostí]]&gt;300,1,0)</f>
        <v>0</v>
      </c>
      <c r="AI19" s="15">
        <f>IFERROR(100/(zadosti[[#This Row],[celkem žádostí]]/zadosti[[#This Row],[počet udělených]]),0)</f>
        <v>0</v>
      </c>
      <c r="AJ19" s="15">
        <f>RANK(zadosti[[#This Row],[úspěšnost]],zadosti[úspěšnost])</f>
        <v>71</v>
      </c>
      <c r="AK19">
        <f>IF(zadosti[[#This Row],[pořadí3]]&lt;=10,1,0)</f>
        <v>0</v>
      </c>
      <c r="AL19">
        <v>1</v>
      </c>
    </row>
    <row r="20" spans="1:38">
      <c r="A20" t="s">
        <v>12</v>
      </c>
      <c r="B20" t="s">
        <v>1</v>
      </c>
      <c r="C20" t="s">
        <v>11</v>
      </c>
      <c r="D20">
        <v>4</v>
      </c>
      <c r="E20">
        <v>1</v>
      </c>
      <c r="F20">
        <v>0</v>
      </c>
      <c r="G20">
        <v>2</v>
      </c>
      <c r="H20">
        <v>2</v>
      </c>
      <c r="I20">
        <v>1</v>
      </c>
      <c r="J20">
        <v>2</v>
      </c>
      <c r="K20">
        <v>0</v>
      </c>
      <c r="L20">
        <v>2</v>
      </c>
      <c r="M20">
        <v>1</v>
      </c>
      <c r="N20">
        <v>0</v>
      </c>
      <c r="O20">
        <v>1</v>
      </c>
      <c r="P20">
        <v>0</v>
      </c>
      <c r="Q20">
        <v>0</v>
      </c>
      <c r="R20">
        <v>1</v>
      </c>
      <c r="S20">
        <v>1</v>
      </c>
      <c r="T20">
        <v>1</v>
      </c>
      <c r="U20">
        <v>0</v>
      </c>
      <c r="V20">
        <v>1</v>
      </c>
      <c r="W20">
        <v>2</v>
      </c>
      <c r="X20">
        <v>4</v>
      </c>
      <c r="Y20">
        <v>2</v>
      </c>
      <c r="Z20">
        <v>2</v>
      </c>
      <c r="AA20">
        <v>2</v>
      </c>
      <c r="AB20">
        <v>32</v>
      </c>
      <c r="AC20">
        <f>RANK(zadosti[[#This Row],[celkem žádostí]],zadosti[celkem žádostí])</f>
        <v>63</v>
      </c>
      <c r="AD20">
        <f>IF(zadosti[[#This Row],[pořadí]]&lt;=10,1,0)</f>
        <v>0</v>
      </c>
      <c r="AE20">
        <f>IFERROR(VLOOKUP(zadosti[[#This Row],[Státní příslušnost]],udeleno[],29,FALSE),0)</f>
        <v>0</v>
      </c>
      <c r="AF20">
        <f>RANK(zadosti[[#This Row],[počet udělených]],zadosti[počet udělených])</f>
        <v>71</v>
      </c>
      <c r="AG20">
        <f>IF(zadosti[[#This Row],[pořadí2]]&lt;=10,1,0)</f>
        <v>0</v>
      </c>
      <c r="AH20">
        <f>IF(zadosti[[#This Row],[celkem žádostí]]&gt;300,1,0)</f>
        <v>0</v>
      </c>
      <c r="AI20" s="15">
        <f>IFERROR(100/(zadosti[[#This Row],[celkem žádostí]]/zadosti[[#This Row],[počet udělených]]),0)</f>
        <v>0</v>
      </c>
      <c r="AJ20" s="15">
        <f>RANK(zadosti[[#This Row],[úspěšnost]],zadosti[úspěšnost])</f>
        <v>71</v>
      </c>
      <c r="AK20">
        <f>IF(zadosti[[#This Row],[pořadí3]]&lt;=10,1,0)</f>
        <v>0</v>
      </c>
      <c r="AL20">
        <v>1</v>
      </c>
    </row>
    <row r="21" spans="1:38">
      <c r="A21" t="s">
        <v>13</v>
      </c>
      <c r="B21" t="s">
        <v>1</v>
      </c>
      <c r="C21" t="s">
        <v>11</v>
      </c>
      <c r="D21">
        <v>20</v>
      </c>
      <c r="E21">
        <v>44</v>
      </c>
      <c r="F21">
        <v>193</v>
      </c>
      <c r="G21">
        <v>438</v>
      </c>
      <c r="H21">
        <v>312</v>
      </c>
      <c r="I21">
        <v>282</v>
      </c>
      <c r="J21">
        <v>226</v>
      </c>
      <c r="K21">
        <v>216</v>
      </c>
      <c r="L21">
        <v>174</v>
      </c>
      <c r="M21">
        <v>130</v>
      </c>
      <c r="N21">
        <v>79</v>
      </c>
      <c r="O21">
        <v>54</v>
      </c>
      <c r="P21">
        <v>56</v>
      </c>
      <c r="Q21">
        <v>71</v>
      </c>
      <c r="R21">
        <v>54</v>
      </c>
      <c r="S21">
        <v>22</v>
      </c>
      <c r="T21">
        <v>31</v>
      </c>
      <c r="U21">
        <v>19</v>
      </c>
      <c r="V21">
        <v>12</v>
      </c>
      <c r="W21">
        <v>19</v>
      </c>
      <c r="X21">
        <v>13</v>
      </c>
      <c r="Y21">
        <v>19</v>
      </c>
      <c r="Z21">
        <v>65</v>
      </c>
      <c r="AA21">
        <v>46</v>
      </c>
      <c r="AB21">
        <v>2595</v>
      </c>
      <c r="AC21">
        <f>RANK(zadosti[[#This Row],[celkem žádostí]],zadosti[celkem žádostí])</f>
        <v>12</v>
      </c>
      <c r="AD21">
        <f>IF(zadosti[[#This Row],[pořadí]]&lt;=10,1,0)</f>
        <v>0</v>
      </c>
      <c r="AE21">
        <f>IFERROR(VLOOKUP(zadosti[[#This Row],[Státní příslušnost]],udeleno[],29,FALSE),0)</f>
        <v>403</v>
      </c>
      <c r="AF21">
        <f>RANK(zadosti[[#This Row],[počet udělených]],zadosti[počet udělených])</f>
        <v>2</v>
      </c>
      <c r="AG21">
        <f>IF(zadosti[[#This Row],[pořadí2]]&lt;=10,1,0)</f>
        <v>1</v>
      </c>
      <c r="AH21">
        <f>IF(zadosti[[#This Row],[celkem žádostí]]&gt;300,1,0)</f>
        <v>1</v>
      </c>
      <c r="AI21" s="15">
        <f>IFERROR(100/(zadosti[[#This Row],[celkem žádostí]]/zadosti[[#This Row],[počet udělených]]),0)</f>
        <v>15.529865125240848</v>
      </c>
      <c r="AJ21" s="15">
        <f>RANK(zadosti[[#This Row],[úspěšnost]],zadosti[úspěšnost])</f>
        <v>18</v>
      </c>
      <c r="AK21">
        <f>IF(zadosti[[#This Row],[pořadí3]]&lt;=10,1,0)</f>
        <v>0</v>
      </c>
      <c r="AL21">
        <v>1</v>
      </c>
    </row>
    <row r="22" spans="1:38">
      <c r="A22" t="s">
        <v>152</v>
      </c>
      <c r="B22" t="s">
        <v>1</v>
      </c>
      <c r="C22" t="s">
        <v>11</v>
      </c>
      <c r="D22">
        <v>16</v>
      </c>
      <c r="E22">
        <v>6</v>
      </c>
      <c r="F22">
        <v>8</v>
      </c>
      <c r="G22">
        <v>3</v>
      </c>
      <c r="H22">
        <v>3</v>
      </c>
      <c r="I22">
        <v>0</v>
      </c>
      <c r="J22">
        <v>6</v>
      </c>
      <c r="K22">
        <v>4</v>
      </c>
      <c r="L22">
        <v>3</v>
      </c>
      <c r="M22">
        <v>0</v>
      </c>
      <c r="N22">
        <v>1</v>
      </c>
      <c r="O22">
        <v>1</v>
      </c>
      <c r="P22">
        <v>5</v>
      </c>
      <c r="Q22">
        <v>0</v>
      </c>
      <c r="R22">
        <v>7</v>
      </c>
      <c r="S22">
        <v>1</v>
      </c>
      <c r="T22">
        <v>3</v>
      </c>
      <c r="U22">
        <v>1</v>
      </c>
      <c r="V22">
        <v>0</v>
      </c>
      <c r="W22">
        <v>1</v>
      </c>
      <c r="X22">
        <v>1</v>
      </c>
      <c r="Y22">
        <v>0</v>
      </c>
      <c r="Z22">
        <v>1</v>
      </c>
      <c r="AA22">
        <v>0</v>
      </c>
      <c r="AB22">
        <v>71</v>
      </c>
      <c r="AC22">
        <f>RANK(zadosti[[#This Row],[celkem žádostí]],zadosti[celkem žádostí])</f>
        <v>52</v>
      </c>
      <c r="AD22">
        <f>IF(zadosti[[#This Row],[pořadí]]&lt;=10,1,0)</f>
        <v>0</v>
      </c>
      <c r="AE22">
        <f>IFERROR(VLOOKUP(zadosti[[#This Row],[Státní příslušnost]],udeleno[],29,FALSE),0)</f>
        <v>29</v>
      </c>
      <c r="AF22">
        <f>RANK(zadosti[[#This Row],[počet udělených]],zadosti[počet udělených])</f>
        <v>21</v>
      </c>
      <c r="AG22">
        <f>IF(zadosti[[#This Row],[pořadí2]]&lt;=10,1,0)</f>
        <v>0</v>
      </c>
      <c r="AH22">
        <f>IF(zadosti[[#This Row],[celkem žádostí]]&gt;300,1,0)</f>
        <v>0</v>
      </c>
      <c r="AI22" s="15">
        <f>IFERROR(100/(zadosti[[#This Row],[celkem žádostí]]/zadosti[[#This Row],[počet udělených]]),0)</f>
        <v>40.845070422535215</v>
      </c>
      <c r="AJ22" s="15">
        <f>RANK(zadosti[[#This Row],[úspěšnost]],zadosti[úspěšnost])</f>
        <v>7</v>
      </c>
      <c r="AK22">
        <f>IF(zadosti[[#This Row],[pořadí3]]&lt;=10,1,0)</f>
        <v>1</v>
      </c>
      <c r="AL22">
        <v>1</v>
      </c>
    </row>
    <row r="23" spans="1:38">
      <c r="A23" t="s">
        <v>14</v>
      </c>
      <c r="B23" t="s">
        <v>1</v>
      </c>
      <c r="C23" t="s">
        <v>11</v>
      </c>
      <c r="D23">
        <v>711</v>
      </c>
      <c r="E23">
        <v>622</v>
      </c>
      <c r="F23">
        <v>165</v>
      </c>
      <c r="G23">
        <v>111</v>
      </c>
      <c r="H23">
        <v>36</v>
      </c>
      <c r="I23">
        <v>0</v>
      </c>
      <c r="J23">
        <v>3</v>
      </c>
      <c r="K23">
        <v>0</v>
      </c>
      <c r="L23">
        <v>0</v>
      </c>
      <c r="M23">
        <v>0</v>
      </c>
      <c r="N23">
        <v>0</v>
      </c>
      <c r="O23">
        <v>0</v>
      </c>
      <c r="P23">
        <v>0</v>
      </c>
      <c r="Q23">
        <v>0</v>
      </c>
      <c r="R23">
        <v>0</v>
      </c>
      <c r="S23">
        <v>0</v>
      </c>
      <c r="T23">
        <v>0</v>
      </c>
      <c r="U23">
        <v>0</v>
      </c>
      <c r="V23">
        <v>0</v>
      </c>
      <c r="W23">
        <v>0</v>
      </c>
      <c r="X23">
        <v>0</v>
      </c>
      <c r="Y23">
        <v>0</v>
      </c>
      <c r="Z23">
        <v>0</v>
      </c>
      <c r="AA23">
        <v>0</v>
      </c>
      <c r="AB23">
        <v>1648</v>
      </c>
      <c r="AC23">
        <f>RANK(zadosti[[#This Row],[celkem žádostí]],zadosti[celkem žádostí])</f>
        <v>15</v>
      </c>
      <c r="AD23">
        <f>IF(zadosti[[#This Row],[pořadí]]&lt;=10,1,0)</f>
        <v>0</v>
      </c>
      <c r="AE23">
        <f>IFERROR(VLOOKUP(zadosti[[#This Row],[Státní příslušnost]],udeleno[],29,FALSE),0)</f>
        <v>38</v>
      </c>
      <c r="AF23">
        <f>RANK(zadosti[[#This Row],[počet udělených]],zadosti[počet udělených])</f>
        <v>16</v>
      </c>
      <c r="AG23">
        <f>IF(zadosti[[#This Row],[pořadí2]]&lt;=10,1,0)</f>
        <v>0</v>
      </c>
      <c r="AH23">
        <f>IF(zadosti[[#This Row],[celkem žádostí]]&gt;300,1,0)</f>
        <v>1</v>
      </c>
      <c r="AI23" s="15">
        <f>IFERROR(100/(zadosti[[#This Row],[celkem žádostí]]/zadosti[[#This Row],[počet udělených]]),0)</f>
        <v>2.3058252427184462</v>
      </c>
      <c r="AJ23" s="15">
        <f>RANK(zadosti[[#This Row],[úspěšnost]],zadosti[úspěšnost])</f>
        <v>51</v>
      </c>
      <c r="AK23">
        <f>IF(zadosti[[#This Row],[pořadí3]]&lt;=10,1,0)</f>
        <v>0</v>
      </c>
      <c r="AL23">
        <v>1</v>
      </c>
    </row>
    <row r="24" spans="1:38">
      <c r="A24" t="s">
        <v>15</v>
      </c>
      <c r="B24" t="s">
        <v>1</v>
      </c>
      <c r="C24" t="s">
        <v>11</v>
      </c>
      <c r="D24">
        <v>0</v>
      </c>
      <c r="E24">
        <v>0</v>
      </c>
      <c r="F24">
        <v>0</v>
      </c>
      <c r="G24">
        <v>0</v>
      </c>
      <c r="H24">
        <v>0</v>
      </c>
      <c r="I24">
        <v>0</v>
      </c>
      <c r="J24">
        <v>0</v>
      </c>
      <c r="K24">
        <v>0</v>
      </c>
      <c r="L24">
        <v>0</v>
      </c>
      <c r="M24">
        <v>0</v>
      </c>
      <c r="N24">
        <v>21</v>
      </c>
      <c r="O24">
        <v>23</v>
      </c>
      <c r="P24">
        <v>6</v>
      </c>
      <c r="Q24">
        <v>4</v>
      </c>
      <c r="R24">
        <v>10</v>
      </c>
      <c r="S24">
        <v>12</v>
      </c>
      <c r="T24">
        <v>13</v>
      </c>
      <c r="U24">
        <v>16</v>
      </c>
      <c r="V24">
        <v>6</v>
      </c>
      <c r="W24">
        <v>3</v>
      </c>
      <c r="X24">
        <v>8</v>
      </c>
      <c r="Y24">
        <v>8</v>
      </c>
      <c r="Z24">
        <v>6</v>
      </c>
      <c r="AA24">
        <v>2</v>
      </c>
      <c r="AB24">
        <v>138</v>
      </c>
      <c r="AC24">
        <f>RANK(zadosti[[#This Row],[celkem žádostí]],zadosti[celkem žádostí])</f>
        <v>38</v>
      </c>
      <c r="AD24">
        <f>IF(zadosti[[#This Row],[pořadí]]&lt;=10,1,0)</f>
        <v>0</v>
      </c>
      <c r="AE24">
        <f>IFERROR(VLOOKUP(zadosti[[#This Row],[Státní příslušnost]],udeleno[],29,FALSE),0)</f>
        <v>6</v>
      </c>
      <c r="AF24">
        <f>RANK(zadosti[[#This Row],[počet udělených]],zadosti[počet udělených])</f>
        <v>39</v>
      </c>
      <c r="AG24">
        <f>IF(zadosti[[#This Row],[pořadí2]]&lt;=10,1,0)</f>
        <v>0</v>
      </c>
      <c r="AH24">
        <f>IF(zadosti[[#This Row],[celkem žádostí]]&gt;300,1,0)</f>
        <v>0</v>
      </c>
      <c r="AI24" s="15">
        <f>IFERROR(100/(zadosti[[#This Row],[celkem žádostí]]/zadosti[[#This Row],[počet udělených]]),0)</f>
        <v>4.3478260869565215</v>
      </c>
      <c r="AJ24" s="15">
        <f>RANK(zadosti[[#This Row],[úspěšnost]],zadosti[úspěšnost])</f>
        <v>45</v>
      </c>
      <c r="AK24">
        <f>IF(zadosti[[#This Row],[pořadí3]]&lt;=10,1,0)</f>
        <v>0</v>
      </c>
      <c r="AL24">
        <v>1</v>
      </c>
    </row>
    <row r="25" spans="1:38">
      <c r="A25" t="s">
        <v>16</v>
      </c>
      <c r="B25" t="s">
        <v>1</v>
      </c>
      <c r="C25" t="s">
        <v>11</v>
      </c>
      <c r="D25">
        <v>33</v>
      </c>
      <c r="E25">
        <v>98</v>
      </c>
      <c r="F25">
        <v>784</v>
      </c>
      <c r="G25">
        <v>2459</v>
      </c>
      <c r="H25">
        <v>724</v>
      </c>
      <c r="I25">
        <v>192</v>
      </c>
      <c r="J25">
        <v>94</v>
      </c>
      <c r="K25">
        <v>59</v>
      </c>
      <c r="L25">
        <v>29</v>
      </c>
      <c r="M25">
        <v>31</v>
      </c>
      <c r="N25">
        <v>17</v>
      </c>
      <c r="O25">
        <v>20</v>
      </c>
      <c r="P25">
        <v>13</v>
      </c>
      <c r="Q25">
        <v>8</v>
      </c>
      <c r="R25">
        <v>10</v>
      </c>
      <c r="S25">
        <v>11</v>
      </c>
      <c r="T25">
        <v>8</v>
      </c>
      <c r="U25">
        <v>21</v>
      </c>
      <c r="V25">
        <v>9</v>
      </c>
      <c r="W25">
        <v>17</v>
      </c>
      <c r="X25">
        <v>14</v>
      </c>
      <c r="Y25">
        <v>43</v>
      </c>
      <c r="Z25">
        <v>51</v>
      </c>
      <c r="AA25">
        <v>69</v>
      </c>
      <c r="AB25">
        <v>4814</v>
      </c>
      <c r="AC25">
        <f>RANK(zadosti[[#This Row],[celkem žádostí]],zadosti[celkem žádostí])</f>
        <v>5</v>
      </c>
      <c r="AD25">
        <f>IF(zadosti[[#This Row],[pořadí]]&lt;=10,1,0)</f>
        <v>1</v>
      </c>
      <c r="AE25">
        <f>IFERROR(VLOOKUP(zadosti[[#This Row],[Státní příslušnost]],udeleno[],29,FALSE),0)</f>
        <v>26</v>
      </c>
      <c r="AF25">
        <f>RANK(zadosti[[#This Row],[počet udělených]],zadosti[počet udělených])</f>
        <v>22</v>
      </c>
      <c r="AG25">
        <f>IF(zadosti[[#This Row],[pořadí2]]&lt;=10,1,0)</f>
        <v>0</v>
      </c>
      <c r="AH25">
        <f>IF(zadosti[[#This Row],[celkem žádostí]]&gt;300,1,0)</f>
        <v>1</v>
      </c>
      <c r="AI25" s="15">
        <f>IFERROR(100/(zadosti[[#This Row],[celkem žádostí]]/zadosti[[#This Row],[počet udělených]]),0)</f>
        <v>0.54009140008309098</v>
      </c>
      <c r="AJ25" s="15">
        <f>RANK(zadosti[[#This Row],[úspěšnost]],zadosti[úspěšnost])</f>
        <v>66</v>
      </c>
      <c r="AK25">
        <f>IF(zadosti[[#This Row],[pořadí3]]&lt;=10,1,0)</f>
        <v>0</v>
      </c>
      <c r="AL25">
        <v>1</v>
      </c>
    </row>
    <row r="26" spans="1:38">
      <c r="A26" t="s">
        <v>17</v>
      </c>
      <c r="B26" t="s">
        <v>1</v>
      </c>
      <c r="C26" t="s">
        <v>11</v>
      </c>
      <c r="D26">
        <v>61</v>
      </c>
      <c r="E26">
        <v>245</v>
      </c>
      <c r="F26">
        <v>623</v>
      </c>
      <c r="G26">
        <v>642</v>
      </c>
      <c r="H26">
        <v>629</v>
      </c>
      <c r="I26">
        <v>4853</v>
      </c>
      <c r="J26">
        <v>1498</v>
      </c>
      <c r="K26">
        <v>260</v>
      </c>
      <c r="L26">
        <v>171</v>
      </c>
      <c r="M26">
        <v>99</v>
      </c>
      <c r="N26">
        <v>79</v>
      </c>
      <c r="O26">
        <v>57</v>
      </c>
      <c r="P26">
        <v>51</v>
      </c>
      <c r="Q26">
        <v>47</v>
      </c>
      <c r="R26">
        <v>40</v>
      </c>
      <c r="S26">
        <v>53</v>
      </c>
      <c r="T26">
        <v>43</v>
      </c>
      <c r="U26">
        <v>43</v>
      </c>
      <c r="V26">
        <v>61</v>
      </c>
      <c r="W26">
        <v>57</v>
      </c>
      <c r="X26">
        <v>89</v>
      </c>
      <c r="Y26">
        <v>90</v>
      </c>
      <c r="Z26">
        <v>39</v>
      </c>
      <c r="AA26">
        <v>20</v>
      </c>
      <c r="AB26">
        <v>9850</v>
      </c>
      <c r="AC26">
        <f>RANK(zadosti[[#This Row],[celkem žádostí]],zadosti[celkem žádostí])</f>
        <v>2</v>
      </c>
      <c r="AD26">
        <f>IF(zadosti[[#This Row],[pořadí]]&lt;=10,1,0)</f>
        <v>1</v>
      </c>
      <c r="AE26">
        <f>IFERROR(VLOOKUP(zadosti[[#This Row],[Státní příslušnost]],udeleno[],29,FALSE),0)</f>
        <v>439</v>
      </c>
      <c r="AF26">
        <f>RANK(zadosti[[#This Row],[počet udělených]],zadosti[počet udělených])</f>
        <v>1</v>
      </c>
      <c r="AG26">
        <f>IF(zadosti[[#This Row],[pořadí2]]&lt;=10,1,0)</f>
        <v>1</v>
      </c>
      <c r="AH26">
        <f>IF(zadosti[[#This Row],[celkem žádostí]]&gt;300,1,0)</f>
        <v>1</v>
      </c>
      <c r="AI26" s="15">
        <f>IFERROR(100/(zadosti[[#This Row],[celkem žádostí]]/zadosti[[#This Row],[počet udělených]]),0)</f>
        <v>4.4568527918781724</v>
      </c>
      <c r="AJ26" s="15">
        <f>RANK(zadosti[[#This Row],[úspěšnost]],zadosti[úspěšnost])</f>
        <v>44</v>
      </c>
      <c r="AK26">
        <f>IF(zadosti[[#This Row],[pořadí3]]&lt;=10,1,0)</f>
        <v>0</v>
      </c>
      <c r="AL26">
        <v>1</v>
      </c>
    </row>
    <row r="27" spans="1:38">
      <c r="A27" t="s">
        <v>153</v>
      </c>
      <c r="B27" t="s">
        <v>1</v>
      </c>
      <c r="C27" t="s">
        <v>11</v>
      </c>
      <c r="D27">
        <v>11</v>
      </c>
      <c r="E27">
        <v>13</v>
      </c>
      <c r="F27">
        <v>44</v>
      </c>
      <c r="G27">
        <v>88</v>
      </c>
      <c r="H27">
        <v>23</v>
      </c>
      <c r="I27">
        <v>12</v>
      </c>
      <c r="J27">
        <v>13</v>
      </c>
      <c r="K27">
        <v>12</v>
      </c>
      <c r="L27">
        <v>12</v>
      </c>
      <c r="M27">
        <v>11</v>
      </c>
      <c r="N27">
        <v>7</v>
      </c>
      <c r="O27">
        <v>2</v>
      </c>
      <c r="P27">
        <v>0</v>
      </c>
      <c r="Q27">
        <v>0</v>
      </c>
      <c r="R27">
        <v>2</v>
      </c>
      <c r="S27">
        <v>2</v>
      </c>
      <c r="T27">
        <v>4</v>
      </c>
      <c r="U27">
        <v>1</v>
      </c>
      <c r="V27">
        <v>2</v>
      </c>
      <c r="W27">
        <v>1</v>
      </c>
      <c r="X27">
        <v>1</v>
      </c>
      <c r="Y27">
        <v>0</v>
      </c>
      <c r="Z27">
        <v>0</v>
      </c>
      <c r="AA27">
        <v>1</v>
      </c>
      <c r="AB27">
        <v>262</v>
      </c>
      <c r="AC27">
        <f>RANK(zadosti[[#This Row],[celkem žádostí]],zadosti[celkem žádostí])</f>
        <v>32</v>
      </c>
      <c r="AD27">
        <f>IF(zadosti[[#This Row],[pořadí]]&lt;=10,1,0)</f>
        <v>0</v>
      </c>
      <c r="AE27">
        <f>IFERROR(VLOOKUP(zadosti[[#This Row],[Státní příslušnost]],udeleno[],29,FALSE),0)</f>
        <v>0</v>
      </c>
      <c r="AF27">
        <f>RANK(zadosti[[#This Row],[počet udělených]],zadosti[počet udělených])</f>
        <v>71</v>
      </c>
      <c r="AG27">
        <f>IF(zadosti[[#This Row],[pořadí2]]&lt;=10,1,0)</f>
        <v>0</v>
      </c>
      <c r="AH27">
        <f>IF(zadosti[[#This Row],[celkem žádostí]]&gt;300,1,0)</f>
        <v>0</v>
      </c>
      <c r="AI27" s="15">
        <f>IFERROR(100/(zadosti[[#This Row],[celkem žádostí]]/zadosti[[#This Row],[počet udělených]]),0)</f>
        <v>0</v>
      </c>
      <c r="AJ27" s="15">
        <f>RANK(zadosti[[#This Row],[úspěšnost]],zadosti[úspěšnost])</f>
        <v>71</v>
      </c>
      <c r="AK27">
        <f>IF(zadosti[[#This Row],[pořadí3]]&lt;=10,1,0)</f>
        <v>0</v>
      </c>
      <c r="AL27">
        <v>1</v>
      </c>
    </row>
    <row r="28" spans="1:38">
      <c r="A28" t="s">
        <v>18</v>
      </c>
      <c r="B28" t="s">
        <v>1</v>
      </c>
      <c r="C28" t="s">
        <v>11</v>
      </c>
      <c r="D28">
        <v>0</v>
      </c>
      <c r="E28">
        <v>0</v>
      </c>
      <c r="F28">
        <v>0</v>
      </c>
      <c r="G28">
        <v>0</v>
      </c>
      <c r="H28">
        <v>0</v>
      </c>
      <c r="I28">
        <v>0</v>
      </c>
      <c r="J28">
        <v>0</v>
      </c>
      <c r="K28">
        <v>0</v>
      </c>
      <c r="L28">
        <v>21</v>
      </c>
      <c r="M28">
        <v>49</v>
      </c>
      <c r="N28">
        <v>9</v>
      </c>
      <c r="O28">
        <v>6</v>
      </c>
      <c r="P28">
        <v>3</v>
      </c>
      <c r="Q28">
        <v>1</v>
      </c>
      <c r="R28">
        <v>3</v>
      </c>
      <c r="S28">
        <v>8</v>
      </c>
      <c r="T28">
        <v>13</v>
      </c>
      <c r="U28">
        <v>6</v>
      </c>
      <c r="V28">
        <v>0</v>
      </c>
      <c r="W28">
        <v>1</v>
      </c>
      <c r="X28">
        <v>5</v>
      </c>
      <c r="Y28">
        <v>6</v>
      </c>
      <c r="Z28">
        <v>1</v>
      </c>
      <c r="AA28">
        <v>1</v>
      </c>
      <c r="AB28">
        <v>133</v>
      </c>
      <c r="AC28">
        <f>RANK(zadosti[[#This Row],[celkem žádostí]],zadosti[celkem žádostí])</f>
        <v>39</v>
      </c>
      <c r="AD28">
        <f>IF(zadosti[[#This Row],[pořadí]]&lt;=10,1,0)</f>
        <v>0</v>
      </c>
      <c r="AE28">
        <f>IFERROR(VLOOKUP(zadosti[[#This Row],[Státní příslušnost]],udeleno[],29,FALSE),0)</f>
        <v>3</v>
      </c>
      <c r="AF28">
        <f>RANK(zadosti[[#This Row],[počet udělených]],zadosti[počet udělených])</f>
        <v>46</v>
      </c>
      <c r="AG28">
        <f>IF(zadosti[[#This Row],[pořadí2]]&lt;=10,1,0)</f>
        <v>0</v>
      </c>
      <c r="AH28">
        <f>IF(zadosti[[#This Row],[celkem žádostí]]&gt;300,1,0)</f>
        <v>0</v>
      </c>
      <c r="AI28" s="15">
        <f>IFERROR(100/(zadosti[[#This Row],[celkem žádostí]]/zadosti[[#This Row],[počet udělených]]),0)</f>
        <v>2.255639097744361</v>
      </c>
      <c r="AJ28" s="15">
        <f>RANK(zadosti[[#This Row],[úspěšnost]],zadosti[úspěšnost])</f>
        <v>52</v>
      </c>
      <c r="AK28">
        <f>IF(zadosti[[#This Row],[pořadí3]]&lt;=10,1,0)</f>
        <v>0</v>
      </c>
      <c r="AL28">
        <v>1</v>
      </c>
    </row>
    <row r="29" spans="1:38">
      <c r="A29" t="s">
        <v>154</v>
      </c>
      <c r="B29" t="s">
        <v>1</v>
      </c>
      <c r="C29" t="s">
        <v>11</v>
      </c>
      <c r="D29">
        <v>0</v>
      </c>
      <c r="E29">
        <v>0</v>
      </c>
      <c r="F29">
        <v>0</v>
      </c>
      <c r="G29">
        <v>0</v>
      </c>
      <c r="H29">
        <v>0</v>
      </c>
      <c r="I29">
        <v>20</v>
      </c>
      <c r="J29">
        <v>18</v>
      </c>
      <c r="K29">
        <v>30</v>
      </c>
      <c r="L29">
        <v>6</v>
      </c>
      <c r="M29">
        <v>0</v>
      </c>
      <c r="N29">
        <v>0</v>
      </c>
      <c r="O29">
        <v>0</v>
      </c>
      <c r="P29">
        <v>0</v>
      </c>
      <c r="Q29">
        <v>0</v>
      </c>
      <c r="R29">
        <v>0</v>
      </c>
      <c r="S29">
        <v>0</v>
      </c>
      <c r="T29">
        <v>0</v>
      </c>
      <c r="U29">
        <v>0</v>
      </c>
      <c r="V29">
        <v>0</v>
      </c>
      <c r="W29">
        <v>0</v>
      </c>
      <c r="X29">
        <v>0</v>
      </c>
      <c r="Y29">
        <v>0</v>
      </c>
      <c r="Z29">
        <v>0</v>
      </c>
      <c r="AA29">
        <v>1</v>
      </c>
      <c r="AB29">
        <v>75</v>
      </c>
      <c r="AC29">
        <f>RANK(zadosti[[#This Row],[celkem žádostí]],zadosti[celkem žádostí])</f>
        <v>51</v>
      </c>
      <c r="AD29">
        <f>IF(zadosti[[#This Row],[pořadí]]&lt;=10,1,0)</f>
        <v>0</v>
      </c>
      <c r="AE29">
        <f>IFERROR(VLOOKUP(zadosti[[#This Row],[Státní příslušnost]],udeleno[],29,FALSE),0)</f>
        <v>2</v>
      </c>
      <c r="AF29">
        <f>RANK(zadosti[[#This Row],[počet udělených]],zadosti[počet udělených])</f>
        <v>52</v>
      </c>
      <c r="AG29">
        <f>IF(zadosti[[#This Row],[pořadí2]]&lt;=10,1,0)</f>
        <v>0</v>
      </c>
      <c r="AH29">
        <f>IF(zadosti[[#This Row],[celkem žádostí]]&gt;300,1,0)</f>
        <v>0</v>
      </c>
      <c r="AI29" s="15">
        <f>IFERROR(100/(zadosti[[#This Row],[celkem žádostí]]/zadosti[[#This Row],[počet udělených]]),0)</f>
        <v>2.6666666666666665</v>
      </c>
      <c r="AJ29" s="15">
        <f>RANK(zadosti[[#This Row],[úspěšnost]],zadosti[úspěšnost])</f>
        <v>49</v>
      </c>
      <c r="AK29">
        <f>IF(zadosti[[#This Row],[pořadí3]]&lt;=10,1,0)</f>
        <v>0</v>
      </c>
      <c r="AL29">
        <v>1</v>
      </c>
    </row>
    <row r="30" spans="1:38">
      <c r="A30" t="s">
        <v>19</v>
      </c>
      <c r="B30" t="s">
        <v>1</v>
      </c>
      <c r="C30" t="s">
        <v>11</v>
      </c>
      <c r="D30">
        <v>0</v>
      </c>
      <c r="E30">
        <v>0</v>
      </c>
      <c r="F30">
        <v>0</v>
      </c>
      <c r="G30">
        <v>0</v>
      </c>
      <c r="H30">
        <v>0</v>
      </c>
      <c r="I30">
        <v>0</v>
      </c>
      <c r="J30">
        <v>1</v>
      </c>
      <c r="K30">
        <v>0</v>
      </c>
      <c r="L30">
        <v>0</v>
      </c>
      <c r="M30">
        <v>0</v>
      </c>
      <c r="N30">
        <v>0</v>
      </c>
      <c r="O30">
        <v>0</v>
      </c>
      <c r="P30">
        <v>0</v>
      </c>
      <c r="Q30">
        <v>0</v>
      </c>
      <c r="R30">
        <v>0</v>
      </c>
      <c r="S30">
        <v>0</v>
      </c>
      <c r="T30">
        <v>0</v>
      </c>
      <c r="U30">
        <v>0</v>
      </c>
      <c r="V30">
        <v>0</v>
      </c>
      <c r="W30">
        <v>0</v>
      </c>
      <c r="X30">
        <v>0</v>
      </c>
      <c r="Y30">
        <v>0</v>
      </c>
      <c r="Z30">
        <v>0</v>
      </c>
      <c r="AA30">
        <v>1</v>
      </c>
      <c r="AB30">
        <v>2</v>
      </c>
      <c r="AC30">
        <f>RANK(zadosti[[#This Row],[celkem žádostí]],zadosti[celkem žádostí])</f>
        <v>104</v>
      </c>
      <c r="AD30">
        <f>IF(zadosti[[#This Row],[pořadí]]&lt;=10,1,0)</f>
        <v>0</v>
      </c>
      <c r="AE30">
        <f>IFERROR(VLOOKUP(zadosti[[#This Row],[Státní příslušnost]],udeleno[],29,FALSE),0)</f>
        <v>0</v>
      </c>
      <c r="AF30">
        <f>RANK(zadosti[[#This Row],[počet udělených]],zadosti[počet udělených])</f>
        <v>71</v>
      </c>
      <c r="AG30">
        <f>IF(zadosti[[#This Row],[pořadí2]]&lt;=10,1,0)</f>
        <v>0</v>
      </c>
      <c r="AH30">
        <f>IF(zadosti[[#This Row],[celkem žádostí]]&gt;300,1,0)</f>
        <v>0</v>
      </c>
      <c r="AI30" s="15">
        <f>IFERROR(100/(zadosti[[#This Row],[celkem žádostí]]/zadosti[[#This Row],[počet udělených]]),0)</f>
        <v>0</v>
      </c>
      <c r="AJ30" s="15">
        <f>RANK(zadosti[[#This Row],[úspěšnost]],zadosti[úspěšnost])</f>
        <v>71</v>
      </c>
      <c r="AK30">
        <f>IF(zadosti[[#This Row],[pořadí3]]&lt;=10,1,0)</f>
        <v>0</v>
      </c>
      <c r="AL30">
        <v>1</v>
      </c>
    </row>
    <row r="31" spans="1:38">
      <c r="A31" t="s">
        <v>20</v>
      </c>
      <c r="B31" t="s">
        <v>1</v>
      </c>
      <c r="C31" t="s">
        <v>11</v>
      </c>
      <c r="D31">
        <v>11</v>
      </c>
      <c r="E31">
        <v>109</v>
      </c>
      <c r="F31">
        <v>90</v>
      </c>
      <c r="G31">
        <v>58</v>
      </c>
      <c r="H31">
        <v>31</v>
      </c>
      <c r="I31">
        <v>12</v>
      </c>
      <c r="J31">
        <v>31</v>
      </c>
      <c r="K31">
        <v>33</v>
      </c>
      <c r="L31">
        <v>66</v>
      </c>
      <c r="M31">
        <v>213</v>
      </c>
      <c r="N31">
        <v>251</v>
      </c>
      <c r="O31">
        <v>66</v>
      </c>
      <c r="P31">
        <v>49</v>
      </c>
      <c r="Q31">
        <v>32</v>
      </c>
      <c r="R31">
        <v>12</v>
      </c>
      <c r="S31">
        <v>16</v>
      </c>
      <c r="T31">
        <v>8</v>
      </c>
      <c r="U31">
        <v>10</v>
      </c>
      <c r="V31">
        <v>23</v>
      </c>
      <c r="W31">
        <v>32</v>
      </c>
      <c r="X31">
        <v>39</v>
      </c>
      <c r="Y31">
        <v>25</v>
      </c>
      <c r="Z31">
        <v>34</v>
      </c>
      <c r="AA31">
        <v>50</v>
      </c>
      <c r="AB31">
        <v>1301</v>
      </c>
      <c r="AC31">
        <f>RANK(zadosti[[#This Row],[celkem žádostí]],zadosti[celkem žádostí])</f>
        <v>18</v>
      </c>
      <c r="AD31">
        <f>IF(zadosti[[#This Row],[pořadí]]&lt;=10,1,0)</f>
        <v>0</v>
      </c>
      <c r="AE31">
        <f>IFERROR(VLOOKUP(zadosti[[#This Row],[Státní příslušnost]],udeleno[],29,FALSE),0)</f>
        <v>17</v>
      </c>
      <c r="AF31">
        <f>RANK(zadosti[[#This Row],[počet udělených]],zadosti[počet udělených])</f>
        <v>27</v>
      </c>
      <c r="AG31">
        <f>IF(zadosti[[#This Row],[pořadí2]]&lt;=10,1,0)</f>
        <v>0</v>
      </c>
      <c r="AH31">
        <f>IF(zadosti[[#This Row],[celkem žádostí]]&gt;300,1,0)</f>
        <v>1</v>
      </c>
      <c r="AI31" s="15">
        <f>IFERROR(100/(zadosti[[#This Row],[celkem žádostí]]/zadosti[[#This Row],[počet udělených]]),0)</f>
        <v>1.3066871637202151</v>
      </c>
      <c r="AJ31" s="15">
        <f>RANK(zadosti[[#This Row],[úspěšnost]],zadosti[úspěšnost])</f>
        <v>55</v>
      </c>
      <c r="AK31">
        <f>IF(zadosti[[#This Row],[pořadí3]]&lt;=10,1,0)</f>
        <v>0</v>
      </c>
      <c r="AL31">
        <v>1</v>
      </c>
    </row>
    <row r="32" spans="1:38">
      <c r="A32" t="s">
        <v>21</v>
      </c>
      <c r="B32" t="s">
        <v>1</v>
      </c>
      <c r="C32" t="s">
        <v>11</v>
      </c>
      <c r="D32">
        <v>43</v>
      </c>
      <c r="E32">
        <v>94</v>
      </c>
      <c r="F32">
        <v>1145</v>
      </c>
      <c r="G32">
        <v>4419</v>
      </c>
      <c r="H32">
        <v>1676</v>
      </c>
      <c r="I32">
        <v>2043</v>
      </c>
      <c r="J32">
        <v>1600</v>
      </c>
      <c r="K32">
        <v>987</v>
      </c>
      <c r="L32">
        <v>571</v>
      </c>
      <c r="M32">
        <v>293</v>
      </c>
      <c r="N32">
        <v>321</v>
      </c>
      <c r="O32">
        <v>203</v>
      </c>
      <c r="P32">
        <v>115</v>
      </c>
      <c r="Q32">
        <v>152</v>
      </c>
      <c r="R32">
        <v>174</v>
      </c>
      <c r="S32">
        <v>146</v>
      </c>
      <c r="T32">
        <v>515</v>
      </c>
      <c r="U32">
        <v>694</v>
      </c>
      <c r="V32">
        <v>507</v>
      </c>
      <c r="W32">
        <v>435</v>
      </c>
      <c r="X32">
        <v>418</v>
      </c>
      <c r="Y32">
        <v>311</v>
      </c>
      <c r="Z32">
        <v>351</v>
      </c>
      <c r="AA32">
        <v>376</v>
      </c>
      <c r="AB32">
        <v>17589</v>
      </c>
      <c r="AC32">
        <f>RANK(zadosti[[#This Row],[celkem žádostí]],zadosti[celkem žádostí])</f>
        <v>1</v>
      </c>
      <c r="AD32">
        <f>IF(zadosti[[#This Row],[pořadí]]&lt;=10,1,0)</f>
        <v>1</v>
      </c>
      <c r="AE32">
        <f>IFERROR(VLOOKUP(zadosti[[#This Row],[Státní příslušnost]],udeleno[],29,FALSE),0)</f>
        <v>200</v>
      </c>
      <c r="AF32">
        <f>RANK(zadosti[[#This Row],[počet udělených]],zadosti[počet udělených])</f>
        <v>5</v>
      </c>
      <c r="AG32">
        <f>IF(zadosti[[#This Row],[pořadí2]]&lt;=10,1,0)</f>
        <v>1</v>
      </c>
      <c r="AH32">
        <f>IF(zadosti[[#This Row],[celkem žádostí]]&gt;300,1,0)</f>
        <v>1</v>
      </c>
      <c r="AI32" s="15">
        <f>IFERROR(100/(zadosti[[#This Row],[celkem žádostí]]/zadosti[[#This Row],[počet udělených]]),0)</f>
        <v>1.1370743078060153</v>
      </c>
      <c r="AJ32" s="15">
        <f>RANK(zadosti[[#This Row],[úspěšnost]],zadosti[úspěšnost])</f>
        <v>58</v>
      </c>
      <c r="AK32">
        <f>IF(zadosti[[#This Row],[pořadí3]]&lt;=10,1,0)</f>
        <v>0</v>
      </c>
      <c r="AL32">
        <v>1</v>
      </c>
    </row>
    <row r="33" spans="1:38">
      <c r="A33" t="s">
        <v>23</v>
      </c>
      <c r="B33" t="s">
        <v>22</v>
      </c>
      <c r="D33">
        <v>1260</v>
      </c>
      <c r="E33">
        <v>2312</v>
      </c>
      <c r="F33">
        <v>1121</v>
      </c>
      <c r="G33">
        <v>356</v>
      </c>
      <c r="H33">
        <v>27</v>
      </c>
      <c r="I33">
        <v>50</v>
      </c>
      <c r="J33">
        <v>15</v>
      </c>
      <c r="K33">
        <v>2</v>
      </c>
      <c r="L33">
        <v>1</v>
      </c>
      <c r="M33">
        <v>20</v>
      </c>
      <c r="N33">
        <v>36</v>
      </c>
      <c r="O33">
        <v>4</v>
      </c>
      <c r="P33">
        <v>7</v>
      </c>
      <c r="Q33">
        <v>26</v>
      </c>
      <c r="R33">
        <v>10</v>
      </c>
      <c r="S33">
        <v>8</v>
      </c>
      <c r="T33">
        <v>13</v>
      </c>
      <c r="U33">
        <v>24</v>
      </c>
      <c r="V33">
        <v>37</v>
      </c>
      <c r="W33">
        <v>13</v>
      </c>
      <c r="X33">
        <v>27</v>
      </c>
      <c r="Y33">
        <v>23</v>
      </c>
      <c r="Z33">
        <v>10</v>
      </c>
      <c r="AA33">
        <v>176</v>
      </c>
      <c r="AB33">
        <v>5578</v>
      </c>
      <c r="AC33">
        <f>RANK(zadosti[[#This Row],[celkem žádostí]],zadosti[celkem žádostí])</f>
        <v>3</v>
      </c>
      <c r="AD33">
        <f>IF(zadosti[[#This Row],[pořadí]]&lt;=10,1,0)</f>
        <v>1</v>
      </c>
      <c r="AE33">
        <f>IFERROR(VLOOKUP(zadosti[[#This Row],[Státní příslušnost]],udeleno[],29,FALSE),0)</f>
        <v>299</v>
      </c>
      <c r="AF33">
        <f>RANK(zadosti[[#This Row],[počet udělených]],zadosti[počet udělených])</f>
        <v>3</v>
      </c>
      <c r="AG33">
        <f>IF(zadosti[[#This Row],[pořadí2]]&lt;=10,1,0)</f>
        <v>1</v>
      </c>
      <c r="AH33">
        <f>IF(zadosti[[#This Row],[celkem žádostí]]&gt;300,1,0)</f>
        <v>1</v>
      </c>
      <c r="AI33" s="15">
        <f>IFERROR(100/(zadosti[[#This Row],[celkem žádostí]]/zadosti[[#This Row],[počet udělených]]),0)</f>
        <v>5.3603442093940483</v>
      </c>
      <c r="AJ33" s="15">
        <f>RANK(zadosti[[#This Row],[úspěšnost]],zadosti[úspěšnost])</f>
        <v>39</v>
      </c>
      <c r="AK33">
        <f>IF(zadosti[[#This Row],[pořadí3]]&lt;=10,1,0)</f>
        <v>0</v>
      </c>
      <c r="AL33">
        <v>1</v>
      </c>
    </row>
    <row r="34" spans="1:38">
      <c r="A34" t="s">
        <v>24</v>
      </c>
      <c r="B34" t="s">
        <v>22</v>
      </c>
      <c r="D34">
        <v>78</v>
      </c>
      <c r="E34">
        <v>34</v>
      </c>
      <c r="F34">
        <v>274</v>
      </c>
      <c r="G34">
        <v>1019</v>
      </c>
      <c r="H34">
        <v>452</v>
      </c>
      <c r="I34">
        <v>49</v>
      </c>
      <c r="J34">
        <v>75</v>
      </c>
      <c r="K34">
        <v>53</v>
      </c>
      <c r="L34">
        <v>51</v>
      </c>
      <c r="M34">
        <v>37</v>
      </c>
      <c r="N34">
        <v>28</v>
      </c>
      <c r="O34">
        <v>20</v>
      </c>
      <c r="P34">
        <v>16</v>
      </c>
      <c r="Q34">
        <v>11</v>
      </c>
      <c r="R34">
        <v>22</v>
      </c>
      <c r="S34">
        <v>43</v>
      </c>
      <c r="T34">
        <v>28</v>
      </c>
      <c r="U34">
        <v>44</v>
      </c>
      <c r="V34">
        <v>60</v>
      </c>
      <c r="W34">
        <v>129</v>
      </c>
      <c r="X34">
        <v>117</v>
      </c>
      <c r="Y34">
        <v>372</v>
      </c>
      <c r="Z34">
        <v>37</v>
      </c>
      <c r="AA34">
        <v>22</v>
      </c>
      <c r="AB34">
        <v>3071</v>
      </c>
      <c r="AC34">
        <f>RANK(zadosti[[#This Row],[celkem žádostí]],zadosti[celkem žádostí])</f>
        <v>10</v>
      </c>
      <c r="AD34">
        <f>IF(zadosti[[#This Row],[pořadí]]&lt;=10,1,0)</f>
        <v>1</v>
      </c>
      <c r="AE34">
        <f>IFERROR(VLOOKUP(zadosti[[#This Row],[Státní příslušnost]],udeleno[],29,FALSE),0)</f>
        <v>131</v>
      </c>
      <c r="AF34">
        <f>RANK(zadosti[[#This Row],[počet udělených]],zadosti[počet udělených])</f>
        <v>7</v>
      </c>
      <c r="AG34">
        <f>IF(zadosti[[#This Row],[pořadí2]]&lt;=10,1,0)</f>
        <v>1</v>
      </c>
      <c r="AH34">
        <f>IF(zadosti[[#This Row],[celkem žádostí]]&gt;300,1,0)</f>
        <v>1</v>
      </c>
      <c r="AI34" s="15">
        <f>IFERROR(100/(zadosti[[#This Row],[celkem žádostí]]/zadosti[[#This Row],[počet udělených]]),0)</f>
        <v>4.2657114946271575</v>
      </c>
      <c r="AJ34" s="15">
        <f>RANK(zadosti[[#This Row],[úspěšnost]],zadosti[úspěšnost])</f>
        <v>46</v>
      </c>
      <c r="AK34">
        <f>IF(zadosti[[#This Row],[pořadí3]]&lt;=10,1,0)</f>
        <v>0</v>
      </c>
      <c r="AL34">
        <v>1</v>
      </c>
    </row>
    <row r="35" spans="1:38">
      <c r="A35" t="s">
        <v>25</v>
      </c>
      <c r="B35" t="s">
        <v>22</v>
      </c>
      <c r="D35">
        <v>8</v>
      </c>
      <c r="E35">
        <v>10</v>
      </c>
      <c r="F35">
        <v>9</v>
      </c>
      <c r="G35">
        <v>89</v>
      </c>
      <c r="H35">
        <v>48</v>
      </c>
      <c r="I35">
        <v>9</v>
      </c>
      <c r="J35">
        <v>5</v>
      </c>
      <c r="K35">
        <v>6</v>
      </c>
      <c r="L35">
        <v>3</v>
      </c>
      <c r="M35">
        <v>6</v>
      </c>
      <c r="N35">
        <v>3</v>
      </c>
      <c r="O35">
        <v>1</v>
      </c>
      <c r="P35">
        <v>3</v>
      </c>
      <c r="Q35">
        <v>1</v>
      </c>
      <c r="R35">
        <v>11</v>
      </c>
      <c r="S35">
        <v>6</v>
      </c>
      <c r="T35">
        <v>3</v>
      </c>
      <c r="U35">
        <v>6</v>
      </c>
      <c r="V35">
        <v>52</v>
      </c>
      <c r="W35">
        <v>128</v>
      </c>
      <c r="X35">
        <v>46</v>
      </c>
      <c r="Y35">
        <v>47</v>
      </c>
      <c r="Z35">
        <v>41</v>
      </c>
      <c r="AA35">
        <v>9</v>
      </c>
      <c r="AB35">
        <v>550</v>
      </c>
      <c r="AC35">
        <f>RANK(zadosti[[#This Row],[celkem žádostí]],zadosti[celkem žádostí])</f>
        <v>28</v>
      </c>
      <c r="AD35">
        <f>IF(zadosti[[#This Row],[pořadí]]&lt;=10,1,0)</f>
        <v>0</v>
      </c>
      <c r="AE35">
        <f>IFERROR(VLOOKUP(zadosti[[#This Row],[Státní příslušnost]],udeleno[],29,FALSE),0)</f>
        <v>51</v>
      </c>
      <c r="AF35">
        <f>RANK(zadosti[[#This Row],[počet udělených]],zadosti[počet udělených])</f>
        <v>12</v>
      </c>
      <c r="AG35">
        <f>IF(zadosti[[#This Row],[pořadí2]]&lt;=10,1,0)</f>
        <v>0</v>
      </c>
      <c r="AH35">
        <f>IF(zadosti[[#This Row],[celkem žádostí]]&gt;300,1,0)</f>
        <v>1</v>
      </c>
      <c r="AI35" s="15">
        <f>IFERROR(100/(zadosti[[#This Row],[celkem žádostí]]/zadosti[[#This Row],[počet udělených]]),0)</f>
        <v>9.2727272727272716</v>
      </c>
      <c r="AJ35" s="15">
        <f>RANK(zadosti[[#This Row],[úspěšnost]],zadosti[úspěšnost])</f>
        <v>28</v>
      </c>
      <c r="AK35">
        <f>IF(zadosti[[#This Row],[pořadí3]]&lt;=10,1,0)</f>
        <v>0</v>
      </c>
      <c r="AL35">
        <v>1</v>
      </c>
    </row>
    <row r="36" spans="1:38">
      <c r="A36" t="s">
        <v>26</v>
      </c>
      <c r="B36" t="s">
        <v>22</v>
      </c>
      <c r="D36">
        <v>129</v>
      </c>
      <c r="E36">
        <v>145</v>
      </c>
      <c r="F36">
        <v>28</v>
      </c>
      <c r="G36">
        <v>21</v>
      </c>
      <c r="H36">
        <v>7</v>
      </c>
      <c r="I36">
        <v>7</v>
      </c>
      <c r="J36">
        <v>8</v>
      </c>
      <c r="K36">
        <v>4</v>
      </c>
      <c r="L36">
        <v>20</v>
      </c>
      <c r="M36">
        <v>17</v>
      </c>
      <c r="N36">
        <v>0</v>
      </c>
      <c r="O36">
        <v>6</v>
      </c>
      <c r="P36">
        <v>0</v>
      </c>
      <c r="Q36">
        <v>1</v>
      </c>
      <c r="R36">
        <v>0</v>
      </c>
      <c r="S36">
        <v>1</v>
      </c>
      <c r="T36">
        <v>0</v>
      </c>
      <c r="U36">
        <v>0</v>
      </c>
      <c r="V36">
        <v>1</v>
      </c>
      <c r="W36">
        <v>0</v>
      </c>
      <c r="X36">
        <v>2</v>
      </c>
      <c r="Y36">
        <v>1</v>
      </c>
      <c r="Z36">
        <v>7</v>
      </c>
      <c r="AA36">
        <v>2</v>
      </c>
      <c r="AB36">
        <v>407</v>
      </c>
      <c r="AC36">
        <f>RANK(zadosti[[#This Row],[celkem žádostí]],zadosti[celkem žádostí])</f>
        <v>30</v>
      </c>
      <c r="AD36">
        <f>IF(zadosti[[#This Row],[pořadí]]&lt;=10,1,0)</f>
        <v>0</v>
      </c>
      <c r="AE36">
        <f>IFERROR(VLOOKUP(zadosti[[#This Row],[Státní příslušnost]],udeleno[],29,FALSE),0)</f>
        <v>1</v>
      </c>
      <c r="AF36">
        <f>RANK(zadosti[[#This Row],[počet udělených]],zadosti[počet udělených])</f>
        <v>58</v>
      </c>
      <c r="AG36">
        <f>IF(zadosti[[#This Row],[pořadí2]]&lt;=10,1,0)</f>
        <v>0</v>
      </c>
      <c r="AH36">
        <f>IF(zadosti[[#This Row],[celkem žádostí]]&gt;300,1,0)</f>
        <v>1</v>
      </c>
      <c r="AI36" s="15">
        <f>IFERROR(100/(zadosti[[#This Row],[celkem žádostí]]/zadosti[[#This Row],[počet udělených]]),0)</f>
        <v>0.24570024570024571</v>
      </c>
      <c r="AJ36" s="15">
        <f>RANK(zadosti[[#This Row],[úspěšnost]],zadosti[úspěšnost])</f>
        <v>68</v>
      </c>
      <c r="AK36">
        <f>IF(zadosti[[#This Row],[pořadí3]]&lt;=10,1,0)</f>
        <v>0</v>
      </c>
      <c r="AL36">
        <v>1</v>
      </c>
    </row>
    <row r="37" spans="1:38">
      <c r="A37" t="s">
        <v>27</v>
      </c>
      <c r="B37" t="s">
        <v>22</v>
      </c>
      <c r="D37">
        <v>0</v>
      </c>
      <c r="E37">
        <v>0</v>
      </c>
      <c r="F37">
        <v>0</v>
      </c>
      <c r="G37">
        <v>0</v>
      </c>
      <c r="H37">
        <v>0</v>
      </c>
      <c r="I37">
        <v>1</v>
      </c>
      <c r="J37">
        <v>0</v>
      </c>
      <c r="K37">
        <v>0</v>
      </c>
      <c r="L37">
        <v>0</v>
      </c>
      <c r="M37">
        <v>0</v>
      </c>
      <c r="N37">
        <v>0</v>
      </c>
      <c r="O37">
        <v>0</v>
      </c>
      <c r="P37">
        <v>0</v>
      </c>
      <c r="Q37">
        <v>0</v>
      </c>
      <c r="R37">
        <v>0</v>
      </c>
      <c r="S37">
        <v>0</v>
      </c>
      <c r="T37">
        <v>0</v>
      </c>
      <c r="U37">
        <v>0</v>
      </c>
      <c r="V37">
        <v>0</v>
      </c>
      <c r="W37">
        <v>0</v>
      </c>
      <c r="X37">
        <v>0</v>
      </c>
      <c r="Y37">
        <v>0</v>
      </c>
      <c r="Z37">
        <v>0</v>
      </c>
      <c r="AA37">
        <v>0</v>
      </c>
      <c r="AB37">
        <v>1</v>
      </c>
      <c r="AC37">
        <f>RANK(zadosti[[#This Row],[celkem žádostí]],zadosti[celkem žádostí])</f>
        <v>113</v>
      </c>
      <c r="AD37">
        <f>IF(zadosti[[#This Row],[pořadí]]&lt;=10,1,0)</f>
        <v>0</v>
      </c>
      <c r="AE37">
        <f>IFERROR(VLOOKUP(zadosti[[#This Row],[Státní příslušnost]],udeleno[],29,FALSE),0)</f>
        <v>0</v>
      </c>
      <c r="AF37">
        <f>RANK(zadosti[[#This Row],[počet udělených]],zadosti[počet udělených])</f>
        <v>71</v>
      </c>
      <c r="AG37">
        <f>IF(zadosti[[#This Row],[pořadí2]]&lt;=10,1,0)</f>
        <v>0</v>
      </c>
      <c r="AH37">
        <f>IF(zadosti[[#This Row],[celkem žádostí]]&gt;300,1,0)</f>
        <v>0</v>
      </c>
      <c r="AI37" s="15">
        <f>IFERROR(100/(zadosti[[#This Row],[celkem žádostí]]/zadosti[[#This Row],[počet udělených]]),0)</f>
        <v>0</v>
      </c>
      <c r="AJ37" s="15">
        <f>RANK(zadosti[[#This Row],[úspěšnost]],zadosti[úspěšnost])</f>
        <v>71</v>
      </c>
      <c r="AK37">
        <f>IF(zadosti[[#This Row],[pořadí3]]&lt;=10,1,0)</f>
        <v>0</v>
      </c>
      <c r="AL37">
        <v>1</v>
      </c>
    </row>
    <row r="38" spans="1:38">
      <c r="A38" t="s">
        <v>28</v>
      </c>
      <c r="B38" t="s">
        <v>22</v>
      </c>
      <c r="D38">
        <v>1</v>
      </c>
      <c r="E38">
        <v>203</v>
      </c>
      <c r="F38">
        <v>259</v>
      </c>
      <c r="G38">
        <v>317</v>
      </c>
      <c r="H38">
        <v>511</v>
      </c>
      <c r="I38">
        <v>854</v>
      </c>
      <c r="J38">
        <v>324</v>
      </c>
      <c r="K38">
        <v>287</v>
      </c>
      <c r="L38">
        <v>114</v>
      </c>
      <c r="M38">
        <v>38</v>
      </c>
      <c r="N38">
        <v>33</v>
      </c>
      <c r="O38">
        <v>17</v>
      </c>
      <c r="P38">
        <v>8</v>
      </c>
      <c r="Q38">
        <v>7</v>
      </c>
      <c r="R38">
        <v>7</v>
      </c>
      <c r="S38">
        <v>8</v>
      </c>
      <c r="T38">
        <v>9</v>
      </c>
      <c r="U38">
        <v>40</v>
      </c>
      <c r="V38">
        <v>68</v>
      </c>
      <c r="W38">
        <v>9</v>
      </c>
      <c r="X38">
        <v>6</v>
      </c>
      <c r="Y38">
        <v>24</v>
      </c>
      <c r="Z38">
        <v>6</v>
      </c>
      <c r="AA38">
        <v>6</v>
      </c>
      <c r="AB38">
        <v>3156</v>
      </c>
      <c r="AC38">
        <f>RANK(zadosti[[#This Row],[celkem žádostí]],zadosti[celkem žádostí])</f>
        <v>9</v>
      </c>
      <c r="AD38">
        <f>IF(zadosti[[#This Row],[pořadí]]&lt;=10,1,0)</f>
        <v>1</v>
      </c>
      <c r="AE38">
        <f>IFERROR(VLOOKUP(zadosti[[#This Row],[Státní příslušnost]],udeleno[],29,FALSE),0)</f>
        <v>26</v>
      </c>
      <c r="AF38">
        <f>RANK(zadosti[[#This Row],[počet udělených]],zadosti[počet udělených])</f>
        <v>22</v>
      </c>
      <c r="AG38">
        <f>IF(zadosti[[#This Row],[pořadí2]]&lt;=10,1,0)</f>
        <v>0</v>
      </c>
      <c r="AH38">
        <f>IF(zadosti[[#This Row],[celkem žádostí]]&gt;300,1,0)</f>
        <v>1</v>
      </c>
      <c r="AI38" s="15">
        <f>IFERROR(100/(zadosti[[#This Row],[celkem žádostí]]/zadosti[[#This Row],[počet udělených]]),0)</f>
        <v>0.82382762991128011</v>
      </c>
      <c r="AJ38" s="15">
        <f>RANK(zadosti[[#This Row],[úspěšnost]],zadosti[úspěšnost])</f>
        <v>62</v>
      </c>
      <c r="AK38">
        <f>IF(zadosti[[#This Row],[pořadí3]]&lt;=10,1,0)</f>
        <v>0</v>
      </c>
      <c r="AL38">
        <v>1</v>
      </c>
    </row>
    <row r="39" spans="1:38">
      <c r="A39" t="s">
        <v>29</v>
      </c>
      <c r="B39" t="s">
        <v>22</v>
      </c>
      <c r="D39">
        <v>0</v>
      </c>
      <c r="E39">
        <v>0</v>
      </c>
      <c r="F39">
        <v>0</v>
      </c>
      <c r="G39">
        <v>0</v>
      </c>
      <c r="H39">
        <v>0</v>
      </c>
      <c r="I39">
        <v>2</v>
      </c>
      <c r="J39">
        <v>0</v>
      </c>
      <c r="K39">
        <v>0</v>
      </c>
      <c r="L39">
        <v>0</v>
      </c>
      <c r="M39">
        <v>1</v>
      </c>
      <c r="N39">
        <v>0</v>
      </c>
      <c r="O39">
        <v>2</v>
      </c>
      <c r="P39">
        <v>1</v>
      </c>
      <c r="Q39">
        <v>0</v>
      </c>
      <c r="R39">
        <v>1</v>
      </c>
      <c r="S39">
        <v>1</v>
      </c>
      <c r="T39">
        <v>1</v>
      </c>
      <c r="U39">
        <v>0</v>
      </c>
      <c r="V39">
        <v>0</v>
      </c>
      <c r="W39">
        <v>0</v>
      </c>
      <c r="X39">
        <v>0</v>
      </c>
      <c r="Y39">
        <v>0</v>
      </c>
      <c r="Z39">
        <v>0</v>
      </c>
      <c r="AA39">
        <v>2</v>
      </c>
      <c r="AB39">
        <v>11</v>
      </c>
      <c r="AC39">
        <f>RANK(zadosti[[#This Row],[celkem žádostí]],zadosti[celkem žádostí])</f>
        <v>77</v>
      </c>
      <c r="AD39">
        <f>IF(zadosti[[#This Row],[pořadí]]&lt;=10,1,0)</f>
        <v>0</v>
      </c>
      <c r="AE39">
        <f>IFERROR(VLOOKUP(zadosti[[#This Row],[Státní příslušnost]],udeleno[],29,FALSE),0)</f>
        <v>0</v>
      </c>
      <c r="AF39">
        <f>RANK(zadosti[[#This Row],[počet udělených]],zadosti[počet udělených])</f>
        <v>71</v>
      </c>
      <c r="AG39">
        <f>IF(zadosti[[#This Row],[pořadí2]]&lt;=10,1,0)</f>
        <v>0</v>
      </c>
      <c r="AH39">
        <f>IF(zadosti[[#This Row],[celkem žádostí]]&gt;300,1,0)</f>
        <v>0</v>
      </c>
      <c r="AI39" s="15">
        <f>IFERROR(100/(zadosti[[#This Row],[celkem žádostí]]/zadosti[[#This Row],[počet udělených]]),0)</f>
        <v>0</v>
      </c>
      <c r="AJ39" s="15">
        <f>RANK(zadosti[[#This Row],[úspěšnost]],zadosti[úspěšnost])</f>
        <v>71</v>
      </c>
      <c r="AK39">
        <f>IF(zadosti[[#This Row],[pořadí3]]&lt;=10,1,0)</f>
        <v>0</v>
      </c>
      <c r="AL39">
        <v>1</v>
      </c>
    </row>
    <row r="40" spans="1:38">
      <c r="A40" t="s">
        <v>30</v>
      </c>
      <c r="B40" t="s">
        <v>22</v>
      </c>
      <c r="D40">
        <v>17</v>
      </c>
      <c r="E40">
        <v>10</v>
      </c>
      <c r="F40">
        <v>103</v>
      </c>
      <c r="G40">
        <v>1290</v>
      </c>
      <c r="H40">
        <v>678</v>
      </c>
      <c r="I40">
        <v>319</v>
      </c>
      <c r="J40">
        <v>201</v>
      </c>
      <c r="K40">
        <v>52</v>
      </c>
      <c r="L40">
        <v>43</v>
      </c>
      <c r="M40">
        <v>45</v>
      </c>
      <c r="N40">
        <v>38</v>
      </c>
      <c r="O40">
        <v>33</v>
      </c>
      <c r="P40">
        <v>8</v>
      </c>
      <c r="Q40">
        <v>17</v>
      </c>
      <c r="R40">
        <v>9</v>
      </c>
      <c r="S40">
        <v>16</v>
      </c>
      <c r="T40">
        <v>19</v>
      </c>
      <c r="U40">
        <v>20</v>
      </c>
      <c r="V40">
        <v>49</v>
      </c>
      <c r="W40">
        <v>130</v>
      </c>
      <c r="X40">
        <v>169</v>
      </c>
      <c r="Y40">
        <v>224</v>
      </c>
      <c r="Z40">
        <v>144</v>
      </c>
      <c r="AA40">
        <v>226</v>
      </c>
      <c r="AB40">
        <v>3860</v>
      </c>
      <c r="AC40">
        <f>RANK(zadosti[[#This Row],[celkem žádostí]],zadosti[celkem žádostí])</f>
        <v>8</v>
      </c>
      <c r="AD40">
        <f>IF(zadosti[[#This Row],[pořadí]]&lt;=10,1,0)</f>
        <v>1</v>
      </c>
      <c r="AE40">
        <f>IFERROR(VLOOKUP(zadosti[[#This Row],[Státní příslušnost]],udeleno[],29,FALSE),0)</f>
        <v>42</v>
      </c>
      <c r="AF40">
        <f>RANK(zadosti[[#This Row],[počet udělených]],zadosti[počet udělených])</f>
        <v>15</v>
      </c>
      <c r="AG40">
        <f>IF(zadosti[[#This Row],[pořadí2]]&lt;=10,1,0)</f>
        <v>0</v>
      </c>
      <c r="AH40">
        <f>IF(zadosti[[#This Row],[celkem žádostí]]&gt;300,1,0)</f>
        <v>1</v>
      </c>
      <c r="AI40" s="15">
        <f>IFERROR(100/(zadosti[[#This Row],[celkem žádostí]]/zadosti[[#This Row],[počet udělených]]),0)</f>
        <v>1.0880829015544042</v>
      </c>
      <c r="AJ40" s="15">
        <f>RANK(zadosti[[#This Row],[úspěšnost]],zadosti[úspěšnost])</f>
        <v>59</v>
      </c>
      <c r="AK40">
        <f>IF(zadosti[[#This Row],[pořadí3]]&lt;=10,1,0)</f>
        <v>0</v>
      </c>
      <c r="AL40">
        <v>1</v>
      </c>
    </row>
    <row r="41" spans="1:38">
      <c r="A41" t="s">
        <v>31</v>
      </c>
      <c r="B41" t="s">
        <v>22</v>
      </c>
      <c r="D41">
        <v>297</v>
      </c>
      <c r="E41">
        <v>887</v>
      </c>
      <c r="F41">
        <v>646</v>
      </c>
      <c r="G41">
        <v>1305</v>
      </c>
      <c r="H41">
        <v>364</v>
      </c>
      <c r="I41">
        <v>167</v>
      </c>
      <c r="J41">
        <v>47</v>
      </c>
      <c r="K41">
        <v>342</v>
      </c>
      <c r="L41">
        <v>55</v>
      </c>
      <c r="M41">
        <v>19</v>
      </c>
      <c r="N41">
        <v>7</v>
      </c>
      <c r="O41">
        <v>3</v>
      </c>
      <c r="P41">
        <v>5</v>
      </c>
      <c r="Q41">
        <v>4</v>
      </c>
      <c r="R41">
        <v>3</v>
      </c>
      <c r="S41">
        <v>3</v>
      </c>
      <c r="T41">
        <v>5</v>
      </c>
      <c r="U41">
        <v>5</v>
      </c>
      <c r="V41">
        <v>1</v>
      </c>
      <c r="W41">
        <v>0</v>
      </c>
      <c r="X41">
        <v>11</v>
      </c>
      <c r="Y41">
        <v>18</v>
      </c>
      <c r="Z41">
        <v>9</v>
      </c>
      <c r="AA41">
        <v>5</v>
      </c>
      <c r="AB41">
        <v>4208</v>
      </c>
      <c r="AC41">
        <f>RANK(zadosti[[#This Row],[celkem žádostí]],zadosti[celkem žádostí])</f>
        <v>6</v>
      </c>
      <c r="AD41">
        <f>IF(zadosti[[#This Row],[pořadí]]&lt;=10,1,0)</f>
        <v>1</v>
      </c>
      <c r="AE41">
        <f>IFERROR(VLOOKUP(zadosti[[#This Row],[Státní příslušnost]],udeleno[],29,FALSE),0)</f>
        <v>3</v>
      </c>
      <c r="AF41">
        <f>RANK(zadosti[[#This Row],[počet udělených]],zadosti[počet udělených])</f>
        <v>46</v>
      </c>
      <c r="AG41">
        <f>IF(zadosti[[#This Row],[pořadí2]]&lt;=10,1,0)</f>
        <v>0</v>
      </c>
      <c r="AH41">
        <f>IF(zadosti[[#This Row],[celkem žádostí]]&gt;300,1,0)</f>
        <v>1</v>
      </c>
      <c r="AI41" s="15">
        <f>IFERROR(100/(zadosti[[#This Row],[celkem žádostí]]/zadosti[[#This Row],[počet udělených]]),0)</f>
        <v>7.1292775665399238E-2</v>
      </c>
      <c r="AJ41" s="15">
        <f>RANK(zadosti[[#This Row],[úspěšnost]],zadosti[úspěšnost])</f>
        <v>70</v>
      </c>
      <c r="AK41">
        <f>IF(zadosti[[#This Row],[pořadí3]]&lt;=10,1,0)</f>
        <v>0</v>
      </c>
      <c r="AL41">
        <v>1</v>
      </c>
    </row>
    <row r="42" spans="1:38">
      <c r="A42" t="s">
        <v>32</v>
      </c>
      <c r="B42" t="s">
        <v>22</v>
      </c>
      <c r="D42">
        <v>0</v>
      </c>
      <c r="E42">
        <v>0</v>
      </c>
      <c r="F42">
        <v>0</v>
      </c>
      <c r="G42">
        <v>0</v>
      </c>
      <c r="H42">
        <v>0</v>
      </c>
      <c r="I42">
        <v>0</v>
      </c>
      <c r="J42">
        <v>0</v>
      </c>
      <c r="K42">
        <v>0</v>
      </c>
      <c r="L42">
        <v>0</v>
      </c>
      <c r="M42">
        <v>0</v>
      </c>
      <c r="N42">
        <v>2</v>
      </c>
      <c r="O42">
        <v>1</v>
      </c>
      <c r="P42">
        <v>0</v>
      </c>
      <c r="Q42">
        <v>0</v>
      </c>
      <c r="R42">
        <v>0</v>
      </c>
      <c r="S42">
        <v>0</v>
      </c>
      <c r="T42">
        <v>0</v>
      </c>
      <c r="U42">
        <v>0</v>
      </c>
      <c r="V42">
        <v>0</v>
      </c>
      <c r="W42">
        <v>0</v>
      </c>
      <c r="X42">
        <v>0</v>
      </c>
      <c r="Y42">
        <v>1</v>
      </c>
      <c r="Z42">
        <v>0</v>
      </c>
      <c r="AA42">
        <v>0</v>
      </c>
      <c r="AB42">
        <v>4</v>
      </c>
      <c r="AC42">
        <f>RANK(zadosti[[#This Row],[celkem žádostí]],zadosti[celkem žádostí])</f>
        <v>94</v>
      </c>
      <c r="AD42">
        <f>IF(zadosti[[#This Row],[pořadí]]&lt;=10,1,0)</f>
        <v>0</v>
      </c>
      <c r="AE42">
        <f>IFERROR(VLOOKUP(zadosti[[#This Row],[Státní příslušnost]],udeleno[],29,FALSE),0)</f>
        <v>0</v>
      </c>
      <c r="AF42">
        <f>RANK(zadosti[[#This Row],[počet udělených]],zadosti[počet udělených])</f>
        <v>71</v>
      </c>
      <c r="AG42">
        <f>IF(zadosti[[#This Row],[pořadí2]]&lt;=10,1,0)</f>
        <v>0</v>
      </c>
      <c r="AH42">
        <f>IF(zadosti[[#This Row],[celkem žádostí]]&gt;300,1,0)</f>
        <v>0</v>
      </c>
      <c r="AI42" s="15">
        <f>IFERROR(100/(zadosti[[#This Row],[celkem žádostí]]/zadosti[[#This Row],[počet udělených]]),0)</f>
        <v>0</v>
      </c>
      <c r="AJ42" s="15">
        <f>RANK(zadosti[[#This Row],[úspěšnost]],zadosti[úspěšnost])</f>
        <v>71</v>
      </c>
      <c r="AK42">
        <f>IF(zadosti[[#This Row],[pořadí3]]&lt;=10,1,0)</f>
        <v>0</v>
      </c>
      <c r="AL42">
        <v>1</v>
      </c>
    </row>
    <row r="43" spans="1:38">
      <c r="A43" t="s">
        <v>33</v>
      </c>
      <c r="B43" t="s">
        <v>22</v>
      </c>
      <c r="D43">
        <v>315</v>
      </c>
      <c r="E43">
        <v>346</v>
      </c>
      <c r="F43">
        <v>127</v>
      </c>
      <c r="G43">
        <v>296</v>
      </c>
      <c r="H43">
        <v>201</v>
      </c>
      <c r="I43">
        <v>105</v>
      </c>
      <c r="J43">
        <v>38</v>
      </c>
      <c r="K43">
        <v>47</v>
      </c>
      <c r="L43">
        <v>80</v>
      </c>
      <c r="M43">
        <v>49</v>
      </c>
      <c r="N43">
        <v>27</v>
      </c>
      <c r="O43">
        <v>11</v>
      </c>
      <c r="P43">
        <v>5</v>
      </c>
      <c r="Q43">
        <v>9</v>
      </c>
      <c r="R43">
        <v>5</v>
      </c>
      <c r="S43">
        <v>11</v>
      </c>
      <c r="T43">
        <v>22</v>
      </c>
      <c r="U43">
        <v>38</v>
      </c>
      <c r="V43">
        <v>158</v>
      </c>
      <c r="W43">
        <v>52</v>
      </c>
      <c r="X43">
        <v>65</v>
      </c>
      <c r="Y43">
        <v>22</v>
      </c>
      <c r="Z43">
        <v>10</v>
      </c>
      <c r="AA43">
        <v>16</v>
      </c>
      <c r="AB43">
        <v>2055</v>
      </c>
      <c r="AC43">
        <f>RANK(zadosti[[#This Row],[celkem žádostí]],zadosti[celkem žádostí])</f>
        <v>13</v>
      </c>
      <c r="AD43">
        <f>IF(zadosti[[#This Row],[pořadí]]&lt;=10,1,0)</f>
        <v>0</v>
      </c>
      <c r="AE43">
        <f>IFERROR(VLOOKUP(zadosti[[#This Row],[Státní příslušnost]],udeleno[],29,FALSE),0)</f>
        <v>204</v>
      </c>
      <c r="AF43">
        <f>RANK(zadosti[[#This Row],[počet udělených]],zadosti[počet udělených])</f>
        <v>4</v>
      </c>
      <c r="AG43">
        <f>IF(zadosti[[#This Row],[pořadí2]]&lt;=10,1,0)</f>
        <v>1</v>
      </c>
      <c r="AH43">
        <f>IF(zadosti[[#This Row],[celkem žádostí]]&gt;300,1,0)</f>
        <v>1</v>
      </c>
      <c r="AI43" s="15">
        <f>IFERROR(100/(zadosti[[#This Row],[celkem žádostí]]/zadosti[[#This Row],[počet udělených]]),0)</f>
        <v>9.9270072992700715</v>
      </c>
      <c r="AJ43" s="15">
        <f>RANK(zadosti[[#This Row],[úspěšnost]],zadosti[úspěšnost])</f>
        <v>23</v>
      </c>
      <c r="AK43">
        <f>IF(zadosti[[#This Row],[pořadí3]]&lt;=10,1,0)</f>
        <v>0</v>
      </c>
      <c r="AL43">
        <v>1</v>
      </c>
    </row>
    <row r="44" spans="1:38">
      <c r="A44" t="s">
        <v>34</v>
      </c>
      <c r="B44" t="s">
        <v>22</v>
      </c>
      <c r="D44">
        <v>11</v>
      </c>
      <c r="E44">
        <v>64</v>
      </c>
      <c r="F44">
        <v>67</v>
      </c>
      <c r="G44">
        <v>13</v>
      </c>
      <c r="H44">
        <v>8</v>
      </c>
      <c r="I44">
        <v>7</v>
      </c>
      <c r="J44">
        <v>9</v>
      </c>
      <c r="K44">
        <v>2</v>
      </c>
      <c r="L44">
        <v>1</v>
      </c>
      <c r="M44">
        <v>6</v>
      </c>
      <c r="N44">
        <v>4</v>
      </c>
      <c r="O44">
        <v>5</v>
      </c>
      <c r="P44">
        <v>8</v>
      </c>
      <c r="Q44">
        <v>7</v>
      </c>
      <c r="R44">
        <v>4</v>
      </c>
      <c r="S44">
        <v>7</v>
      </c>
      <c r="T44">
        <v>4</v>
      </c>
      <c r="U44">
        <v>3</v>
      </c>
      <c r="V44">
        <v>1</v>
      </c>
      <c r="W44">
        <v>2</v>
      </c>
      <c r="X44">
        <v>22</v>
      </c>
      <c r="Y44">
        <v>38</v>
      </c>
      <c r="Z44">
        <v>12</v>
      </c>
      <c r="AA44">
        <v>9</v>
      </c>
      <c r="AB44">
        <v>314</v>
      </c>
      <c r="AC44">
        <f>RANK(zadosti[[#This Row],[celkem žádostí]],zadosti[celkem žádostí])</f>
        <v>31</v>
      </c>
      <c r="AD44">
        <f>IF(zadosti[[#This Row],[pořadí]]&lt;=10,1,0)</f>
        <v>0</v>
      </c>
      <c r="AE44">
        <f>IFERROR(VLOOKUP(zadosti[[#This Row],[Státní příslušnost]],udeleno[],29,FALSE),0)</f>
        <v>31</v>
      </c>
      <c r="AF44">
        <f>RANK(zadosti[[#This Row],[počet udělených]],zadosti[počet udělených])</f>
        <v>20</v>
      </c>
      <c r="AG44">
        <f>IF(zadosti[[#This Row],[pořadí2]]&lt;=10,1,0)</f>
        <v>0</v>
      </c>
      <c r="AH44">
        <f>IF(zadosti[[#This Row],[celkem žádostí]]&gt;300,1,0)</f>
        <v>1</v>
      </c>
      <c r="AI44" s="15">
        <f>IFERROR(100/(zadosti[[#This Row],[celkem žádostí]]/zadosti[[#This Row],[počet udělených]]),0)</f>
        <v>9.8726114649681538</v>
      </c>
      <c r="AJ44" s="15">
        <f>RANK(zadosti[[#This Row],[úspěšnost]],zadosti[úspěšnost])</f>
        <v>24</v>
      </c>
      <c r="AK44">
        <f>IF(zadosti[[#This Row],[pořadí3]]&lt;=10,1,0)</f>
        <v>0</v>
      </c>
      <c r="AL44">
        <v>1</v>
      </c>
    </row>
    <row r="45" spans="1:38">
      <c r="A45" t="s">
        <v>35</v>
      </c>
      <c r="B45" t="s">
        <v>22</v>
      </c>
      <c r="D45">
        <v>1</v>
      </c>
      <c r="E45">
        <v>2</v>
      </c>
      <c r="F45">
        <v>0</v>
      </c>
      <c r="G45">
        <v>2</v>
      </c>
      <c r="H45">
        <v>2</v>
      </c>
      <c r="I45">
        <v>1</v>
      </c>
      <c r="J45">
        <v>0</v>
      </c>
      <c r="K45">
        <v>1</v>
      </c>
      <c r="L45">
        <v>5</v>
      </c>
      <c r="M45">
        <v>3</v>
      </c>
      <c r="N45">
        <v>1</v>
      </c>
      <c r="O45">
        <v>0</v>
      </c>
      <c r="P45">
        <v>0</v>
      </c>
      <c r="Q45">
        <v>0</v>
      </c>
      <c r="R45">
        <v>1</v>
      </c>
      <c r="S45">
        <v>0</v>
      </c>
      <c r="T45">
        <v>0</v>
      </c>
      <c r="U45">
        <v>0</v>
      </c>
      <c r="V45">
        <v>2</v>
      </c>
      <c r="W45">
        <v>1</v>
      </c>
      <c r="X45">
        <v>0</v>
      </c>
      <c r="Y45">
        <v>3</v>
      </c>
      <c r="Z45">
        <v>1</v>
      </c>
      <c r="AA45">
        <v>0</v>
      </c>
      <c r="AB45">
        <v>26</v>
      </c>
      <c r="AC45">
        <f>RANK(zadosti[[#This Row],[celkem žádostí]],zadosti[celkem žádostí])</f>
        <v>67</v>
      </c>
      <c r="AD45">
        <f>IF(zadosti[[#This Row],[pořadí]]&lt;=10,1,0)</f>
        <v>0</v>
      </c>
      <c r="AE45">
        <f>IFERROR(VLOOKUP(zadosti[[#This Row],[Státní příslušnost]],udeleno[],29,FALSE),0)</f>
        <v>0</v>
      </c>
      <c r="AF45">
        <f>RANK(zadosti[[#This Row],[počet udělených]],zadosti[počet udělených])</f>
        <v>71</v>
      </c>
      <c r="AG45">
        <f>IF(zadosti[[#This Row],[pořadí2]]&lt;=10,1,0)</f>
        <v>0</v>
      </c>
      <c r="AH45">
        <f>IF(zadosti[[#This Row],[celkem žádostí]]&gt;300,1,0)</f>
        <v>0</v>
      </c>
      <c r="AI45" s="15">
        <f>IFERROR(100/(zadosti[[#This Row],[celkem žádostí]]/zadosti[[#This Row],[počet udělených]]),0)</f>
        <v>0</v>
      </c>
      <c r="AJ45" s="15">
        <f>RANK(zadosti[[#This Row],[úspěšnost]],zadosti[úspěšnost])</f>
        <v>71</v>
      </c>
      <c r="AK45">
        <f>IF(zadosti[[#This Row],[pořadí3]]&lt;=10,1,0)</f>
        <v>0</v>
      </c>
      <c r="AL45">
        <v>1</v>
      </c>
    </row>
    <row r="46" spans="1:38">
      <c r="A46" t="s">
        <v>36</v>
      </c>
      <c r="B46" t="s">
        <v>22</v>
      </c>
      <c r="D46">
        <v>0</v>
      </c>
      <c r="E46">
        <v>0</v>
      </c>
      <c r="F46">
        <v>1</v>
      </c>
      <c r="G46">
        <v>1</v>
      </c>
      <c r="H46">
        <v>2</v>
      </c>
      <c r="I46">
        <v>1</v>
      </c>
      <c r="J46">
        <v>2</v>
      </c>
      <c r="K46">
        <v>0</v>
      </c>
      <c r="L46">
        <v>1</v>
      </c>
      <c r="M46">
        <v>0</v>
      </c>
      <c r="N46">
        <v>0</v>
      </c>
      <c r="O46">
        <v>0</v>
      </c>
      <c r="P46">
        <v>2</v>
      </c>
      <c r="Q46">
        <v>1</v>
      </c>
      <c r="R46">
        <v>0</v>
      </c>
      <c r="S46">
        <v>7</v>
      </c>
      <c r="T46">
        <v>1</v>
      </c>
      <c r="U46">
        <v>5</v>
      </c>
      <c r="V46">
        <v>11</v>
      </c>
      <c r="W46">
        <v>1</v>
      </c>
      <c r="X46">
        <v>5</v>
      </c>
      <c r="Y46">
        <v>11</v>
      </c>
      <c r="Z46">
        <v>5</v>
      </c>
      <c r="AA46">
        <v>4</v>
      </c>
      <c r="AB46">
        <v>61</v>
      </c>
      <c r="AC46">
        <f>RANK(zadosti[[#This Row],[celkem žádostí]],zadosti[celkem žádostí])</f>
        <v>55</v>
      </c>
      <c r="AD46">
        <f>IF(zadosti[[#This Row],[pořadí]]&lt;=10,1,0)</f>
        <v>0</v>
      </c>
      <c r="AE46">
        <f>IFERROR(VLOOKUP(zadosti[[#This Row],[Státní příslušnost]],udeleno[],29,FALSE),0)</f>
        <v>0</v>
      </c>
      <c r="AF46">
        <f>RANK(zadosti[[#This Row],[počet udělených]],zadosti[počet udělených])</f>
        <v>71</v>
      </c>
      <c r="AG46">
        <f>IF(zadosti[[#This Row],[pořadí2]]&lt;=10,1,0)</f>
        <v>0</v>
      </c>
      <c r="AH46">
        <f>IF(zadosti[[#This Row],[celkem žádostí]]&gt;300,1,0)</f>
        <v>0</v>
      </c>
      <c r="AI46" s="15">
        <f>IFERROR(100/(zadosti[[#This Row],[celkem žádostí]]/zadosti[[#This Row],[počet udělených]]),0)</f>
        <v>0</v>
      </c>
      <c r="AJ46" s="15">
        <f>RANK(zadosti[[#This Row],[úspěšnost]],zadosti[úspěšnost])</f>
        <v>71</v>
      </c>
      <c r="AK46">
        <f>IF(zadosti[[#This Row],[pořadí3]]&lt;=10,1,0)</f>
        <v>0</v>
      </c>
      <c r="AL46">
        <v>1</v>
      </c>
    </row>
    <row r="47" spans="1:38">
      <c r="A47" t="s">
        <v>37</v>
      </c>
      <c r="B47" t="s">
        <v>22</v>
      </c>
      <c r="D47">
        <v>0</v>
      </c>
      <c r="E47">
        <v>4</v>
      </c>
      <c r="F47">
        <v>2</v>
      </c>
      <c r="G47">
        <v>2</v>
      </c>
      <c r="H47">
        <v>3</v>
      </c>
      <c r="I47">
        <v>1</v>
      </c>
      <c r="J47">
        <v>0</v>
      </c>
      <c r="K47">
        <v>2</v>
      </c>
      <c r="L47">
        <v>0</v>
      </c>
      <c r="M47">
        <v>0</v>
      </c>
      <c r="N47">
        <v>0</v>
      </c>
      <c r="O47">
        <v>0</v>
      </c>
      <c r="P47">
        <v>1</v>
      </c>
      <c r="Q47">
        <v>0</v>
      </c>
      <c r="R47">
        <v>1</v>
      </c>
      <c r="S47">
        <v>0</v>
      </c>
      <c r="T47">
        <v>0</v>
      </c>
      <c r="U47">
        <v>0</v>
      </c>
      <c r="V47">
        <v>1</v>
      </c>
      <c r="W47">
        <v>3</v>
      </c>
      <c r="X47">
        <v>6</v>
      </c>
      <c r="Y47">
        <v>5</v>
      </c>
      <c r="Z47">
        <v>1</v>
      </c>
      <c r="AA47">
        <v>0</v>
      </c>
      <c r="AB47">
        <v>32</v>
      </c>
      <c r="AC47">
        <f>RANK(zadosti[[#This Row],[celkem žádostí]],zadosti[celkem žádostí])</f>
        <v>63</v>
      </c>
      <c r="AD47">
        <f>IF(zadosti[[#This Row],[pořadí]]&lt;=10,1,0)</f>
        <v>0</v>
      </c>
      <c r="AE47">
        <f>IFERROR(VLOOKUP(zadosti[[#This Row],[Státní příslušnost]],udeleno[],29,FALSE),0)</f>
        <v>2</v>
      </c>
      <c r="AF47">
        <f>RANK(zadosti[[#This Row],[počet udělených]],zadosti[počet udělených])</f>
        <v>52</v>
      </c>
      <c r="AG47">
        <f>IF(zadosti[[#This Row],[pořadí2]]&lt;=10,1,0)</f>
        <v>0</v>
      </c>
      <c r="AH47">
        <f>IF(zadosti[[#This Row],[celkem žádostí]]&gt;300,1,0)</f>
        <v>0</v>
      </c>
      <c r="AI47" s="15">
        <f>IFERROR(100/(zadosti[[#This Row],[celkem žádostí]]/zadosti[[#This Row],[počet udělených]]),0)</f>
        <v>6.25</v>
      </c>
      <c r="AJ47" s="15">
        <f>RANK(zadosti[[#This Row],[úspěšnost]],zadosti[úspěšnost])</f>
        <v>35</v>
      </c>
      <c r="AK47">
        <f>IF(zadosti[[#This Row],[pořadí3]]&lt;=10,1,0)</f>
        <v>0</v>
      </c>
      <c r="AL47">
        <v>1</v>
      </c>
    </row>
    <row r="48" spans="1:38">
      <c r="A48" t="s">
        <v>38</v>
      </c>
      <c r="B48" t="s">
        <v>22</v>
      </c>
      <c r="D48">
        <v>0</v>
      </c>
      <c r="E48">
        <v>0</v>
      </c>
      <c r="F48">
        <v>0</v>
      </c>
      <c r="G48">
        <v>0</v>
      </c>
      <c r="H48">
        <v>0</v>
      </c>
      <c r="I48">
        <v>0</v>
      </c>
      <c r="J48">
        <v>0</v>
      </c>
      <c r="K48">
        <v>0</v>
      </c>
      <c r="L48">
        <v>0</v>
      </c>
      <c r="M48">
        <v>0</v>
      </c>
      <c r="N48">
        <v>0</v>
      </c>
      <c r="O48">
        <v>0</v>
      </c>
      <c r="P48">
        <v>0</v>
      </c>
      <c r="Q48">
        <v>2</v>
      </c>
      <c r="R48">
        <v>0</v>
      </c>
      <c r="S48">
        <v>0</v>
      </c>
      <c r="T48">
        <v>0</v>
      </c>
      <c r="U48">
        <v>0</v>
      </c>
      <c r="V48">
        <v>0</v>
      </c>
      <c r="W48">
        <v>0</v>
      </c>
      <c r="X48">
        <v>0</v>
      </c>
      <c r="Y48">
        <v>0</v>
      </c>
      <c r="Z48">
        <v>0</v>
      </c>
      <c r="AA48">
        <v>0</v>
      </c>
      <c r="AB48">
        <v>2</v>
      </c>
      <c r="AC48">
        <f>RANK(zadosti[[#This Row],[celkem žádostí]],zadosti[celkem žádostí])</f>
        <v>104</v>
      </c>
      <c r="AD48">
        <f>IF(zadosti[[#This Row],[pořadí]]&lt;=10,1,0)</f>
        <v>0</v>
      </c>
      <c r="AE48">
        <f>IFERROR(VLOOKUP(zadosti[[#This Row],[Státní příslušnost]],udeleno[],29,FALSE),0)</f>
        <v>0</v>
      </c>
      <c r="AF48">
        <f>RANK(zadosti[[#This Row],[počet udělených]],zadosti[počet udělených])</f>
        <v>71</v>
      </c>
      <c r="AG48">
        <f>IF(zadosti[[#This Row],[pořadí2]]&lt;=10,1,0)</f>
        <v>0</v>
      </c>
      <c r="AH48">
        <f>IF(zadosti[[#This Row],[celkem žádostí]]&gt;300,1,0)</f>
        <v>0</v>
      </c>
      <c r="AI48" s="15">
        <f>IFERROR(100/(zadosti[[#This Row],[celkem žádostí]]/zadosti[[#This Row],[počet udělených]]),0)</f>
        <v>0</v>
      </c>
      <c r="AJ48" s="15">
        <f>RANK(zadosti[[#This Row],[úspěšnost]],zadosti[úspěšnost])</f>
        <v>71</v>
      </c>
      <c r="AK48">
        <f>IF(zadosti[[#This Row],[pořadí3]]&lt;=10,1,0)</f>
        <v>0</v>
      </c>
      <c r="AL48">
        <v>1</v>
      </c>
    </row>
    <row r="49" spans="1:38">
      <c r="A49" t="s">
        <v>39</v>
      </c>
      <c r="B49" t="s">
        <v>22</v>
      </c>
      <c r="D49">
        <v>13</v>
      </c>
      <c r="E49">
        <v>23</v>
      </c>
      <c r="F49">
        <v>103</v>
      </c>
      <c r="G49">
        <v>133</v>
      </c>
      <c r="H49">
        <v>66</v>
      </c>
      <c r="I49">
        <v>47</v>
      </c>
      <c r="J49">
        <v>44</v>
      </c>
      <c r="K49">
        <v>33</v>
      </c>
      <c r="L49">
        <v>236</v>
      </c>
      <c r="M49">
        <v>30</v>
      </c>
      <c r="N49">
        <v>73</v>
      </c>
      <c r="O49">
        <v>186</v>
      </c>
      <c r="P49">
        <v>46</v>
      </c>
      <c r="Q49">
        <v>17</v>
      </c>
      <c r="R49">
        <v>23</v>
      </c>
      <c r="S49">
        <v>22</v>
      </c>
      <c r="T49">
        <v>7</v>
      </c>
      <c r="U49">
        <v>18</v>
      </c>
      <c r="V49">
        <v>18</v>
      </c>
      <c r="W49">
        <v>39</v>
      </c>
      <c r="X49">
        <v>31</v>
      </c>
      <c r="Y49">
        <v>109</v>
      </c>
      <c r="Z49">
        <v>35</v>
      </c>
      <c r="AA49">
        <v>36</v>
      </c>
      <c r="AB49">
        <v>1388</v>
      </c>
      <c r="AC49">
        <f>RANK(zadosti[[#This Row],[celkem žádostí]],zadosti[celkem žádostí])</f>
        <v>17</v>
      </c>
      <c r="AD49">
        <f>IF(zadosti[[#This Row],[pořadí]]&lt;=10,1,0)</f>
        <v>0</v>
      </c>
      <c r="AE49">
        <f>IFERROR(VLOOKUP(zadosti[[#This Row],[Státní příslušnost]],udeleno[],29,FALSE),0)</f>
        <v>118</v>
      </c>
      <c r="AF49">
        <f>RANK(zadosti[[#This Row],[počet udělených]],zadosti[počet udělených])</f>
        <v>8</v>
      </c>
      <c r="AG49">
        <f>IF(zadosti[[#This Row],[pořadí2]]&lt;=10,1,0)</f>
        <v>1</v>
      </c>
      <c r="AH49">
        <f>IF(zadosti[[#This Row],[celkem žádostí]]&gt;300,1,0)</f>
        <v>1</v>
      </c>
      <c r="AI49" s="15">
        <f>IFERROR(100/(zadosti[[#This Row],[celkem žádostí]]/zadosti[[#This Row],[počet udělených]]),0)</f>
        <v>8.5014409221902021</v>
      </c>
      <c r="AJ49" s="15">
        <f>RANK(zadosti[[#This Row],[úspěšnost]],zadosti[úspěšnost])</f>
        <v>30</v>
      </c>
      <c r="AK49">
        <f>IF(zadosti[[#This Row],[pořadí3]]&lt;=10,1,0)</f>
        <v>0</v>
      </c>
      <c r="AL49">
        <v>1</v>
      </c>
    </row>
    <row r="50" spans="1:38">
      <c r="A50" t="s">
        <v>155</v>
      </c>
      <c r="B50" t="s">
        <v>22</v>
      </c>
      <c r="D50">
        <v>0</v>
      </c>
      <c r="E50">
        <v>0</v>
      </c>
      <c r="F50">
        <v>0</v>
      </c>
      <c r="G50">
        <v>0</v>
      </c>
      <c r="H50">
        <v>0</v>
      </c>
      <c r="I50">
        <v>0</v>
      </c>
      <c r="J50">
        <v>0</v>
      </c>
      <c r="K50">
        <v>0</v>
      </c>
      <c r="L50">
        <v>0</v>
      </c>
      <c r="M50">
        <v>0</v>
      </c>
      <c r="N50">
        <v>5</v>
      </c>
      <c r="O50">
        <v>0</v>
      </c>
      <c r="P50">
        <v>0</v>
      </c>
      <c r="Q50">
        <v>0</v>
      </c>
      <c r="R50">
        <v>0</v>
      </c>
      <c r="S50">
        <v>0</v>
      </c>
      <c r="T50">
        <v>0</v>
      </c>
      <c r="U50">
        <v>0</v>
      </c>
      <c r="V50">
        <v>0</v>
      </c>
      <c r="W50">
        <v>0</v>
      </c>
      <c r="X50">
        <v>0</v>
      </c>
      <c r="Y50">
        <v>0</v>
      </c>
      <c r="Z50">
        <v>0</v>
      </c>
      <c r="AA50">
        <v>0</v>
      </c>
      <c r="AB50">
        <v>5</v>
      </c>
      <c r="AC50">
        <f>RANK(zadosti[[#This Row],[celkem žádostí]],zadosti[celkem žádostí])</f>
        <v>90</v>
      </c>
      <c r="AD50">
        <f>IF(zadosti[[#This Row],[pořadí]]&lt;=10,1,0)</f>
        <v>0</v>
      </c>
      <c r="AE50">
        <f>IFERROR(VLOOKUP(zadosti[[#This Row],[Státní příslušnost]],udeleno[],29,FALSE),0)</f>
        <v>0</v>
      </c>
      <c r="AF50">
        <f>RANK(zadosti[[#This Row],[počet udělených]],zadosti[počet udělených])</f>
        <v>71</v>
      </c>
      <c r="AG50">
        <f>IF(zadosti[[#This Row],[pořadí2]]&lt;=10,1,0)</f>
        <v>0</v>
      </c>
      <c r="AH50">
        <f>IF(zadosti[[#This Row],[celkem žádostí]]&gt;300,1,0)</f>
        <v>0</v>
      </c>
      <c r="AI50" s="15">
        <f>IFERROR(100/(zadosti[[#This Row],[celkem žádostí]]/zadosti[[#This Row],[počet udělených]]),0)</f>
        <v>0</v>
      </c>
      <c r="AJ50" s="15">
        <f>RANK(zadosti[[#This Row],[úspěšnost]],zadosti[úspěšnost])</f>
        <v>71</v>
      </c>
      <c r="AK50">
        <f>IF(zadosti[[#This Row],[pořadí3]]&lt;=10,1,0)</f>
        <v>0</v>
      </c>
      <c r="AL50">
        <v>1</v>
      </c>
    </row>
    <row r="51" spans="1:38">
      <c r="A51" t="s">
        <v>156</v>
      </c>
      <c r="B51" t="s">
        <v>22</v>
      </c>
      <c r="D51">
        <v>0</v>
      </c>
      <c r="E51">
        <v>0</v>
      </c>
      <c r="F51">
        <v>0</v>
      </c>
      <c r="G51">
        <v>0</v>
      </c>
      <c r="H51">
        <v>0</v>
      </c>
      <c r="I51">
        <v>0</v>
      </c>
      <c r="J51">
        <v>0</v>
      </c>
      <c r="K51">
        <v>0</v>
      </c>
      <c r="L51">
        <v>0</v>
      </c>
      <c r="M51">
        <v>0</v>
      </c>
      <c r="N51">
        <v>0</v>
      </c>
      <c r="O51">
        <v>0</v>
      </c>
      <c r="P51">
        <v>0</v>
      </c>
      <c r="Q51">
        <v>0</v>
      </c>
      <c r="R51">
        <v>0</v>
      </c>
      <c r="S51">
        <v>0</v>
      </c>
      <c r="T51">
        <v>1</v>
      </c>
      <c r="U51">
        <v>0</v>
      </c>
      <c r="V51">
        <v>0</v>
      </c>
      <c r="W51">
        <v>0</v>
      </c>
      <c r="X51">
        <v>0</v>
      </c>
      <c r="Y51">
        <v>0</v>
      </c>
      <c r="Z51">
        <v>0</v>
      </c>
      <c r="AA51">
        <v>0</v>
      </c>
      <c r="AB51">
        <v>1</v>
      </c>
      <c r="AC51">
        <f>RANK(zadosti[[#This Row],[celkem žádostí]],zadosti[celkem žádostí])</f>
        <v>113</v>
      </c>
      <c r="AD51">
        <f>IF(zadosti[[#This Row],[pořadí]]&lt;=10,1,0)</f>
        <v>0</v>
      </c>
      <c r="AE51">
        <f>IFERROR(VLOOKUP(zadosti[[#This Row],[Státní příslušnost]],udeleno[],29,FALSE),0)</f>
        <v>0</v>
      </c>
      <c r="AF51">
        <f>RANK(zadosti[[#This Row],[počet udělených]],zadosti[počet udělených])</f>
        <v>71</v>
      </c>
      <c r="AG51">
        <f>IF(zadosti[[#This Row],[pořadí2]]&lt;=10,1,0)</f>
        <v>0</v>
      </c>
      <c r="AH51">
        <f>IF(zadosti[[#This Row],[celkem žádostí]]&gt;300,1,0)</f>
        <v>0</v>
      </c>
      <c r="AI51" s="15">
        <f>IFERROR(100/(zadosti[[#This Row],[celkem žádostí]]/zadosti[[#This Row],[počet udělených]]),0)</f>
        <v>0</v>
      </c>
      <c r="AJ51" s="15">
        <f>RANK(zadosti[[#This Row],[úspěšnost]],zadosti[úspěšnost])</f>
        <v>71</v>
      </c>
      <c r="AK51">
        <f>IF(zadosti[[#This Row],[pořadí3]]&lt;=10,1,0)</f>
        <v>0</v>
      </c>
      <c r="AL51">
        <v>1</v>
      </c>
    </row>
    <row r="52" spans="1:38">
      <c r="A52" t="s">
        <v>40</v>
      </c>
      <c r="B52" t="s">
        <v>22</v>
      </c>
      <c r="D52">
        <v>0</v>
      </c>
      <c r="E52">
        <v>0</v>
      </c>
      <c r="F52">
        <v>0</v>
      </c>
      <c r="G52">
        <v>0</v>
      </c>
      <c r="H52">
        <v>0</v>
      </c>
      <c r="I52">
        <v>0</v>
      </c>
      <c r="J52">
        <v>0</v>
      </c>
      <c r="K52">
        <v>0</v>
      </c>
      <c r="L52">
        <v>0</v>
      </c>
      <c r="M52">
        <v>0</v>
      </c>
      <c r="N52">
        <v>0</v>
      </c>
      <c r="O52">
        <v>0</v>
      </c>
      <c r="P52">
        <v>0</v>
      </c>
      <c r="Q52">
        <v>0</v>
      </c>
      <c r="R52">
        <v>0</v>
      </c>
      <c r="S52">
        <v>0</v>
      </c>
      <c r="T52">
        <v>0</v>
      </c>
      <c r="U52">
        <v>0</v>
      </c>
      <c r="V52">
        <v>0</v>
      </c>
      <c r="W52">
        <v>0</v>
      </c>
      <c r="X52">
        <v>1</v>
      </c>
      <c r="Y52">
        <v>0</v>
      </c>
      <c r="Z52">
        <v>0</v>
      </c>
      <c r="AA52">
        <v>0</v>
      </c>
      <c r="AB52">
        <v>1</v>
      </c>
      <c r="AC52">
        <f>RANK(zadosti[[#This Row],[celkem žádostí]],zadosti[celkem žádostí])</f>
        <v>113</v>
      </c>
      <c r="AD52">
        <f>IF(zadosti[[#This Row],[pořadí]]&lt;=10,1,0)</f>
        <v>0</v>
      </c>
      <c r="AE52">
        <f>IFERROR(VLOOKUP(zadosti[[#This Row],[Státní příslušnost]],udeleno[],29,FALSE),0)</f>
        <v>0</v>
      </c>
      <c r="AF52">
        <f>RANK(zadosti[[#This Row],[počet udělených]],zadosti[počet udělených])</f>
        <v>71</v>
      </c>
      <c r="AG52">
        <f>IF(zadosti[[#This Row],[pořadí2]]&lt;=10,1,0)</f>
        <v>0</v>
      </c>
      <c r="AH52">
        <f>IF(zadosti[[#This Row],[celkem žádostí]]&gt;300,1,0)</f>
        <v>0</v>
      </c>
      <c r="AI52" s="15">
        <f>IFERROR(100/(zadosti[[#This Row],[celkem žádostí]]/zadosti[[#This Row],[počet udělených]]),0)</f>
        <v>0</v>
      </c>
      <c r="AJ52" s="15">
        <f>RANK(zadosti[[#This Row],[úspěšnost]],zadosti[úspěšnost])</f>
        <v>71</v>
      </c>
      <c r="AK52">
        <f>IF(zadosti[[#This Row],[pořadí3]]&lt;=10,1,0)</f>
        <v>0</v>
      </c>
      <c r="AL52">
        <v>1</v>
      </c>
    </row>
    <row r="53" spans="1:38">
      <c r="A53" t="s">
        <v>41</v>
      </c>
      <c r="B53" t="s">
        <v>22</v>
      </c>
      <c r="D53">
        <v>0</v>
      </c>
      <c r="E53">
        <v>6</v>
      </c>
      <c r="F53">
        <v>52</v>
      </c>
      <c r="G53">
        <v>50</v>
      </c>
      <c r="H53">
        <v>59</v>
      </c>
      <c r="I53">
        <v>80</v>
      </c>
      <c r="J53">
        <v>138</v>
      </c>
      <c r="K53">
        <v>35</v>
      </c>
      <c r="L53">
        <v>85</v>
      </c>
      <c r="M53">
        <v>63</v>
      </c>
      <c r="N53">
        <v>36</v>
      </c>
      <c r="O53">
        <v>23</v>
      </c>
      <c r="P53">
        <v>33</v>
      </c>
      <c r="Q53">
        <v>32</v>
      </c>
      <c r="R53">
        <v>16</v>
      </c>
      <c r="S53">
        <v>12</v>
      </c>
      <c r="T53">
        <v>13</v>
      </c>
      <c r="U53">
        <v>14</v>
      </c>
      <c r="V53">
        <v>11</v>
      </c>
      <c r="W53">
        <v>10</v>
      </c>
      <c r="X53">
        <v>15</v>
      </c>
      <c r="Y53">
        <v>28</v>
      </c>
      <c r="Z53">
        <v>15</v>
      </c>
      <c r="AA53">
        <v>10</v>
      </c>
      <c r="AB53">
        <v>836</v>
      </c>
      <c r="AC53">
        <f>RANK(zadosti[[#This Row],[celkem žádostí]],zadosti[celkem žádostí])</f>
        <v>24</v>
      </c>
      <c r="AD53">
        <f>IF(zadosti[[#This Row],[pořadí]]&lt;=10,1,0)</f>
        <v>0</v>
      </c>
      <c r="AE53">
        <f>IFERROR(VLOOKUP(zadosti[[#This Row],[Státní příslušnost]],udeleno[],29,FALSE),0)</f>
        <v>38</v>
      </c>
      <c r="AF53">
        <f>RANK(zadosti[[#This Row],[počet udělených]],zadosti[počet udělených])</f>
        <v>16</v>
      </c>
      <c r="AG53">
        <f>IF(zadosti[[#This Row],[pořadí2]]&lt;=10,1,0)</f>
        <v>0</v>
      </c>
      <c r="AH53">
        <f>IF(zadosti[[#This Row],[celkem žádostí]]&gt;300,1,0)</f>
        <v>1</v>
      </c>
      <c r="AI53" s="15">
        <f>IFERROR(100/(zadosti[[#This Row],[celkem žádostí]]/zadosti[[#This Row],[počet udělených]]),0)</f>
        <v>4.5454545454545459</v>
      </c>
      <c r="AJ53" s="15">
        <f>RANK(zadosti[[#This Row],[úspěšnost]],zadosti[úspěšnost])</f>
        <v>42</v>
      </c>
      <c r="AK53">
        <f>IF(zadosti[[#This Row],[pořadí3]]&lt;=10,1,0)</f>
        <v>0</v>
      </c>
      <c r="AL53">
        <v>1</v>
      </c>
    </row>
    <row r="54" spans="1:38">
      <c r="A54" t="s">
        <v>42</v>
      </c>
      <c r="B54" t="s">
        <v>22</v>
      </c>
      <c r="D54">
        <v>5</v>
      </c>
      <c r="E54">
        <v>3</v>
      </c>
      <c r="F54">
        <v>23</v>
      </c>
      <c r="G54">
        <v>18</v>
      </c>
      <c r="H54">
        <v>5</v>
      </c>
      <c r="I54">
        <v>13</v>
      </c>
      <c r="J54">
        <v>1</v>
      </c>
      <c r="K54">
        <v>1</v>
      </c>
      <c r="L54">
        <v>4</v>
      </c>
      <c r="M54">
        <v>0</v>
      </c>
      <c r="N54">
        <v>1</v>
      </c>
      <c r="O54">
        <v>0</v>
      </c>
      <c r="P54">
        <v>0</v>
      </c>
      <c r="Q54">
        <v>0</v>
      </c>
      <c r="R54">
        <v>0</v>
      </c>
      <c r="S54">
        <v>0</v>
      </c>
      <c r="T54">
        <v>7</v>
      </c>
      <c r="U54">
        <v>5</v>
      </c>
      <c r="V54">
        <v>4</v>
      </c>
      <c r="W54">
        <v>5</v>
      </c>
      <c r="X54">
        <v>1</v>
      </c>
      <c r="Y54">
        <v>1</v>
      </c>
      <c r="Z54">
        <v>2</v>
      </c>
      <c r="AA54">
        <v>2</v>
      </c>
      <c r="AB54">
        <v>101</v>
      </c>
      <c r="AC54">
        <f>RANK(zadosti[[#This Row],[celkem žádostí]],zadosti[celkem žádostí])</f>
        <v>44</v>
      </c>
      <c r="AD54">
        <f>IF(zadosti[[#This Row],[pořadí]]&lt;=10,1,0)</f>
        <v>0</v>
      </c>
      <c r="AE54">
        <f>IFERROR(VLOOKUP(zadosti[[#This Row],[Státní příslušnost]],udeleno[],29,FALSE),0)</f>
        <v>1</v>
      </c>
      <c r="AF54">
        <f>RANK(zadosti[[#This Row],[počet udělených]],zadosti[počet udělených])</f>
        <v>58</v>
      </c>
      <c r="AG54">
        <f>IF(zadosti[[#This Row],[pořadí2]]&lt;=10,1,0)</f>
        <v>0</v>
      </c>
      <c r="AH54">
        <f>IF(zadosti[[#This Row],[celkem žádostí]]&gt;300,1,0)</f>
        <v>0</v>
      </c>
      <c r="AI54" s="15">
        <f>IFERROR(100/(zadosti[[#This Row],[celkem žádostí]]/zadosti[[#This Row],[počet udělených]]),0)</f>
        <v>0.99009900990099009</v>
      </c>
      <c r="AJ54" s="15">
        <f>RANK(zadosti[[#This Row],[úspěšnost]],zadosti[úspěšnost])</f>
        <v>61</v>
      </c>
      <c r="AK54">
        <f>IF(zadosti[[#This Row],[pořadí3]]&lt;=10,1,0)</f>
        <v>0</v>
      </c>
      <c r="AL54">
        <v>1</v>
      </c>
    </row>
    <row r="55" spans="1:38">
      <c r="A55" t="s">
        <v>43</v>
      </c>
      <c r="B55" t="s">
        <v>22</v>
      </c>
      <c r="D55">
        <v>0</v>
      </c>
      <c r="E55">
        <v>5</v>
      </c>
      <c r="F55">
        <v>67</v>
      </c>
      <c r="G55">
        <v>134</v>
      </c>
      <c r="H55">
        <v>79</v>
      </c>
      <c r="I55">
        <v>81</v>
      </c>
      <c r="J55">
        <v>123</v>
      </c>
      <c r="K55">
        <v>119</v>
      </c>
      <c r="L55">
        <v>95</v>
      </c>
      <c r="M55">
        <v>160</v>
      </c>
      <c r="N55">
        <v>193</v>
      </c>
      <c r="O55">
        <v>159</v>
      </c>
      <c r="P55">
        <v>96</v>
      </c>
      <c r="Q55">
        <v>41</v>
      </c>
      <c r="R55">
        <v>22</v>
      </c>
      <c r="S55">
        <v>13</v>
      </c>
      <c r="T55">
        <v>18</v>
      </c>
      <c r="U55">
        <v>15</v>
      </c>
      <c r="V55">
        <v>9</v>
      </c>
      <c r="W55">
        <v>8</v>
      </c>
      <c r="X55">
        <v>23</v>
      </c>
      <c r="Y55">
        <v>26</v>
      </c>
      <c r="Z55">
        <v>10</v>
      </c>
      <c r="AA55">
        <v>20</v>
      </c>
      <c r="AB55">
        <v>1516</v>
      </c>
      <c r="AC55">
        <f>RANK(zadosti[[#This Row],[celkem žádostí]],zadosti[celkem žádostí])</f>
        <v>16</v>
      </c>
      <c r="AD55">
        <f>IF(zadosti[[#This Row],[pořadí]]&lt;=10,1,0)</f>
        <v>0</v>
      </c>
      <c r="AE55">
        <f>IFERROR(VLOOKUP(zadosti[[#This Row],[Státní příslušnost]],udeleno[],29,FALSE),0)</f>
        <v>6</v>
      </c>
      <c r="AF55">
        <f>RANK(zadosti[[#This Row],[počet udělených]],zadosti[počet udělených])</f>
        <v>39</v>
      </c>
      <c r="AG55">
        <f>IF(zadosti[[#This Row],[pořadí2]]&lt;=10,1,0)</f>
        <v>0</v>
      </c>
      <c r="AH55">
        <f>IF(zadosti[[#This Row],[celkem žádostí]]&gt;300,1,0)</f>
        <v>1</v>
      </c>
      <c r="AI55" s="15">
        <f>IFERROR(100/(zadosti[[#This Row],[celkem žádostí]]/zadosti[[#This Row],[počet udělených]]),0)</f>
        <v>0.39577836411609502</v>
      </c>
      <c r="AJ55" s="15">
        <f>RANK(zadosti[[#This Row],[úspěšnost]],zadosti[úspěšnost])</f>
        <v>67</v>
      </c>
      <c r="AK55">
        <f>IF(zadosti[[#This Row],[pořadí3]]&lt;=10,1,0)</f>
        <v>0</v>
      </c>
      <c r="AL55">
        <v>1</v>
      </c>
    </row>
    <row r="56" spans="1:38">
      <c r="A56" t="s">
        <v>44</v>
      </c>
      <c r="B56" t="s">
        <v>22</v>
      </c>
      <c r="D56">
        <v>0</v>
      </c>
      <c r="E56">
        <v>0</v>
      </c>
      <c r="F56">
        <v>0</v>
      </c>
      <c r="G56">
        <v>1</v>
      </c>
      <c r="H56">
        <v>0</v>
      </c>
      <c r="I56">
        <v>0</v>
      </c>
      <c r="J56">
        <v>5</v>
      </c>
      <c r="K56">
        <v>4</v>
      </c>
      <c r="L56">
        <v>1</v>
      </c>
      <c r="M56">
        <v>3</v>
      </c>
      <c r="N56">
        <v>26</v>
      </c>
      <c r="O56">
        <v>23</v>
      </c>
      <c r="P56">
        <v>42</v>
      </c>
      <c r="Q56">
        <v>23</v>
      </c>
      <c r="R56">
        <v>30</v>
      </c>
      <c r="S56">
        <v>5</v>
      </c>
      <c r="T56">
        <v>5</v>
      </c>
      <c r="U56">
        <v>2</v>
      </c>
      <c r="V56">
        <v>5</v>
      </c>
      <c r="W56">
        <v>4</v>
      </c>
      <c r="X56">
        <v>3</v>
      </c>
      <c r="Y56">
        <v>2</v>
      </c>
      <c r="Z56">
        <v>0</v>
      </c>
      <c r="AA56">
        <v>6</v>
      </c>
      <c r="AB56">
        <v>190</v>
      </c>
      <c r="AC56">
        <f>RANK(zadosti[[#This Row],[celkem žádostí]],zadosti[celkem žádostí])</f>
        <v>34</v>
      </c>
      <c r="AD56">
        <f>IF(zadosti[[#This Row],[pořadí]]&lt;=10,1,0)</f>
        <v>0</v>
      </c>
      <c r="AE56">
        <f>IFERROR(VLOOKUP(zadosti[[#This Row],[Státní příslušnost]],udeleno[],29,FALSE),0)</f>
        <v>184</v>
      </c>
      <c r="AF56">
        <f>RANK(zadosti[[#This Row],[počet udělených]],zadosti[počet udělených])</f>
        <v>6</v>
      </c>
      <c r="AG56">
        <f>IF(zadosti[[#This Row],[pořadí2]]&lt;=10,1,0)</f>
        <v>1</v>
      </c>
      <c r="AH56">
        <f>IF(zadosti[[#This Row],[celkem žádostí]]&gt;300,1,0)</f>
        <v>0</v>
      </c>
      <c r="AI56" s="15">
        <f>IFERROR(100/(zadosti[[#This Row],[celkem žádostí]]/zadosti[[#This Row],[počet udělených]]),0)</f>
        <v>96.842105263157904</v>
      </c>
      <c r="AJ56" s="15">
        <f>RANK(zadosti[[#This Row],[úspěšnost]],zadosti[úspěšnost])</f>
        <v>3</v>
      </c>
      <c r="AK56">
        <f>IF(zadosti[[#This Row],[pořadí3]]&lt;=10,1,0)</f>
        <v>1</v>
      </c>
      <c r="AL56">
        <v>1</v>
      </c>
    </row>
    <row r="57" spans="1:38">
      <c r="A57" t="s">
        <v>45</v>
      </c>
      <c r="B57" t="s">
        <v>22</v>
      </c>
      <c r="D57">
        <v>4</v>
      </c>
      <c r="E57">
        <v>4</v>
      </c>
      <c r="F57">
        <v>0</v>
      </c>
      <c r="G57">
        <v>21</v>
      </c>
      <c r="H57">
        <v>4</v>
      </c>
      <c r="I57">
        <v>2</v>
      </c>
      <c r="J57">
        <v>0</v>
      </c>
      <c r="K57">
        <v>1</v>
      </c>
      <c r="L57">
        <v>4</v>
      </c>
      <c r="M57">
        <v>0</v>
      </c>
      <c r="N57">
        <v>2</v>
      </c>
      <c r="O57">
        <v>1</v>
      </c>
      <c r="P57">
        <v>0</v>
      </c>
      <c r="Q57">
        <v>0</v>
      </c>
      <c r="R57">
        <v>1</v>
      </c>
      <c r="S57">
        <v>0</v>
      </c>
      <c r="T57">
        <v>0</v>
      </c>
      <c r="U57">
        <v>0</v>
      </c>
      <c r="V57">
        <v>1</v>
      </c>
      <c r="W57">
        <v>0</v>
      </c>
      <c r="X57">
        <v>1</v>
      </c>
      <c r="Y57">
        <v>1</v>
      </c>
      <c r="Z57">
        <v>1</v>
      </c>
      <c r="AA57">
        <v>1</v>
      </c>
      <c r="AB57">
        <v>49</v>
      </c>
      <c r="AC57">
        <f>RANK(zadosti[[#This Row],[celkem žádostí]],zadosti[celkem žádostí])</f>
        <v>57</v>
      </c>
      <c r="AD57">
        <f>IF(zadosti[[#This Row],[pořadí]]&lt;=10,1,0)</f>
        <v>0</v>
      </c>
      <c r="AE57">
        <f>IFERROR(VLOOKUP(zadosti[[#This Row],[Státní příslušnost]],udeleno[],29,FALSE),0)</f>
        <v>1</v>
      </c>
      <c r="AF57">
        <f>RANK(zadosti[[#This Row],[počet udělených]],zadosti[počet udělených])</f>
        <v>58</v>
      </c>
      <c r="AG57">
        <f>IF(zadosti[[#This Row],[pořadí2]]&lt;=10,1,0)</f>
        <v>0</v>
      </c>
      <c r="AH57">
        <f>IF(zadosti[[#This Row],[celkem žádostí]]&gt;300,1,0)</f>
        <v>0</v>
      </c>
      <c r="AI57" s="15">
        <f>IFERROR(100/(zadosti[[#This Row],[celkem žádostí]]/zadosti[[#This Row],[počet udělených]]),0)</f>
        <v>2.0408163265306123</v>
      </c>
      <c r="AJ57" s="15">
        <f>RANK(zadosti[[#This Row],[úspěšnost]],zadosti[úspěšnost])</f>
        <v>53</v>
      </c>
      <c r="AK57">
        <f>IF(zadosti[[#This Row],[pořadí3]]&lt;=10,1,0)</f>
        <v>0</v>
      </c>
      <c r="AL57">
        <v>1</v>
      </c>
    </row>
    <row r="58" spans="1:38">
      <c r="A58" t="s">
        <v>46</v>
      </c>
      <c r="B58" t="s">
        <v>22</v>
      </c>
      <c r="D58">
        <v>76</v>
      </c>
      <c r="E58">
        <v>223</v>
      </c>
      <c r="F58">
        <v>94</v>
      </c>
      <c r="G58">
        <v>70</v>
      </c>
      <c r="H58">
        <v>19</v>
      </c>
      <c r="I58">
        <v>11</v>
      </c>
      <c r="J58">
        <v>17</v>
      </c>
      <c r="K58">
        <v>24</v>
      </c>
      <c r="L58">
        <v>42</v>
      </c>
      <c r="M58">
        <v>22</v>
      </c>
      <c r="N58">
        <v>12</v>
      </c>
      <c r="O58">
        <v>3</v>
      </c>
      <c r="P58">
        <v>6</v>
      </c>
      <c r="Q58">
        <v>9</v>
      </c>
      <c r="R58">
        <v>12</v>
      </c>
      <c r="S58">
        <v>4</v>
      </c>
      <c r="T58">
        <v>4</v>
      </c>
      <c r="U58">
        <v>4</v>
      </c>
      <c r="V58">
        <v>3</v>
      </c>
      <c r="W58">
        <v>12</v>
      </c>
      <c r="X58">
        <v>20</v>
      </c>
      <c r="Y58">
        <v>12</v>
      </c>
      <c r="Z58">
        <v>4</v>
      </c>
      <c r="AA58">
        <v>10</v>
      </c>
      <c r="AB58">
        <v>713</v>
      </c>
      <c r="AC58">
        <f>RANK(zadosti[[#This Row],[celkem žádostí]],zadosti[celkem žádostí])</f>
        <v>27</v>
      </c>
      <c r="AD58">
        <f>IF(zadosti[[#This Row],[pořadí]]&lt;=10,1,0)</f>
        <v>0</v>
      </c>
      <c r="AE58">
        <f>IFERROR(VLOOKUP(zadosti[[#This Row],[Státní příslušnost]],udeleno[],29,FALSE),0)</f>
        <v>25</v>
      </c>
      <c r="AF58">
        <f>RANK(zadosti[[#This Row],[počet udělených]],zadosti[počet udělených])</f>
        <v>24</v>
      </c>
      <c r="AG58">
        <f>IF(zadosti[[#This Row],[pořadí2]]&lt;=10,1,0)</f>
        <v>0</v>
      </c>
      <c r="AH58">
        <f>IF(zadosti[[#This Row],[celkem žádostí]]&gt;300,1,0)</f>
        <v>1</v>
      </c>
      <c r="AI58" s="15">
        <f>IFERROR(100/(zadosti[[#This Row],[celkem žádostí]]/zadosti[[#This Row],[počet udělených]]),0)</f>
        <v>3.5063113604488079</v>
      </c>
      <c r="AJ58" s="15">
        <f>RANK(zadosti[[#This Row],[úspěšnost]],zadosti[úspěšnost])</f>
        <v>48</v>
      </c>
      <c r="AK58">
        <f>IF(zadosti[[#This Row],[pořadí3]]&lt;=10,1,0)</f>
        <v>0</v>
      </c>
      <c r="AL58">
        <v>1</v>
      </c>
    </row>
    <row r="59" spans="1:38">
      <c r="A59" t="s">
        <v>47</v>
      </c>
      <c r="B59" t="s">
        <v>22</v>
      </c>
      <c r="D59">
        <v>48</v>
      </c>
      <c r="E59">
        <v>35</v>
      </c>
      <c r="F59">
        <v>0</v>
      </c>
      <c r="G59">
        <v>0</v>
      </c>
      <c r="H59">
        <v>0</v>
      </c>
      <c r="I59">
        <v>1</v>
      </c>
      <c r="J59">
        <v>2</v>
      </c>
      <c r="K59">
        <v>2</v>
      </c>
      <c r="L59">
        <v>5</v>
      </c>
      <c r="M59">
        <v>0</v>
      </c>
      <c r="N59">
        <v>0</v>
      </c>
      <c r="O59">
        <v>2</v>
      </c>
      <c r="P59">
        <v>0</v>
      </c>
      <c r="Q59">
        <v>0</v>
      </c>
      <c r="R59">
        <v>0</v>
      </c>
      <c r="S59">
        <v>0</v>
      </c>
      <c r="T59">
        <v>0</v>
      </c>
      <c r="U59">
        <v>0</v>
      </c>
      <c r="V59">
        <v>0</v>
      </c>
      <c r="W59">
        <v>0</v>
      </c>
      <c r="X59">
        <v>3</v>
      </c>
      <c r="Y59">
        <v>0</v>
      </c>
      <c r="Z59">
        <v>0</v>
      </c>
      <c r="AA59">
        <v>0</v>
      </c>
      <c r="AB59">
        <v>98</v>
      </c>
      <c r="AC59">
        <f>RANK(zadosti[[#This Row],[celkem žádostí]],zadosti[celkem žádostí])</f>
        <v>46</v>
      </c>
      <c r="AD59">
        <f>IF(zadosti[[#This Row],[pořadí]]&lt;=10,1,0)</f>
        <v>0</v>
      </c>
      <c r="AE59">
        <f>IFERROR(VLOOKUP(zadosti[[#This Row],[Státní příslušnost]],udeleno[],29,FALSE),0)</f>
        <v>0</v>
      </c>
      <c r="AF59">
        <f>RANK(zadosti[[#This Row],[počet udělených]],zadosti[počet udělených])</f>
        <v>71</v>
      </c>
      <c r="AG59">
        <f>IF(zadosti[[#This Row],[pořadí2]]&lt;=10,1,0)</f>
        <v>0</v>
      </c>
      <c r="AH59">
        <f>IF(zadosti[[#This Row],[celkem žádostí]]&gt;300,1,0)</f>
        <v>0</v>
      </c>
      <c r="AI59" s="15">
        <f>IFERROR(100/(zadosti[[#This Row],[celkem žádostí]]/zadosti[[#This Row],[počet udělených]]),0)</f>
        <v>0</v>
      </c>
      <c r="AJ59" s="15">
        <f>RANK(zadosti[[#This Row],[úspěšnost]],zadosti[úspěšnost])</f>
        <v>71</v>
      </c>
      <c r="AK59">
        <f>IF(zadosti[[#This Row],[pořadí3]]&lt;=10,1,0)</f>
        <v>0</v>
      </c>
      <c r="AL59">
        <v>1</v>
      </c>
    </row>
    <row r="60" spans="1:38">
      <c r="A60" t="s">
        <v>48</v>
      </c>
      <c r="B60" t="s">
        <v>22</v>
      </c>
      <c r="D60">
        <v>0</v>
      </c>
      <c r="E60">
        <v>0</v>
      </c>
      <c r="F60">
        <v>0</v>
      </c>
      <c r="G60">
        <v>0</v>
      </c>
      <c r="H60">
        <v>0</v>
      </c>
      <c r="I60">
        <v>0</v>
      </c>
      <c r="J60">
        <v>0</v>
      </c>
      <c r="K60">
        <v>0</v>
      </c>
      <c r="L60">
        <v>0</v>
      </c>
      <c r="M60">
        <v>0</v>
      </c>
      <c r="N60">
        <v>0</v>
      </c>
      <c r="O60">
        <v>0</v>
      </c>
      <c r="P60">
        <v>0</v>
      </c>
      <c r="Q60">
        <v>0</v>
      </c>
      <c r="R60">
        <v>3</v>
      </c>
      <c r="S60">
        <v>0</v>
      </c>
      <c r="T60">
        <v>0</v>
      </c>
      <c r="U60">
        <v>0</v>
      </c>
      <c r="V60">
        <v>0</v>
      </c>
      <c r="W60">
        <v>0</v>
      </c>
      <c r="X60">
        <v>1</v>
      </c>
      <c r="Y60">
        <v>4</v>
      </c>
      <c r="Z60">
        <v>0</v>
      </c>
      <c r="AA60">
        <v>0</v>
      </c>
      <c r="AB60">
        <v>8</v>
      </c>
      <c r="AC60">
        <f>RANK(zadosti[[#This Row],[celkem žádostí]],zadosti[celkem žádostí])</f>
        <v>83</v>
      </c>
      <c r="AD60">
        <f>IF(zadosti[[#This Row],[pořadí]]&lt;=10,1,0)</f>
        <v>0</v>
      </c>
      <c r="AE60">
        <f>IFERROR(VLOOKUP(zadosti[[#This Row],[Státní příslušnost]],udeleno[],29,FALSE),0)</f>
        <v>3</v>
      </c>
      <c r="AF60">
        <f>RANK(zadosti[[#This Row],[počet udělených]],zadosti[počet udělených])</f>
        <v>46</v>
      </c>
      <c r="AG60">
        <f>IF(zadosti[[#This Row],[pořadí2]]&lt;=10,1,0)</f>
        <v>0</v>
      </c>
      <c r="AH60">
        <f>IF(zadosti[[#This Row],[celkem žádostí]]&gt;300,1,0)</f>
        <v>0</v>
      </c>
      <c r="AI60" s="15">
        <f>IFERROR(100/(zadosti[[#This Row],[celkem žádostí]]/zadosti[[#This Row],[počet udělených]]),0)</f>
        <v>37.5</v>
      </c>
      <c r="AJ60" s="15">
        <f>RANK(zadosti[[#This Row],[úspěšnost]],zadosti[úspěšnost])</f>
        <v>8</v>
      </c>
      <c r="AK60">
        <f>IF(zadosti[[#This Row],[pořadí3]]&lt;=10,1,0)</f>
        <v>1</v>
      </c>
      <c r="AL60">
        <v>1</v>
      </c>
    </row>
    <row r="61" spans="1:38">
      <c r="A61" t="s">
        <v>49</v>
      </c>
      <c r="B61" t="s">
        <v>22</v>
      </c>
      <c r="D61">
        <v>40</v>
      </c>
      <c r="E61">
        <v>102</v>
      </c>
      <c r="F61">
        <v>21</v>
      </c>
      <c r="G61">
        <v>25</v>
      </c>
      <c r="H61">
        <v>13</v>
      </c>
      <c r="I61">
        <v>6</v>
      </c>
      <c r="J61">
        <v>4</v>
      </c>
      <c r="K61">
        <v>22</v>
      </c>
      <c r="L61">
        <v>20</v>
      </c>
      <c r="M61">
        <v>31</v>
      </c>
      <c r="N61">
        <v>36</v>
      </c>
      <c r="O61">
        <v>45</v>
      </c>
      <c r="P61">
        <v>16</v>
      </c>
      <c r="Q61">
        <v>23</v>
      </c>
      <c r="R61">
        <v>68</v>
      </c>
      <c r="S61">
        <v>69</v>
      </c>
      <c r="T61">
        <v>108</v>
      </c>
      <c r="U61">
        <v>135</v>
      </c>
      <c r="V61">
        <v>78</v>
      </c>
      <c r="W61">
        <v>76</v>
      </c>
      <c r="X61">
        <v>37</v>
      </c>
      <c r="Y61">
        <v>40</v>
      </c>
      <c r="Z61">
        <v>23</v>
      </c>
      <c r="AA61">
        <v>35</v>
      </c>
      <c r="AB61">
        <v>1073</v>
      </c>
      <c r="AC61">
        <f>RANK(zadosti[[#This Row],[celkem žádostí]],zadosti[celkem žádostí])</f>
        <v>19</v>
      </c>
      <c r="AD61">
        <f>IF(zadosti[[#This Row],[pořadí]]&lt;=10,1,0)</f>
        <v>0</v>
      </c>
      <c r="AE61">
        <f>IFERROR(VLOOKUP(zadosti[[#This Row],[Státní příslušnost]],udeleno[],29,FALSE),0)</f>
        <v>71</v>
      </c>
      <c r="AF61">
        <f>RANK(zadosti[[#This Row],[počet udělených]],zadosti[počet udělených])</f>
        <v>10</v>
      </c>
      <c r="AG61">
        <f>IF(zadosti[[#This Row],[pořadí2]]&lt;=10,1,0)</f>
        <v>1</v>
      </c>
      <c r="AH61">
        <f>IF(zadosti[[#This Row],[celkem žádostí]]&gt;300,1,0)</f>
        <v>1</v>
      </c>
      <c r="AI61" s="15">
        <f>IFERROR(100/(zadosti[[#This Row],[celkem žádostí]]/zadosti[[#This Row],[počet udělených]]),0)</f>
        <v>6.6169617893755825</v>
      </c>
      <c r="AJ61" s="15">
        <f>RANK(zadosti[[#This Row],[úspěšnost]],zadosti[úspěšnost])</f>
        <v>34</v>
      </c>
      <c r="AK61">
        <f>IF(zadosti[[#This Row],[pořadí3]]&lt;=10,1,0)</f>
        <v>0</v>
      </c>
      <c r="AL61">
        <v>1</v>
      </c>
    </row>
    <row r="62" spans="1:38">
      <c r="A62" t="s">
        <v>50</v>
      </c>
      <c r="B62" t="s">
        <v>22</v>
      </c>
      <c r="D62">
        <v>368</v>
      </c>
      <c r="E62">
        <v>900</v>
      </c>
      <c r="F62">
        <v>355</v>
      </c>
      <c r="G62">
        <v>146</v>
      </c>
      <c r="H62">
        <v>32</v>
      </c>
      <c r="I62">
        <v>14</v>
      </c>
      <c r="J62">
        <v>0</v>
      </c>
      <c r="K62">
        <v>7</v>
      </c>
      <c r="L62">
        <v>22</v>
      </c>
      <c r="M62">
        <v>38</v>
      </c>
      <c r="N62">
        <v>7</v>
      </c>
      <c r="O62">
        <v>9</v>
      </c>
      <c r="P62">
        <v>0</v>
      </c>
      <c r="Q62">
        <v>1</v>
      </c>
      <c r="R62">
        <v>0</v>
      </c>
      <c r="S62">
        <v>2</v>
      </c>
      <c r="T62">
        <v>1</v>
      </c>
      <c r="U62">
        <v>2</v>
      </c>
      <c r="V62">
        <v>3</v>
      </c>
      <c r="W62">
        <v>3</v>
      </c>
      <c r="X62">
        <v>2</v>
      </c>
      <c r="Y62">
        <v>2</v>
      </c>
      <c r="Z62">
        <v>1</v>
      </c>
      <c r="AA62">
        <v>4</v>
      </c>
      <c r="AB62">
        <v>1919</v>
      </c>
      <c r="AC62">
        <f>RANK(zadosti[[#This Row],[celkem žádostí]],zadosti[celkem žádostí])</f>
        <v>14</v>
      </c>
      <c r="AD62">
        <f>IF(zadosti[[#This Row],[pořadí]]&lt;=10,1,0)</f>
        <v>0</v>
      </c>
      <c r="AE62">
        <f>IFERROR(VLOOKUP(zadosti[[#This Row],[Státní příslušnost]],udeleno[],29,FALSE),0)</f>
        <v>15</v>
      </c>
      <c r="AF62">
        <f>RANK(zadosti[[#This Row],[počet udělených]],zadosti[počet udělených])</f>
        <v>29</v>
      </c>
      <c r="AG62">
        <f>IF(zadosti[[#This Row],[pořadí2]]&lt;=10,1,0)</f>
        <v>0</v>
      </c>
      <c r="AH62">
        <f>IF(zadosti[[#This Row],[celkem žádostí]]&gt;300,1,0)</f>
        <v>1</v>
      </c>
      <c r="AI62" s="15">
        <f>IFERROR(100/(zadosti[[#This Row],[celkem žádostí]]/zadosti[[#This Row],[počet udělených]]),0)</f>
        <v>0.78165711307972896</v>
      </c>
      <c r="AJ62" s="15">
        <f>RANK(zadosti[[#This Row],[úspěšnost]],zadosti[úspěšnost])</f>
        <v>64</v>
      </c>
      <c r="AK62">
        <f>IF(zadosti[[#This Row],[pořadí3]]&lt;=10,1,0)</f>
        <v>0</v>
      </c>
      <c r="AL62">
        <v>1</v>
      </c>
    </row>
    <row r="63" spans="1:38">
      <c r="A63" t="s">
        <v>51</v>
      </c>
      <c r="B63" t="s">
        <v>22</v>
      </c>
      <c r="D63">
        <v>7</v>
      </c>
      <c r="E63">
        <v>2</v>
      </c>
      <c r="F63">
        <v>3</v>
      </c>
      <c r="G63">
        <v>6</v>
      </c>
      <c r="H63">
        <v>2</v>
      </c>
      <c r="I63">
        <v>2</v>
      </c>
      <c r="J63">
        <v>0</v>
      </c>
      <c r="K63">
        <v>1</v>
      </c>
      <c r="L63">
        <v>0</v>
      </c>
      <c r="M63">
        <v>0</v>
      </c>
      <c r="N63">
        <v>0</v>
      </c>
      <c r="O63">
        <v>0</v>
      </c>
      <c r="P63">
        <v>0</v>
      </c>
      <c r="Q63">
        <v>0</v>
      </c>
      <c r="R63">
        <v>0</v>
      </c>
      <c r="S63">
        <v>0</v>
      </c>
      <c r="T63">
        <v>0</v>
      </c>
      <c r="U63">
        <v>0</v>
      </c>
      <c r="V63">
        <v>0</v>
      </c>
      <c r="W63">
        <v>1</v>
      </c>
      <c r="X63">
        <v>1</v>
      </c>
      <c r="Y63">
        <v>0</v>
      </c>
      <c r="Z63">
        <v>3</v>
      </c>
      <c r="AA63">
        <v>1</v>
      </c>
      <c r="AB63">
        <v>29</v>
      </c>
      <c r="AC63">
        <f>RANK(zadosti[[#This Row],[celkem žádostí]],zadosti[celkem žádostí])</f>
        <v>66</v>
      </c>
      <c r="AD63">
        <f>IF(zadosti[[#This Row],[pořadí]]&lt;=10,1,0)</f>
        <v>0</v>
      </c>
      <c r="AE63">
        <f>IFERROR(VLOOKUP(zadosti[[#This Row],[Státní příslušnost]],udeleno[],29,FALSE),0)</f>
        <v>7</v>
      </c>
      <c r="AF63">
        <f>RANK(zadosti[[#This Row],[počet udělených]],zadosti[počet udělených])</f>
        <v>36</v>
      </c>
      <c r="AG63">
        <f>IF(zadosti[[#This Row],[pořadí2]]&lt;=10,1,0)</f>
        <v>0</v>
      </c>
      <c r="AH63">
        <f>IF(zadosti[[#This Row],[celkem žádostí]]&gt;300,1,0)</f>
        <v>0</v>
      </c>
      <c r="AI63" s="15">
        <f>IFERROR(100/(zadosti[[#This Row],[celkem žádostí]]/zadosti[[#This Row],[počet udělených]]),0)</f>
        <v>24.137931034482758</v>
      </c>
      <c r="AJ63" s="15">
        <f>RANK(zadosti[[#This Row],[úspěšnost]],zadosti[úspěšnost])</f>
        <v>13</v>
      </c>
      <c r="AK63">
        <f>IF(zadosti[[#This Row],[pořadí3]]&lt;=10,1,0)</f>
        <v>0</v>
      </c>
      <c r="AL63">
        <v>1</v>
      </c>
    </row>
    <row r="64" spans="1:38">
      <c r="A64" t="s">
        <v>52</v>
      </c>
      <c r="B64" t="s">
        <v>22</v>
      </c>
      <c r="D64">
        <v>0</v>
      </c>
      <c r="E64">
        <v>0</v>
      </c>
      <c r="F64">
        <v>0</v>
      </c>
      <c r="G64">
        <v>0</v>
      </c>
      <c r="H64">
        <v>6</v>
      </c>
      <c r="I64">
        <v>3</v>
      </c>
      <c r="J64">
        <v>1</v>
      </c>
      <c r="K64">
        <v>0</v>
      </c>
      <c r="L64">
        <v>3</v>
      </c>
      <c r="M64">
        <v>3</v>
      </c>
      <c r="N64">
        <v>0</v>
      </c>
      <c r="O64">
        <v>0</v>
      </c>
      <c r="P64">
        <v>0</v>
      </c>
      <c r="Q64">
        <v>0</v>
      </c>
      <c r="R64">
        <v>1</v>
      </c>
      <c r="S64">
        <v>0</v>
      </c>
      <c r="T64">
        <v>0</v>
      </c>
      <c r="U64">
        <v>0</v>
      </c>
      <c r="V64">
        <v>1</v>
      </c>
      <c r="W64">
        <v>0</v>
      </c>
      <c r="X64">
        <v>0</v>
      </c>
      <c r="Y64">
        <v>0</v>
      </c>
      <c r="Z64">
        <v>0</v>
      </c>
      <c r="AA64">
        <v>0</v>
      </c>
      <c r="AB64">
        <v>18</v>
      </c>
      <c r="AC64">
        <f>RANK(zadosti[[#This Row],[celkem žádostí]],zadosti[celkem žádostí])</f>
        <v>71</v>
      </c>
      <c r="AD64">
        <f>IF(zadosti[[#This Row],[pořadí]]&lt;=10,1,0)</f>
        <v>0</v>
      </c>
      <c r="AE64">
        <f>IFERROR(VLOOKUP(zadosti[[#This Row],[Státní příslušnost]],udeleno[],29,FALSE),0)</f>
        <v>0</v>
      </c>
      <c r="AF64">
        <f>RANK(zadosti[[#This Row],[počet udělených]],zadosti[počet udělených])</f>
        <v>71</v>
      </c>
      <c r="AG64">
        <f>IF(zadosti[[#This Row],[pořadí2]]&lt;=10,1,0)</f>
        <v>0</v>
      </c>
      <c r="AH64">
        <f>IF(zadosti[[#This Row],[celkem žádostí]]&gt;300,1,0)</f>
        <v>0</v>
      </c>
      <c r="AI64" s="15">
        <f>IFERROR(100/(zadosti[[#This Row],[celkem žádostí]]/zadosti[[#This Row],[počet udělených]]),0)</f>
        <v>0</v>
      </c>
      <c r="AJ64" s="15">
        <f>RANK(zadosti[[#This Row],[úspěšnost]],zadosti[úspěšnost])</f>
        <v>71</v>
      </c>
      <c r="AK64">
        <f>IF(zadosti[[#This Row],[pořadí3]]&lt;=10,1,0)</f>
        <v>0</v>
      </c>
      <c r="AL64">
        <v>1</v>
      </c>
    </row>
    <row r="65" spans="1:38">
      <c r="A65" t="s">
        <v>53</v>
      </c>
      <c r="B65" t="s">
        <v>22</v>
      </c>
      <c r="D65">
        <v>0</v>
      </c>
      <c r="E65">
        <v>1</v>
      </c>
      <c r="F65">
        <v>6</v>
      </c>
      <c r="G65">
        <v>4</v>
      </c>
      <c r="H65">
        <v>1</v>
      </c>
      <c r="I65">
        <v>1</v>
      </c>
      <c r="J65">
        <v>6</v>
      </c>
      <c r="K65">
        <v>0</v>
      </c>
      <c r="L65">
        <v>2</v>
      </c>
      <c r="M65">
        <v>1</v>
      </c>
      <c r="N65">
        <v>1</v>
      </c>
      <c r="O65">
        <v>1</v>
      </c>
      <c r="P65">
        <v>1</v>
      </c>
      <c r="Q65">
        <v>0</v>
      </c>
      <c r="R65">
        <v>0</v>
      </c>
      <c r="S65">
        <v>0</v>
      </c>
      <c r="T65">
        <v>0</v>
      </c>
      <c r="U65">
        <v>0</v>
      </c>
      <c r="V65">
        <v>5</v>
      </c>
      <c r="W65">
        <v>0</v>
      </c>
      <c r="X65">
        <v>2</v>
      </c>
      <c r="Y65">
        <v>1</v>
      </c>
      <c r="Z65">
        <v>1</v>
      </c>
      <c r="AA65">
        <v>0</v>
      </c>
      <c r="AB65">
        <v>34</v>
      </c>
      <c r="AC65">
        <f>RANK(zadosti[[#This Row],[celkem žádostí]],zadosti[celkem žádostí])</f>
        <v>62</v>
      </c>
      <c r="AD65">
        <f>IF(zadosti[[#This Row],[pořadí]]&lt;=10,1,0)</f>
        <v>0</v>
      </c>
      <c r="AE65">
        <f>IFERROR(VLOOKUP(zadosti[[#This Row],[Státní příslušnost]],udeleno[],29,FALSE),0)</f>
        <v>19</v>
      </c>
      <c r="AF65">
        <f>RANK(zadosti[[#This Row],[počet udělených]],zadosti[počet udělených])</f>
        <v>26</v>
      </c>
      <c r="AG65">
        <f>IF(zadosti[[#This Row],[pořadí2]]&lt;=10,1,0)</f>
        <v>0</v>
      </c>
      <c r="AH65">
        <f>IF(zadosti[[#This Row],[celkem žádostí]]&gt;300,1,0)</f>
        <v>0</v>
      </c>
      <c r="AI65" s="15">
        <f>IFERROR(100/(zadosti[[#This Row],[celkem žádostí]]/zadosti[[#This Row],[počet udělených]]),0)</f>
        <v>55.882352941176471</v>
      </c>
      <c r="AJ65" s="15">
        <f>RANK(zadosti[[#This Row],[úspěšnost]],zadosti[úspěšnost])</f>
        <v>6</v>
      </c>
      <c r="AK65">
        <f>IF(zadosti[[#This Row],[pořadí3]]&lt;=10,1,0)</f>
        <v>1</v>
      </c>
      <c r="AL65">
        <v>1</v>
      </c>
    </row>
    <row r="66" spans="1:38">
      <c r="A66" t="s">
        <v>54</v>
      </c>
      <c r="B66" t="s">
        <v>22</v>
      </c>
      <c r="D66">
        <v>1</v>
      </c>
      <c r="E66">
        <v>9</v>
      </c>
      <c r="F66">
        <v>7</v>
      </c>
      <c r="G66">
        <v>34</v>
      </c>
      <c r="H66">
        <v>84</v>
      </c>
      <c r="I66">
        <v>73</v>
      </c>
      <c r="J66">
        <v>30</v>
      </c>
      <c r="K66">
        <v>32</v>
      </c>
      <c r="L66">
        <v>25</v>
      </c>
      <c r="M66">
        <v>25</v>
      </c>
      <c r="N66">
        <v>15</v>
      </c>
      <c r="O66">
        <v>16</v>
      </c>
      <c r="P66">
        <v>13</v>
      </c>
      <c r="Q66">
        <v>26</v>
      </c>
      <c r="R66">
        <v>11</v>
      </c>
      <c r="S66">
        <v>6</v>
      </c>
      <c r="T66">
        <v>6</v>
      </c>
      <c r="U66">
        <v>5</v>
      </c>
      <c r="V66">
        <v>18</v>
      </c>
      <c r="W66">
        <v>9</v>
      </c>
      <c r="X66">
        <v>98</v>
      </c>
      <c r="Y66">
        <v>85</v>
      </c>
      <c r="Z66">
        <v>64</v>
      </c>
      <c r="AA66">
        <v>50</v>
      </c>
      <c r="AB66">
        <v>742</v>
      </c>
      <c r="AC66">
        <f>RANK(zadosti[[#This Row],[celkem žádostí]],zadosti[celkem žádostí])</f>
        <v>26</v>
      </c>
      <c r="AD66">
        <f>IF(zadosti[[#This Row],[pořadí]]&lt;=10,1,0)</f>
        <v>0</v>
      </c>
      <c r="AE66">
        <f>IFERROR(VLOOKUP(zadosti[[#This Row],[Státní příslušnost]],udeleno[],29,FALSE),0)</f>
        <v>67</v>
      </c>
      <c r="AF66">
        <f>RANK(zadosti[[#This Row],[počet udělených]],zadosti[počet udělených])</f>
        <v>11</v>
      </c>
      <c r="AG66">
        <f>IF(zadosti[[#This Row],[pořadí2]]&lt;=10,1,0)</f>
        <v>0</v>
      </c>
      <c r="AH66">
        <f>IF(zadosti[[#This Row],[celkem žádostí]]&gt;300,1,0)</f>
        <v>1</v>
      </c>
      <c r="AI66" s="15">
        <f>IFERROR(100/(zadosti[[#This Row],[celkem žádostí]]/zadosti[[#This Row],[počet udělených]]),0)</f>
        <v>9.0296495956873315</v>
      </c>
      <c r="AJ66" s="15">
        <f>RANK(zadosti[[#This Row],[úspěšnost]],zadosti[úspěšnost])</f>
        <v>29</v>
      </c>
      <c r="AK66">
        <f>IF(zadosti[[#This Row],[pořadí3]]&lt;=10,1,0)</f>
        <v>0</v>
      </c>
      <c r="AL66">
        <v>1</v>
      </c>
    </row>
    <row r="67" spans="1:38">
      <c r="A67" t="s">
        <v>55</v>
      </c>
      <c r="B67" t="s">
        <v>22</v>
      </c>
      <c r="D67">
        <v>6</v>
      </c>
      <c r="E67">
        <v>34</v>
      </c>
      <c r="F67">
        <v>586</v>
      </c>
      <c r="G67">
        <v>1525</v>
      </c>
      <c r="H67">
        <v>891</v>
      </c>
      <c r="I67">
        <v>566</v>
      </c>
      <c r="J67">
        <v>385</v>
      </c>
      <c r="K67">
        <v>208</v>
      </c>
      <c r="L67">
        <v>124</v>
      </c>
      <c r="M67">
        <v>100</v>
      </c>
      <c r="N67">
        <v>108</v>
      </c>
      <c r="O67">
        <v>63</v>
      </c>
      <c r="P67">
        <v>44</v>
      </c>
      <c r="Q67">
        <v>46</v>
      </c>
      <c r="R67">
        <v>54</v>
      </c>
      <c r="S67">
        <v>49</v>
      </c>
      <c r="T67">
        <v>64</v>
      </c>
      <c r="U67">
        <v>80</v>
      </c>
      <c r="V67">
        <v>67</v>
      </c>
      <c r="W67">
        <v>82</v>
      </c>
      <c r="X67">
        <v>100</v>
      </c>
      <c r="Y67">
        <v>143</v>
      </c>
      <c r="Z67">
        <v>65</v>
      </c>
      <c r="AA67">
        <v>70</v>
      </c>
      <c r="AB67">
        <v>5460</v>
      </c>
      <c r="AC67">
        <f>RANK(zadosti[[#This Row],[celkem žádostí]],zadosti[celkem žádostí])</f>
        <v>4</v>
      </c>
      <c r="AD67">
        <f>IF(zadosti[[#This Row],[pořadí]]&lt;=10,1,0)</f>
        <v>1</v>
      </c>
      <c r="AE67">
        <f>IFERROR(VLOOKUP(zadosti[[#This Row],[Státní příslušnost]],udeleno[],29,FALSE),0)</f>
        <v>44</v>
      </c>
      <c r="AF67">
        <f>RANK(zadosti[[#This Row],[počet udělených]],zadosti[počet udělených])</f>
        <v>14</v>
      </c>
      <c r="AG67">
        <f>IF(zadosti[[#This Row],[pořadí2]]&lt;=10,1,0)</f>
        <v>0</v>
      </c>
      <c r="AH67">
        <f>IF(zadosti[[#This Row],[celkem žádostí]]&gt;300,1,0)</f>
        <v>1</v>
      </c>
      <c r="AI67" s="15">
        <f>IFERROR(100/(zadosti[[#This Row],[celkem žádostí]]/zadosti[[#This Row],[počet udělených]]),0)</f>
        <v>0.80586080586080588</v>
      </c>
      <c r="AJ67" s="15">
        <f>RANK(zadosti[[#This Row],[úspěšnost]],zadosti[úspěšnost])</f>
        <v>63</v>
      </c>
      <c r="AK67">
        <f>IF(zadosti[[#This Row],[pořadí3]]&lt;=10,1,0)</f>
        <v>0</v>
      </c>
      <c r="AL67">
        <v>1</v>
      </c>
    </row>
    <row r="68" spans="1:38">
      <c r="A68" t="s">
        <v>57</v>
      </c>
      <c r="B68" t="s">
        <v>56</v>
      </c>
      <c r="D68">
        <v>0</v>
      </c>
      <c r="E68">
        <v>0</v>
      </c>
      <c r="F68">
        <v>0</v>
      </c>
      <c r="G68">
        <v>0</v>
      </c>
      <c r="H68">
        <v>1</v>
      </c>
      <c r="I68">
        <v>1</v>
      </c>
      <c r="J68">
        <v>0</v>
      </c>
      <c r="K68">
        <v>0</v>
      </c>
      <c r="L68">
        <v>0</v>
      </c>
      <c r="M68">
        <v>0</v>
      </c>
      <c r="N68">
        <v>0</v>
      </c>
      <c r="O68">
        <v>0</v>
      </c>
      <c r="P68">
        <v>0</v>
      </c>
      <c r="Q68">
        <v>0</v>
      </c>
      <c r="R68">
        <v>0</v>
      </c>
      <c r="S68">
        <v>0</v>
      </c>
      <c r="T68">
        <v>0</v>
      </c>
      <c r="U68">
        <v>0</v>
      </c>
      <c r="V68">
        <v>0</v>
      </c>
      <c r="W68">
        <v>0</v>
      </c>
      <c r="X68">
        <v>0</v>
      </c>
      <c r="Y68">
        <v>1</v>
      </c>
      <c r="Z68">
        <v>0</v>
      </c>
      <c r="AA68">
        <v>0</v>
      </c>
      <c r="AB68">
        <v>3</v>
      </c>
      <c r="AC68">
        <f>RANK(zadosti[[#This Row],[celkem žádostí]],zadosti[celkem žádostí])</f>
        <v>99</v>
      </c>
      <c r="AD68">
        <f>IF(zadosti[[#This Row],[pořadí]]&lt;=10,1,0)</f>
        <v>0</v>
      </c>
      <c r="AE68">
        <f>IFERROR(VLOOKUP(zadosti[[#This Row],[Státní příslušnost]],udeleno[],29,FALSE),0)</f>
        <v>1</v>
      </c>
      <c r="AF68">
        <f>RANK(zadosti[[#This Row],[počet udělených]],zadosti[počet udělených])</f>
        <v>58</v>
      </c>
      <c r="AG68">
        <f>IF(zadosti[[#This Row],[pořadí2]]&lt;=10,1,0)</f>
        <v>0</v>
      </c>
      <c r="AH68">
        <f>IF(zadosti[[#This Row],[celkem žádostí]]&gt;300,1,0)</f>
        <v>0</v>
      </c>
      <c r="AI68" s="15">
        <f>IFERROR(100/(zadosti[[#This Row],[celkem žádostí]]/zadosti[[#This Row],[počet udělených]]),0)</f>
        <v>33.333333333333336</v>
      </c>
      <c r="AJ68" s="15">
        <f>RANK(zadosti[[#This Row],[úspěšnost]],zadosti[úspěšnost])</f>
        <v>9</v>
      </c>
      <c r="AK68">
        <f>IF(zadosti[[#This Row],[pořadí3]]&lt;=10,1,0)</f>
        <v>1</v>
      </c>
      <c r="AL68">
        <v>1</v>
      </c>
    </row>
    <row r="69" spans="1:38">
      <c r="A69" t="s">
        <v>157</v>
      </c>
      <c r="B69" t="s">
        <v>56</v>
      </c>
      <c r="D69">
        <v>0</v>
      </c>
      <c r="E69">
        <v>0</v>
      </c>
      <c r="F69">
        <v>0</v>
      </c>
      <c r="G69">
        <v>0</v>
      </c>
      <c r="H69">
        <v>0</v>
      </c>
      <c r="I69">
        <v>0</v>
      </c>
      <c r="J69">
        <v>0</v>
      </c>
      <c r="K69">
        <v>0</v>
      </c>
      <c r="L69">
        <v>0</v>
      </c>
      <c r="M69">
        <v>0</v>
      </c>
      <c r="N69">
        <v>0</v>
      </c>
      <c r="O69">
        <v>0</v>
      </c>
      <c r="P69">
        <v>0</v>
      </c>
      <c r="Q69">
        <v>0</v>
      </c>
      <c r="R69">
        <v>0</v>
      </c>
      <c r="S69">
        <v>0</v>
      </c>
      <c r="T69">
        <v>1</v>
      </c>
      <c r="U69">
        <v>0</v>
      </c>
      <c r="V69">
        <v>0</v>
      </c>
      <c r="W69">
        <v>0</v>
      </c>
      <c r="X69">
        <v>0</v>
      </c>
      <c r="Y69">
        <v>0</v>
      </c>
      <c r="Z69">
        <v>0</v>
      </c>
      <c r="AA69">
        <v>0</v>
      </c>
      <c r="AB69">
        <v>1</v>
      </c>
      <c r="AC69">
        <f>RANK(zadosti[[#This Row],[celkem žádostí]],zadosti[celkem žádostí])</f>
        <v>113</v>
      </c>
      <c r="AD69">
        <f>IF(zadosti[[#This Row],[pořadí]]&lt;=10,1,0)</f>
        <v>0</v>
      </c>
      <c r="AE69">
        <f>IFERROR(VLOOKUP(zadosti[[#This Row],[Státní příslušnost]],udeleno[],29,FALSE),0)</f>
        <v>0</v>
      </c>
      <c r="AF69">
        <f>RANK(zadosti[[#This Row],[počet udělených]],zadosti[počet udělených])</f>
        <v>71</v>
      </c>
      <c r="AG69">
        <f>IF(zadosti[[#This Row],[pořadí2]]&lt;=10,1,0)</f>
        <v>0</v>
      </c>
      <c r="AH69">
        <f>IF(zadosti[[#This Row],[celkem žádostí]]&gt;300,1,0)</f>
        <v>0</v>
      </c>
      <c r="AI69" s="15">
        <f>IFERROR(100/(zadosti[[#This Row],[celkem žádostí]]/zadosti[[#This Row],[počet udělených]]),0)</f>
        <v>0</v>
      </c>
      <c r="AJ69" s="15">
        <f>RANK(zadosti[[#This Row],[úspěšnost]],zadosti[úspěšnost])</f>
        <v>71</v>
      </c>
      <c r="AK69">
        <f>IF(zadosti[[#This Row],[pořadí3]]&lt;=10,1,0)</f>
        <v>0</v>
      </c>
      <c r="AL69">
        <v>1</v>
      </c>
    </row>
    <row r="70" spans="1:38">
      <c r="A70" t="s">
        <v>58</v>
      </c>
      <c r="B70" t="s">
        <v>56</v>
      </c>
      <c r="D70">
        <v>0</v>
      </c>
      <c r="E70">
        <v>0</v>
      </c>
      <c r="F70">
        <v>0</v>
      </c>
      <c r="G70">
        <v>1</v>
      </c>
      <c r="H70">
        <v>0</v>
      </c>
      <c r="I70">
        <v>1</v>
      </c>
      <c r="J70">
        <v>0</v>
      </c>
      <c r="K70">
        <v>0</v>
      </c>
      <c r="L70">
        <v>0</v>
      </c>
      <c r="M70">
        <v>0</v>
      </c>
      <c r="N70">
        <v>0</v>
      </c>
      <c r="O70">
        <v>0</v>
      </c>
      <c r="P70">
        <v>0</v>
      </c>
      <c r="Q70">
        <v>1</v>
      </c>
      <c r="R70">
        <v>0</v>
      </c>
      <c r="S70">
        <v>3</v>
      </c>
      <c r="T70">
        <v>0</v>
      </c>
      <c r="U70">
        <v>0</v>
      </c>
      <c r="V70">
        <v>0</v>
      </c>
      <c r="W70">
        <v>0</v>
      </c>
      <c r="X70">
        <v>1</v>
      </c>
      <c r="Y70">
        <v>0</v>
      </c>
      <c r="Z70">
        <v>0</v>
      </c>
      <c r="AA70">
        <v>0</v>
      </c>
      <c r="AB70">
        <v>7</v>
      </c>
      <c r="AC70">
        <f>RANK(zadosti[[#This Row],[celkem žádostí]],zadosti[celkem žádostí])</f>
        <v>84</v>
      </c>
      <c r="AD70">
        <f>IF(zadosti[[#This Row],[pořadí]]&lt;=10,1,0)</f>
        <v>0</v>
      </c>
      <c r="AE70">
        <f>IFERROR(VLOOKUP(zadosti[[#This Row],[Státní příslušnost]],udeleno[],29,FALSE),0)</f>
        <v>4</v>
      </c>
      <c r="AF70">
        <f>RANK(zadosti[[#This Row],[počet udělených]],zadosti[počet udělených])</f>
        <v>43</v>
      </c>
      <c r="AG70">
        <f>IF(zadosti[[#This Row],[pořadí2]]&lt;=10,1,0)</f>
        <v>0</v>
      </c>
      <c r="AH70">
        <f>IF(zadosti[[#This Row],[celkem žádostí]]&gt;300,1,0)</f>
        <v>0</v>
      </c>
      <c r="AI70" s="15">
        <f>IFERROR(100/(zadosti[[#This Row],[celkem žádostí]]/zadosti[[#This Row],[počet udělených]]),0)</f>
        <v>57.142857142857146</v>
      </c>
      <c r="AJ70" s="15">
        <f>RANK(zadosti[[#This Row],[úspěšnost]],zadosti[úspěšnost])</f>
        <v>5</v>
      </c>
      <c r="AK70">
        <f>IF(zadosti[[#This Row],[pořadí3]]&lt;=10,1,0)</f>
        <v>1</v>
      </c>
      <c r="AL70">
        <v>1</v>
      </c>
    </row>
    <row r="71" spans="1:38">
      <c r="A71" t="s">
        <v>59</v>
      </c>
      <c r="B71" t="s">
        <v>56</v>
      </c>
      <c r="D71">
        <v>0</v>
      </c>
      <c r="E71">
        <v>0</v>
      </c>
      <c r="F71">
        <v>0</v>
      </c>
      <c r="G71">
        <v>0</v>
      </c>
      <c r="H71">
        <v>0</v>
      </c>
      <c r="I71">
        <v>0</v>
      </c>
      <c r="J71">
        <v>0</v>
      </c>
      <c r="K71">
        <v>0</v>
      </c>
      <c r="L71">
        <v>0</v>
      </c>
      <c r="M71">
        <v>0</v>
      </c>
      <c r="N71">
        <v>0</v>
      </c>
      <c r="O71">
        <v>1</v>
      </c>
      <c r="P71">
        <v>0</v>
      </c>
      <c r="Q71">
        <v>1</v>
      </c>
      <c r="R71">
        <v>0</v>
      </c>
      <c r="S71">
        <v>0</v>
      </c>
      <c r="T71">
        <v>0</v>
      </c>
      <c r="U71">
        <v>0</v>
      </c>
      <c r="V71">
        <v>0</v>
      </c>
      <c r="W71">
        <v>0</v>
      </c>
      <c r="X71">
        <v>0</v>
      </c>
      <c r="Y71">
        <v>0</v>
      </c>
      <c r="Z71">
        <v>0</v>
      </c>
      <c r="AA71">
        <v>0</v>
      </c>
      <c r="AB71">
        <v>2</v>
      </c>
      <c r="AC71">
        <f>RANK(zadosti[[#This Row],[celkem žádostí]],zadosti[celkem žádostí])</f>
        <v>104</v>
      </c>
      <c r="AD71">
        <f>IF(zadosti[[#This Row],[pořadí]]&lt;=10,1,0)</f>
        <v>0</v>
      </c>
      <c r="AE71">
        <f>IFERROR(VLOOKUP(zadosti[[#This Row],[Státní příslušnost]],udeleno[],29,FALSE),0)</f>
        <v>0</v>
      </c>
      <c r="AF71">
        <f>RANK(zadosti[[#This Row],[počet udělených]],zadosti[počet udělených])</f>
        <v>71</v>
      </c>
      <c r="AG71">
        <f>IF(zadosti[[#This Row],[pořadí2]]&lt;=10,1,0)</f>
        <v>0</v>
      </c>
      <c r="AH71">
        <f>IF(zadosti[[#This Row],[celkem žádostí]]&gt;300,1,0)</f>
        <v>0</v>
      </c>
      <c r="AI71" s="15">
        <f>IFERROR(100/(zadosti[[#This Row],[celkem žádostí]]/zadosti[[#This Row],[počet udělených]]),0)</f>
        <v>0</v>
      </c>
      <c r="AJ71" s="15">
        <f>RANK(zadosti[[#This Row],[úspěšnost]],zadosti[úspěšnost])</f>
        <v>71</v>
      </c>
      <c r="AK71">
        <f>IF(zadosti[[#This Row],[pořadí3]]&lt;=10,1,0)</f>
        <v>0</v>
      </c>
      <c r="AL71">
        <v>1</v>
      </c>
    </row>
    <row r="72" spans="1:38">
      <c r="A72" t="s">
        <v>60</v>
      </c>
      <c r="B72" t="s">
        <v>56</v>
      </c>
      <c r="D72">
        <v>0</v>
      </c>
      <c r="E72">
        <v>0</v>
      </c>
      <c r="F72">
        <v>0</v>
      </c>
      <c r="G72">
        <v>0</v>
      </c>
      <c r="H72">
        <v>0</v>
      </c>
      <c r="I72">
        <v>1</v>
      </c>
      <c r="J72">
        <v>0</v>
      </c>
      <c r="K72">
        <v>0</v>
      </c>
      <c r="L72">
        <v>0</v>
      </c>
      <c r="M72">
        <v>0</v>
      </c>
      <c r="N72">
        <v>0</v>
      </c>
      <c r="O72">
        <v>0</v>
      </c>
      <c r="P72">
        <v>0</v>
      </c>
      <c r="Q72">
        <v>0</v>
      </c>
      <c r="R72">
        <v>0</v>
      </c>
      <c r="S72">
        <v>0</v>
      </c>
      <c r="T72">
        <v>0</v>
      </c>
      <c r="U72">
        <v>0</v>
      </c>
      <c r="V72">
        <v>0</v>
      </c>
      <c r="W72">
        <v>0</v>
      </c>
      <c r="X72">
        <v>0</v>
      </c>
      <c r="Y72">
        <v>1</v>
      </c>
      <c r="Z72">
        <v>0</v>
      </c>
      <c r="AA72">
        <v>0</v>
      </c>
      <c r="AB72">
        <v>2</v>
      </c>
      <c r="AC72">
        <f>RANK(zadosti[[#This Row],[celkem žádostí]],zadosti[celkem žádostí])</f>
        <v>104</v>
      </c>
      <c r="AD72">
        <f>IF(zadosti[[#This Row],[pořadí]]&lt;=10,1,0)</f>
        <v>0</v>
      </c>
      <c r="AE72">
        <f>IFERROR(VLOOKUP(zadosti[[#This Row],[Státní příslušnost]],udeleno[],29,FALSE),0)</f>
        <v>0</v>
      </c>
      <c r="AF72">
        <f>RANK(zadosti[[#This Row],[počet udělených]],zadosti[počet udělených])</f>
        <v>71</v>
      </c>
      <c r="AG72">
        <f>IF(zadosti[[#This Row],[pořadí2]]&lt;=10,1,0)</f>
        <v>0</v>
      </c>
      <c r="AH72">
        <f>IF(zadosti[[#This Row],[celkem žádostí]]&gt;300,1,0)</f>
        <v>0</v>
      </c>
      <c r="AI72" s="15">
        <f>IFERROR(100/(zadosti[[#This Row],[celkem žádostí]]/zadosti[[#This Row],[počet udělených]]),0)</f>
        <v>0</v>
      </c>
      <c r="AJ72" s="15">
        <f>RANK(zadosti[[#This Row],[úspěšnost]],zadosti[úspěšnost])</f>
        <v>71</v>
      </c>
      <c r="AK72">
        <f>IF(zadosti[[#This Row],[pořadí3]]&lt;=10,1,0)</f>
        <v>0</v>
      </c>
      <c r="AL72">
        <v>1</v>
      </c>
    </row>
    <row r="73" spans="1:38">
      <c r="A73" t="s">
        <v>61</v>
      </c>
      <c r="B73" t="s">
        <v>56</v>
      </c>
      <c r="D73">
        <v>0</v>
      </c>
      <c r="E73">
        <v>0</v>
      </c>
      <c r="F73">
        <v>0</v>
      </c>
      <c r="G73">
        <v>0</v>
      </c>
      <c r="H73">
        <v>0</v>
      </c>
      <c r="I73">
        <v>1</v>
      </c>
      <c r="J73">
        <v>2</v>
      </c>
      <c r="K73">
        <v>0</v>
      </c>
      <c r="L73">
        <v>0</v>
      </c>
      <c r="M73">
        <v>0</v>
      </c>
      <c r="N73">
        <v>0</v>
      </c>
      <c r="O73">
        <v>0</v>
      </c>
      <c r="P73">
        <v>0</v>
      </c>
      <c r="Q73">
        <v>0</v>
      </c>
      <c r="R73">
        <v>0</v>
      </c>
      <c r="S73">
        <v>0</v>
      </c>
      <c r="T73">
        <v>0</v>
      </c>
      <c r="U73">
        <v>0</v>
      </c>
      <c r="V73">
        <v>0</v>
      </c>
      <c r="W73">
        <v>0</v>
      </c>
      <c r="X73">
        <v>1</v>
      </c>
      <c r="Y73">
        <v>0</v>
      </c>
      <c r="Z73">
        <v>1</v>
      </c>
      <c r="AA73">
        <v>0</v>
      </c>
      <c r="AB73">
        <v>5</v>
      </c>
      <c r="AC73">
        <f>RANK(zadosti[[#This Row],[celkem žádostí]],zadosti[celkem žádostí])</f>
        <v>90</v>
      </c>
      <c r="AD73">
        <f>IF(zadosti[[#This Row],[pořadí]]&lt;=10,1,0)</f>
        <v>0</v>
      </c>
      <c r="AE73">
        <f>IFERROR(VLOOKUP(zadosti[[#This Row],[Státní příslušnost]],udeleno[],29,FALSE),0)</f>
        <v>0</v>
      </c>
      <c r="AF73">
        <f>RANK(zadosti[[#This Row],[počet udělených]],zadosti[počet udělených])</f>
        <v>71</v>
      </c>
      <c r="AG73">
        <f>IF(zadosti[[#This Row],[pořadí2]]&lt;=10,1,0)</f>
        <v>0</v>
      </c>
      <c r="AH73">
        <f>IF(zadosti[[#This Row],[celkem žádostí]]&gt;300,1,0)</f>
        <v>0</v>
      </c>
      <c r="AI73" s="15">
        <f>IFERROR(100/(zadosti[[#This Row],[celkem žádostí]]/zadosti[[#This Row],[počet udělených]]),0)</f>
        <v>0</v>
      </c>
      <c r="AJ73" s="15">
        <f>RANK(zadosti[[#This Row],[úspěšnost]],zadosti[úspěšnost])</f>
        <v>71</v>
      </c>
      <c r="AK73">
        <f>IF(zadosti[[#This Row],[pořadí3]]&lt;=10,1,0)</f>
        <v>0</v>
      </c>
      <c r="AL73">
        <v>1</v>
      </c>
    </row>
    <row r="74" spans="1:38">
      <c r="A74" t="s">
        <v>62</v>
      </c>
      <c r="B74" t="s">
        <v>56</v>
      </c>
      <c r="D74">
        <v>0</v>
      </c>
      <c r="E74">
        <v>0</v>
      </c>
      <c r="F74">
        <v>0</v>
      </c>
      <c r="G74">
        <v>1</v>
      </c>
      <c r="H74">
        <v>0</v>
      </c>
      <c r="I74">
        <v>1</v>
      </c>
      <c r="J74">
        <v>0</v>
      </c>
      <c r="K74">
        <v>2</v>
      </c>
      <c r="L74">
        <v>0</v>
      </c>
      <c r="M74">
        <v>0</v>
      </c>
      <c r="N74">
        <v>0</v>
      </c>
      <c r="O74">
        <v>0</v>
      </c>
      <c r="P74">
        <v>0</v>
      </c>
      <c r="Q74">
        <v>0</v>
      </c>
      <c r="R74">
        <v>0</v>
      </c>
      <c r="S74">
        <v>0</v>
      </c>
      <c r="T74">
        <v>0</v>
      </c>
      <c r="U74">
        <v>0</v>
      </c>
      <c r="V74">
        <v>1</v>
      </c>
      <c r="W74">
        <v>2</v>
      </c>
      <c r="X74">
        <v>0</v>
      </c>
      <c r="Y74">
        <v>0</v>
      </c>
      <c r="Z74">
        <v>2</v>
      </c>
      <c r="AA74">
        <v>3</v>
      </c>
      <c r="AB74">
        <v>12</v>
      </c>
      <c r="AC74">
        <f>RANK(zadosti[[#This Row],[celkem žádostí]],zadosti[celkem žádostí])</f>
        <v>76</v>
      </c>
      <c r="AD74">
        <f>IF(zadosti[[#This Row],[pořadí]]&lt;=10,1,0)</f>
        <v>0</v>
      </c>
      <c r="AE74">
        <f>IFERROR(VLOOKUP(zadosti[[#This Row],[Státní příslušnost]],udeleno[],29,FALSE),0)</f>
        <v>1</v>
      </c>
      <c r="AF74">
        <f>RANK(zadosti[[#This Row],[počet udělených]],zadosti[počet udělených])</f>
        <v>58</v>
      </c>
      <c r="AG74">
        <f>IF(zadosti[[#This Row],[pořadí2]]&lt;=10,1,0)</f>
        <v>0</v>
      </c>
      <c r="AH74">
        <f>IF(zadosti[[#This Row],[celkem žádostí]]&gt;300,1,0)</f>
        <v>0</v>
      </c>
      <c r="AI74" s="15">
        <f>IFERROR(100/(zadosti[[#This Row],[celkem žádostí]]/zadosti[[#This Row],[počet udělených]]),0)</f>
        <v>8.3333333333333339</v>
      </c>
      <c r="AJ74" s="15">
        <f>RANK(zadosti[[#This Row],[úspěšnost]],zadosti[úspěšnost])</f>
        <v>31</v>
      </c>
      <c r="AK74">
        <f>IF(zadosti[[#This Row],[pořadí3]]&lt;=10,1,0)</f>
        <v>0</v>
      </c>
      <c r="AL74">
        <v>1</v>
      </c>
    </row>
    <row r="75" spans="1:38">
      <c r="A75" t="s">
        <v>63</v>
      </c>
      <c r="B75" t="s">
        <v>56</v>
      </c>
      <c r="D75">
        <v>2</v>
      </c>
      <c r="E75">
        <v>6</v>
      </c>
      <c r="F75">
        <v>11</v>
      </c>
      <c r="G75">
        <v>8</v>
      </c>
      <c r="H75">
        <v>5</v>
      </c>
      <c r="I75">
        <v>7</v>
      </c>
      <c r="J75">
        <v>5</v>
      </c>
      <c r="K75">
        <v>8</v>
      </c>
      <c r="L75">
        <v>20</v>
      </c>
      <c r="M75">
        <v>94</v>
      </c>
      <c r="N75">
        <v>19</v>
      </c>
      <c r="O75">
        <v>11</v>
      </c>
      <c r="P75">
        <v>17</v>
      </c>
      <c r="Q75">
        <v>20</v>
      </c>
      <c r="R75">
        <v>15</v>
      </c>
      <c r="S75">
        <v>39</v>
      </c>
      <c r="T75">
        <v>42</v>
      </c>
      <c r="U75">
        <v>128</v>
      </c>
      <c r="V75">
        <v>85</v>
      </c>
      <c r="W75">
        <v>68</v>
      </c>
      <c r="X75">
        <v>154</v>
      </c>
      <c r="Y75">
        <v>32</v>
      </c>
      <c r="Z75">
        <v>24</v>
      </c>
      <c r="AA75">
        <v>9</v>
      </c>
      <c r="AB75">
        <v>829</v>
      </c>
      <c r="AC75">
        <f>RANK(zadosti[[#This Row],[celkem žádostí]],zadosti[celkem žádostí])</f>
        <v>25</v>
      </c>
      <c r="AD75">
        <f>IF(zadosti[[#This Row],[pořadí]]&lt;=10,1,0)</f>
        <v>0</v>
      </c>
      <c r="AE75">
        <f>IFERROR(VLOOKUP(zadosti[[#This Row],[Státní příslušnost]],udeleno[],29,FALSE),0)</f>
        <v>48</v>
      </c>
      <c r="AF75">
        <f>RANK(zadosti[[#This Row],[počet udělených]],zadosti[počet udělených])</f>
        <v>13</v>
      </c>
      <c r="AG75">
        <f>IF(zadosti[[#This Row],[pořadí2]]&lt;=10,1,0)</f>
        <v>0</v>
      </c>
      <c r="AH75">
        <f>IF(zadosti[[#This Row],[celkem žádostí]]&gt;300,1,0)</f>
        <v>1</v>
      </c>
      <c r="AI75" s="15">
        <f>IFERROR(100/(zadosti[[#This Row],[celkem žádostí]]/zadosti[[#This Row],[počet udělených]]),0)</f>
        <v>5.7901085645355854</v>
      </c>
      <c r="AJ75" s="15">
        <f>RANK(zadosti[[#This Row],[úspěšnost]],zadosti[úspěšnost])</f>
        <v>38</v>
      </c>
      <c r="AK75">
        <f>IF(zadosti[[#This Row],[pořadí3]]&lt;=10,1,0)</f>
        <v>0</v>
      </c>
      <c r="AL75">
        <v>1</v>
      </c>
    </row>
    <row r="76" spans="1:38">
      <c r="A76" t="s">
        <v>64</v>
      </c>
      <c r="B76" t="s">
        <v>56</v>
      </c>
      <c r="D76">
        <v>0</v>
      </c>
      <c r="E76">
        <v>0</v>
      </c>
      <c r="F76">
        <v>0</v>
      </c>
      <c r="G76">
        <v>0</v>
      </c>
      <c r="H76">
        <v>0</v>
      </c>
      <c r="I76">
        <v>0</v>
      </c>
      <c r="J76">
        <v>0</v>
      </c>
      <c r="K76">
        <v>0</v>
      </c>
      <c r="L76">
        <v>0</v>
      </c>
      <c r="M76">
        <v>0</v>
      </c>
      <c r="N76">
        <v>0</v>
      </c>
      <c r="O76">
        <v>0</v>
      </c>
      <c r="P76">
        <v>0</v>
      </c>
      <c r="Q76">
        <v>1</v>
      </c>
      <c r="R76">
        <v>0</v>
      </c>
      <c r="S76">
        <v>0</v>
      </c>
      <c r="T76">
        <v>0</v>
      </c>
      <c r="U76">
        <v>0</v>
      </c>
      <c r="V76">
        <v>0</v>
      </c>
      <c r="W76">
        <v>0</v>
      </c>
      <c r="X76">
        <v>1</v>
      </c>
      <c r="Y76">
        <v>0</v>
      </c>
      <c r="Z76">
        <v>0</v>
      </c>
      <c r="AA76">
        <v>0</v>
      </c>
      <c r="AB76">
        <v>2</v>
      </c>
      <c r="AC76">
        <f>RANK(zadosti[[#This Row],[celkem žádostí]],zadosti[celkem žádostí])</f>
        <v>104</v>
      </c>
      <c r="AD76">
        <f>IF(zadosti[[#This Row],[pořadí]]&lt;=10,1,0)</f>
        <v>0</v>
      </c>
      <c r="AE76">
        <f>IFERROR(VLOOKUP(zadosti[[#This Row],[Státní příslušnost]],udeleno[],29,FALSE),0)</f>
        <v>0</v>
      </c>
      <c r="AF76">
        <f>RANK(zadosti[[#This Row],[počet udělených]],zadosti[počet udělených])</f>
        <v>71</v>
      </c>
      <c r="AG76">
        <f>IF(zadosti[[#This Row],[pořadí2]]&lt;=10,1,0)</f>
        <v>0</v>
      </c>
      <c r="AH76">
        <f>IF(zadosti[[#This Row],[celkem žádostí]]&gt;300,1,0)</f>
        <v>0</v>
      </c>
      <c r="AI76" s="15">
        <f>IFERROR(100/(zadosti[[#This Row],[celkem žádostí]]/zadosti[[#This Row],[počet udělených]]),0)</f>
        <v>0</v>
      </c>
      <c r="AJ76" s="15">
        <f>RANK(zadosti[[#This Row],[úspěšnost]],zadosti[úspěšnost])</f>
        <v>71</v>
      </c>
      <c r="AK76">
        <f>IF(zadosti[[#This Row],[pořadí3]]&lt;=10,1,0)</f>
        <v>0</v>
      </c>
      <c r="AL76">
        <v>1</v>
      </c>
    </row>
    <row r="77" spans="1:38">
      <c r="A77" t="s">
        <v>65</v>
      </c>
      <c r="B77" t="s">
        <v>56</v>
      </c>
      <c r="D77">
        <v>0</v>
      </c>
      <c r="E77">
        <v>0</v>
      </c>
      <c r="F77">
        <v>1</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1</v>
      </c>
      <c r="AC77">
        <f>RANK(zadosti[[#This Row],[celkem žádostí]],zadosti[celkem žádostí])</f>
        <v>113</v>
      </c>
      <c r="AD77">
        <f>IF(zadosti[[#This Row],[pořadí]]&lt;=10,1,0)</f>
        <v>0</v>
      </c>
      <c r="AE77">
        <f>IFERROR(VLOOKUP(zadosti[[#This Row],[Státní příslušnost]],udeleno[],29,FALSE),0)</f>
        <v>1</v>
      </c>
      <c r="AF77">
        <f>RANK(zadosti[[#This Row],[počet udělených]],zadosti[počet udělených])</f>
        <v>58</v>
      </c>
      <c r="AG77">
        <f>IF(zadosti[[#This Row],[pořadí2]]&lt;=10,1,0)</f>
        <v>0</v>
      </c>
      <c r="AH77">
        <f>IF(zadosti[[#This Row],[celkem žádostí]]&gt;300,1,0)</f>
        <v>0</v>
      </c>
      <c r="AI77" s="15">
        <f>IFERROR(100/(zadosti[[#This Row],[celkem žádostí]]/zadosti[[#This Row],[počet udělených]]),0)</f>
        <v>100</v>
      </c>
      <c r="AJ77" s="15">
        <f>RANK(zadosti[[#This Row],[úspěšnost]],zadosti[úspěšnost])</f>
        <v>1</v>
      </c>
      <c r="AK77">
        <f>IF(zadosti[[#This Row],[pořadí3]]&lt;=10,1,0)</f>
        <v>1</v>
      </c>
      <c r="AL77">
        <v>1</v>
      </c>
    </row>
    <row r="78" spans="1:38">
      <c r="A78" t="s">
        <v>66</v>
      </c>
      <c r="B78" t="s">
        <v>56</v>
      </c>
      <c r="D78">
        <v>0</v>
      </c>
      <c r="E78">
        <v>1</v>
      </c>
      <c r="F78">
        <v>0</v>
      </c>
      <c r="G78">
        <v>4</v>
      </c>
      <c r="H78">
        <v>1</v>
      </c>
      <c r="I78">
        <v>0</v>
      </c>
      <c r="J78">
        <v>3</v>
      </c>
      <c r="K78">
        <v>2</v>
      </c>
      <c r="L78">
        <v>0</v>
      </c>
      <c r="M78">
        <v>1</v>
      </c>
      <c r="N78">
        <v>0</v>
      </c>
      <c r="O78">
        <v>1</v>
      </c>
      <c r="P78">
        <v>0</v>
      </c>
      <c r="Q78">
        <v>0</v>
      </c>
      <c r="R78">
        <v>1</v>
      </c>
      <c r="S78">
        <v>0</v>
      </c>
      <c r="T78">
        <v>0</v>
      </c>
      <c r="U78">
        <v>0</v>
      </c>
      <c r="V78">
        <v>0</v>
      </c>
      <c r="W78">
        <v>0</v>
      </c>
      <c r="X78">
        <v>0</v>
      </c>
      <c r="Y78">
        <v>0</v>
      </c>
      <c r="Z78">
        <v>0</v>
      </c>
      <c r="AA78">
        <v>0</v>
      </c>
      <c r="AB78">
        <v>14</v>
      </c>
      <c r="AC78">
        <f>RANK(zadosti[[#This Row],[celkem žádostí]],zadosti[celkem žádostí])</f>
        <v>74</v>
      </c>
      <c r="AD78">
        <f>IF(zadosti[[#This Row],[pořadí]]&lt;=10,1,0)</f>
        <v>0</v>
      </c>
      <c r="AE78">
        <f>IFERROR(VLOOKUP(zadosti[[#This Row],[Státní příslušnost]],udeleno[],29,FALSE),0)</f>
        <v>0</v>
      </c>
      <c r="AF78">
        <f>RANK(zadosti[[#This Row],[počet udělených]],zadosti[počet udělených])</f>
        <v>71</v>
      </c>
      <c r="AG78">
        <f>IF(zadosti[[#This Row],[pořadí2]]&lt;=10,1,0)</f>
        <v>0</v>
      </c>
      <c r="AH78">
        <f>IF(zadosti[[#This Row],[celkem žádostí]]&gt;300,1,0)</f>
        <v>0</v>
      </c>
      <c r="AI78" s="15">
        <f>IFERROR(100/(zadosti[[#This Row],[celkem žádostí]]/zadosti[[#This Row],[počet udělených]]),0)</f>
        <v>0</v>
      </c>
      <c r="AJ78" s="15">
        <f>RANK(zadosti[[#This Row],[úspěšnost]],zadosti[úspěšnost])</f>
        <v>71</v>
      </c>
      <c r="AK78">
        <f>IF(zadosti[[#This Row],[pořadí3]]&lt;=10,1,0)</f>
        <v>0</v>
      </c>
      <c r="AL78">
        <v>1</v>
      </c>
    </row>
    <row r="79" spans="1:38">
      <c r="A79" t="s">
        <v>67</v>
      </c>
      <c r="B79" t="s">
        <v>56</v>
      </c>
      <c r="D79">
        <v>0</v>
      </c>
      <c r="E79">
        <v>0</v>
      </c>
      <c r="F79">
        <v>0</v>
      </c>
      <c r="G79">
        <v>0</v>
      </c>
      <c r="H79">
        <v>0</v>
      </c>
      <c r="I79">
        <v>0</v>
      </c>
      <c r="J79">
        <v>0</v>
      </c>
      <c r="K79">
        <v>0</v>
      </c>
      <c r="L79">
        <v>0</v>
      </c>
      <c r="M79">
        <v>0</v>
      </c>
      <c r="N79">
        <v>0</v>
      </c>
      <c r="O79">
        <v>0</v>
      </c>
      <c r="P79">
        <v>0</v>
      </c>
      <c r="Q79">
        <v>0</v>
      </c>
      <c r="R79">
        <v>0</v>
      </c>
      <c r="S79">
        <v>0</v>
      </c>
      <c r="T79">
        <v>0</v>
      </c>
      <c r="U79">
        <v>1</v>
      </c>
      <c r="V79">
        <v>0</v>
      </c>
      <c r="W79">
        <v>0</v>
      </c>
      <c r="X79">
        <v>0</v>
      </c>
      <c r="Y79">
        <v>0</v>
      </c>
      <c r="Z79">
        <v>0</v>
      </c>
      <c r="AA79">
        <v>0</v>
      </c>
      <c r="AB79">
        <v>1</v>
      </c>
      <c r="AC79">
        <f>RANK(zadosti[[#This Row],[celkem žádostí]],zadosti[celkem žádostí])</f>
        <v>113</v>
      </c>
      <c r="AD79">
        <f>IF(zadosti[[#This Row],[pořadí]]&lt;=10,1,0)</f>
        <v>0</v>
      </c>
      <c r="AE79">
        <f>IFERROR(VLOOKUP(zadosti[[#This Row],[Státní příslušnost]],udeleno[],29,FALSE),0)</f>
        <v>0</v>
      </c>
      <c r="AF79">
        <f>RANK(zadosti[[#This Row],[počet udělených]],zadosti[počet udělených])</f>
        <v>71</v>
      </c>
      <c r="AG79">
        <f>IF(zadosti[[#This Row],[pořadí2]]&lt;=10,1,0)</f>
        <v>0</v>
      </c>
      <c r="AH79">
        <f>IF(zadosti[[#This Row],[celkem žádostí]]&gt;300,1,0)</f>
        <v>0</v>
      </c>
      <c r="AI79" s="15">
        <f>IFERROR(100/(zadosti[[#This Row],[celkem žádostí]]/zadosti[[#This Row],[počet udělených]]),0)</f>
        <v>0</v>
      </c>
      <c r="AJ79" s="15">
        <f>RANK(zadosti[[#This Row],[úspěšnost]],zadosti[úspěšnost])</f>
        <v>71</v>
      </c>
      <c r="AK79">
        <f>IF(zadosti[[#This Row],[pořadí3]]&lt;=10,1,0)</f>
        <v>0</v>
      </c>
      <c r="AL79">
        <v>1</v>
      </c>
    </row>
    <row r="80" spans="1:38">
      <c r="A80" t="s">
        <v>68</v>
      </c>
      <c r="B80" t="s">
        <v>56</v>
      </c>
      <c r="D80">
        <v>0</v>
      </c>
      <c r="E80">
        <v>0</v>
      </c>
      <c r="F80">
        <v>0</v>
      </c>
      <c r="G80">
        <v>0</v>
      </c>
      <c r="H80">
        <v>2</v>
      </c>
      <c r="I80">
        <v>0</v>
      </c>
      <c r="J80">
        <v>0</v>
      </c>
      <c r="K80">
        <v>0</v>
      </c>
      <c r="L80">
        <v>0</v>
      </c>
      <c r="M80">
        <v>0</v>
      </c>
      <c r="N80">
        <v>0</v>
      </c>
      <c r="O80">
        <v>0</v>
      </c>
      <c r="P80">
        <v>0</v>
      </c>
      <c r="Q80">
        <v>1</v>
      </c>
      <c r="R80">
        <v>1</v>
      </c>
      <c r="S80">
        <v>1</v>
      </c>
      <c r="T80">
        <v>0</v>
      </c>
      <c r="U80">
        <v>0</v>
      </c>
      <c r="V80">
        <v>0</v>
      </c>
      <c r="W80">
        <v>0</v>
      </c>
      <c r="X80">
        <v>0</v>
      </c>
      <c r="Y80">
        <v>0</v>
      </c>
      <c r="Z80">
        <v>0</v>
      </c>
      <c r="AA80">
        <v>1</v>
      </c>
      <c r="AB80">
        <v>6</v>
      </c>
      <c r="AC80">
        <f>RANK(zadosti[[#This Row],[celkem žádostí]],zadosti[celkem žádostí])</f>
        <v>87</v>
      </c>
      <c r="AD80">
        <f>IF(zadosti[[#This Row],[pořadí]]&lt;=10,1,0)</f>
        <v>0</v>
      </c>
      <c r="AE80">
        <f>IFERROR(VLOOKUP(zadosti[[#This Row],[Státní příslušnost]],udeleno[],29,FALSE),0)</f>
        <v>0</v>
      </c>
      <c r="AF80">
        <f>RANK(zadosti[[#This Row],[počet udělených]],zadosti[počet udělených])</f>
        <v>71</v>
      </c>
      <c r="AG80">
        <f>IF(zadosti[[#This Row],[pořadí2]]&lt;=10,1,0)</f>
        <v>0</v>
      </c>
      <c r="AH80">
        <f>IF(zadosti[[#This Row],[celkem žádostí]]&gt;300,1,0)</f>
        <v>0</v>
      </c>
      <c r="AI80" s="15">
        <f>IFERROR(100/(zadosti[[#This Row],[celkem žádostí]]/zadosti[[#This Row],[počet udělených]]),0)</f>
        <v>0</v>
      </c>
      <c r="AJ80" s="15">
        <f>RANK(zadosti[[#This Row],[úspěšnost]],zadosti[úspěšnost])</f>
        <v>71</v>
      </c>
      <c r="AK80">
        <f>IF(zadosti[[#This Row],[pořadí3]]&lt;=10,1,0)</f>
        <v>0</v>
      </c>
      <c r="AL80">
        <v>1</v>
      </c>
    </row>
    <row r="81" spans="1:38">
      <c r="A81" t="s">
        <v>69</v>
      </c>
      <c r="B81" t="s">
        <v>56</v>
      </c>
      <c r="D81">
        <v>0</v>
      </c>
      <c r="E81">
        <v>0</v>
      </c>
      <c r="F81">
        <v>0</v>
      </c>
      <c r="G81">
        <v>0</v>
      </c>
      <c r="H81">
        <v>0</v>
      </c>
      <c r="I81">
        <v>1</v>
      </c>
      <c r="J81">
        <v>0</v>
      </c>
      <c r="K81">
        <v>0</v>
      </c>
      <c r="L81">
        <v>0</v>
      </c>
      <c r="M81">
        <v>0</v>
      </c>
      <c r="N81">
        <v>0</v>
      </c>
      <c r="O81">
        <v>0</v>
      </c>
      <c r="P81">
        <v>0</v>
      </c>
      <c r="Q81">
        <v>0</v>
      </c>
      <c r="R81">
        <v>0</v>
      </c>
      <c r="S81">
        <v>0</v>
      </c>
      <c r="T81">
        <v>2</v>
      </c>
      <c r="U81">
        <v>1</v>
      </c>
      <c r="V81">
        <v>0</v>
      </c>
      <c r="W81">
        <v>0</v>
      </c>
      <c r="X81">
        <v>6</v>
      </c>
      <c r="Y81">
        <v>33</v>
      </c>
      <c r="Z81">
        <v>7</v>
      </c>
      <c r="AA81">
        <v>3</v>
      </c>
      <c r="AB81">
        <v>53</v>
      </c>
      <c r="AC81">
        <f>RANK(zadosti[[#This Row],[celkem žádostí]],zadosti[celkem žádostí])</f>
        <v>56</v>
      </c>
      <c r="AD81">
        <f>IF(zadosti[[#This Row],[pořadí]]&lt;=10,1,0)</f>
        <v>0</v>
      </c>
      <c r="AE81">
        <f>IFERROR(VLOOKUP(zadosti[[#This Row],[Státní příslušnost]],udeleno[],29,FALSE),0)</f>
        <v>7</v>
      </c>
      <c r="AF81">
        <f>RANK(zadosti[[#This Row],[počet udělených]],zadosti[počet udělených])</f>
        <v>36</v>
      </c>
      <c r="AG81">
        <f>IF(zadosti[[#This Row],[pořadí2]]&lt;=10,1,0)</f>
        <v>0</v>
      </c>
      <c r="AH81">
        <f>IF(zadosti[[#This Row],[celkem žádostí]]&gt;300,1,0)</f>
        <v>0</v>
      </c>
      <c r="AI81" s="15">
        <f>IFERROR(100/(zadosti[[#This Row],[celkem žádostí]]/zadosti[[#This Row],[počet udělených]]),0)</f>
        <v>13.20754716981132</v>
      </c>
      <c r="AJ81" s="15">
        <f>RANK(zadosti[[#This Row],[úspěšnost]],zadosti[úspěšnost])</f>
        <v>21</v>
      </c>
      <c r="AK81">
        <f>IF(zadosti[[#This Row],[pořadí3]]&lt;=10,1,0)</f>
        <v>0</v>
      </c>
      <c r="AL81">
        <v>1</v>
      </c>
    </row>
    <row r="82" spans="1:38">
      <c r="A82" t="s">
        <v>71</v>
      </c>
      <c r="B82" t="s">
        <v>70</v>
      </c>
      <c r="D82">
        <v>91</v>
      </c>
      <c r="E82">
        <v>105</v>
      </c>
      <c r="F82">
        <v>112</v>
      </c>
      <c r="G82">
        <v>127</v>
      </c>
      <c r="H82">
        <v>73</v>
      </c>
      <c r="I82">
        <v>67</v>
      </c>
      <c r="J82">
        <v>44</v>
      </c>
      <c r="K82">
        <v>53</v>
      </c>
      <c r="L82">
        <v>57</v>
      </c>
      <c r="M82">
        <v>13</v>
      </c>
      <c r="N82">
        <v>16</v>
      </c>
      <c r="O82">
        <v>9</v>
      </c>
      <c r="P82">
        <v>14</v>
      </c>
      <c r="Q82">
        <v>10</v>
      </c>
      <c r="R82">
        <v>20</v>
      </c>
      <c r="S82">
        <v>6</v>
      </c>
      <c r="T82">
        <v>10</v>
      </c>
      <c r="U82">
        <v>11</v>
      </c>
      <c r="V82">
        <v>11</v>
      </c>
      <c r="W82">
        <v>7</v>
      </c>
      <c r="X82">
        <v>19</v>
      </c>
      <c r="Y82">
        <v>13</v>
      </c>
      <c r="Z82">
        <v>9</v>
      </c>
      <c r="AA82">
        <v>28</v>
      </c>
      <c r="AB82">
        <v>925</v>
      </c>
      <c r="AC82">
        <f>RANK(zadosti[[#This Row],[celkem žádostí]],zadosti[celkem žádostí])</f>
        <v>22</v>
      </c>
      <c r="AD82">
        <f>IF(zadosti[[#This Row],[pořadí]]&lt;=10,1,0)</f>
        <v>0</v>
      </c>
      <c r="AE82">
        <f>IFERROR(VLOOKUP(zadosti[[#This Row],[Státní příslušnost]],udeleno[],29,FALSE),0)</f>
        <v>0</v>
      </c>
      <c r="AF82">
        <f>RANK(zadosti[[#This Row],[počet udělených]],zadosti[počet udělených])</f>
        <v>71</v>
      </c>
      <c r="AG82">
        <f>IF(zadosti[[#This Row],[pořadí2]]&lt;=10,1,0)</f>
        <v>0</v>
      </c>
      <c r="AH82">
        <f>IF(zadosti[[#This Row],[celkem žádostí]]&gt;300,1,0)</f>
        <v>1</v>
      </c>
      <c r="AI82" s="15">
        <f>IFERROR(100/(zadosti[[#This Row],[celkem žádostí]]/zadosti[[#This Row],[počet udělených]]),0)</f>
        <v>0</v>
      </c>
      <c r="AJ82" s="15">
        <f>RANK(zadosti[[#This Row],[úspěšnost]],zadosti[úspěšnost])</f>
        <v>71</v>
      </c>
      <c r="AK82">
        <f>IF(zadosti[[#This Row],[pořadí3]]&lt;=10,1,0)</f>
        <v>0</v>
      </c>
      <c r="AL82">
        <v>1</v>
      </c>
    </row>
    <row r="83" spans="1:38">
      <c r="A83" t="s">
        <v>72</v>
      </c>
      <c r="B83" t="s">
        <v>70</v>
      </c>
      <c r="D83">
        <v>3</v>
      </c>
      <c r="E83">
        <v>4</v>
      </c>
      <c r="F83">
        <v>12</v>
      </c>
      <c r="G83">
        <v>7</v>
      </c>
      <c r="H83">
        <v>1</v>
      </c>
      <c r="I83">
        <v>0</v>
      </c>
      <c r="J83">
        <v>1</v>
      </c>
      <c r="K83">
        <v>2</v>
      </c>
      <c r="L83">
        <v>2</v>
      </c>
      <c r="M83">
        <v>3</v>
      </c>
      <c r="N83">
        <v>1</v>
      </c>
      <c r="O83">
        <v>1</v>
      </c>
      <c r="P83">
        <v>0</v>
      </c>
      <c r="Q83">
        <v>0</v>
      </c>
      <c r="R83">
        <v>1</v>
      </c>
      <c r="S83">
        <v>1</v>
      </c>
      <c r="T83">
        <v>0</v>
      </c>
      <c r="U83">
        <v>0</v>
      </c>
      <c r="V83">
        <v>0</v>
      </c>
      <c r="W83">
        <v>1</v>
      </c>
      <c r="X83">
        <v>2</v>
      </c>
      <c r="Y83">
        <v>0</v>
      </c>
      <c r="Z83">
        <v>0</v>
      </c>
      <c r="AA83">
        <v>0</v>
      </c>
      <c r="AB83">
        <v>42</v>
      </c>
      <c r="AC83">
        <f>RANK(zadosti[[#This Row],[celkem žádostí]],zadosti[celkem žádostí])</f>
        <v>59</v>
      </c>
      <c r="AD83">
        <f>IF(zadosti[[#This Row],[pořadí]]&lt;=10,1,0)</f>
        <v>0</v>
      </c>
      <c r="AE83">
        <f>IFERROR(VLOOKUP(zadosti[[#This Row],[Státní příslušnost]],udeleno[],29,FALSE),0)</f>
        <v>2</v>
      </c>
      <c r="AF83">
        <f>RANK(zadosti[[#This Row],[počet udělených]],zadosti[počet udělených])</f>
        <v>52</v>
      </c>
      <c r="AG83">
        <f>IF(zadosti[[#This Row],[pořadí2]]&lt;=10,1,0)</f>
        <v>0</v>
      </c>
      <c r="AH83">
        <f>IF(zadosti[[#This Row],[celkem žádostí]]&gt;300,1,0)</f>
        <v>0</v>
      </c>
      <c r="AI83" s="15">
        <f>IFERROR(100/(zadosti[[#This Row],[celkem žádostí]]/zadosti[[#This Row],[počet udělených]]),0)</f>
        <v>4.7619047619047619</v>
      </c>
      <c r="AJ83" s="15">
        <f>RANK(zadosti[[#This Row],[úspěšnost]],zadosti[úspěšnost])</f>
        <v>41</v>
      </c>
      <c r="AK83">
        <f>IF(zadosti[[#This Row],[pořadí3]]&lt;=10,1,0)</f>
        <v>0</v>
      </c>
      <c r="AL83">
        <v>1</v>
      </c>
    </row>
    <row r="84" spans="1:38">
      <c r="A84" t="s">
        <v>73</v>
      </c>
      <c r="B84" t="s">
        <v>70</v>
      </c>
      <c r="D84">
        <v>0</v>
      </c>
      <c r="E84">
        <v>0</v>
      </c>
      <c r="F84">
        <v>0</v>
      </c>
      <c r="G84">
        <v>0</v>
      </c>
      <c r="H84">
        <v>0</v>
      </c>
      <c r="I84">
        <v>1</v>
      </c>
      <c r="J84">
        <v>1</v>
      </c>
      <c r="K84">
        <v>0</v>
      </c>
      <c r="L84">
        <v>0</v>
      </c>
      <c r="M84">
        <v>0</v>
      </c>
      <c r="N84">
        <v>1</v>
      </c>
      <c r="O84">
        <v>0</v>
      </c>
      <c r="P84">
        <v>0</v>
      </c>
      <c r="Q84">
        <v>0</v>
      </c>
      <c r="R84">
        <v>0</v>
      </c>
      <c r="S84">
        <v>0</v>
      </c>
      <c r="T84">
        <v>0</v>
      </c>
      <c r="U84">
        <v>0</v>
      </c>
      <c r="V84">
        <v>0</v>
      </c>
      <c r="W84">
        <v>0</v>
      </c>
      <c r="X84">
        <v>0</v>
      </c>
      <c r="Y84">
        <v>0</v>
      </c>
      <c r="Z84">
        <v>0</v>
      </c>
      <c r="AA84">
        <v>0</v>
      </c>
      <c r="AB84">
        <v>3</v>
      </c>
      <c r="AC84">
        <f>RANK(zadosti[[#This Row],[celkem žádostí]],zadosti[celkem žádostí])</f>
        <v>99</v>
      </c>
      <c r="AD84">
        <f>IF(zadosti[[#This Row],[pořadí]]&lt;=10,1,0)</f>
        <v>0</v>
      </c>
      <c r="AE84">
        <f>IFERROR(VLOOKUP(zadosti[[#This Row],[Státní příslušnost]],udeleno[],29,FALSE),0)</f>
        <v>0</v>
      </c>
      <c r="AF84">
        <f>RANK(zadosti[[#This Row],[počet udělených]],zadosti[počet udělených])</f>
        <v>71</v>
      </c>
      <c r="AG84">
        <f>IF(zadosti[[#This Row],[pořadí2]]&lt;=10,1,0)</f>
        <v>0</v>
      </c>
      <c r="AH84">
        <f>IF(zadosti[[#This Row],[celkem žádostí]]&gt;300,1,0)</f>
        <v>0</v>
      </c>
      <c r="AI84" s="15">
        <f>IFERROR(100/(zadosti[[#This Row],[celkem žádostí]]/zadosti[[#This Row],[počet udělených]]),0)</f>
        <v>0</v>
      </c>
      <c r="AJ84" s="15">
        <f>RANK(zadosti[[#This Row],[úspěšnost]],zadosti[úspěšnost])</f>
        <v>71</v>
      </c>
      <c r="AK84">
        <f>IF(zadosti[[#This Row],[pořadí3]]&lt;=10,1,0)</f>
        <v>0</v>
      </c>
      <c r="AL84">
        <v>1</v>
      </c>
    </row>
    <row r="85" spans="1:38">
      <c r="A85" t="s">
        <v>74</v>
      </c>
      <c r="B85" t="s">
        <v>70</v>
      </c>
      <c r="D85">
        <v>0</v>
      </c>
      <c r="E85">
        <v>0</v>
      </c>
      <c r="F85">
        <v>0</v>
      </c>
      <c r="G85">
        <v>0</v>
      </c>
      <c r="H85">
        <v>0</v>
      </c>
      <c r="I85">
        <v>0</v>
      </c>
      <c r="J85">
        <v>0</v>
      </c>
      <c r="K85">
        <v>0</v>
      </c>
      <c r="L85">
        <v>0</v>
      </c>
      <c r="M85">
        <v>0</v>
      </c>
      <c r="N85">
        <v>0</v>
      </c>
      <c r="O85">
        <v>0</v>
      </c>
      <c r="P85">
        <v>0</v>
      </c>
      <c r="Q85">
        <v>0</v>
      </c>
      <c r="R85">
        <v>0</v>
      </c>
      <c r="S85">
        <v>0</v>
      </c>
      <c r="T85">
        <v>0</v>
      </c>
      <c r="U85">
        <v>0</v>
      </c>
      <c r="V85">
        <v>0</v>
      </c>
      <c r="W85">
        <v>1</v>
      </c>
      <c r="X85">
        <v>0</v>
      </c>
      <c r="Y85">
        <v>0</v>
      </c>
      <c r="Z85">
        <v>0</v>
      </c>
      <c r="AA85">
        <v>0</v>
      </c>
      <c r="AB85">
        <v>1</v>
      </c>
      <c r="AC85">
        <f>RANK(zadosti[[#This Row],[celkem žádostí]],zadosti[celkem žádostí])</f>
        <v>113</v>
      </c>
      <c r="AD85">
        <f>IF(zadosti[[#This Row],[pořadí]]&lt;=10,1,0)</f>
        <v>0</v>
      </c>
      <c r="AE85">
        <f>IFERROR(VLOOKUP(zadosti[[#This Row],[Státní příslušnost]],udeleno[],29,FALSE),0)</f>
        <v>0</v>
      </c>
      <c r="AF85">
        <f>RANK(zadosti[[#This Row],[počet udělených]],zadosti[počet udělených])</f>
        <v>71</v>
      </c>
      <c r="AG85">
        <f>IF(zadosti[[#This Row],[pořadí2]]&lt;=10,1,0)</f>
        <v>0</v>
      </c>
      <c r="AH85">
        <f>IF(zadosti[[#This Row],[celkem žádostí]]&gt;300,1,0)</f>
        <v>0</v>
      </c>
      <c r="AI85" s="15">
        <f>IFERROR(100/(zadosti[[#This Row],[celkem žádostí]]/zadosti[[#This Row],[počet udělených]]),0)</f>
        <v>0</v>
      </c>
      <c r="AJ85" s="15">
        <f>RANK(zadosti[[#This Row],[úspěšnost]],zadosti[úspěšnost])</f>
        <v>71</v>
      </c>
      <c r="AK85">
        <f>IF(zadosti[[#This Row],[pořadí3]]&lt;=10,1,0)</f>
        <v>0</v>
      </c>
      <c r="AL85">
        <v>1</v>
      </c>
    </row>
    <row r="86" spans="1:38">
      <c r="A86" t="s">
        <v>75</v>
      </c>
      <c r="B86" t="s">
        <v>70</v>
      </c>
      <c r="D86">
        <v>0</v>
      </c>
      <c r="E86">
        <v>0</v>
      </c>
      <c r="F86">
        <v>1</v>
      </c>
      <c r="G86">
        <v>4</v>
      </c>
      <c r="H86">
        <v>6</v>
      </c>
      <c r="I86">
        <v>0</v>
      </c>
      <c r="J86">
        <v>1</v>
      </c>
      <c r="K86">
        <v>3</v>
      </c>
      <c r="L86">
        <v>0</v>
      </c>
      <c r="M86">
        <v>2</v>
      </c>
      <c r="N86">
        <v>0</v>
      </c>
      <c r="O86">
        <v>1</v>
      </c>
      <c r="P86">
        <v>1</v>
      </c>
      <c r="Q86">
        <v>0</v>
      </c>
      <c r="R86">
        <v>0</v>
      </c>
      <c r="S86">
        <v>1</v>
      </c>
      <c r="T86">
        <v>0</v>
      </c>
      <c r="U86">
        <v>0</v>
      </c>
      <c r="V86">
        <v>0</v>
      </c>
      <c r="W86">
        <v>0</v>
      </c>
      <c r="X86">
        <v>0</v>
      </c>
      <c r="Y86">
        <v>1</v>
      </c>
      <c r="Z86">
        <v>0</v>
      </c>
      <c r="AA86">
        <v>0</v>
      </c>
      <c r="AB86">
        <v>21</v>
      </c>
      <c r="AC86">
        <f>RANK(zadosti[[#This Row],[celkem žádostí]],zadosti[celkem žádostí])</f>
        <v>70</v>
      </c>
      <c r="AD86">
        <f>IF(zadosti[[#This Row],[pořadí]]&lt;=10,1,0)</f>
        <v>0</v>
      </c>
      <c r="AE86">
        <f>IFERROR(VLOOKUP(zadosti[[#This Row],[Státní příslušnost]],udeleno[],29,FALSE),0)</f>
        <v>0</v>
      </c>
      <c r="AF86">
        <f>RANK(zadosti[[#This Row],[počet udělených]],zadosti[počet udělených])</f>
        <v>71</v>
      </c>
      <c r="AG86">
        <f>IF(zadosti[[#This Row],[pořadí2]]&lt;=10,1,0)</f>
        <v>0</v>
      </c>
      <c r="AH86">
        <f>IF(zadosti[[#This Row],[celkem žádostí]]&gt;300,1,0)</f>
        <v>0</v>
      </c>
      <c r="AI86" s="15">
        <f>IFERROR(100/(zadosti[[#This Row],[celkem žádostí]]/zadosti[[#This Row],[počet udělených]]),0)</f>
        <v>0</v>
      </c>
      <c r="AJ86" s="15">
        <f>RANK(zadosti[[#This Row],[úspěšnost]],zadosti[úspěšnost])</f>
        <v>71</v>
      </c>
      <c r="AK86">
        <f>IF(zadosti[[#This Row],[pořadí3]]&lt;=10,1,0)</f>
        <v>0</v>
      </c>
      <c r="AL86">
        <v>1</v>
      </c>
    </row>
    <row r="87" spans="1:38">
      <c r="A87" t="s">
        <v>76</v>
      </c>
      <c r="B87" t="s">
        <v>70</v>
      </c>
      <c r="D87">
        <v>1</v>
      </c>
      <c r="E87">
        <v>1</v>
      </c>
      <c r="F87">
        <v>0</v>
      </c>
      <c r="G87">
        <v>0</v>
      </c>
      <c r="H87">
        <v>0</v>
      </c>
      <c r="I87">
        <v>0</v>
      </c>
      <c r="J87">
        <v>0</v>
      </c>
      <c r="K87">
        <v>0</v>
      </c>
      <c r="L87">
        <v>0</v>
      </c>
      <c r="M87">
        <v>0</v>
      </c>
      <c r="N87">
        <v>0</v>
      </c>
      <c r="O87">
        <v>0</v>
      </c>
      <c r="P87">
        <v>0</v>
      </c>
      <c r="Q87">
        <v>0</v>
      </c>
      <c r="R87">
        <v>0</v>
      </c>
      <c r="S87">
        <v>1</v>
      </c>
      <c r="T87">
        <v>0</v>
      </c>
      <c r="U87">
        <v>0</v>
      </c>
      <c r="V87">
        <v>0</v>
      </c>
      <c r="W87">
        <v>0</v>
      </c>
      <c r="X87">
        <v>0</v>
      </c>
      <c r="Y87">
        <v>1</v>
      </c>
      <c r="Z87">
        <v>0</v>
      </c>
      <c r="AA87">
        <v>0</v>
      </c>
      <c r="AB87">
        <v>4</v>
      </c>
      <c r="AC87">
        <f>RANK(zadosti[[#This Row],[celkem žádostí]],zadosti[celkem žádostí])</f>
        <v>94</v>
      </c>
      <c r="AD87">
        <f>IF(zadosti[[#This Row],[pořadí]]&lt;=10,1,0)</f>
        <v>0</v>
      </c>
      <c r="AE87">
        <f>IFERROR(VLOOKUP(zadosti[[#This Row],[Státní příslušnost]],udeleno[],29,FALSE),0)</f>
        <v>3</v>
      </c>
      <c r="AF87">
        <f>RANK(zadosti[[#This Row],[počet udělených]],zadosti[počet udělených])</f>
        <v>46</v>
      </c>
      <c r="AG87">
        <f>IF(zadosti[[#This Row],[pořadí2]]&lt;=10,1,0)</f>
        <v>0</v>
      </c>
      <c r="AH87">
        <f>IF(zadosti[[#This Row],[celkem žádostí]]&gt;300,1,0)</f>
        <v>0</v>
      </c>
      <c r="AI87" s="15">
        <f>IFERROR(100/(zadosti[[#This Row],[celkem žádostí]]/zadosti[[#This Row],[počet udělených]]),0)</f>
        <v>75</v>
      </c>
      <c r="AJ87" s="15">
        <f>RANK(zadosti[[#This Row],[úspěšnost]],zadosti[úspěšnost])</f>
        <v>4</v>
      </c>
      <c r="AK87">
        <f>IF(zadosti[[#This Row],[pořadí3]]&lt;=10,1,0)</f>
        <v>1</v>
      </c>
      <c r="AL87">
        <v>1</v>
      </c>
    </row>
    <row r="88" spans="1:38">
      <c r="A88" t="s">
        <v>77</v>
      </c>
      <c r="B88" t="s">
        <v>70</v>
      </c>
      <c r="D88">
        <v>0</v>
      </c>
      <c r="E88">
        <v>0</v>
      </c>
      <c r="F88">
        <v>0</v>
      </c>
      <c r="G88">
        <v>1</v>
      </c>
      <c r="H88">
        <v>0</v>
      </c>
      <c r="I88">
        <v>0</v>
      </c>
      <c r="J88">
        <v>0</v>
      </c>
      <c r="K88">
        <v>0</v>
      </c>
      <c r="L88">
        <v>0</v>
      </c>
      <c r="M88">
        <v>0</v>
      </c>
      <c r="N88">
        <v>0</v>
      </c>
      <c r="O88">
        <v>0</v>
      </c>
      <c r="P88">
        <v>0</v>
      </c>
      <c r="Q88">
        <v>0</v>
      </c>
      <c r="R88">
        <v>0</v>
      </c>
      <c r="S88">
        <v>0</v>
      </c>
      <c r="T88">
        <v>0</v>
      </c>
      <c r="U88">
        <v>0</v>
      </c>
      <c r="V88">
        <v>0</v>
      </c>
      <c r="W88">
        <v>0</v>
      </c>
      <c r="X88">
        <v>0</v>
      </c>
      <c r="Y88">
        <v>1</v>
      </c>
      <c r="Z88">
        <v>1</v>
      </c>
      <c r="AA88">
        <v>0</v>
      </c>
      <c r="AB88">
        <v>3</v>
      </c>
      <c r="AC88">
        <f>RANK(zadosti[[#This Row],[celkem žádostí]],zadosti[celkem žádostí])</f>
        <v>99</v>
      </c>
      <c r="AD88">
        <f>IF(zadosti[[#This Row],[pořadí]]&lt;=10,1,0)</f>
        <v>0</v>
      </c>
      <c r="AE88">
        <f>IFERROR(VLOOKUP(zadosti[[#This Row],[Státní příslušnost]],udeleno[],29,FALSE),0)</f>
        <v>1</v>
      </c>
      <c r="AF88">
        <f>RANK(zadosti[[#This Row],[počet udělených]],zadosti[počet udělených])</f>
        <v>58</v>
      </c>
      <c r="AG88">
        <f>IF(zadosti[[#This Row],[pořadí2]]&lt;=10,1,0)</f>
        <v>0</v>
      </c>
      <c r="AH88">
        <f>IF(zadosti[[#This Row],[celkem žádostí]]&gt;300,1,0)</f>
        <v>0</v>
      </c>
      <c r="AI88" s="15">
        <f>IFERROR(100/(zadosti[[#This Row],[celkem žádostí]]/zadosti[[#This Row],[počet udělených]]),0)</f>
        <v>33.333333333333336</v>
      </c>
      <c r="AJ88" s="15">
        <f>RANK(zadosti[[#This Row],[úspěšnost]],zadosti[úspěšnost])</f>
        <v>9</v>
      </c>
      <c r="AK88">
        <f>IF(zadosti[[#This Row],[pořadí3]]&lt;=10,1,0)</f>
        <v>1</v>
      </c>
      <c r="AL88">
        <v>1</v>
      </c>
    </row>
    <row r="89" spans="1:38">
      <c r="A89" t="s">
        <v>78</v>
      </c>
      <c r="B89" t="s">
        <v>70</v>
      </c>
      <c r="D89">
        <v>0</v>
      </c>
      <c r="E89">
        <v>0</v>
      </c>
      <c r="F89">
        <v>2</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2</v>
      </c>
      <c r="AC89">
        <f>RANK(zadosti[[#This Row],[celkem žádostí]],zadosti[celkem žádostí])</f>
        <v>104</v>
      </c>
      <c r="AD89">
        <f>IF(zadosti[[#This Row],[pořadí]]&lt;=10,1,0)</f>
        <v>0</v>
      </c>
      <c r="AE89">
        <f>IFERROR(VLOOKUP(zadosti[[#This Row],[Státní příslušnost]],udeleno[],29,FALSE),0)</f>
        <v>2</v>
      </c>
      <c r="AF89">
        <f>RANK(zadosti[[#This Row],[počet udělených]],zadosti[počet udělených])</f>
        <v>52</v>
      </c>
      <c r="AG89">
        <f>IF(zadosti[[#This Row],[pořadí2]]&lt;=10,1,0)</f>
        <v>0</v>
      </c>
      <c r="AH89">
        <f>IF(zadosti[[#This Row],[celkem žádostí]]&gt;300,1,0)</f>
        <v>0</v>
      </c>
      <c r="AI89" s="15">
        <f>IFERROR(100/(zadosti[[#This Row],[celkem žádostí]]/zadosti[[#This Row],[počet udělených]]),0)</f>
        <v>100</v>
      </c>
      <c r="AJ89" s="15">
        <f>RANK(zadosti[[#This Row],[úspěšnost]],zadosti[úspěšnost])</f>
        <v>1</v>
      </c>
      <c r="AK89">
        <f>IF(zadosti[[#This Row],[pořadí3]]&lt;=10,1,0)</f>
        <v>1</v>
      </c>
      <c r="AL89">
        <v>1</v>
      </c>
    </row>
    <row r="90" spans="1:38">
      <c r="A90" t="s">
        <v>79</v>
      </c>
      <c r="B90" t="s">
        <v>70</v>
      </c>
      <c r="D90">
        <v>0</v>
      </c>
      <c r="E90">
        <v>1</v>
      </c>
      <c r="F90">
        <v>0</v>
      </c>
      <c r="G90">
        <v>2</v>
      </c>
      <c r="H90">
        <v>2</v>
      </c>
      <c r="I90">
        <v>3</v>
      </c>
      <c r="J90">
        <v>5</v>
      </c>
      <c r="K90">
        <v>7</v>
      </c>
      <c r="L90">
        <v>422</v>
      </c>
      <c r="M90">
        <v>1</v>
      </c>
      <c r="N90">
        <v>1</v>
      </c>
      <c r="O90">
        <v>1</v>
      </c>
      <c r="P90">
        <v>3</v>
      </c>
      <c r="Q90">
        <v>3</v>
      </c>
      <c r="R90">
        <v>4</v>
      </c>
      <c r="S90">
        <v>6</v>
      </c>
      <c r="T90">
        <v>0</v>
      </c>
      <c r="U90">
        <v>5</v>
      </c>
      <c r="V90">
        <v>3</v>
      </c>
      <c r="W90">
        <v>7</v>
      </c>
      <c r="X90">
        <v>5</v>
      </c>
      <c r="Y90">
        <v>6</v>
      </c>
      <c r="Z90">
        <v>4</v>
      </c>
      <c r="AA90">
        <v>6</v>
      </c>
      <c r="AB90">
        <v>497</v>
      </c>
      <c r="AC90">
        <f>RANK(zadosti[[#This Row],[celkem žádostí]],zadosti[celkem žádostí])</f>
        <v>29</v>
      </c>
      <c r="AD90">
        <f>IF(zadosti[[#This Row],[pořadí]]&lt;=10,1,0)</f>
        <v>0</v>
      </c>
      <c r="AE90">
        <f>IFERROR(VLOOKUP(zadosti[[#This Row],[Státní příslušnost]],udeleno[],29,FALSE),0)</f>
        <v>8</v>
      </c>
      <c r="AF90">
        <f>RANK(zadosti[[#This Row],[počet udělených]],zadosti[počet udělených])</f>
        <v>34</v>
      </c>
      <c r="AG90">
        <f>IF(zadosti[[#This Row],[pořadí2]]&lt;=10,1,0)</f>
        <v>0</v>
      </c>
      <c r="AH90">
        <f>IF(zadosti[[#This Row],[celkem žádostí]]&gt;300,1,0)</f>
        <v>1</v>
      </c>
      <c r="AI90" s="15">
        <f>IFERROR(100/(zadosti[[#This Row],[celkem žádostí]]/zadosti[[#This Row],[počet udělených]]),0)</f>
        <v>1.6096579476861168</v>
      </c>
      <c r="AJ90" s="15">
        <f>RANK(zadosti[[#This Row],[úspěšnost]],zadosti[úspěšnost])</f>
        <v>54</v>
      </c>
      <c r="AK90">
        <f>IF(zadosti[[#This Row],[pořadí3]]&lt;=10,1,0)</f>
        <v>0</v>
      </c>
      <c r="AL90">
        <v>1</v>
      </c>
    </row>
    <row r="91" spans="1:38">
      <c r="A91" t="s">
        <v>80</v>
      </c>
      <c r="B91" t="s">
        <v>70</v>
      </c>
      <c r="D91">
        <v>0</v>
      </c>
      <c r="E91">
        <v>0</v>
      </c>
      <c r="F91">
        <v>2</v>
      </c>
      <c r="G91">
        <v>2</v>
      </c>
      <c r="H91">
        <v>0</v>
      </c>
      <c r="I91">
        <v>0</v>
      </c>
      <c r="J91">
        <v>1</v>
      </c>
      <c r="K91">
        <v>0</v>
      </c>
      <c r="L91">
        <v>0</v>
      </c>
      <c r="M91">
        <v>2</v>
      </c>
      <c r="N91">
        <v>0</v>
      </c>
      <c r="O91">
        <v>1</v>
      </c>
      <c r="P91">
        <v>0</v>
      </c>
      <c r="Q91">
        <v>10</v>
      </c>
      <c r="R91">
        <v>1</v>
      </c>
      <c r="S91">
        <v>1</v>
      </c>
      <c r="T91">
        <v>1</v>
      </c>
      <c r="U91">
        <v>0</v>
      </c>
      <c r="V91">
        <v>3</v>
      </c>
      <c r="W91">
        <v>1</v>
      </c>
      <c r="X91">
        <v>3</v>
      </c>
      <c r="Y91">
        <v>2</v>
      </c>
      <c r="Z91">
        <v>0</v>
      </c>
      <c r="AA91">
        <v>1</v>
      </c>
      <c r="AB91">
        <v>31</v>
      </c>
      <c r="AC91">
        <f>RANK(zadosti[[#This Row],[celkem žádostí]],zadosti[celkem žádostí])</f>
        <v>65</v>
      </c>
      <c r="AD91">
        <f>IF(zadosti[[#This Row],[pořadí]]&lt;=10,1,0)</f>
        <v>0</v>
      </c>
      <c r="AE91">
        <f>IFERROR(VLOOKUP(zadosti[[#This Row],[Státní příslušnost]],udeleno[],29,FALSE),0)</f>
        <v>3</v>
      </c>
      <c r="AF91">
        <f>RANK(zadosti[[#This Row],[počet udělených]],zadosti[počet udělených])</f>
        <v>46</v>
      </c>
      <c r="AG91">
        <f>IF(zadosti[[#This Row],[pořadí2]]&lt;=10,1,0)</f>
        <v>0</v>
      </c>
      <c r="AH91">
        <f>IF(zadosti[[#This Row],[celkem žádostí]]&gt;300,1,0)</f>
        <v>0</v>
      </c>
      <c r="AI91" s="15">
        <f>IFERROR(100/(zadosti[[#This Row],[celkem žádostí]]/zadosti[[#This Row],[počet udělených]]),0)</f>
        <v>9.67741935483871</v>
      </c>
      <c r="AJ91" s="15">
        <f>RANK(zadosti[[#This Row],[úspěšnost]],zadosti[úspěšnost])</f>
        <v>26</v>
      </c>
      <c r="AK91">
        <f>IF(zadosti[[#This Row],[pořadí3]]&lt;=10,1,0)</f>
        <v>0</v>
      </c>
      <c r="AL91">
        <v>1</v>
      </c>
    </row>
    <row r="92" spans="1:38">
      <c r="A92" t="s">
        <v>81</v>
      </c>
      <c r="B92" t="s">
        <v>70</v>
      </c>
      <c r="D92">
        <v>2</v>
      </c>
      <c r="E92">
        <v>2</v>
      </c>
      <c r="F92">
        <v>4</v>
      </c>
      <c r="G92">
        <v>3</v>
      </c>
      <c r="H92">
        <v>6</v>
      </c>
      <c r="I92">
        <v>5</v>
      </c>
      <c r="J92">
        <v>5</v>
      </c>
      <c r="K92">
        <v>2</v>
      </c>
      <c r="L92">
        <v>2</v>
      </c>
      <c r="M92">
        <v>2</v>
      </c>
      <c r="N92">
        <v>0</v>
      </c>
      <c r="O92">
        <v>0</v>
      </c>
      <c r="P92">
        <v>1</v>
      </c>
      <c r="Q92">
        <v>2</v>
      </c>
      <c r="R92">
        <v>1</v>
      </c>
      <c r="S92">
        <v>1</v>
      </c>
      <c r="T92">
        <v>10</v>
      </c>
      <c r="U92">
        <v>5</v>
      </c>
      <c r="V92">
        <v>3</v>
      </c>
      <c r="W92">
        <v>5</v>
      </c>
      <c r="X92">
        <v>2</v>
      </c>
      <c r="Y92">
        <v>1</v>
      </c>
      <c r="Z92">
        <v>1</v>
      </c>
      <c r="AA92">
        <v>2</v>
      </c>
      <c r="AB92">
        <v>67</v>
      </c>
      <c r="AC92">
        <f>RANK(zadosti[[#This Row],[celkem žádostí]],zadosti[celkem žádostí])</f>
        <v>54</v>
      </c>
      <c r="AD92">
        <f>IF(zadosti[[#This Row],[pořadí]]&lt;=10,1,0)</f>
        <v>0</v>
      </c>
      <c r="AE92">
        <f>IFERROR(VLOOKUP(zadosti[[#This Row],[Státní příslušnost]],udeleno[],29,FALSE),0)</f>
        <v>11</v>
      </c>
      <c r="AF92">
        <f>RANK(zadosti[[#This Row],[počet udělených]],zadosti[počet udělených])</f>
        <v>31</v>
      </c>
      <c r="AG92">
        <f>IF(zadosti[[#This Row],[pořadí2]]&lt;=10,1,0)</f>
        <v>0</v>
      </c>
      <c r="AH92">
        <f>IF(zadosti[[#This Row],[celkem žádostí]]&gt;300,1,0)</f>
        <v>0</v>
      </c>
      <c r="AI92" s="15">
        <f>IFERROR(100/(zadosti[[#This Row],[celkem žádostí]]/zadosti[[#This Row],[počet udělených]]),0)</f>
        <v>16.417910447761194</v>
      </c>
      <c r="AJ92" s="15">
        <f>RANK(zadosti[[#This Row],[úspěšnost]],zadosti[úspěšnost])</f>
        <v>16</v>
      </c>
      <c r="AK92">
        <f>IF(zadosti[[#This Row],[pořadí3]]&lt;=10,1,0)</f>
        <v>0</v>
      </c>
      <c r="AL92">
        <v>1</v>
      </c>
    </row>
    <row r="93" spans="1:38">
      <c r="A93" t="s">
        <v>82</v>
      </c>
      <c r="B93" t="s">
        <v>70</v>
      </c>
      <c r="D93">
        <v>6</v>
      </c>
      <c r="E93">
        <v>4</v>
      </c>
      <c r="F93">
        <v>2</v>
      </c>
      <c r="G93">
        <v>2</v>
      </c>
      <c r="H93">
        <v>2</v>
      </c>
      <c r="I93">
        <v>1</v>
      </c>
      <c r="J93">
        <v>0</v>
      </c>
      <c r="K93">
        <v>1</v>
      </c>
      <c r="L93">
        <v>1</v>
      </c>
      <c r="M93">
        <v>1</v>
      </c>
      <c r="N93">
        <v>0</v>
      </c>
      <c r="O93">
        <v>1</v>
      </c>
      <c r="P93">
        <v>1</v>
      </c>
      <c r="Q93">
        <v>0</v>
      </c>
      <c r="R93">
        <v>1</v>
      </c>
      <c r="S93">
        <v>0</v>
      </c>
      <c r="T93">
        <v>0</v>
      </c>
      <c r="U93">
        <v>0</v>
      </c>
      <c r="V93">
        <v>0</v>
      </c>
      <c r="W93">
        <v>1</v>
      </c>
      <c r="X93">
        <v>0</v>
      </c>
      <c r="Y93">
        <v>0</v>
      </c>
      <c r="Z93">
        <v>0</v>
      </c>
      <c r="AA93">
        <v>0</v>
      </c>
      <c r="AB93">
        <v>24</v>
      </c>
      <c r="AC93">
        <f>RANK(zadosti[[#This Row],[celkem žádostí]],zadosti[celkem žádostí])</f>
        <v>68</v>
      </c>
      <c r="AD93">
        <f>IF(zadosti[[#This Row],[pořadí]]&lt;=10,1,0)</f>
        <v>0</v>
      </c>
      <c r="AE93">
        <f>IFERROR(VLOOKUP(zadosti[[#This Row],[Státní příslušnost]],udeleno[],29,FALSE),0)</f>
        <v>0</v>
      </c>
      <c r="AF93">
        <f>RANK(zadosti[[#This Row],[počet udělených]],zadosti[počet udělených])</f>
        <v>71</v>
      </c>
      <c r="AG93">
        <f>IF(zadosti[[#This Row],[pořadí2]]&lt;=10,1,0)</f>
        <v>0</v>
      </c>
      <c r="AH93">
        <f>IF(zadosti[[#This Row],[celkem žádostí]]&gt;300,1,0)</f>
        <v>0</v>
      </c>
      <c r="AI93" s="15">
        <f>IFERROR(100/(zadosti[[#This Row],[celkem žádostí]]/zadosti[[#This Row],[počet udělených]]),0)</f>
        <v>0</v>
      </c>
      <c r="AJ93" s="15">
        <f>RANK(zadosti[[#This Row],[úspěšnost]],zadosti[úspěšnost])</f>
        <v>71</v>
      </c>
      <c r="AK93">
        <f>IF(zadosti[[#This Row],[pořadí3]]&lt;=10,1,0)</f>
        <v>0</v>
      </c>
      <c r="AL93">
        <v>1</v>
      </c>
    </row>
    <row r="94" spans="1:38">
      <c r="A94" t="s">
        <v>83</v>
      </c>
      <c r="B94" t="s">
        <v>70</v>
      </c>
      <c r="D94">
        <v>28</v>
      </c>
      <c r="E94">
        <v>17</v>
      </c>
      <c r="F94">
        <v>9</v>
      </c>
      <c r="G94">
        <v>9</v>
      </c>
      <c r="H94">
        <v>10</v>
      </c>
      <c r="I94">
        <v>7</v>
      </c>
      <c r="J94">
        <v>3</v>
      </c>
      <c r="K94">
        <v>3</v>
      </c>
      <c r="L94">
        <v>14</v>
      </c>
      <c r="M94">
        <v>8</v>
      </c>
      <c r="N94">
        <v>3</v>
      </c>
      <c r="O94">
        <v>4</v>
      </c>
      <c r="P94">
        <v>3</v>
      </c>
      <c r="Q94">
        <v>4</v>
      </c>
      <c r="R94">
        <v>1</v>
      </c>
      <c r="S94">
        <v>2</v>
      </c>
      <c r="T94">
        <v>5</v>
      </c>
      <c r="U94">
        <v>4</v>
      </c>
      <c r="V94">
        <v>6</v>
      </c>
      <c r="W94">
        <v>6</v>
      </c>
      <c r="X94">
        <v>1</v>
      </c>
      <c r="Y94">
        <v>3</v>
      </c>
      <c r="Z94">
        <v>3</v>
      </c>
      <c r="AA94">
        <v>1</v>
      </c>
      <c r="AB94">
        <v>154</v>
      </c>
      <c r="AC94">
        <f>RANK(zadosti[[#This Row],[celkem žádostí]],zadosti[celkem žádostí])</f>
        <v>36</v>
      </c>
      <c r="AD94">
        <f>IF(zadosti[[#This Row],[pořadí]]&lt;=10,1,0)</f>
        <v>0</v>
      </c>
      <c r="AE94">
        <f>IFERROR(VLOOKUP(zadosti[[#This Row],[Státní příslušnost]],udeleno[],29,FALSE),0)</f>
        <v>9</v>
      </c>
      <c r="AF94">
        <f>RANK(zadosti[[#This Row],[počet udělených]],zadosti[počet udělených])</f>
        <v>32</v>
      </c>
      <c r="AG94">
        <f>IF(zadosti[[#This Row],[pořadí2]]&lt;=10,1,0)</f>
        <v>0</v>
      </c>
      <c r="AH94">
        <f>IF(zadosti[[#This Row],[celkem žádostí]]&gt;300,1,0)</f>
        <v>0</v>
      </c>
      <c r="AI94" s="15">
        <f>IFERROR(100/(zadosti[[#This Row],[celkem žádostí]]/zadosti[[#This Row],[počet udělených]]),0)</f>
        <v>5.8441558441558445</v>
      </c>
      <c r="AJ94" s="15">
        <f>RANK(zadosti[[#This Row],[úspěšnost]],zadosti[úspěšnost])</f>
        <v>37</v>
      </c>
      <c r="AK94">
        <f>IF(zadosti[[#This Row],[pořadí3]]&lt;=10,1,0)</f>
        <v>0</v>
      </c>
      <c r="AL94">
        <v>1</v>
      </c>
    </row>
    <row r="95" spans="1:38">
      <c r="A95" t="s">
        <v>84</v>
      </c>
      <c r="B95" t="s">
        <v>70</v>
      </c>
      <c r="D95">
        <v>0</v>
      </c>
      <c r="E95">
        <v>3</v>
      </c>
      <c r="F95">
        <v>2</v>
      </c>
      <c r="G95">
        <v>19</v>
      </c>
      <c r="H95">
        <v>4</v>
      </c>
      <c r="I95">
        <v>4</v>
      </c>
      <c r="J95">
        <v>1</v>
      </c>
      <c r="K95">
        <v>6</v>
      </c>
      <c r="L95">
        <v>13</v>
      </c>
      <c r="M95">
        <v>3</v>
      </c>
      <c r="N95">
        <v>6</v>
      </c>
      <c r="O95">
        <v>9</v>
      </c>
      <c r="P95">
        <v>0</v>
      </c>
      <c r="Q95">
        <v>1</v>
      </c>
      <c r="R95">
        <v>3</v>
      </c>
      <c r="S95">
        <v>2</v>
      </c>
      <c r="T95">
        <v>4</v>
      </c>
      <c r="U95">
        <v>0</v>
      </c>
      <c r="V95">
        <v>1</v>
      </c>
      <c r="W95">
        <v>1</v>
      </c>
      <c r="X95">
        <v>1</v>
      </c>
      <c r="Y95">
        <v>0</v>
      </c>
      <c r="Z95">
        <v>0</v>
      </c>
      <c r="AA95">
        <v>0</v>
      </c>
      <c r="AB95">
        <v>83</v>
      </c>
      <c r="AC95">
        <f>RANK(zadosti[[#This Row],[celkem žádostí]],zadosti[celkem žádostí])</f>
        <v>49</v>
      </c>
      <c r="AD95">
        <f>IF(zadosti[[#This Row],[pořadí]]&lt;=10,1,0)</f>
        <v>0</v>
      </c>
      <c r="AE95">
        <f>IFERROR(VLOOKUP(zadosti[[#This Row],[Státní příslušnost]],udeleno[],29,FALSE),0)</f>
        <v>8</v>
      </c>
      <c r="AF95">
        <f>RANK(zadosti[[#This Row],[počet udělených]],zadosti[počet udělených])</f>
        <v>34</v>
      </c>
      <c r="AG95">
        <f>IF(zadosti[[#This Row],[pořadí2]]&lt;=10,1,0)</f>
        <v>0</v>
      </c>
      <c r="AH95">
        <f>IF(zadosti[[#This Row],[celkem žádostí]]&gt;300,1,0)</f>
        <v>0</v>
      </c>
      <c r="AI95" s="15">
        <f>IFERROR(100/(zadosti[[#This Row],[celkem žádostí]]/zadosti[[#This Row],[počet udělených]]),0)</f>
        <v>9.6385542168674707</v>
      </c>
      <c r="AJ95" s="15">
        <f>RANK(zadosti[[#This Row],[úspěšnost]],zadosti[úspěšnost])</f>
        <v>27</v>
      </c>
      <c r="AK95">
        <f>IF(zadosti[[#This Row],[pořadí3]]&lt;=10,1,0)</f>
        <v>0</v>
      </c>
      <c r="AL95">
        <v>1</v>
      </c>
    </row>
    <row r="96" spans="1:38">
      <c r="A96" t="s">
        <v>85</v>
      </c>
      <c r="B96" t="s">
        <v>70</v>
      </c>
      <c r="D96">
        <v>1</v>
      </c>
      <c r="E96">
        <v>1</v>
      </c>
      <c r="F96">
        <v>0</v>
      </c>
      <c r="G96">
        <v>1</v>
      </c>
      <c r="H96">
        <v>1</v>
      </c>
      <c r="I96">
        <v>1</v>
      </c>
      <c r="J96">
        <v>0</v>
      </c>
      <c r="K96">
        <v>0</v>
      </c>
      <c r="L96">
        <v>1</v>
      </c>
      <c r="M96">
        <v>0</v>
      </c>
      <c r="N96">
        <v>3</v>
      </c>
      <c r="O96">
        <v>1</v>
      </c>
      <c r="P96">
        <v>0</v>
      </c>
      <c r="Q96">
        <v>0</v>
      </c>
      <c r="R96">
        <v>0</v>
      </c>
      <c r="S96">
        <v>0</v>
      </c>
      <c r="T96">
        <v>1</v>
      </c>
      <c r="U96">
        <v>1</v>
      </c>
      <c r="V96">
        <v>0</v>
      </c>
      <c r="W96">
        <v>0</v>
      </c>
      <c r="X96">
        <v>1</v>
      </c>
      <c r="Y96">
        <v>0</v>
      </c>
      <c r="Z96">
        <v>0</v>
      </c>
      <c r="AA96">
        <v>0</v>
      </c>
      <c r="AB96">
        <v>13</v>
      </c>
      <c r="AC96">
        <f>RANK(zadosti[[#This Row],[celkem žádostí]],zadosti[celkem žádostí])</f>
        <v>75</v>
      </c>
      <c r="AD96">
        <f>IF(zadosti[[#This Row],[pořadí]]&lt;=10,1,0)</f>
        <v>0</v>
      </c>
      <c r="AE96">
        <f>IFERROR(VLOOKUP(zadosti[[#This Row],[Státní příslušnost]],udeleno[],29,FALSE),0)</f>
        <v>0</v>
      </c>
      <c r="AF96">
        <f>RANK(zadosti[[#This Row],[počet udělených]],zadosti[počet udělených])</f>
        <v>71</v>
      </c>
      <c r="AG96">
        <f>IF(zadosti[[#This Row],[pořadí2]]&lt;=10,1,0)</f>
        <v>0</v>
      </c>
      <c r="AH96">
        <f>IF(zadosti[[#This Row],[celkem žádostí]]&gt;300,1,0)</f>
        <v>0</v>
      </c>
      <c r="AI96" s="15">
        <f>IFERROR(100/(zadosti[[#This Row],[celkem žádostí]]/zadosti[[#This Row],[počet udělených]]),0)</f>
        <v>0</v>
      </c>
      <c r="AJ96" s="15">
        <f>RANK(zadosti[[#This Row],[úspěšnost]],zadosti[úspěšnost])</f>
        <v>71</v>
      </c>
      <c r="AK96">
        <f>IF(zadosti[[#This Row],[pořadí3]]&lt;=10,1,0)</f>
        <v>0</v>
      </c>
      <c r="AL96">
        <v>1</v>
      </c>
    </row>
    <row r="97" spans="1:38">
      <c r="A97" t="s">
        <v>86</v>
      </c>
      <c r="B97" t="s">
        <v>70</v>
      </c>
      <c r="D97">
        <v>0</v>
      </c>
      <c r="E97">
        <v>1</v>
      </c>
      <c r="F97">
        <v>1</v>
      </c>
      <c r="G97">
        <v>1</v>
      </c>
      <c r="H97">
        <v>1</v>
      </c>
      <c r="I97">
        <v>0</v>
      </c>
      <c r="J97">
        <v>1</v>
      </c>
      <c r="K97">
        <v>1</v>
      </c>
      <c r="L97">
        <v>0</v>
      </c>
      <c r="M97">
        <v>0</v>
      </c>
      <c r="N97">
        <v>0</v>
      </c>
      <c r="O97">
        <v>0</v>
      </c>
      <c r="P97">
        <v>0</v>
      </c>
      <c r="Q97">
        <v>0</v>
      </c>
      <c r="R97">
        <v>0</v>
      </c>
      <c r="S97">
        <v>0</v>
      </c>
      <c r="T97">
        <v>0</v>
      </c>
      <c r="U97">
        <v>0</v>
      </c>
      <c r="V97">
        <v>1</v>
      </c>
      <c r="W97">
        <v>0</v>
      </c>
      <c r="X97">
        <v>0</v>
      </c>
      <c r="Y97">
        <v>0</v>
      </c>
      <c r="Z97">
        <v>0</v>
      </c>
      <c r="AA97">
        <v>0</v>
      </c>
      <c r="AB97">
        <v>7</v>
      </c>
      <c r="AC97">
        <f>RANK(zadosti[[#This Row],[celkem žádostí]],zadosti[celkem žádostí])</f>
        <v>84</v>
      </c>
      <c r="AD97">
        <f>IF(zadosti[[#This Row],[pořadí]]&lt;=10,1,0)</f>
        <v>0</v>
      </c>
      <c r="AE97">
        <f>IFERROR(VLOOKUP(zadosti[[#This Row],[Státní příslušnost]],udeleno[],29,FALSE),0)</f>
        <v>1</v>
      </c>
      <c r="AF97">
        <f>RANK(zadosti[[#This Row],[počet udělených]],zadosti[počet udělených])</f>
        <v>58</v>
      </c>
      <c r="AG97">
        <f>IF(zadosti[[#This Row],[pořadí2]]&lt;=10,1,0)</f>
        <v>0</v>
      </c>
      <c r="AH97">
        <f>IF(zadosti[[#This Row],[celkem žádostí]]&gt;300,1,0)</f>
        <v>0</v>
      </c>
      <c r="AI97" s="15">
        <f>IFERROR(100/(zadosti[[#This Row],[celkem žádostí]]/zadosti[[#This Row],[počet udělených]]),0)</f>
        <v>14.285714285714286</v>
      </c>
      <c r="AJ97" s="15">
        <f>RANK(zadosti[[#This Row],[úspěšnost]],zadosti[úspěšnost])</f>
        <v>20</v>
      </c>
      <c r="AK97">
        <f>IF(zadosti[[#This Row],[pořadí3]]&lt;=10,1,0)</f>
        <v>0</v>
      </c>
      <c r="AL97">
        <v>1</v>
      </c>
    </row>
    <row r="98" spans="1:38">
      <c r="A98" t="s">
        <v>87</v>
      </c>
      <c r="B98" t="s">
        <v>70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1</v>
      </c>
      <c r="AB98">
        <v>1</v>
      </c>
      <c r="AC98">
        <f>RANK(zadosti[[#This Row],[celkem žádostí]],zadosti[celkem žádostí])</f>
        <v>113</v>
      </c>
      <c r="AD98">
        <f>IF(zadosti[[#This Row],[pořadí]]&lt;=10,1,0)</f>
        <v>0</v>
      </c>
      <c r="AE98">
        <f>IFERROR(VLOOKUP(zadosti[[#This Row],[Státní příslušnost]],udeleno[],29,FALSE),0)</f>
        <v>0</v>
      </c>
      <c r="AF98">
        <f>RANK(zadosti[[#This Row],[počet udělených]],zadosti[počet udělených])</f>
        <v>71</v>
      </c>
      <c r="AG98">
        <f>IF(zadosti[[#This Row],[pořadí2]]&lt;=10,1,0)</f>
        <v>0</v>
      </c>
      <c r="AH98">
        <f>IF(zadosti[[#This Row],[celkem žádostí]]&gt;300,1,0)</f>
        <v>0</v>
      </c>
      <c r="AI98" s="15">
        <f>IFERROR(100/(zadosti[[#This Row],[celkem žádostí]]/zadosti[[#This Row],[počet udělených]]),0)</f>
        <v>0</v>
      </c>
      <c r="AJ98" s="15">
        <f>RANK(zadosti[[#This Row],[úspěšnost]],zadosti[úspěšnost])</f>
        <v>71</v>
      </c>
      <c r="AK98">
        <f>IF(zadosti[[#This Row],[pořadí3]]&lt;=10,1,0)</f>
        <v>0</v>
      </c>
      <c r="AL98">
        <v>1</v>
      </c>
    </row>
    <row r="99" spans="1:38">
      <c r="A99" t="s">
        <v>88</v>
      </c>
      <c r="B99" t="s">
        <v>70</v>
      </c>
      <c r="D99">
        <v>3</v>
      </c>
      <c r="E99">
        <v>0</v>
      </c>
      <c r="F99">
        <v>1</v>
      </c>
      <c r="G99">
        <v>0</v>
      </c>
      <c r="H99">
        <v>3</v>
      </c>
      <c r="I99">
        <v>2</v>
      </c>
      <c r="J99">
        <v>11</v>
      </c>
      <c r="K99">
        <v>11</v>
      </c>
      <c r="L99">
        <v>18</v>
      </c>
      <c r="M99">
        <v>11</v>
      </c>
      <c r="N99">
        <v>9</v>
      </c>
      <c r="O99">
        <v>4</v>
      </c>
      <c r="P99">
        <v>3</v>
      </c>
      <c r="Q99">
        <v>4</v>
      </c>
      <c r="R99">
        <v>2</v>
      </c>
      <c r="S99">
        <v>4</v>
      </c>
      <c r="T99">
        <v>2</v>
      </c>
      <c r="U99">
        <v>2</v>
      </c>
      <c r="V99">
        <v>6</v>
      </c>
      <c r="W99">
        <v>8</v>
      </c>
      <c r="X99">
        <v>4</v>
      </c>
      <c r="Y99">
        <v>3</v>
      </c>
      <c r="Z99">
        <v>3</v>
      </c>
      <c r="AA99">
        <v>3</v>
      </c>
      <c r="AB99">
        <v>117</v>
      </c>
      <c r="AC99">
        <f>RANK(zadosti[[#This Row],[celkem žádostí]],zadosti[celkem žádostí])</f>
        <v>42</v>
      </c>
      <c r="AD99">
        <f>IF(zadosti[[#This Row],[pořadí]]&lt;=10,1,0)</f>
        <v>0</v>
      </c>
      <c r="AE99">
        <f>IFERROR(VLOOKUP(zadosti[[#This Row],[Státní příslušnost]],udeleno[],29,FALSE),0)</f>
        <v>6</v>
      </c>
      <c r="AF99">
        <f>RANK(zadosti[[#This Row],[počet udělených]],zadosti[počet udělených])</f>
        <v>39</v>
      </c>
      <c r="AG99">
        <f>IF(zadosti[[#This Row],[pořadí2]]&lt;=10,1,0)</f>
        <v>0</v>
      </c>
      <c r="AH99">
        <f>IF(zadosti[[#This Row],[celkem žádostí]]&gt;300,1,0)</f>
        <v>0</v>
      </c>
      <c r="AI99" s="15">
        <f>IFERROR(100/(zadosti[[#This Row],[celkem žádostí]]/zadosti[[#This Row],[počet udělených]]),0)</f>
        <v>5.1282051282051286</v>
      </c>
      <c r="AJ99" s="15">
        <f>RANK(zadosti[[#This Row],[úspěšnost]],zadosti[úspěšnost])</f>
        <v>40</v>
      </c>
      <c r="AK99">
        <f>IF(zadosti[[#This Row],[pořadí3]]&lt;=10,1,0)</f>
        <v>0</v>
      </c>
      <c r="AL99">
        <v>1</v>
      </c>
    </row>
    <row r="100" spans="1:38">
      <c r="A100" t="s">
        <v>89</v>
      </c>
      <c r="B100" t="s">
        <v>70</v>
      </c>
      <c r="D100">
        <v>1</v>
      </c>
      <c r="E100">
        <v>0</v>
      </c>
      <c r="F100">
        <v>0</v>
      </c>
      <c r="G100">
        <v>0</v>
      </c>
      <c r="H100">
        <v>1</v>
      </c>
      <c r="I100">
        <v>0</v>
      </c>
      <c r="J100">
        <v>0</v>
      </c>
      <c r="K100">
        <v>0</v>
      </c>
      <c r="L100">
        <v>0</v>
      </c>
      <c r="M100">
        <v>0</v>
      </c>
      <c r="N100">
        <v>0</v>
      </c>
      <c r="O100">
        <v>0</v>
      </c>
      <c r="P100">
        <v>3</v>
      </c>
      <c r="Q100">
        <v>0</v>
      </c>
      <c r="R100">
        <v>0</v>
      </c>
      <c r="S100">
        <v>0</v>
      </c>
      <c r="T100">
        <v>0</v>
      </c>
      <c r="U100">
        <v>0</v>
      </c>
      <c r="V100">
        <v>0</v>
      </c>
      <c r="W100">
        <v>0</v>
      </c>
      <c r="X100">
        <v>1</v>
      </c>
      <c r="Y100">
        <v>0</v>
      </c>
      <c r="Z100">
        <v>0</v>
      </c>
      <c r="AA100">
        <v>0</v>
      </c>
      <c r="AB100">
        <v>6</v>
      </c>
      <c r="AC100">
        <f>RANK(zadosti[[#This Row],[celkem žádostí]],zadosti[celkem žádostí])</f>
        <v>87</v>
      </c>
      <c r="AD100">
        <f>IF(zadosti[[#This Row],[pořadí]]&lt;=10,1,0)</f>
        <v>0</v>
      </c>
      <c r="AE100">
        <f>IFERROR(VLOOKUP(zadosti[[#This Row],[Státní příslušnost]],udeleno[],29,FALSE),0)</f>
        <v>0</v>
      </c>
      <c r="AF100">
        <f>RANK(zadosti[[#This Row],[počet udělených]],zadosti[počet udělených])</f>
        <v>71</v>
      </c>
      <c r="AG100">
        <f>IF(zadosti[[#This Row],[pořadí2]]&lt;=10,1,0)</f>
        <v>0</v>
      </c>
      <c r="AH100">
        <f>IF(zadosti[[#This Row],[celkem žádostí]]&gt;300,1,0)</f>
        <v>0</v>
      </c>
      <c r="AI100" s="15">
        <f>IFERROR(100/(zadosti[[#This Row],[celkem žádostí]]/zadosti[[#This Row],[počet udělených]]),0)</f>
        <v>0</v>
      </c>
      <c r="AJ100" s="15">
        <f>RANK(zadosti[[#This Row],[úspěšnost]],zadosti[úspěšnost])</f>
        <v>71</v>
      </c>
      <c r="AK100">
        <f>IF(zadosti[[#This Row],[pořadí3]]&lt;=10,1,0)</f>
        <v>0</v>
      </c>
      <c r="AL100">
        <v>1</v>
      </c>
    </row>
    <row r="101" spans="1:38">
      <c r="A101" t="s">
        <v>90</v>
      </c>
      <c r="B101" t="s">
        <v>70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4</v>
      </c>
      <c r="Z101">
        <v>0</v>
      </c>
      <c r="AA101">
        <v>0</v>
      </c>
      <c r="AB101">
        <v>4</v>
      </c>
      <c r="AC101">
        <f>RANK(zadosti[[#This Row],[celkem žádostí]],zadosti[celkem žádostí])</f>
        <v>94</v>
      </c>
      <c r="AD101">
        <f>IF(zadosti[[#This Row],[pořadí]]&lt;=10,1,0)</f>
        <v>0</v>
      </c>
      <c r="AE101">
        <f>IFERROR(VLOOKUP(zadosti[[#This Row],[Státní příslušnost]],udeleno[],29,FALSE),0)</f>
        <v>0</v>
      </c>
      <c r="AF101">
        <f>RANK(zadosti[[#This Row],[počet udělených]],zadosti[počet udělených])</f>
        <v>71</v>
      </c>
      <c r="AG101">
        <f>IF(zadosti[[#This Row],[pořadí2]]&lt;=10,1,0)</f>
        <v>0</v>
      </c>
      <c r="AH101">
        <f>IF(zadosti[[#This Row],[celkem žádostí]]&gt;300,1,0)</f>
        <v>0</v>
      </c>
      <c r="AI101" s="15">
        <f>IFERROR(100/(zadosti[[#This Row],[celkem žádostí]]/zadosti[[#This Row],[počet udělených]]),0)</f>
        <v>0</v>
      </c>
      <c r="AJ101" s="15">
        <f>RANK(zadosti[[#This Row],[úspěšnost]],zadosti[úspěšnost])</f>
        <v>71</v>
      </c>
      <c r="AK101">
        <f>IF(zadosti[[#This Row],[pořadí3]]&lt;=10,1,0)</f>
        <v>0</v>
      </c>
      <c r="AL101">
        <v>1</v>
      </c>
    </row>
    <row r="102" spans="1:38">
      <c r="A102" t="s">
        <v>140</v>
      </c>
      <c r="B102" t="s">
        <v>70</v>
      </c>
      <c r="D102">
        <v>18</v>
      </c>
      <c r="E102">
        <v>21</v>
      </c>
      <c r="F102">
        <v>18</v>
      </c>
      <c r="G102">
        <v>7</v>
      </c>
      <c r="H102">
        <v>8</v>
      </c>
      <c r="I102">
        <v>5</v>
      </c>
      <c r="J102">
        <v>4</v>
      </c>
      <c r="K102">
        <v>5</v>
      </c>
      <c r="L102">
        <v>30</v>
      </c>
      <c r="M102">
        <v>26</v>
      </c>
      <c r="N102">
        <v>8</v>
      </c>
      <c r="O102">
        <v>18</v>
      </c>
      <c r="P102">
        <v>10</v>
      </c>
      <c r="Q102">
        <v>6</v>
      </c>
      <c r="R102">
        <v>3</v>
      </c>
      <c r="S102">
        <v>4</v>
      </c>
      <c r="T102">
        <v>7</v>
      </c>
      <c r="U102">
        <v>3</v>
      </c>
      <c r="V102">
        <v>2</v>
      </c>
      <c r="W102">
        <v>3</v>
      </c>
      <c r="X102">
        <v>4</v>
      </c>
      <c r="Y102">
        <v>3</v>
      </c>
      <c r="Z102">
        <v>2</v>
      </c>
      <c r="AA102">
        <v>0</v>
      </c>
      <c r="AB102">
        <v>215</v>
      </c>
      <c r="AC102">
        <f>RANK(zadosti[[#This Row],[celkem žádostí]],zadosti[celkem žádostí])</f>
        <v>33</v>
      </c>
      <c r="AD102">
        <f>IF(zadosti[[#This Row],[pořadí]]&lt;=10,1,0)</f>
        <v>0</v>
      </c>
      <c r="AE102">
        <f>IFERROR(VLOOKUP(zadosti[[#This Row],[Státní příslušnost]],udeleno[],29,FALSE),0)</f>
        <v>35</v>
      </c>
      <c r="AF102">
        <f>RANK(zadosti[[#This Row],[počet udělených]],zadosti[počet udělených])</f>
        <v>18</v>
      </c>
      <c r="AG102">
        <f>IF(zadosti[[#This Row],[pořadí2]]&lt;=10,1,0)</f>
        <v>0</v>
      </c>
      <c r="AH102">
        <f>IF(zadosti[[#This Row],[celkem žádostí]]&gt;300,1,0)</f>
        <v>0</v>
      </c>
      <c r="AI102" s="15">
        <f>IFERROR(100/(zadosti[[#This Row],[celkem žádostí]]/zadosti[[#This Row],[počet udělených]]),0)</f>
        <v>16.279069767441861</v>
      </c>
      <c r="AJ102" s="15">
        <f>RANK(zadosti[[#This Row],[úspěšnost]],zadosti[úspěšnost])</f>
        <v>17</v>
      </c>
      <c r="AK102">
        <f>IF(zadosti[[#This Row],[pořadí3]]&lt;=10,1,0)</f>
        <v>0</v>
      </c>
      <c r="AL102">
        <v>1</v>
      </c>
    </row>
    <row r="103" spans="1:38">
      <c r="A103" t="s">
        <v>141</v>
      </c>
      <c r="B103" t="s">
        <v>70</v>
      </c>
      <c r="D103">
        <v>0</v>
      </c>
      <c r="E103">
        <v>1</v>
      </c>
      <c r="F103">
        <v>1</v>
      </c>
      <c r="G103">
        <v>4</v>
      </c>
      <c r="H103">
        <v>3</v>
      </c>
      <c r="I103">
        <v>0</v>
      </c>
      <c r="J103">
        <v>0</v>
      </c>
      <c r="K103">
        <v>0</v>
      </c>
      <c r="L103">
        <v>9</v>
      </c>
      <c r="M103">
        <v>5</v>
      </c>
      <c r="N103">
        <v>2</v>
      </c>
      <c r="O103">
        <v>2</v>
      </c>
      <c r="P103">
        <v>7</v>
      </c>
      <c r="Q103">
        <v>2</v>
      </c>
      <c r="R103">
        <v>3</v>
      </c>
      <c r="S103">
        <v>0</v>
      </c>
      <c r="T103">
        <v>0</v>
      </c>
      <c r="U103">
        <v>1</v>
      </c>
      <c r="V103">
        <v>1</v>
      </c>
      <c r="W103">
        <v>0</v>
      </c>
      <c r="X103">
        <v>0</v>
      </c>
      <c r="Y103">
        <v>0</v>
      </c>
      <c r="Z103">
        <v>0</v>
      </c>
      <c r="AA103">
        <v>0</v>
      </c>
      <c r="AB103">
        <v>41</v>
      </c>
      <c r="AC103">
        <f>RANK(zadosti[[#This Row],[celkem žádostí]],zadosti[celkem žádostí])</f>
        <v>60</v>
      </c>
      <c r="AD103">
        <f>IF(zadosti[[#This Row],[pořadí]]&lt;=10,1,0)</f>
        <v>0</v>
      </c>
      <c r="AE103">
        <f>IFERROR(VLOOKUP(zadosti[[#This Row],[Státní příslušnost]],udeleno[],29,FALSE),0)</f>
        <v>3</v>
      </c>
      <c r="AF103">
        <f>RANK(zadosti[[#This Row],[počet udělených]],zadosti[počet udělených])</f>
        <v>46</v>
      </c>
      <c r="AG103">
        <f>IF(zadosti[[#This Row],[pořadí2]]&lt;=10,1,0)</f>
        <v>0</v>
      </c>
      <c r="AH103">
        <f>IF(zadosti[[#This Row],[celkem žádostí]]&gt;300,1,0)</f>
        <v>0</v>
      </c>
      <c r="AI103" s="15">
        <f>IFERROR(100/(zadosti[[#This Row],[celkem žádostí]]/zadosti[[#This Row],[počet udělených]]),0)</f>
        <v>7.3170731707317076</v>
      </c>
      <c r="AJ103" s="15">
        <f>RANK(zadosti[[#This Row],[úspěšnost]],zadosti[úspěšnost])</f>
        <v>33</v>
      </c>
      <c r="AK103">
        <f>IF(zadosti[[#This Row],[pořadí3]]&lt;=10,1,0)</f>
        <v>0</v>
      </c>
      <c r="AL103">
        <v>1</v>
      </c>
    </row>
    <row r="104" spans="1:38">
      <c r="A104" t="s">
        <v>91</v>
      </c>
      <c r="B104" t="s">
        <v>70</v>
      </c>
      <c r="D104">
        <v>1</v>
      </c>
      <c r="E104">
        <v>0</v>
      </c>
      <c r="F104">
        <v>0</v>
      </c>
      <c r="G104">
        <v>0</v>
      </c>
      <c r="H104">
        <v>0</v>
      </c>
      <c r="I104">
        <v>3</v>
      </c>
      <c r="J104">
        <v>0</v>
      </c>
      <c r="K104">
        <v>4</v>
      </c>
      <c r="L104">
        <v>0</v>
      </c>
      <c r="M104">
        <v>0</v>
      </c>
      <c r="N104">
        <v>0</v>
      </c>
      <c r="O104">
        <v>0</v>
      </c>
      <c r="P104">
        <v>0</v>
      </c>
      <c r="Q104">
        <v>0</v>
      </c>
      <c r="R104">
        <v>0</v>
      </c>
      <c r="S104">
        <v>0</v>
      </c>
      <c r="T104">
        <v>2</v>
      </c>
      <c r="U104">
        <v>0</v>
      </c>
      <c r="V104">
        <v>0</v>
      </c>
      <c r="W104">
        <v>0</v>
      </c>
      <c r="X104">
        <v>0</v>
      </c>
      <c r="Y104">
        <v>0</v>
      </c>
      <c r="Z104">
        <v>0</v>
      </c>
      <c r="AA104">
        <v>0</v>
      </c>
      <c r="AB104">
        <v>10</v>
      </c>
      <c r="AC104">
        <f>RANK(zadosti[[#This Row],[celkem žádostí]],zadosti[celkem žádostí])</f>
        <v>78</v>
      </c>
      <c r="AD104">
        <f>IF(zadosti[[#This Row],[pořadí]]&lt;=10,1,0)</f>
        <v>0</v>
      </c>
      <c r="AE104">
        <f>IFERROR(VLOOKUP(zadosti[[#This Row],[Státní příslušnost]],udeleno[],29,FALSE),0)</f>
        <v>1</v>
      </c>
      <c r="AF104">
        <f>RANK(zadosti[[#This Row],[počet udělených]],zadosti[počet udělených])</f>
        <v>58</v>
      </c>
      <c r="AG104">
        <f>IF(zadosti[[#This Row],[pořadí2]]&lt;=10,1,0)</f>
        <v>0</v>
      </c>
      <c r="AH104">
        <f>IF(zadosti[[#This Row],[celkem žádostí]]&gt;300,1,0)</f>
        <v>0</v>
      </c>
      <c r="AI104" s="15">
        <f>IFERROR(100/(zadosti[[#This Row],[celkem žádostí]]/zadosti[[#This Row],[počet udělených]]),0)</f>
        <v>10</v>
      </c>
      <c r="AJ104" s="15">
        <f>RANK(zadosti[[#This Row],[úspěšnost]],zadosti[úspěšnost])</f>
        <v>22</v>
      </c>
      <c r="AK104">
        <f>IF(zadosti[[#This Row],[pořadí3]]&lt;=10,1,0)</f>
        <v>0</v>
      </c>
      <c r="AL104">
        <v>1</v>
      </c>
    </row>
    <row r="105" spans="1:38">
      <c r="A105" t="s">
        <v>92</v>
      </c>
      <c r="B105" t="s">
        <v>70</v>
      </c>
      <c r="D105">
        <v>5</v>
      </c>
      <c r="E105">
        <v>1</v>
      </c>
      <c r="F105">
        <v>3</v>
      </c>
      <c r="G105">
        <v>0</v>
      </c>
      <c r="H105">
        <v>2</v>
      </c>
      <c r="I105">
        <v>0</v>
      </c>
      <c r="J105">
        <v>1</v>
      </c>
      <c r="K105">
        <v>0</v>
      </c>
      <c r="L105">
        <v>2</v>
      </c>
      <c r="M105">
        <v>0</v>
      </c>
      <c r="N105">
        <v>3</v>
      </c>
      <c r="O105">
        <v>0</v>
      </c>
      <c r="P105">
        <v>0</v>
      </c>
      <c r="Q105">
        <v>11</v>
      </c>
      <c r="R105">
        <v>7</v>
      </c>
      <c r="S105">
        <v>3</v>
      </c>
      <c r="T105">
        <v>5</v>
      </c>
      <c r="U105">
        <v>10</v>
      </c>
      <c r="V105">
        <v>3</v>
      </c>
      <c r="W105">
        <v>6</v>
      </c>
      <c r="X105">
        <v>11</v>
      </c>
      <c r="Y105">
        <v>13</v>
      </c>
      <c r="Z105">
        <v>7</v>
      </c>
      <c r="AA105">
        <v>3</v>
      </c>
      <c r="AB105">
        <v>96</v>
      </c>
      <c r="AC105">
        <f>RANK(zadosti[[#This Row],[celkem žádostí]],zadosti[celkem žádostí])</f>
        <v>47</v>
      </c>
      <c r="AD105">
        <f>IF(zadosti[[#This Row],[pořadí]]&lt;=10,1,0)</f>
        <v>0</v>
      </c>
      <c r="AE105">
        <f>IFERROR(VLOOKUP(zadosti[[#This Row],[Státní příslušnost]],udeleno[],29,FALSE),0)</f>
        <v>1</v>
      </c>
      <c r="AF105">
        <f>RANK(zadosti[[#This Row],[počet udělených]],zadosti[počet udělených])</f>
        <v>58</v>
      </c>
      <c r="AG105">
        <f>IF(zadosti[[#This Row],[pořadí2]]&lt;=10,1,0)</f>
        <v>0</v>
      </c>
      <c r="AH105">
        <f>IF(zadosti[[#This Row],[celkem žádostí]]&gt;300,1,0)</f>
        <v>0</v>
      </c>
      <c r="AI105" s="15">
        <f>IFERROR(100/(zadosti[[#This Row],[celkem žádostí]]/zadosti[[#This Row],[počet udělených]]),0)</f>
        <v>1.0416666666666667</v>
      </c>
      <c r="AJ105" s="15">
        <f>RANK(zadosti[[#This Row],[úspěšnost]],zadosti[úspěšnost])</f>
        <v>60</v>
      </c>
      <c r="AK105">
        <f>IF(zadosti[[#This Row],[pořadí3]]&lt;=10,1,0)</f>
        <v>0</v>
      </c>
      <c r="AL105">
        <v>1</v>
      </c>
    </row>
    <row r="106" spans="1:38">
      <c r="A106" t="s">
        <v>93</v>
      </c>
      <c r="B106" t="s">
        <v>70</v>
      </c>
      <c r="D106">
        <v>0</v>
      </c>
      <c r="E106">
        <v>0</v>
      </c>
      <c r="F106">
        <v>1</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1</v>
      </c>
      <c r="AC106">
        <f>RANK(zadosti[[#This Row],[celkem žádostí]],zadosti[celkem žádostí])</f>
        <v>113</v>
      </c>
      <c r="AD106">
        <f>IF(zadosti[[#This Row],[pořadí]]&lt;=10,1,0)</f>
        <v>0</v>
      </c>
      <c r="AE106">
        <f>IFERROR(VLOOKUP(zadosti[[#This Row],[Státní příslušnost]],udeleno[],29,FALSE),0)</f>
        <v>0</v>
      </c>
      <c r="AF106">
        <f>RANK(zadosti[[#This Row],[počet udělených]],zadosti[počet udělených])</f>
        <v>71</v>
      </c>
      <c r="AG106">
        <f>IF(zadosti[[#This Row],[pořadí2]]&lt;=10,1,0)</f>
        <v>0</v>
      </c>
      <c r="AH106">
        <f>IF(zadosti[[#This Row],[celkem žádostí]]&gt;300,1,0)</f>
        <v>0</v>
      </c>
      <c r="AI106" s="15">
        <f>IFERROR(100/(zadosti[[#This Row],[celkem žádostí]]/zadosti[[#This Row],[počet udělených]]),0)</f>
        <v>0</v>
      </c>
      <c r="AJ106" s="15">
        <f>RANK(zadosti[[#This Row],[úspěšnost]],zadosti[úspěšnost])</f>
        <v>71</v>
      </c>
      <c r="AK106">
        <f>IF(zadosti[[#This Row],[pořadí3]]&lt;=10,1,0)</f>
        <v>0</v>
      </c>
      <c r="AL106">
        <v>1</v>
      </c>
    </row>
    <row r="107" spans="1:38">
      <c r="A107" t="s">
        <v>94</v>
      </c>
      <c r="B107" t="s">
        <v>70</v>
      </c>
      <c r="D107">
        <v>0</v>
      </c>
      <c r="E107">
        <v>0</v>
      </c>
      <c r="F107">
        <v>1</v>
      </c>
      <c r="G107">
        <v>1</v>
      </c>
      <c r="H107">
        <v>1</v>
      </c>
      <c r="I107">
        <v>1</v>
      </c>
      <c r="J107">
        <v>2</v>
      </c>
      <c r="K107">
        <v>1</v>
      </c>
      <c r="L107">
        <v>1</v>
      </c>
      <c r="M107">
        <v>2</v>
      </c>
      <c r="N107">
        <v>1</v>
      </c>
      <c r="O107">
        <v>0</v>
      </c>
      <c r="P107">
        <v>1</v>
      </c>
      <c r="Q107">
        <v>0</v>
      </c>
      <c r="R107">
        <v>1</v>
      </c>
      <c r="S107">
        <v>0</v>
      </c>
      <c r="T107">
        <v>0</v>
      </c>
      <c r="U107">
        <v>0</v>
      </c>
      <c r="V107">
        <v>1</v>
      </c>
      <c r="W107">
        <v>1</v>
      </c>
      <c r="X107">
        <v>0</v>
      </c>
      <c r="Y107">
        <v>0</v>
      </c>
      <c r="Z107">
        <v>0</v>
      </c>
      <c r="AA107">
        <v>0</v>
      </c>
      <c r="AB107">
        <v>15</v>
      </c>
      <c r="AC107">
        <f>RANK(zadosti[[#This Row],[celkem žádostí]],zadosti[celkem žádostí])</f>
        <v>73</v>
      </c>
      <c r="AD107">
        <f>IF(zadosti[[#This Row],[pořadí]]&lt;=10,1,0)</f>
        <v>0</v>
      </c>
      <c r="AE107">
        <f>IFERROR(VLOOKUP(zadosti[[#This Row],[Státní příslušnost]],udeleno[],29,FALSE),0)</f>
        <v>0</v>
      </c>
      <c r="AF107">
        <f>RANK(zadosti[[#This Row],[počet udělených]],zadosti[počet udělených])</f>
        <v>71</v>
      </c>
      <c r="AG107">
        <f>IF(zadosti[[#This Row],[pořadí2]]&lt;=10,1,0)</f>
        <v>0</v>
      </c>
      <c r="AH107">
        <f>IF(zadosti[[#This Row],[celkem žádostí]]&gt;300,1,0)</f>
        <v>0</v>
      </c>
      <c r="AI107" s="15">
        <f>IFERROR(100/(zadosti[[#This Row],[celkem žádostí]]/zadosti[[#This Row],[počet udělených]]),0)</f>
        <v>0</v>
      </c>
      <c r="AJ107" s="15">
        <f>RANK(zadosti[[#This Row],[úspěšnost]],zadosti[úspěšnost])</f>
        <v>71</v>
      </c>
      <c r="AK107">
        <f>IF(zadosti[[#This Row],[pořadí3]]&lt;=10,1,0)</f>
        <v>0</v>
      </c>
      <c r="AL107">
        <v>1</v>
      </c>
    </row>
    <row r="108" spans="1:38">
      <c r="A108" t="s">
        <v>95</v>
      </c>
      <c r="B108" t="s">
        <v>70</v>
      </c>
      <c r="D108">
        <v>2</v>
      </c>
      <c r="E108">
        <v>9</v>
      </c>
      <c r="F108">
        <v>6</v>
      </c>
      <c r="G108">
        <v>12</v>
      </c>
      <c r="H108">
        <v>12</v>
      </c>
      <c r="I108">
        <v>12</v>
      </c>
      <c r="J108">
        <v>3</v>
      </c>
      <c r="K108">
        <v>4</v>
      </c>
      <c r="L108">
        <v>6</v>
      </c>
      <c r="M108">
        <v>2</v>
      </c>
      <c r="N108">
        <v>3</v>
      </c>
      <c r="O108">
        <v>1</v>
      </c>
      <c r="P108">
        <v>2</v>
      </c>
      <c r="Q108">
        <v>1</v>
      </c>
      <c r="R108">
        <v>2</v>
      </c>
      <c r="S108">
        <v>0</v>
      </c>
      <c r="T108">
        <v>1</v>
      </c>
      <c r="U108">
        <v>1</v>
      </c>
      <c r="V108">
        <v>2</v>
      </c>
      <c r="W108">
        <v>1</v>
      </c>
      <c r="X108">
        <v>3</v>
      </c>
      <c r="Y108">
        <v>3</v>
      </c>
      <c r="Z108">
        <v>6</v>
      </c>
      <c r="AA108">
        <v>6</v>
      </c>
      <c r="AB108">
        <v>100</v>
      </c>
      <c r="AC108">
        <f>RANK(zadosti[[#This Row],[celkem žádostí]],zadosti[celkem žádostí])</f>
        <v>45</v>
      </c>
      <c r="AD108">
        <f>IF(zadosti[[#This Row],[pořadí]]&lt;=10,1,0)</f>
        <v>0</v>
      </c>
      <c r="AE108">
        <f>IFERROR(VLOOKUP(zadosti[[#This Row],[Státní příslušnost]],udeleno[],29,FALSE),0)</f>
        <v>4</v>
      </c>
      <c r="AF108">
        <f>RANK(zadosti[[#This Row],[počet udělených]],zadosti[počet udělených])</f>
        <v>43</v>
      </c>
      <c r="AG108">
        <f>IF(zadosti[[#This Row],[pořadí2]]&lt;=10,1,0)</f>
        <v>0</v>
      </c>
      <c r="AH108">
        <f>IF(zadosti[[#This Row],[celkem žádostí]]&gt;300,1,0)</f>
        <v>0</v>
      </c>
      <c r="AI108" s="15">
        <f>IFERROR(100/(zadosti[[#This Row],[celkem žádostí]]/zadosti[[#This Row],[počet udělených]]),0)</f>
        <v>4</v>
      </c>
      <c r="AJ108" s="15">
        <f>RANK(zadosti[[#This Row],[úspěšnost]],zadosti[úspěšnost])</f>
        <v>47</v>
      </c>
      <c r="AK108">
        <f>IF(zadosti[[#This Row],[pořadí3]]&lt;=10,1,0)</f>
        <v>0</v>
      </c>
      <c r="AL108">
        <v>1</v>
      </c>
    </row>
    <row r="109" spans="1:38">
      <c r="A109" t="s">
        <v>96</v>
      </c>
      <c r="B109" t="s">
        <v>70</v>
      </c>
      <c r="D109">
        <v>0</v>
      </c>
      <c r="E109">
        <v>0</v>
      </c>
      <c r="F109">
        <v>0</v>
      </c>
      <c r="G109">
        <v>8</v>
      </c>
      <c r="H109">
        <v>0</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9</v>
      </c>
      <c r="AC109">
        <f>RANK(zadosti[[#This Row],[celkem žádostí]],zadosti[celkem žádostí])</f>
        <v>80</v>
      </c>
      <c r="AD109">
        <f>IF(zadosti[[#This Row],[pořadí]]&lt;=10,1,0)</f>
        <v>0</v>
      </c>
      <c r="AE109">
        <f>IFERROR(VLOOKUP(zadosti[[#This Row],[Státní příslušnost]],udeleno[],29,FALSE),0)</f>
        <v>0</v>
      </c>
      <c r="AF109">
        <f>RANK(zadosti[[#This Row],[počet udělených]],zadosti[počet udělených])</f>
        <v>71</v>
      </c>
      <c r="AG109">
        <f>IF(zadosti[[#This Row],[pořadí2]]&lt;=10,1,0)</f>
        <v>0</v>
      </c>
      <c r="AH109">
        <f>IF(zadosti[[#This Row],[celkem žádostí]]&gt;300,1,0)</f>
        <v>0</v>
      </c>
      <c r="AI109" s="15">
        <f>IFERROR(100/(zadosti[[#This Row],[celkem žádostí]]/zadosti[[#This Row],[počet udělených]]),0)</f>
        <v>0</v>
      </c>
      <c r="AJ109" s="15">
        <f>RANK(zadosti[[#This Row],[úspěšnost]],zadosti[úspěšnost])</f>
        <v>71</v>
      </c>
      <c r="AK109">
        <f>IF(zadosti[[#This Row],[pořadí3]]&lt;=10,1,0)</f>
        <v>0</v>
      </c>
      <c r="AL109">
        <v>1</v>
      </c>
    </row>
    <row r="110" spans="1:38">
      <c r="A110" t="s">
        <v>97</v>
      </c>
      <c r="B110" t="s">
        <v>70</v>
      </c>
      <c r="D110">
        <v>0</v>
      </c>
      <c r="E110">
        <v>0</v>
      </c>
      <c r="F110">
        <v>0</v>
      </c>
      <c r="G110">
        <v>3</v>
      </c>
      <c r="H110">
        <v>0</v>
      </c>
      <c r="I110">
        <v>1</v>
      </c>
      <c r="J110">
        <v>0</v>
      </c>
      <c r="K110">
        <v>0</v>
      </c>
      <c r="L110">
        <v>0</v>
      </c>
      <c r="M110">
        <v>0</v>
      </c>
      <c r="N110">
        <v>0</v>
      </c>
      <c r="O110">
        <v>0</v>
      </c>
      <c r="P110">
        <v>0</v>
      </c>
      <c r="Q110">
        <v>0</v>
      </c>
      <c r="R110">
        <v>0</v>
      </c>
      <c r="S110">
        <v>0</v>
      </c>
      <c r="T110">
        <v>0</v>
      </c>
      <c r="U110">
        <v>0</v>
      </c>
      <c r="V110">
        <v>0</v>
      </c>
      <c r="W110">
        <v>0</v>
      </c>
      <c r="X110">
        <v>1</v>
      </c>
      <c r="Y110">
        <v>0</v>
      </c>
      <c r="Z110">
        <v>0</v>
      </c>
      <c r="AA110">
        <v>0</v>
      </c>
      <c r="AB110">
        <v>5</v>
      </c>
      <c r="AC110">
        <f>RANK(zadosti[[#This Row],[celkem žádostí]],zadosti[celkem žádostí])</f>
        <v>90</v>
      </c>
      <c r="AD110">
        <f>IF(zadosti[[#This Row],[pořadí]]&lt;=10,1,0)</f>
        <v>0</v>
      </c>
      <c r="AE110">
        <f>IFERROR(VLOOKUP(zadosti[[#This Row],[Státní příslušnost]],udeleno[],29,FALSE),0)</f>
        <v>0</v>
      </c>
      <c r="AF110">
        <f>RANK(zadosti[[#This Row],[počet udělených]],zadosti[počet udělených])</f>
        <v>71</v>
      </c>
      <c r="AG110">
        <f>IF(zadosti[[#This Row],[pořadí2]]&lt;=10,1,0)</f>
        <v>0</v>
      </c>
      <c r="AH110">
        <f>IF(zadosti[[#This Row],[celkem žádostí]]&gt;300,1,0)</f>
        <v>0</v>
      </c>
      <c r="AI110" s="15">
        <f>IFERROR(100/(zadosti[[#This Row],[celkem žádostí]]/zadosti[[#This Row],[počet udělených]]),0)</f>
        <v>0</v>
      </c>
      <c r="AJ110" s="15">
        <f>RANK(zadosti[[#This Row],[úspěšnost]],zadosti[úspěšnost])</f>
        <v>71</v>
      </c>
      <c r="AK110">
        <f>IF(zadosti[[#This Row],[pořadí3]]&lt;=10,1,0)</f>
        <v>0</v>
      </c>
      <c r="AL110">
        <v>1</v>
      </c>
    </row>
    <row r="111" spans="1:38">
      <c r="A111" t="s">
        <v>98</v>
      </c>
      <c r="B111" t="s">
        <v>70</v>
      </c>
      <c r="D111">
        <v>0</v>
      </c>
      <c r="E111">
        <v>0</v>
      </c>
      <c r="F111">
        <v>0</v>
      </c>
      <c r="G111">
        <v>0</v>
      </c>
      <c r="H111">
        <v>0</v>
      </c>
      <c r="I111">
        <v>1</v>
      </c>
      <c r="J111">
        <v>0</v>
      </c>
      <c r="K111">
        <v>0</v>
      </c>
      <c r="L111">
        <v>1</v>
      </c>
      <c r="M111">
        <v>0</v>
      </c>
      <c r="N111">
        <v>0</v>
      </c>
      <c r="O111">
        <v>0</v>
      </c>
      <c r="P111">
        <v>0</v>
      </c>
      <c r="Q111">
        <v>0</v>
      </c>
      <c r="R111">
        <v>0</v>
      </c>
      <c r="S111">
        <v>0</v>
      </c>
      <c r="T111">
        <v>0</v>
      </c>
      <c r="U111">
        <v>1</v>
      </c>
      <c r="V111">
        <v>0</v>
      </c>
      <c r="W111">
        <v>1</v>
      </c>
      <c r="X111">
        <v>0</v>
      </c>
      <c r="Y111">
        <v>0</v>
      </c>
      <c r="Z111">
        <v>0</v>
      </c>
      <c r="AA111">
        <v>0</v>
      </c>
      <c r="AB111">
        <v>4</v>
      </c>
      <c r="AC111">
        <f>RANK(zadosti[[#This Row],[celkem žádostí]],zadosti[celkem žádostí])</f>
        <v>94</v>
      </c>
      <c r="AD111">
        <f>IF(zadosti[[#This Row],[pořadí]]&lt;=10,1,0)</f>
        <v>0</v>
      </c>
      <c r="AE111">
        <f>IFERROR(VLOOKUP(zadosti[[#This Row],[Státní příslušnost]],udeleno[],29,FALSE),0)</f>
        <v>0</v>
      </c>
      <c r="AF111">
        <f>RANK(zadosti[[#This Row],[počet udělených]],zadosti[počet udělených])</f>
        <v>71</v>
      </c>
      <c r="AG111">
        <f>IF(zadosti[[#This Row],[pořadí2]]&lt;=10,1,0)</f>
        <v>0</v>
      </c>
      <c r="AH111">
        <f>IF(zadosti[[#This Row],[celkem žádostí]]&gt;300,1,0)</f>
        <v>0</v>
      </c>
      <c r="AI111" s="15">
        <f>IFERROR(100/(zadosti[[#This Row],[celkem žádostí]]/zadosti[[#This Row],[počet udělených]]),0)</f>
        <v>0</v>
      </c>
      <c r="AJ111" s="15">
        <f>RANK(zadosti[[#This Row],[úspěšnost]],zadosti[úspěšnost])</f>
        <v>71</v>
      </c>
      <c r="AK111">
        <f>IF(zadosti[[#This Row],[pořadí3]]&lt;=10,1,0)</f>
        <v>0</v>
      </c>
      <c r="AL111">
        <v>1</v>
      </c>
    </row>
    <row r="112" spans="1:38">
      <c r="A112" t="s">
        <v>99</v>
      </c>
      <c r="B112" t="s">
        <v>70</v>
      </c>
      <c r="D112">
        <v>0</v>
      </c>
      <c r="E112">
        <v>0</v>
      </c>
      <c r="F112">
        <v>0</v>
      </c>
      <c r="G112">
        <v>0</v>
      </c>
      <c r="H112">
        <v>0</v>
      </c>
      <c r="I112">
        <v>0</v>
      </c>
      <c r="J112">
        <v>0</v>
      </c>
      <c r="K112">
        <v>0</v>
      </c>
      <c r="L112">
        <v>0</v>
      </c>
      <c r="M112">
        <v>0</v>
      </c>
      <c r="N112">
        <v>0</v>
      </c>
      <c r="O112">
        <v>2</v>
      </c>
      <c r="P112">
        <v>0</v>
      </c>
      <c r="Q112">
        <v>0</v>
      </c>
      <c r="R112">
        <v>0</v>
      </c>
      <c r="S112">
        <v>0</v>
      </c>
      <c r="T112">
        <v>0</v>
      </c>
      <c r="U112">
        <v>0</v>
      </c>
      <c r="V112">
        <v>0</v>
      </c>
      <c r="W112">
        <v>0</v>
      </c>
      <c r="X112">
        <v>1</v>
      </c>
      <c r="Y112">
        <v>0</v>
      </c>
      <c r="Z112">
        <v>0</v>
      </c>
      <c r="AA112">
        <v>0</v>
      </c>
      <c r="AB112">
        <v>3</v>
      </c>
      <c r="AC112">
        <f>RANK(zadosti[[#This Row],[celkem žádostí]],zadosti[celkem žádostí])</f>
        <v>99</v>
      </c>
      <c r="AD112">
        <f>IF(zadosti[[#This Row],[pořadí]]&lt;=10,1,0)</f>
        <v>0</v>
      </c>
      <c r="AE112">
        <f>IFERROR(VLOOKUP(zadosti[[#This Row],[Státní příslušnost]],udeleno[],29,FALSE),0)</f>
        <v>0</v>
      </c>
      <c r="AF112">
        <f>RANK(zadosti[[#This Row],[počet udělených]],zadosti[počet udělených])</f>
        <v>71</v>
      </c>
      <c r="AG112">
        <f>IF(zadosti[[#This Row],[pořadí2]]&lt;=10,1,0)</f>
        <v>0</v>
      </c>
      <c r="AH112">
        <f>IF(zadosti[[#This Row],[celkem žádostí]]&gt;300,1,0)</f>
        <v>0</v>
      </c>
      <c r="AI112" s="15">
        <f>IFERROR(100/(zadosti[[#This Row],[celkem žádostí]]/zadosti[[#This Row],[počet udělených]]),0)</f>
        <v>0</v>
      </c>
      <c r="AJ112" s="15">
        <f>RANK(zadosti[[#This Row],[úspěšnost]],zadosti[úspěšnost])</f>
        <v>71</v>
      </c>
      <c r="AK112">
        <f>IF(zadosti[[#This Row],[pořadí3]]&lt;=10,1,0)</f>
        <v>0</v>
      </c>
      <c r="AL112">
        <v>1</v>
      </c>
    </row>
    <row r="113" spans="1:38">
      <c r="A113" t="s">
        <v>100</v>
      </c>
      <c r="B113" t="s">
        <v>70</v>
      </c>
      <c r="D113">
        <v>94</v>
      </c>
      <c r="E113">
        <v>68</v>
      </c>
      <c r="F113">
        <v>28</v>
      </c>
      <c r="G113">
        <v>40</v>
      </c>
      <c r="H113">
        <v>34</v>
      </c>
      <c r="I113">
        <v>38</v>
      </c>
      <c r="J113">
        <v>50</v>
      </c>
      <c r="K113">
        <v>78</v>
      </c>
      <c r="L113">
        <v>96</v>
      </c>
      <c r="M113">
        <v>69</v>
      </c>
      <c r="N113">
        <v>1</v>
      </c>
      <c r="O113">
        <v>41</v>
      </c>
      <c r="P113">
        <v>32</v>
      </c>
      <c r="Q113">
        <v>18</v>
      </c>
      <c r="R113">
        <v>12</v>
      </c>
      <c r="S113">
        <v>22</v>
      </c>
      <c r="T113">
        <v>26</v>
      </c>
      <c r="U113">
        <v>27</v>
      </c>
      <c r="V113">
        <v>29</v>
      </c>
      <c r="W113">
        <v>18</v>
      </c>
      <c r="X113">
        <v>19</v>
      </c>
      <c r="Y113">
        <v>19</v>
      </c>
      <c r="Z113">
        <v>11</v>
      </c>
      <c r="AA113">
        <v>10</v>
      </c>
      <c r="AB113">
        <v>880</v>
      </c>
      <c r="AC113">
        <f>RANK(zadosti[[#This Row],[celkem žádostí]],zadosti[celkem žádostí])</f>
        <v>23</v>
      </c>
      <c r="AD113">
        <f>IF(zadosti[[#This Row],[pořadí]]&lt;=10,1,0)</f>
        <v>0</v>
      </c>
      <c r="AE113">
        <f>IFERROR(VLOOKUP(zadosti[[#This Row],[Státní příslušnost]],udeleno[],29,FALSE),0)</f>
        <v>21</v>
      </c>
      <c r="AF113">
        <f>RANK(zadosti[[#This Row],[počet udělených]],zadosti[počet udělených])</f>
        <v>25</v>
      </c>
      <c r="AG113">
        <f>IF(zadosti[[#This Row],[pořadí2]]&lt;=10,1,0)</f>
        <v>0</v>
      </c>
      <c r="AH113">
        <f>IF(zadosti[[#This Row],[celkem žádostí]]&gt;300,1,0)</f>
        <v>1</v>
      </c>
      <c r="AI113" s="15">
        <f>IFERROR(100/(zadosti[[#This Row],[celkem žádostí]]/zadosti[[#This Row],[počet udělených]]),0)</f>
        <v>2.3863636363636362</v>
      </c>
      <c r="AJ113" s="15">
        <f>RANK(zadosti[[#This Row],[úspěšnost]],zadosti[úspěšnost])</f>
        <v>50</v>
      </c>
      <c r="AK113">
        <f>IF(zadosti[[#This Row],[pořadí3]]&lt;=10,1,0)</f>
        <v>0</v>
      </c>
      <c r="AL113">
        <v>1</v>
      </c>
    </row>
    <row r="114" spans="1:38">
      <c r="A114" t="s">
        <v>158</v>
      </c>
      <c r="B114" t="s">
        <v>70</v>
      </c>
      <c r="D114">
        <v>1</v>
      </c>
      <c r="E114">
        <v>3</v>
      </c>
      <c r="F114">
        <v>7</v>
      </c>
      <c r="G114">
        <v>31</v>
      </c>
      <c r="H114">
        <v>22</v>
      </c>
      <c r="I114">
        <v>25</v>
      </c>
      <c r="J114">
        <v>16</v>
      </c>
      <c r="K114">
        <v>13</v>
      </c>
      <c r="L114">
        <v>9</v>
      </c>
      <c r="M114">
        <v>2</v>
      </c>
      <c r="N114">
        <v>39</v>
      </c>
      <c r="O114">
        <v>2</v>
      </c>
      <c r="P114">
        <v>2</v>
      </c>
      <c r="Q114">
        <v>1</v>
      </c>
      <c r="R114">
        <v>1</v>
      </c>
      <c r="S114">
        <v>1</v>
      </c>
      <c r="T114">
        <v>3</v>
      </c>
      <c r="U114">
        <v>2</v>
      </c>
      <c r="V114">
        <v>0</v>
      </c>
      <c r="W114">
        <v>0</v>
      </c>
      <c r="X114">
        <v>0</v>
      </c>
      <c r="Y114">
        <v>0</v>
      </c>
      <c r="Z114">
        <v>0</v>
      </c>
      <c r="AA114">
        <v>1</v>
      </c>
      <c r="AB114">
        <v>181</v>
      </c>
      <c r="AC114">
        <f>RANK(zadosti[[#This Row],[celkem žádostí]],zadosti[celkem žádostí])</f>
        <v>35</v>
      </c>
      <c r="AD114">
        <f>IF(zadosti[[#This Row],[pořadí]]&lt;=10,1,0)</f>
        <v>0</v>
      </c>
      <c r="AE114">
        <f>IFERROR(VLOOKUP(zadosti[[#This Row],[Státní příslušnost]],udeleno[],29,FALSE),0)</f>
        <v>1</v>
      </c>
      <c r="AF114">
        <f>RANK(zadosti[[#This Row],[počet udělených]],zadosti[počet udělených])</f>
        <v>58</v>
      </c>
      <c r="AG114">
        <f>IF(zadosti[[#This Row],[pořadí2]]&lt;=10,1,0)</f>
        <v>0</v>
      </c>
      <c r="AH114">
        <f>IF(zadosti[[#This Row],[celkem žádostí]]&gt;300,1,0)</f>
        <v>0</v>
      </c>
      <c r="AI114" s="15">
        <f>IFERROR(100/(zadosti[[#This Row],[celkem žádostí]]/zadosti[[#This Row],[počet udělených]]),0)</f>
        <v>0.5524861878453039</v>
      </c>
      <c r="AJ114" s="15">
        <f>RANK(zadosti[[#This Row],[úspěšnost]],zadosti[úspěšnost])</f>
        <v>65</v>
      </c>
      <c r="AK114">
        <f>IF(zadosti[[#This Row],[pořadí3]]&lt;=10,1,0)</f>
        <v>0</v>
      </c>
      <c r="AL114">
        <v>1</v>
      </c>
    </row>
    <row r="115" spans="1:38">
      <c r="A115" t="s">
        <v>101</v>
      </c>
      <c r="B115" t="s">
        <v>70</v>
      </c>
      <c r="D115">
        <v>0</v>
      </c>
      <c r="E115">
        <v>0</v>
      </c>
      <c r="F115">
        <v>0</v>
      </c>
      <c r="G115">
        <v>1</v>
      </c>
      <c r="H115">
        <v>0</v>
      </c>
      <c r="I115">
        <v>0</v>
      </c>
      <c r="J115">
        <v>0</v>
      </c>
      <c r="K115">
        <v>0</v>
      </c>
      <c r="L115">
        <v>0</v>
      </c>
      <c r="M115">
        <v>0</v>
      </c>
      <c r="N115">
        <v>4</v>
      </c>
      <c r="O115">
        <v>0</v>
      </c>
      <c r="P115">
        <v>0</v>
      </c>
      <c r="Q115">
        <v>0</v>
      </c>
      <c r="R115">
        <v>0</v>
      </c>
      <c r="S115">
        <v>0</v>
      </c>
      <c r="T115">
        <v>0</v>
      </c>
      <c r="U115">
        <v>0</v>
      </c>
      <c r="V115">
        <v>0</v>
      </c>
      <c r="W115">
        <v>0</v>
      </c>
      <c r="X115">
        <v>0</v>
      </c>
      <c r="Y115">
        <v>0</v>
      </c>
      <c r="Z115">
        <v>0</v>
      </c>
      <c r="AA115">
        <v>0</v>
      </c>
      <c r="AB115">
        <v>5</v>
      </c>
      <c r="AC115">
        <f>RANK(zadosti[[#This Row],[celkem žádostí]],zadosti[celkem žádostí])</f>
        <v>90</v>
      </c>
      <c r="AD115">
        <f>IF(zadosti[[#This Row],[pořadí]]&lt;=10,1,0)</f>
        <v>0</v>
      </c>
      <c r="AE115">
        <f>IFERROR(VLOOKUP(zadosti[[#This Row],[Státní příslušnost]],udeleno[],29,FALSE),0)</f>
        <v>0</v>
      </c>
      <c r="AF115">
        <f>RANK(zadosti[[#This Row],[počet udělených]],zadosti[počet udělených])</f>
        <v>71</v>
      </c>
      <c r="AG115">
        <f>IF(zadosti[[#This Row],[pořadí2]]&lt;=10,1,0)</f>
        <v>0</v>
      </c>
      <c r="AH115">
        <f>IF(zadosti[[#This Row],[celkem žádostí]]&gt;300,1,0)</f>
        <v>0</v>
      </c>
      <c r="AI115" s="15">
        <f>IFERROR(100/(zadosti[[#This Row],[celkem žádostí]]/zadosti[[#This Row],[počet udělených]]),0)</f>
        <v>0</v>
      </c>
      <c r="AJ115" s="15">
        <f>RANK(zadosti[[#This Row],[úspěšnost]],zadosti[úspěšnost])</f>
        <v>71</v>
      </c>
      <c r="AK115">
        <f>IF(zadosti[[#This Row],[pořadí3]]&lt;=10,1,0)</f>
        <v>0</v>
      </c>
      <c r="AL115">
        <v>1</v>
      </c>
    </row>
    <row r="116" spans="1:38">
      <c r="A116" t="s">
        <v>102</v>
      </c>
      <c r="B116" t="s">
        <v>70</v>
      </c>
      <c r="D116">
        <v>14</v>
      </c>
      <c r="E116">
        <v>5</v>
      </c>
      <c r="F116">
        <v>3</v>
      </c>
      <c r="G116">
        <v>5</v>
      </c>
      <c r="H116">
        <v>15</v>
      </c>
      <c r="I116">
        <v>6</v>
      </c>
      <c r="J116">
        <v>3</v>
      </c>
      <c r="K116">
        <v>6</v>
      </c>
      <c r="L116">
        <v>10</v>
      </c>
      <c r="M116">
        <v>3</v>
      </c>
      <c r="N116">
        <v>0</v>
      </c>
      <c r="O116">
        <v>1</v>
      </c>
      <c r="P116">
        <v>1</v>
      </c>
      <c r="Q116">
        <v>1</v>
      </c>
      <c r="R116">
        <v>1</v>
      </c>
      <c r="S116">
        <v>2</v>
      </c>
      <c r="T116">
        <v>1</v>
      </c>
      <c r="U116">
        <v>0</v>
      </c>
      <c r="V116">
        <v>0</v>
      </c>
      <c r="W116">
        <v>0</v>
      </c>
      <c r="X116">
        <v>1</v>
      </c>
      <c r="Y116">
        <v>1</v>
      </c>
      <c r="Z116">
        <v>0</v>
      </c>
      <c r="AA116">
        <v>1</v>
      </c>
      <c r="AB116">
        <v>80</v>
      </c>
      <c r="AC116">
        <f>RANK(zadosti[[#This Row],[celkem žádostí]],zadosti[celkem žádostí])</f>
        <v>50</v>
      </c>
      <c r="AD116">
        <f>IF(zadosti[[#This Row],[pořadí]]&lt;=10,1,0)</f>
        <v>0</v>
      </c>
      <c r="AE116">
        <f>IFERROR(VLOOKUP(zadosti[[#This Row],[Státní příslušnost]],udeleno[],29,FALSE),0)</f>
        <v>1</v>
      </c>
      <c r="AF116">
        <f>RANK(zadosti[[#This Row],[počet udělených]],zadosti[počet udělených])</f>
        <v>58</v>
      </c>
      <c r="AG116">
        <f>IF(zadosti[[#This Row],[pořadí2]]&lt;=10,1,0)</f>
        <v>0</v>
      </c>
      <c r="AH116">
        <f>IF(zadosti[[#This Row],[celkem žádostí]]&gt;300,1,0)</f>
        <v>0</v>
      </c>
      <c r="AI116" s="15">
        <f>IFERROR(100/(zadosti[[#This Row],[celkem žádostí]]/zadosti[[#This Row],[počet udělených]]),0)</f>
        <v>1.25</v>
      </c>
      <c r="AJ116" s="15">
        <f>RANK(zadosti[[#This Row],[úspěšnost]],zadosti[úspěšnost])</f>
        <v>57</v>
      </c>
      <c r="AK116">
        <f>IF(zadosti[[#This Row],[pořadí3]]&lt;=10,1,0)</f>
        <v>0</v>
      </c>
      <c r="AL116">
        <v>1</v>
      </c>
    </row>
    <row r="117" spans="1:38">
      <c r="A117" t="s">
        <v>103</v>
      </c>
      <c r="B117" t="s">
        <v>70</v>
      </c>
      <c r="D117">
        <v>5</v>
      </c>
      <c r="E117">
        <v>19</v>
      </c>
      <c r="F117">
        <v>8</v>
      </c>
      <c r="G117">
        <v>12</v>
      </c>
      <c r="H117">
        <v>3</v>
      </c>
      <c r="I117">
        <v>0</v>
      </c>
      <c r="J117">
        <v>3</v>
      </c>
      <c r="K117">
        <v>0</v>
      </c>
      <c r="L117">
        <v>11</v>
      </c>
      <c r="M117">
        <v>3</v>
      </c>
      <c r="N117">
        <v>4</v>
      </c>
      <c r="O117">
        <v>0</v>
      </c>
      <c r="P117">
        <v>0</v>
      </c>
      <c r="Q117">
        <v>1</v>
      </c>
      <c r="R117">
        <v>0</v>
      </c>
      <c r="S117">
        <v>0</v>
      </c>
      <c r="T117">
        <v>2</v>
      </c>
      <c r="U117">
        <v>0</v>
      </c>
      <c r="V117">
        <v>0</v>
      </c>
      <c r="W117">
        <v>0</v>
      </c>
      <c r="X117">
        <v>0</v>
      </c>
      <c r="Y117">
        <v>0</v>
      </c>
      <c r="Z117">
        <v>0</v>
      </c>
      <c r="AA117">
        <v>0</v>
      </c>
      <c r="AB117">
        <v>71</v>
      </c>
      <c r="AC117">
        <f>RANK(zadosti[[#This Row],[celkem žádostí]],zadosti[celkem žádostí])</f>
        <v>52</v>
      </c>
      <c r="AD117">
        <f>IF(zadosti[[#This Row],[pořadí]]&lt;=10,1,0)</f>
        <v>0</v>
      </c>
      <c r="AE117">
        <f>IFERROR(VLOOKUP(zadosti[[#This Row],[Státní příslušnost]],udeleno[],29,FALSE),0)</f>
        <v>7</v>
      </c>
      <c r="AF117">
        <f>RANK(zadosti[[#This Row],[počet udělených]],zadosti[počet udělených])</f>
        <v>36</v>
      </c>
      <c r="AG117">
        <f>IF(zadosti[[#This Row],[pořadí2]]&lt;=10,1,0)</f>
        <v>0</v>
      </c>
      <c r="AH117">
        <f>IF(zadosti[[#This Row],[celkem žádostí]]&gt;300,1,0)</f>
        <v>0</v>
      </c>
      <c r="AI117" s="15">
        <f>IFERROR(100/(zadosti[[#This Row],[celkem žádostí]]/zadosti[[#This Row],[počet udělených]]),0)</f>
        <v>9.8591549295774659</v>
      </c>
      <c r="AJ117" s="15">
        <f>RANK(zadosti[[#This Row],[úspěšnost]],zadosti[úspěšnost])</f>
        <v>25</v>
      </c>
      <c r="AK117">
        <f>IF(zadosti[[#This Row],[pořadí3]]&lt;=10,1,0)</f>
        <v>0</v>
      </c>
      <c r="AL117">
        <v>1</v>
      </c>
    </row>
    <row r="118" spans="1:38">
      <c r="A118" t="s">
        <v>104</v>
      </c>
      <c r="B118" t="s">
        <v>70</v>
      </c>
      <c r="D118">
        <v>10</v>
      </c>
      <c r="E118">
        <v>13</v>
      </c>
      <c r="F118">
        <v>2</v>
      </c>
      <c r="G118">
        <v>6</v>
      </c>
      <c r="H118">
        <v>12</v>
      </c>
      <c r="I118">
        <v>17</v>
      </c>
      <c r="J118">
        <v>7</v>
      </c>
      <c r="K118">
        <v>7</v>
      </c>
      <c r="L118">
        <v>20</v>
      </c>
      <c r="M118">
        <v>6</v>
      </c>
      <c r="N118">
        <v>4</v>
      </c>
      <c r="O118">
        <v>2</v>
      </c>
      <c r="P118">
        <v>4</v>
      </c>
      <c r="Q118">
        <v>0</v>
      </c>
      <c r="R118">
        <v>0</v>
      </c>
      <c r="S118">
        <v>0</v>
      </c>
      <c r="T118">
        <v>1</v>
      </c>
      <c r="U118">
        <v>1</v>
      </c>
      <c r="V118">
        <v>2</v>
      </c>
      <c r="W118">
        <v>0</v>
      </c>
      <c r="X118">
        <v>4</v>
      </c>
      <c r="Y118">
        <v>1</v>
      </c>
      <c r="Z118">
        <v>1</v>
      </c>
      <c r="AA118">
        <v>13</v>
      </c>
      <c r="AB118">
        <v>133</v>
      </c>
      <c r="AC118">
        <f>RANK(zadosti[[#This Row],[celkem žádostí]],zadosti[celkem žádostí])</f>
        <v>39</v>
      </c>
      <c r="AD118">
        <f>IF(zadosti[[#This Row],[pořadí]]&lt;=10,1,0)</f>
        <v>0</v>
      </c>
      <c r="AE118">
        <f>IFERROR(VLOOKUP(zadosti[[#This Row],[Státní příslušnost]],udeleno[],29,FALSE),0)</f>
        <v>33</v>
      </c>
      <c r="AF118">
        <f>RANK(zadosti[[#This Row],[počet udělených]],zadosti[počet udělených])</f>
        <v>19</v>
      </c>
      <c r="AG118">
        <f>IF(zadosti[[#This Row],[pořadí2]]&lt;=10,1,0)</f>
        <v>0</v>
      </c>
      <c r="AH118">
        <f>IF(zadosti[[#This Row],[celkem žádostí]]&gt;300,1,0)</f>
        <v>0</v>
      </c>
      <c r="AI118" s="15">
        <f>IFERROR(100/(zadosti[[#This Row],[celkem žádostí]]/zadosti[[#This Row],[počet udělených]]),0)</f>
        <v>24.81203007518797</v>
      </c>
      <c r="AJ118" s="15">
        <f>RANK(zadosti[[#This Row],[úspěšnost]],zadosti[úspěšnost])</f>
        <v>12</v>
      </c>
      <c r="AK118">
        <f>IF(zadosti[[#This Row],[pořadí3]]&lt;=10,1,0)</f>
        <v>0</v>
      </c>
      <c r="AL118">
        <v>1</v>
      </c>
    </row>
    <row r="119" spans="1:38">
      <c r="A119" t="s">
        <v>159</v>
      </c>
      <c r="B119" t="s">
        <v>70</v>
      </c>
      <c r="D119">
        <v>0</v>
      </c>
      <c r="E119">
        <v>0</v>
      </c>
      <c r="F119">
        <v>0</v>
      </c>
      <c r="G119">
        <v>1</v>
      </c>
      <c r="H119">
        <v>0</v>
      </c>
      <c r="I119">
        <v>0</v>
      </c>
      <c r="J119">
        <v>0</v>
      </c>
      <c r="K119">
        <v>0</v>
      </c>
      <c r="L119">
        <v>0</v>
      </c>
      <c r="M119">
        <v>0</v>
      </c>
      <c r="N119">
        <v>4</v>
      </c>
      <c r="O119">
        <v>0</v>
      </c>
      <c r="P119">
        <v>1</v>
      </c>
      <c r="Q119">
        <v>0</v>
      </c>
      <c r="R119">
        <v>0</v>
      </c>
      <c r="S119">
        <v>0</v>
      </c>
      <c r="T119">
        <v>0</v>
      </c>
      <c r="U119">
        <v>0</v>
      </c>
      <c r="V119">
        <v>0</v>
      </c>
      <c r="W119">
        <v>0</v>
      </c>
      <c r="X119">
        <v>0</v>
      </c>
      <c r="Y119">
        <v>0</v>
      </c>
      <c r="Z119">
        <v>0</v>
      </c>
      <c r="AA119">
        <v>0</v>
      </c>
      <c r="AB119">
        <v>6</v>
      </c>
      <c r="AC119">
        <f>RANK(zadosti[[#This Row],[celkem žádostí]],zadosti[celkem žádostí])</f>
        <v>87</v>
      </c>
      <c r="AD119">
        <f>IF(zadosti[[#This Row],[pořadí]]&lt;=10,1,0)</f>
        <v>0</v>
      </c>
      <c r="AE119">
        <f>IFERROR(VLOOKUP(zadosti[[#This Row],[Státní příslušnost]],udeleno[],29,FALSE),0)</f>
        <v>0</v>
      </c>
      <c r="AF119">
        <f>RANK(zadosti[[#This Row],[počet udělených]],zadosti[počet udělených])</f>
        <v>71</v>
      </c>
      <c r="AG119">
        <f>IF(zadosti[[#This Row],[pořadí2]]&lt;=10,1,0)</f>
        <v>0</v>
      </c>
      <c r="AH119">
        <f>IF(zadosti[[#This Row],[celkem žádostí]]&gt;300,1,0)</f>
        <v>0</v>
      </c>
      <c r="AI119" s="15">
        <f>IFERROR(100/(zadosti[[#This Row],[celkem žádostí]]/zadosti[[#This Row],[počet udělených]]),0)</f>
        <v>0</v>
      </c>
      <c r="AJ119" s="15">
        <f>RANK(zadosti[[#This Row],[úspěšnost]],zadosti[úspěšnost])</f>
        <v>71</v>
      </c>
      <c r="AK119">
        <f>IF(zadosti[[#This Row],[pořadí3]]&lt;=10,1,0)</f>
        <v>0</v>
      </c>
      <c r="AL119">
        <v>1</v>
      </c>
    </row>
    <row r="120" spans="1:38">
      <c r="A120" t="s">
        <v>105</v>
      </c>
      <c r="B120" t="s">
        <v>70</v>
      </c>
      <c r="D120">
        <v>0</v>
      </c>
      <c r="E120">
        <v>5</v>
      </c>
      <c r="F120">
        <v>32</v>
      </c>
      <c r="G120">
        <v>5</v>
      </c>
      <c r="H120">
        <v>8</v>
      </c>
      <c r="I120">
        <v>4</v>
      </c>
      <c r="J120">
        <v>11</v>
      </c>
      <c r="K120">
        <v>15</v>
      </c>
      <c r="L120">
        <v>15</v>
      </c>
      <c r="M120">
        <v>2</v>
      </c>
      <c r="N120">
        <v>0</v>
      </c>
      <c r="O120">
        <v>0</v>
      </c>
      <c r="P120">
        <v>2</v>
      </c>
      <c r="Q120">
        <v>0</v>
      </c>
      <c r="R120">
        <v>0</v>
      </c>
      <c r="S120">
        <v>0</v>
      </c>
      <c r="T120">
        <v>1</v>
      </c>
      <c r="U120">
        <v>0</v>
      </c>
      <c r="V120">
        <v>0</v>
      </c>
      <c r="W120">
        <v>0</v>
      </c>
      <c r="X120">
        <v>4</v>
      </c>
      <c r="Y120">
        <v>0</v>
      </c>
      <c r="Z120">
        <v>0</v>
      </c>
      <c r="AA120">
        <v>0</v>
      </c>
      <c r="AB120">
        <v>104</v>
      </c>
      <c r="AC120">
        <f>RANK(zadosti[[#This Row],[celkem žádostí]],zadosti[celkem žádostí])</f>
        <v>43</v>
      </c>
      <c r="AD120">
        <f>IF(zadosti[[#This Row],[pořadí]]&lt;=10,1,0)</f>
        <v>0</v>
      </c>
      <c r="AE120">
        <f>IFERROR(VLOOKUP(zadosti[[#This Row],[Státní příslušnost]],udeleno[],29,FALSE),0)</f>
        <v>16</v>
      </c>
      <c r="AF120">
        <f>RANK(zadosti[[#This Row],[počet udělených]],zadosti[počet udělených])</f>
        <v>28</v>
      </c>
      <c r="AG120">
        <f>IF(zadosti[[#This Row],[pořadí2]]&lt;=10,1,0)</f>
        <v>0</v>
      </c>
      <c r="AH120">
        <f>IF(zadosti[[#This Row],[celkem žádostí]]&gt;300,1,0)</f>
        <v>0</v>
      </c>
      <c r="AI120" s="15">
        <f>IFERROR(100/(zadosti[[#This Row],[celkem žádostí]]/zadosti[[#This Row],[počet udělených]]),0)</f>
        <v>15.384615384615385</v>
      </c>
      <c r="AJ120" s="15">
        <f>RANK(zadosti[[#This Row],[úspěšnost]],zadosti[úspěšnost])</f>
        <v>19</v>
      </c>
      <c r="AK120">
        <f>IF(zadosti[[#This Row],[pořadí3]]&lt;=10,1,0)</f>
        <v>0</v>
      </c>
      <c r="AL120">
        <v>1</v>
      </c>
    </row>
    <row r="121" spans="1:38">
      <c r="A121" t="s">
        <v>106</v>
      </c>
      <c r="B121" t="s">
        <v>70</v>
      </c>
      <c r="D121">
        <v>0</v>
      </c>
      <c r="E121">
        <v>0</v>
      </c>
      <c r="F121">
        <v>1</v>
      </c>
      <c r="G121">
        <v>0</v>
      </c>
      <c r="H121">
        <v>0</v>
      </c>
      <c r="I121">
        <v>0</v>
      </c>
      <c r="J121">
        <v>0</v>
      </c>
      <c r="K121">
        <v>0</v>
      </c>
      <c r="L121">
        <v>0</v>
      </c>
      <c r="M121">
        <v>0</v>
      </c>
      <c r="N121">
        <v>6</v>
      </c>
      <c r="O121">
        <v>0</v>
      </c>
      <c r="P121">
        <v>0</v>
      </c>
      <c r="Q121">
        <v>0</v>
      </c>
      <c r="R121">
        <v>0</v>
      </c>
      <c r="S121">
        <v>0</v>
      </c>
      <c r="T121">
        <v>0</v>
      </c>
      <c r="U121">
        <v>0</v>
      </c>
      <c r="V121">
        <v>0</v>
      </c>
      <c r="W121">
        <v>0</v>
      </c>
      <c r="X121">
        <v>0</v>
      </c>
      <c r="Y121">
        <v>0</v>
      </c>
      <c r="Z121">
        <v>0</v>
      </c>
      <c r="AA121">
        <v>0</v>
      </c>
      <c r="AB121">
        <v>7</v>
      </c>
      <c r="AC121">
        <f>RANK(zadosti[[#This Row],[celkem žádostí]],zadosti[celkem žádostí])</f>
        <v>84</v>
      </c>
      <c r="AD121">
        <f>IF(zadosti[[#This Row],[pořadí]]&lt;=10,1,0)</f>
        <v>0</v>
      </c>
      <c r="AE121">
        <f>IFERROR(VLOOKUP(zadosti[[#This Row],[Státní příslušnost]],udeleno[],29,FALSE),0)</f>
        <v>0</v>
      </c>
      <c r="AF121">
        <f>RANK(zadosti[[#This Row],[počet udělených]],zadosti[počet udělených])</f>
        <v>71</v>
      </c>
      <c r="AG121">
        <f>IF(zadosti[[#This Row],[pořadí2]]&lt;=10,1,0)</f>
        <v>0</v>
      </c>
      <c r="AH121">
        <f>IF(zadosti[[#This Row],[celkem žádostí]]&gt;300,1,0)</f>
        <v>0</v>
      </c>
      <c r="AI121" s="15">
        <f>IFERROR(100/(zadosti[[#This Row],[celkem žádostí]]/zadosti[[#This Row],[počet udělených]]),0)</f>
        <v>0</v>
      </c>
      <c r="AJ121" s="15">
        <f>RANK(zadosti[[#This Row],[úspěšnost]],zadosti[úspěšnost])</f>
        <v>71</v>
      </c>
      <c r="AK121">
        <f>IF(zadosti[[#This Row],[pořadí3]]&lt;=10,1,0)</f>
        <v>0</v>
      </c>
      <c r="AL121">
        <v>1</v>
      </c>
    </row>
    <row r="122" spans="1:38">
      <c r="A122" t="s">
        <v>107</v>
      </c>
      <c r="B122" t="s">
        <v>70</v>
      </c>
      <c r="D122">
        <v>0</v>
      </c>
      <c r="E122">
        <v>0</v>
      </c>
      <c r="F122">
        <v>0</v>
      </c>
      <c r="G122">
        <v>0</v>
      </c>
      <c r="H122">
        <v>0</v>
      </c>
      <c r="I122">
        <v>0</v>
      </c>
      <c r="J122">
        <v>0</v>
      </c>
      <c r="K122">
        <v>1</v>
      </c>
      <c r="L122">
        <v>0</v>
      </c>
      <c r="M122">
        <v>0</v>
      </c>
      <c r="N122">
        <v>0</v>
      </c>
      <c r="O122">
        <v>0</v>
      </c>
      <c r="P122">
        <v>0</v>
      </c>
      <c r="Q122">
        <v>0</v>
      </c>
      <c r="R122">
        <v>0</v>
      </c>
      <c r="S122">
        <v>0</v>
      </c>
      <c r="T122">
        <v>0</v>
      </c>
      <c r="U122">
        <v>1</v>
      </c>
      <c r="V122">
        <v>0</v>
      </c>
      <c r="W122">
        <v>0</v>
      </c>
      <c r="X122">
        <v>0</v>
      </c>
      <c r="Y122">
        <v>0</v>
      </c>
      <c r="Z122">
        <v>0</v>
      </c>
      <c r="AA122">
        <v>0</v>
      </c>
      <c r="AB122">
        <v>2</v>
      </c>
      <c r="AC122">
        <f>RANK(zadosti[[#This Row],[celkem žádostí]],zadosti[celkem žádostí])</f>
        <v>104</v>
      </c>
      <c r="AD122">
        <f>IF(zadosti[[#This Row],[pořadí]]&lt;=10,1,0)</f>
        <v>0</v>
      </c>
      <c r="AE122">
        <f>IFERROR(VLOOKUP(zadosti[[#This Row],[Státní příslušnost]],udeleno[],29,FALSE),0)</f>
        <v>0</v>
      </c>
      <c r="AF122">
        <f>RANK(zadosti[[#This Row],[počet udělených]],zadosti[počet udělených])</f>
        <v>71</v>
      </c>
      <c r="AG122">
        <f>IF(zadosti[[#This Row],[pořadí2]]&lt;=10,1,0)</f>
        <v>0</v>
      </c>
      <c r="AH122">
        <f>IF(zadosti[[#This Row],[celkem žádostí]]&gt;300,1,0)</f>
        <v>0</v>
      </c>
      <c r="AI122" s="15">
        <f>IFERROR(100/(zadosti[[#This Row],[celkem žádostí]]/zadosti[[#This Row],[počet udělených]]),0)</f>
        <v>0</v>
      </c>
      <c r="AJ122" s="15">
        <f>RANK(zadosti[[#This Row],[úspěšnost]],zadosti[úspěšnost])</f>
        <v>71</v>
      </c>
      <c r="AK122">
        <f>IF(zadosti[[#This Row],[pořadí3]]&lt;=10,1,0)</f>
        <v>0</v>
      </c>
      <c r="AL122">
        <v>1</v>
      </c>
    </row>
    <row r="123" spans="1:38">
      <c r="A123" t="s">
        <v>108</v>
      </c>
      <c r="B123" t="s">
        <v>70</v>
      </c>
      <c r="D123">
        <v>1</v>
      </c>
      <c r="E123">
        <v>0</v>
      </c>
      <c r="F123">
        <v>1</v>
      </c>
      <c r="G123">
        <v>0</v>
      </c>
      <c r="H123">
        <v>0</v>
      </c>
      <c r="I123">
        <v>0</v>
      </c>
      <c r="J123">
        <v>0</v>
      </c>
      <c r="K123">
        <v>1</v>
      </c>
      <c r="L123">
        <v>1</v>
      </c>
      <c r="M123">
        <v>0</v>
      </c>
      <c r="N123">
        <v>0</v>
      </c>
      <c r="O123">
        <v>0</v>
      </c>
      <c r="P123">
        <v>0</v>
      </c>
      <c r="Q123">
        <v>0</v>
      </c>
      <c r="R123">
        <v>0</v>
      </c>
      <c r="S123">
        <v>0</v>
      </c>
      <c r="T123">
        <v>1</v>
      </c>
      <c r="U123">
        <v>1</v>
      </c>
      <c r="V123">
        <v>1</v>
      </c>
      <c r="W123">
        <v>0</v>
      </c>
      <c r="X123">
        <v>1</v>
      </c>
      <c r="Y123">
        <v>0</v>
      </c>
      <c r="Z123">
        <v>1</v>
      </c>
      <c r="AA123">
        <v>0</v>
      </c>
      <c r="AB123">
        <v>9</v>
      </c>
      <c r="AC123">
        <f>RANK(zadosti[[#This Row],[celkem žádostí]],zadosti[celkem žádostí])</f>
        <v>80</v>
      </c>
      <c r="AD123">
        <f>IF(zadosti[[#This Row],[pořadí]]&lt;=10,1,0)</f>
        <v>0</v>
      </c>
      <c r="AE123">
        <f>IFERROR(VLOOKUP(zadosti[[#This Row],[Státní příslušnost]],udeleno[],29,FALSE),0)</f>
        <v>2</v>
      </c>
      <c r="AF123">
        <f>RANK(zadosti[[#This Row],[počet udělených]],zadosti[počet udělených])</f>
        <v>52</v>
      </c>
      <c r="AG123">
        <f>IF(zadosti[[#This Row],[pořadí2]]&lt;=10,1,0)</f>
        <v>0</v>
      </c>
      <c r="AH123">
        <f>IF(zadosti[[#This Row],[celkem žádostí]]&gt;300,1,0)</f>
        <v>0</v>
      </c>
      <c r="AI123" s="15">
        <f>IFERROR(100/(zadosti[[#This Row],[celkem žádostí]]/zadosti[[#This Row],[počet udělených]]),0)</f>
        <v>22.222222222222221</v>
      </c>
      <c r="AJ123" s="15">
        <f>RANK(zadosti[[#This Row],[úspěšnost]],zadosti[úspěšnost])</f>
        <v>14</v>
      </c>
      <c r="AK123">
        <f>IF(zadosti[[#This Row],[pořadí3]]&lt;=10,1,0)</f>
        <v>0</v>
      </c>
      <c r="AL123">
        <v>1</v>
      </c>
    </row>
    <row r="124" spans="1:38">
      <c r="A124" t="s">
        <v>109</v>
      </c>
      <c r="B124" t="s">
        <v>70</v>
      </c>
      <c r="D124">
        <v>0</v>
      </c>
      <c r="E124">
        <v>4</v>
      </c>
      <c r="F124">
        <v>8</v>
      </c>
      <c r="G124">
        <v>9</v>
      </c>
      <c r="H124">
        <v>4</v>
      </c>
      <c r="I124">
        <v>9</v>
      </c>
      <c r="J124">
        <v>2</v>
      </c>
      <c r="K124">
        <v>1</v>
      </c>
      <c r="L124">
        <v>8</v>
      </c>
      <c r="M124">
        <v>1</v>
      </c>
      <c r="N124">
        <v>2</v>
      </c>
      <c r="O124">
        <v>3</v>
      </c>
      <c r="P124">
        <v>1</v>
      </c>
      <c r="Q124">
        <v>3</v>
      </c>
      <c r="R124">
        <v>3</v>
      </c>
      <c r="S124">
        <v>3</v>
      </c>
      <c r="T124">
        <v>2</v>
      </c>
      <c r="U124">
        <v>3</v>
      </c>
      <c r="V124">
        <v>6</v>
      </c>
      <c r="W124">
        <v>8</v>
      </c>
      <c r="X124">
        <v>11</v>
      </c>
      <c r="Y124">
        <v>7</v>
      </c>
      <c r="Z124">
        <v>8</v>
      </c>
      <c r="AA124">
        <v>14</v>
      </c>
      <c r="AB124">
        <v>120</v>
      </c>
      <c r="AC124">
        <f>RANK(zadosti[[#This Row],[celkem žádostí]],zadosti[celkem žádostí])</f>
        <v>41</v>
      </c>
      <c r="AD124">
        <f>IF(zadosti[[#This Row],[pořadí]]&lt;=10,1,0)</f>
        <v>0</v>
      </c>
      <c r="AE124">
        <f>IFERROR(VLOOKUP(zadosti[[#This Row],[Státní příslušnost]],udeleno[],29,FALSE),0)</f>
        <v>0</v>
      </c>
      <c r="AF124">
        <f>RANK(zadosti[[#This Row],[počet udělených]],zadosti[počet udělených])</f>
        <v>71</v>
      </c>
      <c r="AG124">
        <f>IF(zadosti[[#This Row],[pořadí2]]&lt;=10,1,0)</f>
        <v>0</v>
      </c>
      <c r="AH124">
        <f>IF(zadosti[[#This Row],[celkem žádostí]]&gt;300,1,0)</f>
        <v>0</v>
      </c>
      <c r="AI124" s="15">
        <f>IFERROR(100/(zadosti[[#This Row],[celkem žádostí]]/zadosti[[#This Row],[počet udělených]]),0)</f>
        <v>0</v>
      </c>
      <c r="AJ124" s="15">
        <f>RANK(zadosti[[#This Row],[úspěšnost]],zadosti[úspěšnost])</f>
        <v>71</v>
      </c>
      <c r="AK124">
        <f>IF(zadosti[[#This Row],[pořadí3]]&lt;=10,1,0)</f>
        <v>0</v>
      </c>
      <c r="AL124">
        <v>1</v>
      </c>
    </row>
    <row r="125" spans="1:38">
      <c r="A125" t="s">
        <v>110</v>
      </c>
      <c r="B125" t="s">
        <v>70</v>
      </c>
      <c r="D125">
        <v>0</v>
      </c>
      <c r="E125">
        <v>0</v>
      </c>
      <c r="F125">
        <v>0</v>
      </c>
      <c r="G125">
        <v>0</v>
      </c>
      <c r="H125">
        <v>0</v>
      </c>
      <c r="I125">
        <v>1</v>
      </c>
      <c r="J125">
        <v>1</v>
      </c>
      <c r="K125">
        <v>0</v>
      </c>
      <c r="L125">
        <v>2</v>
      </c>
      <c r="M125">
        <v>0</v>
      </c>
      <c r="N125">
        <v>2</v>
      </c>
      <c r="O125">
        <v>0</v>
      </c>
      <c r="P125">
        <v>0</v>
      </c>
      <c r="Q125">
        <v>1</v>
      </c>
      <c r="R125">
        <v>4</v>
      </c>
      <c r="S125">
        <v>0</v>
      </c>
      <c r="T125">
        <v>0</v>
      </c>
      <c r="U125">
        <v>1</v>
      </c>
      <c r="V125">
        <v>0</v>
      </c>
      <c r="W125">
        <v>0</v>
      </c>
      <c r="X125">
        <v>2</v>
      </c>
      <c r="Y125">
        <v>2</v>
      </c>
      <c r="Z125">
        <v>0</v>
      </c>
      <c r="AA125">
        <v>0</v>
      </c>
      <c r="AB125">
        <v>16</v>
      </c>
      <c r="AC125">
        <f>RANK(zadosti[[#This Row],[celkem žádostí]],zadosti[celkem žádostí])</f>
        <v>72</v>
      </c>
      <c r="AD125">
        <f>IF(zadosti[[#This Row],[pořadí]]&lt;=10,1,0)</f>
        <v>0</v>
      </c>
      <c r="AE125">
        <f>IFERROR(VLOOKUP(zadosti[[#This Row],[Státní příslušnost]],udeleno[],29,FALSE),0)</f>
        <v>4</v>
      </c>
      <c r="AF125">
        <f>RANK(zadosti[[#This Row],[počet udělených]],zadosti[počet udělených])</f>
        <v>43</v>
      </c>
      <c r="AG125">
        <f>IF(zadosti[[#This Row],[pořadí2]]&lt;=10,1,0)</f>
        <v>0</v>
      </c>
      <c r="AH125">
        <f>IF(zadosti[[#This Row],[celkem žádostí]]&gt;300,1,0)</f>
        <v>0</v>
      </c>
      <c r="AI125" s="15">
        <f>IFERROR(100/(zadosti[[#This Row],[celkem žádostí]]/zadosti[[#This Row],[počet udělených]]),0)</f>
        <v>25</v>
      </c>
      <c r="AJ125" s="15">
        <f>RANK(zadosti[[#This Row],[úspěšnost]],zadosti[úspěšnost])</f>
        <v>11</v>
      </c>
      <c r="AK125">
        <f>IF(zadosti[[#This Row],[pořadí3]]&lt;=10,1,0)</f>
        <v>0</v>
      </c>
      <c r="AL125">
        <v>1</v>
      </c>
    </row>
    <row r="126" spans="1:38">
      <c r="A126" t="s">
        <v>111</v>
      </c>
      <c r="B126" t="s">
        <v>70</v>
      </c>
      <c r="D126">
        <v>0</v>
      </c>
      <c r="E126">
        <v>0</v>
      </c>
      <c r="F126">
        <v>0</v>
      </c>
      <c r="G126">
        <v>0</v>
      </c>
      <c r="H126">
        <v>0</v>
      </c>
      <c r="I126">
        <v>0</v>
      </c>
      <c r="J126">
        <v>0</v>
      </c>
      <c r="K126">
        <v>0</v>
      </c>
      <c r="L126">
        <v>0</v>
      </c>
      <c r="M126">
        <v>1</v>
      </c>
      <c r="N126">
        <v>0</v>
      </c>
      <c r="O126">
        <v>0</v>
      </c>
      <c r="P126">
        <v>0</v>
      </c>
      <c r="Q126">
        <v>1</v>
      </c>
      <c r="R126">
        <v>0</v>
      </c>
      <c r="S126">
        <v>0</v>
      </c>
      <c r="T126">
        <v>0</v>
      </c>
      <c r="U126">
        <v>0</v>
      </c>
      <c r="V126">
        <v>0</v>
      </c>
      <c r="W126">
        <v>0</v>
      </c>
      <c r="X126">
        <v>0</v>
      </c>
      <c r="Y126">
        <v>0</v>
      </c>
      <c r="Z126">
        <v>0</v>
      </c>
      <c r="AA126">
        <v>0</v>
      </c>
      <c r="AB126">
        <v>2</v>
      </c>
      <c r="AC126">
        <f>RANK(zadosti[[#This Row],[celkem žádostí]],zadosti[celkem žádostí])</f>
        <v>104</v>
      </c>
      <c r="AD126">
        <f>IF(zadosti[[#This Row],[pořadí]]&lt;=10,1,0)</f>
        <v>0</v>
      </c>
      <c r="AE126">
        <f>IFERROR(VLOOKUP(zadosti[[#This Row],[Státní příslušnost]],udeleno[],29,FALSE),0)</f>
        <v>0</v>
      </c>
      <c r="AF126">
        <f>RANK(zadosti[[#This Row],[počet udělených]],zadosti[počet udělených])</f>
        <v>71</v>
      </c>
      <c r="AG126">
        <f>IF(zadosti[[#This Row],[pořadí2]]&lt;=10,1,0)</f>
        <v>0</v>
      </c>
      <c r="AH126">
        <f>IF(zadosti[[#This Row],[celkem žádostí]]&gt;300,1,0)</f>
        <v>0</v>
      </c>
      <c r="AI126" s="15">
        <f>IFERROR(100/(zadosti[[#This Row],[celkem žádostí]]/zadosti[[#This Row],[počet udělených]]),0)</f>
        <v>0</v>
      </c>
      <c r="AJ126" s="15">
        <f>RANK(zadosti[[#This Row],[úspěšnost]],zadosti[úspěšnost])</f>
        <v>71</v>
      </c>
      <c r="AK126">
        <f>IF(zadosti[[#This Row],[pořadí3]]&lt;=10,1,0)</f>
        <v>0</v>
      </c>
      <c r="AL126">
        <v>1</v>
      </c>
    </row>
    <row r="127" spans="1:38">
      <c r="A127" t="s">
        <v>112</v>
      </c>
      <c r="B127" t="s">
        <v>70</v>
      </c>
      <c r="D127">
        <v>0</v>
      </c>
      <c r="E127">
        <v>0</v>
      </c>
      <c r="F127">
        <v>0</v>
      </c>
      <c r="G127">
        <v>1</v>
      </c>
      <c r="H127">
        <v>0</v>
      </c>
      <c r="I127">
        <v>0</v>
      </c>
      <c r="J127">
        <v>0</v>
      </c>
      <c r="K127">
        <v>1</v>
      </c>
      <c r="L127">
        <v>0</v>
      </c>
      <c r="M127">
        <v>0</v>
      </c>
      <c r="N127">
        <v>0</v>
      </c>
      <c r="O127">
        <v>1</v>
      </c>
      <c r="P127">
        <v>1</v>
      </c>
      <c r="Q127">
        <v>0</v>
      </c>
      <c r="R127">
        <v>0</v>
      </c>
      <c r="S127">
        <v>0</v>
      </c>
      <c r="T127">
        <v>2</v>
      </c>
      <c r="U127">
        <v>0</v>
      </c>
      <c r="V127">
        <v>0</v>
      </c>
      <c r="W127">
        <v>0</v>
      </c>
      <c r="X127">
        <v>0</v>
      </c>
      <c r="Y127">
        <v>2</v>
      </c>
      <c r="Z127">
        <v>1</v>
      </c>
      <c r="AA127">
        <v>0</v>
      </c>
      <c r="AB127">
        <v>9</v>
      </c>
      <c r="AC127">
        <f>RANK(zadosti[[#This Row],[celkem žádostí]],zadosti[celkem žádostí])</f>
        <v>80</v>
      </c>
      <c r="AD127">
        <f>IF(zadosti[[#This Row],[pořadí]]&lt;=10,1,0)</f>
        <v>0</v>
      </c>
      <c r="AE127">
        <f>IFERROR(VLOOKUP(zadosti[[#This Row],[Státní příslušnost]],udeleno[],29,FALSE),0)</f>
        <v>2</v>
      </c>
      <c r="AF127">
        <f>RANK(zadosti[[#This Row],[počet udělených]],zadosti[počet udělených])</f>
        <v>52</v>
      </c>
      <c r="AG127">
        <f>IF(zadosti[[#This Row],[pořadí2]]&lt;=10,1,0)</f>
        <v>0</v>
      </c>
      <c r="AH127">
        <f>IF(zadosti[[#This Row],[celkem žádostí]]&gt;300,1,0)</f>
        <v>0</v>
      </c>
      <c r="AI127" s="15">
        <f>IFERROR(100/(zadosti[[#This Row],[celkem žádostí]]/zadosti[[#This Row],[počet udělených]]),0)</f>
        <v>22.222222222222221</v>
      </c>
      <c r="AJ127" s="15">
        <f>RANK(zadosti[[#This Row],[úspěšnost]],zadosti[úspěšnost])</f>
        <v>14</v>
      </c>
      <c r="AK127">
        <f>IF(zadosti[[#This Row],[pořadí3]]&lt;=10,1,0)</f>
        <v>0</v>
      </c>
      <c r="AL127">
        <v>1</v>
      </c>
    </row>
    <row r="128" spans="1:38">
      <c r="A128" t="s">
        <v>160</v>
      </c>
      <c r="B128" t="s">
        <v>163</v>
      </c>
      <c r="D128">
        <v>22</v>
      </c>
      <c r="E128">
        <v>38</v>
      </c>
      <c r="F128">
        <v>22</v>
      </c>
      <c r="G128">
        <v>67</v>
      </c>
      <c r="H128">
        <v>132</v>
      </c>
      <c r="I128">
        <v>59</v>
      </c>
      <c r="J128">
        <v>46</v>
      </c>
      <c r="K128">
        <v>73</v>
      </c>
      <c r="L128">
        <v>100</v>
      </c>
      <c r="M128">
        <v>65</v>
      </c>
      <c r="N128">
        <v>31</v>
      </c>
      <c r="O128">
        <v>65</v>
      </c>
      <c r="P128">
        <v>50</v>
      </c>
      <c r="Q128">
        <v>27</v>
      </c>
      <c r="R128">
        <v>24</v>
      </c>
      <c r="S128">
        <v>24</v>
      </c>
      <c r="T128">
        <v>37</v>
      </c>
      <c r="U128">
        <v>27</v>
      </c>
      <c r="V128">
        <v>21</v>
      </c>
      <c r="W128">
        <v>16</v>
      </c>
      <c r="X128">
        <v>19</v>
      </c>
      <c r="Y128">
        <v>13</v>
      </c>
      <c r="Z128">
        <v>9</v>
      </c>
      <c r="AA128">
        <v>9</v>
      </c>
      <c r="AB128">
        <v>996</v>
      </c>
      <c r="AC128">
        <f>RANK(zadosti[[#This Row],[celkem žádostí]],zadosti[celkem žádostí])</f>
        <v>21</v>
      </c>
      <c r="AD128">
        <f>IF(zadosti[[#This Row],[pořadí]]&lt;=10,1,0)</f>
        <v>0</v>
      </c>
      <c r="AE128">
        <f>IFERROR(VLOOKUP(zadosti[[#This Row],[Státní příslušnost]],udeleno[],29,FALSE),0)</f>
        <v>82</v>
      </c>
      <c r="AF128">
        <f>RANK(zadosti[[#This Row],[počet udělených]],zadosti[počet udělených])</f>
        <v>9</v>
      </c>
      <c r="AG128">
        <f>IF(zadosti[[#This Row],[pořadí2]]&lt;=10,1,0)</f>
        <v>1</v>
      </c>
      <c r="AH128">
        <f>IF(zadosti[[#This Row],[celkem žádostí]]&gt;300,1,0)</f>
        <v>1</v>
      </c>
      <c r="AI128" s="15">
        <f>IFERROR(100/(zadosti[[#This Row],[celkem žádostí]]/zadosti[[#This Row],[počet udělených]]),0)</f>
        <v>8.2329317269076299</v>
      </c>
      <c r="AJ128" s="15">
        <f>RANK(zadosti[[#This Row],[úspěšnost]],zadosti[úspěšnost])</f>
        <v>32</v>
      </c>
      <c r="AK128">
        <f>IF(zadosti[[#This Row],[pořadí3]]&lt;=10,1,0)</f>
        <v>0</v>
      </c>
      <c r="AL128">
        <v>0</v>
      </c>
    </row>
    <row r="129" spans="1:38">
      <c r="A129" t="s">
        <v>113</v>
      </c>
      <c r="B129" t="s">
        <v>113</v>
      </c>
      <c r="D129">
        <v>0</v>
      </c>
      <c r="E129">
        <v>6</v>
      </c>
      <c r="F129">
        <v>67</v>
      </c>
      <c r="G129">
        <v>22</v>
      </c>
      <c r="H129">
        <v>15</v>
      </c>
      <c r="I129">
        <v>11</v>
      </c>
      <c r="J129">
        <v>15</v>
      </c>
      <c r="K129">
        <v>6</v>
      </c>
      <c r="L129">
        <v>1</v>
      </c>
      <c r="M129">
        <v>1</v>
      </c>
      <c r="N129">
        <v>0</v>
      </c>
      <c r="O129">
        <v>0</v>
      </c>
      <c r="P129">
        <v>0</v>
      </c>
      <c r="Q129">
        <v>0</v>
      </c>
      <c r="R129">
        <v>0</v>
      </c>
      <c r="S129">
        <v>0</v>
      </c>
      <c r="T129">
        <v>0</v>
      </c>
      <c r="U129">
        <v>1</v>
      </c>
      <c r="V129">
        <v>0</v>
      </c>
      <c r="W129">
        <v>0</v>
      </c>
      <c r="X129">
        <v>0</v>
      </c>
      <c r="Y129">
        <v>2</v>
      </c>
      <c r="Z129">
        <v>1</v>
      </c>
      <c r="AA129">
        <v>0</v>
      </c>
      <c r="AB129">
        <v>148</v>
      </c>
      <c r="AC129">
        <f>RANK(zadosti[[#This Row],[celkem žádostí]],zadosti[celkem žádostí])</f>
        <v>37</v>
      </c>
      <c r="AD129">
        <f>IF(zadosti[[#This Row],[pořadí]]&lt;=10,1,0)</f>
        <v>0</v>
      </c>
      <c r="AE129">
        <f>IFERROR(VLOOKUP(zadosti[[#This Row],[Státní příslušnost]],udeleno[],29,FALSE),0)</f>
        <v>9</v>
      </c>
      <c r="AF129">
        <f>RANK(zadosti[[#This Row],[počet udělených]],zadosti[počet udělených])</f>
        <v>32</v>
      </c>
      <c r="AG129">
        <f>IF(zadosti[[#This Row],[pořadí2]]&lt;=10,1,0)</f>
        <v>0</v>
      </c>
      <c r="AH129">
        <f>IF(zadosti[[#This Row],[celkem žádostí]]&gt;300,1,0)</f>
        <v>0</v>
      </c>
      <c r="AI129" s="15">
        <f>IFERROR(100/(zadosti[[#This Row],[celkem žádostí]]/zadosti[[#This Row],[počet udělených]]),0)</f>
        <v>6.0810810810810816</v>
      </c>
      <c r="AJ129" s="15">
        <f>RANK(zadosti[[#This Row],[úspěšnost]],zadosti[úspěšnost])</f>
        <v>36</v>
      </c>
      <c r="AK129">
        <f>IF(zadosti[[#This Row],[pořadí3]]&lt;=10,1,0)</f>
        <v>0</v>
      </c>
      <c r="AL129">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D7A19-1A23-9241-80B8-E13EB9F341F6}">
  <dimension ref="A1:AC72"/>
  <sheetViews>
    <sheetView workbookViewId="0">
      <pane xSplit="1" topLeftCell="L1" activePane="topRight" state="frozen"/>
      <selection pane="topRight" activeCell="AD19" sqref="AD19"/>
    </sheetView>
  </sheetViews>
  <sheetFormatPr baseColWidth="10" defaultRowHeight="16"/>
  <cols>
    <col min="1" max="1" width="25.83203125" customWidth="1"/>
    <col min="2" max="2" width="12" bestFit="1" customWidth="1"/>
    <col min="3" max="3" width="20" customWidth="1"/>
    <col min="4" max="29" width="7.83203125" customWidth="1"/>
    <col min="30" max="30" width="36.6640625" bestFit="1" customWidth="1"/>
  </cols>
  <sheetData>
    <row r="1" spans="1:29">
      <c r="A1" t="s">
        <v>0</v>
      </c>
      <c r="B1" t="s">
        <v>139</v>
      </c>
      <c r="C1" t="s">
        <v>161</v>
      </c>
      <c r="D1" t="s">
        <v>162</v>
      </c>
      <c r="E1" t="s">
        <v>115</v>
      </c>
      <c r="F1" t="s">
        <v>116</v>
      </c>
      <c r="G1" t="s">
        <v>117</v>
      </c>
      <c r="H1" t="s">
        <v>118</v>
      </c>
      <c r="I1" t="s">
        <v>119</v>
      </c>
      <c r="J1" t="s">
        <v>120</v>
      </c>
      <c r="K1" t="s">
        <v>121</v>
      </c>
      <c r="L1" t="s">
        <v>122</v>
      </c>
      <c r="M1" t="s">
        <v>123</v>
      </c>
      <c r="N1" t="s">
        <v>124</v>
      </c>
      <c r="O1" t="s">
        <v>125</v>
      </c>
      <c r="P1" t="s">
        <v>126</v>
      </c>
      <c r="Q1" t="s">
        <v>127</v>
      </c>
      <c r="R1" t="s">
        <v>128</v>
      </c>
      <c r="S1" t="s">
        <v>129</v>
      </c>
      <c r="T1" t="s">
        <v>130</v>
      </c>
      <c r="U1" t="s">
        <v>131</v>
      </c>
      <c r="V1" t="s">
        <v>132</v>
      </c>
      <c r="W1" t="s">
        <v>133</v>
      </c>
      <c r="X1" t="s">
        <v>134</v>
      </c>
      <c r="Y1" t="s">
        <v>135</v>
      </c>
      <c r="Z1" t="s">
        <v>136</v>
      </c>
      <c r="AA1" t="s">
        <v>137</v>
      </c>
      <c r="AB1" t="s">
        <v>138</v>
      </c>
      <c r="AC1" t="s">
        <v>171</v>
      </c>
    </row>
    <row r="2" spans="1:29">
      <c r="A2" t="s">
        <v>142</v>
      </c>
      <c r="B2" t="s">
        <v>1</v>
      </c>
      <c r="C2" t="s">
        <v>2</v>
      </c>
      <c r="D2">
        <v>1</v>
      </c>
      <c r="E2">
        <v>0</v>
      </c>
      <c r="F2">
        <v>7</v>
      </c>
      <c r="G2">
        <v>4</v>
      </c>
      <c r="H2">
        <v>0</v>
      </c>
      <c r="I2">
        <v>0</v>
      </c>
      <c r="J2">
        <v>0</v>
      </c>
      <c r="K2">
        <v>0</v>
      </c>
      <c r="L2">
        <v>1</v>
      </c>
      <c r="M2">
        <v>0</v>
      </c>
      <c r="N2">
        <v>0</v>
      </c>
      <c r="O2">
        <v>0</v>
      </c>
      <c r="P2">
        <v>0</v>
      </c>
      <c r="Q2">
        <v>0</v>
      </c>
      <c r="R2">
        <v>0</v>
      </c>
      <c r="S2">
        <v>0</v>
      </c>
      <c r="T2">
        <v>0</v>
      </c>
      <c r="U2">
        <v>0</v>
      </c>
      <c r="V2">
        <v>0</v>
      </c>
      <c r="W2">
        <v>0</v>
      </c>
      <c r="X2">
        <v>0</v>
      </c>
      <c r="Y2">
        <v>0</v>
      </c>
      <c r="Z2">
        <v>0</v>
      </c>
      <c r="AA2">
        <v>0</v>
      </c>
      <c r="AB2">
        <v>0</v>
      </c>
      <c r="AC2">
        <f>SUM(udeleno[[#This Row],[1997]:[2021]])</f>
        <v>13</v>
      </c>
    </row>
    <row r="3" spans="1:29">
      <c r="A3" t="s">
        <v>145</v>
      </c>
      <c r="B3" t="s">
        <v>1</v>
      </c>
      <c r="C3" t="s">
        <v>2</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SUM(udeleno[[#This Row],[1997]:[2021]])</f>
        <v>1</v>
      </c>
    </row>
    <row r="4" spans="1:29">
      <c r="A4" t="s">
        <v>150</v>
      </c>
      <c r="B4" t="s">
        <v>1</v>
      </c>
      <c r="C4" t="s">
        <v>2</v>
      </c>
      <c r="D4">
        <v>5</v>
      </c>
      <c r="E4">
        <v>0</v>
      </c>
      <c r="F4">
        <v>1</v>
      </c>
      <c r="G4">
        <v>0</v>
      </c>
      <c r="H4">
        <v>0</v>
      </c>
      <c r="I4">
        <v>0</v>
      </c>
      <c r="J4">
        <v>0</v>
      </c>
      <c r="K4">
        <v>0</v>
      </c>
      <c r="L4">
        <v>0</v>
      </c>
      <c r="M4">
        <v>0</v>
      </c>
      <c r="N4">
        <v>0</v>
      </c>
      <c r="O4">
        <v>0</v>
      </c>
      <c r="P4">
        <v>0</v>
      </c>
      <c r="Q4">
        <v>0</v>
      </c>
      <c r="R4">
        <v>0</v>
      </c>
      <c r="S4">
        <v>0</v>
      </c>
      <c r="T4">
        <v>0</v>
      </c>
      <c r="U4">
        <v>0</v>
      </c>
      <c r="V4">
        <v>0</v>
      </c>
      <c r="W4">
        <v>0</v>
      </c>
      <c r="X4">
        <v>0</v>
      </c>
      <c r="Y4">
        <v>0</v>
      </c>
      <c r="Z4">
        <v>0</v>
      </c>
      <c r="AA4">
        <v>0</v>
      </c>
      <c r="AB4">
        <v>0</v>
      </c>
      <c r="AC4">
        <f>SUM(udeleno[[#This Row],[1997]:[2021]])</f>
        <v>6</v>
      </c>
    </row>
    <row r="5" spans="1:29">
      <c r="A5" t="s">
        <v>13</v>
      </c>
      <c r="B5" t="s">
        <v>1</v>
      </c>
      <c r="C5" t="s">
        <v>11</v>
      </c>
      <c r="D5">
        <v>5</v>
      </c>
      <c r="E5">
        <v>7</v>
      </c>
      <c r="F5">
        <v>11</v>
      </c>
      <c r="G5">
        <v>24</v>
      </c>
      <c r="H5">
        <v>25</v>
      </c>
      <c r="I5">
        <v>26</v>
      </c>
      <c r="J5">
        <v>20</v>
      </c>
      <c r="K5">
        <v>29</v>
      </c>
      <c r="L5">
        <v>47</v>
      </c>
      <c r="M5">
        <v>66</v>
      </c>
      <c r="N5">
        <v>32</v>
      </c>
      <c r="O5">
        <v>19</v>
      </c>
      <c r="P5">
        <v>2</v>
      </c>
      <c r="Q5">
        <v>2</v>
      </c>
      <c r="R5">
        <v>12</v>
      </c>
      <c r="S5">
        <v>10</v>
      </c>
      <c r="T5">
        <v>8</v>
      </c>
      <c r="U5">
        <v>6</v>
      </c>
      <c r="V5">
        <v>4</v>
      </c>
      <c r="W5">
        <v>1</v>
      </c>
      <c r="X5">
        <v>2</v>
      </c>
      <c r="Y5">
        <v>1</v>
      </c>
      <c r="Z5">
        <v>0</v>
      </c>
      <c r="AA5">
        <v>3</v>
      </c>
      <c r="AB5">
        <v>41</v>
      </c>
      <c r="AC5">
        <f>SUM(udeleno[[#This Row],[1997]:[2021]])</f>
        <v>403</v>
      </c>
    </row>
    <row r="6" spans="1:29">
      <c r="A6" t="s">
        <v>152</v>
      </c>
      <c r="B6" t="s">
        <v>1</v>
      </c>
      <c r="C6" t="s">
        <v>11</v>
      </c>
      <c r="D6">
        <v>16</v>
      </c>
      <c r="E6">
        <v>3</v>
      </c>
      <c r="F6">
        <v>4</v>
      </c>
      <c r="G6">
        <v>1</v>
      </c>
      <c r="H6">
        <v>0</v>
      </c>
      <c r="I6">
        <v>0</v>
      </c>
      <c r="J6">
        <v>1</v>
      </c>
      <c r="K6">
        <v>0</v>
      </c>
      <c r="L6">
        <v>0</v>
      </c>
      <c r="M6">
        <v>3</v>
      </c>
      <c r="N6">
        <v>0</v>
      </c>
      <c r="O6">
        <v>0</v>
      </c>
      <c r="P6">
        <v>0</v>
      </c>
      <c r="Q6">
        <v>0</v>
      </c>
      <c r="R6">
        <v>0</v>
      </c>
      <c r="S6">
        <v>0</v>
      </c>
      <c r="T6">
        <v>0</v>
      </c>
      <c r="U6">
        <v>0</v>
      </c>
      <c r="V6">
        <v>0</v>
      </c>
      <c r="W6">
        <v>0</v>
      </c>
      <c r="X6">
        <v>0</v>
      </c>
      <c r="Y6">
        <v>0</v>
      </c>
      <c r="Z6">
        <v>1</v>
      </c>
      <c r="AA6">
        <v>0</v>
      </c>
      <c r="AB6">
        <v>0</v>
      </c>
      <c r="AC6">
        <f>SUM(udeleno[[#This Row],[1997]:[2021]])</f>
        <v>29</v>
      </c>
    </row>
    <row r="7" spans="1:29">
      <c r="A7" t="s">
        <v>14</v>
      </c>
      <c r="B7" t="s">
        <v>1</v>
      </c>
      <c r="C7" t="s">
        <v>11</v>
      </c>
      <c r="D7">
        <v>0</v>
      </c>
      <c r="E7">
        <v>0</v>
      </c>
      <c r="F7">
        <v>9</v>
      </c>
      <c r="G7">
        <v>9</v>
      </c>
      <c r="H7">
        <v>9</v>
      </c>
      <c r="I7">
        <v>1</v>
      </c>
      <c r="J7">
        <v>4</v>
      </c>
      <c r="K7">
        <v>1</v>
      </c>
      <c r="L7">
        <v>5</v>
      </c>
      <c r="M7">
        <v>0</v>
      </c>
      <c r="N7">
        <v>0</v>
      </c>
      <c r="O7">
        <v>0</v>
      </c>
      <c r="P7">
        <v>0</v>
      </c>
      <c r="Q7">
        <v>0</v>
      </c>
      <c r="R7">
        <v>0</v>
      </c>
      <c r="S7">
        <v>0</v>
      </c>
      <c r="T7">
        <v>0</v>
      </c>
      <c r="U7">
        <v>0</v>
      </c>
      <c r="V7">
        <v>0</v>
      </c>
      <c r="W7">
        <v>0</v>
      </c>
      <c r="X7">
        <v>0</v>
      </c>
      <c r="Y7">
        <v>0</v>
      </c>
      <c r="Z7">
        <v>0</v>
      </c>
      <c r="AA7">
        <v>0</v>
      </c>
      <c r="AB7">
        <v>0</v>
      </c>
      <c r="AC7">
        <f>SUM(udeleno[[#This Row],[1997]:[2021]])</f>
        <v>38</v>
      </c>
    </row>
    <row r="8" spans="1:29">
      <c r="A8" t="s">
        <v>15</v>
      </c>
      <c r="B8" t="s">
        <v>1</v>
      </c>
      <c r="C8" t="s">
        <v>11</v>
      </c>
      <c r="D8">
        <v>0</v>
      </c>
      <c r="E8">
        <v>0</v>
      </c>
      <c r="F8">
        <v>0</v>
      </c>
      <c r="G8">
        <v>0</v>
      </c>
      <c r="H8">
        <v>0</v>
      </c>
      <c r="I8">
        <v>0</v>
      </c>
      <c r="J8">
        <v>0</v>
      </c>
      <c r="K8">
        <v>0</v>
      </c>
      <c r="L8">
        <v>0</v>
      </c>
      <c r="M8">
        <v>0</v>
      </c>
      <c r="N8">
        <v>0</v>
      </c>
      <c r="O8">
        <v>0</v>
      </c>
      <c r="P8">
        <v>3</v>
      </c>
      <c r="Q8">
        <v>1</v>
      </c>
      <c r="R8">
        <v>0</v>
      </c>
      <c r="S8">
        <v>0</v>
      </c>
      <c r="T8">
        <v>0</v>
      </c>
      <c r="U8">
        <v>1</v>
      </c>
      <c r="V8">
        <v>0</v>
      </c>
      <c r="W8">
        <v>0</v>
      </c>
      <c r="X8">
        <v>0</v>
      </c>
      <c r="Y8">
        <v>1</v>
      </c>
      <c r="Z8">
        <v>0</v>
      </c>
      <c r="AA8">
        <v>0</v>
      </c>
      <c r="AB8">
        <v>0</v>
      </c>
      <c r="AC8">
        <f>SUM(udeleno[[#This Row],[1997]:[2021]])</f>
        <v>6</v>
      </c>
    </row>
    <row r="9" spans="1:29">
      <c r="A9" t="s">
        <v>16</v>
      </c>
      <c r="B9" t="s">
        <v>1</v>
      </c>
      <c r="C9" t="s">
        <v>11</v>
      </c>
      <c r="D9">
        <v>0</v>
      </c>
      <c r="E9">
        <v>0</v>
      </c>
      <c r="F9">
        <v>0</v>
      </c>
      <c r="G9">
        <v>0</v>
      </c>
      <c r="H9">
        <v>0</v>
      </c>
      <c r="I9">
        <v>0</v>
      </c>
      <c r="J9">
        <v>0</v>
      </c>
      <c r="K9">
        <v>1</v>
      </c>
      <c r="L9">
        <v>6</v>
      </c>
      <c r="M9">
        <v>1</v>
      </c>
      <c r="N9">
        <v>1</v>
      </c>
      <c r="O9">
        <v>8</v>
      </c>
      <c r="P9">
        <v>0</v>
      </c>
      <c r="Q9">
        <v>1</v>
      </c>
      <c r="R9">
        <v>1</v>
      </c>
      <c r="S9">
        <v>1</v>
      </c>
      <c r="T9">
        <v>0</v>
      </c>
      <c r="U9">
        <v>0</v>
      </c>
      <c r="V9">
        <v>6</v>
      </c>
      <c r="W9">
        <v>0</v>
      </c>
      <c r="X9">
        <v>0</v>
      </c>
      <c r="Y9">
        <v>0</v>
      </c>
      <c r="Z9">
        <v>0</v>
      </c>
      <c r="AA9">
        <v>0</v>
      </c>
      <c r="AB9">
        <v>0</v>
      </c>
      <c r="AC9">
        <f>SUM(udeleno[[#This Row],[1997]:[2021]])</f>
        <v>26</v>
      </c>
    </row>
    <row r="10" spans="1:29">
      <c r="A10" t="s">
        <v>17</v>
      </c>
      <c r="B10" t="s">
        <v>1</v>
      </c>
      <c r="C10" t="s">
        <v>11</v>
      </c>
      <c r="D10">
        <v>1</v>
      </c>
      <c r="E10">
        <v>4</v>
      </c>
      <c r="F10">
        <v>1</v>
      </c>
      <c r="G10">
        <v>8</v>
      </c>
      <c r="H10">
        <v>3</v>
      </c>
      <c r="I10">
        <v>28</v>
      </c>
      <c r="J10">
        <v>62</v>
      </c>
      <c r="K10">
        <v>45</v>
      </c>
      <c r="L10">
        <v>69</v>
      </c>
      <c r="M10">
        <v>51</v>
      </c>
      <c r="N10">
        <v>31</v>
      </c>
      <c r="O10">
        <v>18</v>
      </c>
      <c r="P10">
        <v>2</v>
      </c>
      <c r="Q10">
        <v>18</v>
      </c>
      <c r="R10">
        <v>19</v>
      </c>
      <c r="S10">
        <v>3</v>
      </c>
      <c r="T10">
        <v>12</v>
      </c>
      <c r="U10">
        <v>7</v>
      </c>
      <c r="V10">
        <v>0</v>
      </c>
      <c r="W10">
        <v>4</v>
      </c>
      <c r="X10">
        <v>2</v>
      </c>
      <c r="Y10">
        <v>2</v>
      </c>
      <c r="Z10">
        <v>26</v>
      </c>
      <c r="AA10">
        <v>19</v>
      </c>
      <c r="AB10">
        <v>4</v>
      </c>
      <c r="AC10">
        <f>SUM(udeleno[[#This Row],[1997]:[2021]])</f>
        <v>439</v>
      </c>
    </row>
    <row r="11" spans="1:29">
      <c r="A11" t="s">
        <v>18</v>
      </c>
      <c r="B11" t="s">
        <v>1</v>
      </c>
      <c r="C11" t="s">
        <v>11</v>
      </c>
      <c r="D11">
        <v>0</v>
      </c>
      <c r="E11">
        <v>0</v>
      </c>
      <c r="F11">
        <v>0</v>
      </c>
      <c r="G11">
        <v>0</v>
      </c>
      <c r="H11">
        <v>0</v>
      </c>
      <c r="I11">
        <v>0</v>
      </c>
      <c r="J11">
        <v>0</v>
      </c>
      <c r="K11">
        <v>0</v>
      </c>
      <c r="L11">
        <v>0</v>
      </c>
      <c r="M11">
        <v>2</v>
      </c>
      <c r="N11">
        <v>1</v>
      </c>
      <c r="O11">
        <v>0</v>
      </c>
      <c r="P11">
        <v>0</v>
      </c>
      <c r="Q11">
        <v>0</v>
      </c>
      <c r="R11">
        <v>0</v>
      </c>
      <c r="S11">
        <v>0</v>
      </c>
      <c r="T11">
        <v>0</v>
      </c>
      <c r="U11">
        <v>0</v>
      </c>
      <c r="V11">
        <v>0</v>
      </c>
      <c r="W11">
        <v>0</v>
      </c>
      <c r="X11">
        <v>0</v>
      </c>
      <c r="Y11">
        <v>0</v>
      </c>
      <c r="Z11">
        <v>0</v>
      </c>
      <c r="AA11">
        <v>0</v>
      </c>
      <c r="AB11">
        <v>0</v>
      </c>
      <c r="AC11">
        <f>SUM(udeleno[[#This Row],[1997]:[2021]])</f>
        <v>3</v>
      </c>
    </row>
    <row r="12" spans="1:29" ht="17">
      <c r="A12" s="8" t="s">
        <v>154</v>
      </c>
      <c r="B12" t="s">
        <v>1</v>
      </c>
      <c r="C12" t="s">
        <v>11</v>
      </c>
      <c r="D12">
        <v>0</v>
      </c>
      <c r="E12">
        <v>0</v>
      </c>
      <c r="F12">
        <v>0</v>
      </c>
      <c r="G12">
        <v>0</v>
      </c>
      <c r="H12">
        <v>0</v>
      </c>
      <c r="I12">
        <v>0</v>
      </c>
      <c r="J12">
        <v>0</v>
      </c>
      <c r="K12">
        <v>0</v>
      </c>
      <c r="L12">
        <v>0</v>
      </c>
      <c r="M12">
        <v>2</v>
      </c>
      <c r="N12">
        <v>0</v>
      </c>
      <c r="O12">
        <v>0</v>
      </c>
      <c r="P12">
        <v>0</v>
      </c>
      <c r="Q12">
        <v>0</v>
      </c>
      <c r="R12">
        <v>0</v>
      </c>
      <c r="S12">
        <v>0</v>
      </c>
      <c r="T12">
        <v>0</v>
      </c>
      <c r="U12">
        <v>0</v>
      </c>
      <c r="V12">
        <v>0</v>
      </c>
      <c r="W12">
        <v>0</v>
      </c>
      <c r="X12">
        <v>0</v>
      </c>
      <c r="Y12">
        <v>0</v>
      </c>
      <c r="Z12">
        <v>0</v>
      </c>
      <c r="AA12">
        <v>0</v>
      </c>
      <c r="AB12">
        <v>0</v>
      </c>
      <c r="AC12">
        <f>SUM(udeleno[[#This Row],[1997]:[2021]])</f>
        <v>2</v>
      </c>
    </row>
    <row r="13" spans="1:29">
      <c r="A13" t="s">
        <v>20</v>
      </c>
      <c r="B13" t="s">
        <v>1</v>
      </c>
      <c r="C13" t="s">
        <v>11</v>
      </c>
      <c r="D13">
        <v>0</v>
      </c>
      <c r="E13">
        <v>0</v>
      </c>
      <c r="F13">
        <v>0</v>
      </c>
      <c r="G13">
        <v>0</v>
      </c>
      <c r="H13">
        <v>0</v>
      </c>
      <c r="I13">
        <v>0</v>
      </c>
      <c r="J13">
        <v>2</v>
      </c>
      <c r="K13">
        <v>1</v>
      </c>
      <c r="L13">
        <v>5</v>
      </c>
      <c r="M13">
        <v>0</v>
      </c>
      <c r="N13">
        <v>1</v>
      </c>
      <c r="O13">
        <v>0</v>
      </c>
      <c r="P13">
        <v>0</v>
      </c>
      <c r="Q13">
        <v>0</v>
      </c>
      <c r="R13">
        <v>0</v>
      </c>
      <c r="S13">
        <v>0</v>
      </c>
      <c r="T13">
        <v>0</v>
      </c>
      <c r="U13">
        <v>0</v>
      </c>
      <c r="V13">
        <v>0</v>
      </c>
      <c r="W13">
        <v>0</v>
      </c>
      <c r="X13">
        <v>3</v>
      </c>
      <c r="Y13">
        <v>0</v>
      </c>
      <c r="Z13">
        <v>4</v>
      </c>
      <c r="AA13">
        <v>0</v>
      </c>
      <c r="AB13">
        <v>1</v>
      </c>
      <c r="AC13">
        <f>SUM(udeleno[[#This Row],[1997]:[2021]])</f>
        <v>17</v>
      </c>
    </row>
    <row r="14" spans="1:29">
      <c r="A14" t="s">
        <v>21</v>
      </c>
      <c r="B14" t="s">
        <v>1</v>
      </c>
      <c r="C14" t="s">
        <v>11</v>
      </c>
      <c r="D14">
        <v>0</v>
      </c>
      <c r="E14">
        <v>0</v>
      </c>
      <c r="F14">
        <v>1</v>
      </c>
      <c r="G14">
        <v>7</v>
      </c>
      <c r="H14">
        <v>3</v>
      </c>
      <c r="I14">
        <v>2</v>
      </c>
      <c r="J14">
        <v>6</v>
      </c>
      <c r="K14">
        <v>5</v>
      </c>
      <c r="L14">
        <v>9</v>
      </c>
      <c r="M14">
        <v>31</v>
      </c>
      <c r="N14">
        <v>19</v>
      </c>
      <c r="O14">
        <v>17</v>
      </c>
      <c r="P14">
        <v>9</v>
      </c>
      <c r="Q14">
        <v>11</v>
      </c>
      <c r="R14">
        <v>9</v>
      </c>
      <c r="S14">
        <v>7</v>
      </c>
      <c r="T14">
        <v>9</v>
      </c>
      <c r="U14">
        <v>25</v>
      </c>
      <c r="V14">
        <v>7</v>
      </c>
      <c r="W14">
        <v>5</v>
      </c>
      <c r="X14">
        <v>8</v>
      </c>
      <c r="Y14">
        <v>6</v>
      </c>
      <c r="Z14">
        <v>3</v>
      </c>
      <c r="AA14">
        <v>1</v>
      </c>
      <c r="AB14">
        <v>0</v>
      </c>
      <c r="AC14">
        <f>SUM(udeleno[[#This Row],[1997]:[2021]])</f>
        <v>200</v>
      </c>
    </row>
    <row r="15" spans="1:29">
      <c r="A15" t="s">
        <v>23</v>
      </c>
      <c r="B15" t="s">
        <v>22</v>
      </c>
      <c r="D15">
        <v>14</v>
      </c>
      <c r="E15">
        <v>15</v>
      </c>
      <c r="F15">
        <v>20</v>
      </c>
      <c r="G15">
        <v>22</v>
      </c>
      <c r="H15">
        <v>9</v>
      </c>
      <c r="I15">
        <v>17</v>
      </c>
      <c r="J15">
        <v>30</v>
      </c>
      <c r="K15">
        <v>7</v>
      </c>
      <c r="L15">
        <v>5</v>
      </c>
      <c r="M15">
        <v>5</v>
      </c>
      <c r="N15">
        <v>8</v>
      </c>
      <c r="O15">
        <v>1</v>
      </c>
      <c r="P15">
        <v>7</v>
      </c>
      <c r="Q15">
        <v>1</v>
      </c>
      <c r="R15">
        <v>10</v>
      </c>
      <c r="S15">
        <v>0</v>
      </c>
      <c r="T15">
        <v>0</v>
      </c>
      <c r="U15">
        <v>5</v>
      </c>
      <c r="V15">
        <v>0</v>
      </c>
      <c r="W15">
        <v>5</v>
      </c>
      <c r="X15">
        <v>0</v>
      </c>
      <c r="Y15">
        <v>1</v>
      </c>
      <c r="Z15">
        <v>0</v>
      </c>
      <c r="AA15">
        <v>0</v>
      </c>
      <c r="AB15">
        <v>117</v>
      </c>
      <c r="AC15">
        <f>SUM(udeleno[[#This Row],[1997]:[2021]])</f>
        <v>299</v>
      </c>
    </row>
    <row r="16" spans="1:29">
      <c r="A16" t="s">
        <v>24</v>
      </c>
      <c r="B16" t="s">
        <v>22</v>
      </c>
      <c r="D16">
        <v>4</v>
      </c>
      <c r="E16">
        <v>0</v>
      </c>
      <c r="F16">
        <v>3</v>
      </c>
      <c r="G16">
        <v>16</v>
      </c>
      <c r="H16">
        <v>1</v>
      </c>
      <c r="I16">
        <v>6</v>
      </c>
      <c r="J16">
        <v>26</v>
      </c>
      <c r="K16">
        <v>9</v>
      </c>
      <c r="L16">
        <v>19</v>
      </c>
      <c r="M16">
        <v>7</v>
      </c>
      <c r="N16">
        <v>6</v>
      </c>
      <c r="O16">
        <v>4</v>
      </c>
      <c r="P16">
        <v>2</v>
      </c>
      <c r="Q16">
        <v>5</v>
      </c>
      <c r="R16">
        <v>0</v>
      </c>
      <c r="S16">
        <v>0</v>
      </c>
      <c r="T16">
        <v>7</v>
      </c>
      <c r="U16">
        <v>4</v>
      </c>
      <c r="V16">
        <v>4</v>
      </c>
      <c r="W16">
        <v>3</v>
      </c>
      <c r="X16">
        <v>3</v>
      </c>
      <c r="Y16">
        <v>2</v>
      </c>
      <c r="Z16">
        <v>0</v>
      </c>
      <c r="AA16">
        <v>0</v>
      </c>
      <c r="AB16">
        <v>0</v>
      </c>
      <c r="AC16">
        <f>SUM(udeleno[[#This Row],[1997]:[2021]])</f>
        <v>131</v>
      </c>
    </row>
    <row r="17" spans="1:29">
      <c r="A17" t="s">
        <v>25</v>
      </c>
      <c r="B17" t="s">
        <v>22</v>
      </c>
      <c r="D17">
        <v>3</v>
      </c>
      <c r="E17">
        <v>7</v>
      </c>
      <c r="F17">
        <v>0</v>
      </c>
      <c r="G17">
        <v>6</v>
      </c>
      <c r="H17">
        <v>0</v>
      </c>
      <c r="I17">
        <v>3</v>
      </c>
      <c r="J17">
        <v>0</v>
      </c>
      <c r="K17">
        <v>0</v>
      </c>
      <c r="L17">
        <v>0</v>
      </c>
      <c r="M17">
        <v>4</v>
      </c>
      <c r="N17">
        <v>2</v>
      </c>
      <c r="O17">
        <v>1</v>
      </c>
      <c r="P17">
        <v>0</v>
      </c>
      <c r="Q17">
        <v>0</v>
      </c>
      <c r="R17">
        <v>0</v>
      </c>
      <c r="S17">
        <v>0</v>
      </c>
      <c r="T17">
        <v>3</v>
      </c>
      <c r="U17">
        <v>2</v>
      </c>
      <c r="V17">
        <v>3</v>
      </c>
      <c r="W17">
        <v>5</v>
      </c>
      <c r="X17">
        <v>0</v>
      </c>
      <c r="Y17">
        <v>1</v>
      </c>
      <c r="Z17">
        <v>2</v>
      </c>
      <c r="AA17">
        <v>2</v>
      </c>
      <c r="AB17">
        <v>7</v>
      </c>
      <c r="AC17">
        <f>SUM(udeleno[[#This Row],[1997]:[2021]])</f>
        <v>51</v>
      </c>
    </row>
    <row r="18" spans="1:29">
      <c r="A18" t="s">
        <v>26</v>
      </c>
      <c r="B18" t="s">
        <v>22</v>
      </c>
      <c r="D18">
        <v>0</v>
      </c>
      <c r="E18">
        <v>0</v>
      </c>
      <c r="F18">
        <v>0</v>
      </c>
      <c r="G18">
        <v>0</v>
      </c>
      <c r="H18">
        <v>0</v>
      </c>
      <c r="I18">
        <v>0</v>
      </c>
      <c r="J18">
        <v>0</v>
      </c>
      <c r="K18">
        <v>0</v>
      </c>
      <c r="L18">
        <v>0</v>
      </c>
      <c r="M18">
        <v>0</v>
      </c>
      <c r="N18">
        <v>0</v>
      </c>
      <c r="O18">
        <v>1</v>
      </c>
      <c r="P18">
        <v>0</v>
      </c>
      <c r="Q18">
        <v>0</v>
      </c>
      <c r="R18">
        <v>0</v>
      </c>
      <c r="S18">
        <v>0</v>
      </c>
      <c r="T18">
        <v>0</v>
      </c>
      <c r="U18">
        <v>0</v>
      </c>
      <c r="V18">
        <v>0</v>
      </c>
      <c r="W18">
        <v>0</v>
      </c>
      <c r="X18">
        <v>0</v>
      </c>
      <c r="Y18">
        <v>0</v>
      </c>
      <c r="Z18">
        <v>0</v>
      </c>
      <c r="AA18">
        <v>0</v>
      </c>
      <c r="AB18">
        <v>0</v>
      </c>
      <c r="AC18">
        <f>SUM(udeleno[[#This Row],[1997]:[2021]])</f>
        <v>1</v>
      </c>
    </row>
    <row r="19" spans="1:29">
      <c r="A19" t="s">
        <v>28</v>
      </c>
      <c r="B19" t="s">
        <v>22</v>
      </c>
      <c r="D19">
        <v>0</v>
      </c>
      <c r="E19">
        <v>0</v>
      </c>
      <c r="F19">
        <v>0</v>
      </c>
      <c r="G19">
        <v>0</v>
      </c>
      <c r="H19">
        <v>0</v>
      </c>
      <c r="I19">
        <v>0</v>
      </c>
      <c r="J19">
        <v>0</v>
      </c>
      <c r="K19">
        <v>2</v>
      </c>
      <c r="L19">
        <v>3</v>
      </c>
      <c r="M19">
        <v>1</v>
      </c>
      <c r="N19">
        <v>0</v>
      </c>
      <c r="O19">
        <v>0</v>
      </c>
      <c r="P19">
        <v>0</v>
      </c>
      <c r="Q19">
        <v>1</v>
      </c>
      <c r="R19">
        <v>0</v>
      </c>
      <c r="S19">
        <v>0</v>
      </c>
      <c r="T19">
        <v>0</v>
      </c>
      <c r="U19">
        <v>6</v>
      </c>
      <c r="V19">
        <v>0</v>
      </c>
      <c r="W19">
        <v>0</v>
      </c>
      <c r="X19">
        <v>0</v>
      </c>
      <c r="Y19">
        <v>8</v>
      </c>
      <c r="Z19">
        <v>1</v>
      </c>
      <c r="AA19">
        <v>3</v>
      </c>
      <c r="AB19">
        <v>1</v>
      </c>
      <c r="AC19">
        <f>SUM(udeleno[[#This Row],[1997]:[2021]])</f>
        <v>26</v>
      </c>
    </row>
    <row r="20" spans="1:29">
      <c r="A20" t="s">
        <v>30</v>
      </c>
      <c r="B20" t="s">
        <v>22</v>
      </c>
      <c r="D20">
        <v>1</v>
      </c>
      <c r="E20">
        <v>5</v>
      </c>
      <c r="F20">
        <v>0</v>
      </c>
      <c r="G20">
        <v>0</v>
      </c>
      <c r="H20">
        <v>3</v>
      </c>
      <c r="I20">
        <v>0</v>
      </c>
      <c r="J20">
        <v>8</v>
      </c>
      <c r="K20">
        <v>4</v>
      </c>
      <c r="L20">
        <v>4</v>
      </c>
      <c r="M20">
        <v>0</v>
      </c>
      <c r="N20">
        <v>6</v>
      </c>
      <c r="O20">
        <v>1</v>
      </c>
      <c r="P20">
        <v>1</v>
      </c>
      <c r="Q20">
        <v>1</v>
      </c>
      <c r="R20">
        <v>0</v>
      </c>
      <c r="S20">
        <v>1</v>
      </c>
      <c r="T20">
        <v>5</v>
      </c>
      <c r="U20">
        <v>0</v>
      </c>
      <c r="V20">
        <v>0</v>
      </c>
      <c r="W20">
        <v>0</v>
      </c>
      <c r="X20">
        <v>0</v>
      </c>
      <c r="Y20">
        <v>2</v>
      </c>
      <c r="Z20">
        <v>0</v>
      </c>
      <c r="AA20">
        <v>0</v>
      </c>
      <c r="AB20">
        <v>0</v>
      </c>
      <c r="AC20">
        <f>SUM(udeleno[[#This Row],[1997]:[2021]])</f>
        <v>42</v>
      </c>
    </row>
    <row r="21" spans="1:29">
      <c r="A21" t="s">
        <v>31</v>
      </c>
      <c r="B21" t="s">
        <v>22</v>
      </c>
      <c r="D21">
        <v>0</v>
      </c>
      <c r="E21">
        <v>0</v>
      </c>
      <c r="F21">
        <v>0</v>
      </c>
      <c r="G21">
        <v>0</v>
      </c>
      <c r="H21">
        <v>0</v>
      </c>
      <c r="I21">
        <v>0</v>
      </c>
      <c r="J21">
        <v>1</v>
      </c>
      <c r="K21">
        <v>0</v>
      </c>
      <c r="L21">
        <v>1</v>
      </c>
      <c r="M21">
        <v>0</v>
      </c>
      <c r="N21">
        <v>0</v>
      </c>
      <c r="O21">
        <v>0</v>
      </c>
      <c r="P21">
        <v>0</v>
      </c>
      <c r="Q21">
        <v>0</v>
      </c>
      <c r="R21">
        <v>0</v>
      </c>
      <c r="S21">
        <v>0</v>
      </c>
      <c r="T21">
        <v>0</v>
      </c>
      <c r="U21">
        <v>1</v>
      </c>
      <c r="V21">
        <v>0</v>
      </c>
      <c r="W21">
        <v>0</v>
      </c>
      <c r="X21">
        <v>0</v>
      </c>
      <c r="Y21">
        <v>0</v>
      </c>
      <c r="Z21">
        <v>0</v>
      </c>
      <c r="AA21">
        <v>0</v>
      </c>
      <c r="AB21">
        <v>0</v>
      </c>
      <c r="AC21">
        <f>SUM(udeleno[[#This Row],[1997]:[2021]])</f>
        <v>3</v>
      </c>
    </row>
    <row r="22" spans="1:29">
      <c r="A22" t="s">
        <v>33</v>
      </c>
      <c r="B22" t="s">
        <v>22</v>
      </c>
      <c r="D22">
        <v>9</v>
      </c>
      <c r="E22">
        <v>6</v>
      </c>
      <c r="F22">
        <v>2</v>
      </c>
      <c r="G22">
        <v>7</v>
      </c>
      <c r="H22">
        <v>4</v>
      </c>
      <c r="I22">
        <v>8</v>
      </c>
      <c r="J22">
        <v>7</v>
      </c>
      <c r="K22">
        <v>4</v>
      </c>
      <c r="L22">
        <v>1</v>
      </c>
      <c r="M22">
        <v>7</v>
      </c>
      <c r="N22">
        <v>17</v>
      </c>
      <c r="O22">
        <v>10</v>
      </c>
      <c r="P22">
        <v>0</v>
      </c>
      <c r="Q22">
        <v>3</v>
      </c>
      <c r="R22">
        <v>6</v>
      </c>
      <c r="S22">
        <v>0</v>
      </c>
      <c r="T22">
        <v>2</v>
      </c>
      <c r="U22">
        <v>1</v>
      </c>
      <c r="V22">
        <v>4</v>
      </c>
      <c r="W22">
        <v>101</v>
      </c>
      <c r="X22">
        <v>1</v>
      </c>
      <c r="Y22">
        <v>2</v>
      </c>
      <c r="Z22">
        <v>1</v>
      </c>
      <c r="AA22">
        <v>1</v>
      </c>
      <c r="AB22">
        <v>0</v>
      </c>
      <c r="AC22">
        <f>SUM(udeleno[[#This Row],[1997]:[2021]])</f>
        <v>204</v>
      </c>
    </row>
    <row r="23" spans="1:29">
      <c r="A23" t="s">
        <v>34</v>
      </c>
      <c r="B23" t="s">
        <v>22</v>
      </c>
      <c r="D23">
        <v>0</v>
      </c>
      <c r="E23">
        <v>0</v>
      </c>
      <c r="F23">
        <v>2</v>
      </c>
      <c r="G23">
        <v>1</v>
      </c>
      <c r="H23">
        <v>10</v>
      </c>
      <c r="I23">
        <v>0</v>
      </c>
      <c r="J23">
        <v>3</v>
      </c>
      <c r="K23">
        <v>3</v>
      </c>
      <c r="L23">
        <v>4</v>
      </c>
      <c r="M23">
        <v>0</v>
      </c>
      <c r="N23">
        <v>0</v>
      </c>
      <c r="O23">
        <v>2</v>
      </c>
      <c r="P23">
        <v>2</v>
      </c>
      <c r="Q23">
        <v>2</v>
      </c>
      <c r="R23">
        <v>2</v>
      </c>
      <c r="S23">
        <v>0</v>
      </c>
      <c r="T23">
        <v>0</v>
      </c>
      <c r="U23">
        <v>0</v>
      </c>
      <c r="V23">
        <v>0</v>
      </c>
      <c r="W23">
        <v>0</v>
      </c>
      <c r="X23">
        <v>0</v>
      </c>
      <c r="Y23">
        <v>0</v>
      </c>
      <c r="Z23">
        <v>0</v>
      </c>
      <c r="AA23">
        <v>0</v>
      </c>
      <c r="AB23">
        <v>0</v>
      </c>
      <c r="AC23">
        <f>SUM(udeleno[[#This Row],[1997]:[2021]])</f>
        <v>31</v>
      </c>
    </row>
    <row r="24" spans="1:29">
      <c r="A24" t="s">
        <v>37</v>
      </c>
      <c r="B24" t="s">
        <v>22</v>
      </c>
      <c r="D24">
        <v>0</v>
      </c>
      <c r="E24">
        <v>0</v>
      </c>
      <c r="F24">
        <v>0</v>
      </c>
      <c r="G24">
        <v>0</v>
      </c>
      <c r="H24">
        <v>0</v>
      </c>
      <c r="I24">
        <v>1</v>
      </c>
      <c r="J24">
        <v>0</v>
      </c>
      <c r="K24">
        <v>0</v>
      </c>
      <c r="L24">
        <v>0</v>
      </c>
      <c r="M24">
        <v>0</v>
      </c>
      <c r="N24">
        <v>0</v>
      </c>
      <c r="O24">
        <v>0</v>
      </c>
      <c r="P24">
        <v>0</v>
      </c>
      <c r="Q24">
        <v>0</v>
      </c>
      <c r="R24">
        <v>0</v>
      </c>
      <c r="S24">
        <v>0</v>
      </c>
      <c r="T24">
        <v>0</v>
      </c>
      <c r="U24">
        <v>0</v>
      </c>
      <c r="V24">
        <v>0</v>
      </c>
      <c r="W24">
        <v>0</v>
      </c>
      <c r="X24">
        <v>0</v>
      </c>
      <c r="Y24">
        <v>0</v>
      </c>
      <c r="Z24">
        <v>1</v>
      </c>
      <c r="AA24">
        <v>0</v>
      </c>
      <c r="AB24">
        <v>0</v>
      </c>
      <c r="AC24">
        <f>SUM(udeleno[[#This Row],[1997]:[2021]])</f>
        <v>2</v>
      </c>
    </row>
    <row r="25" spans="1:29">
      <c r="A25" t="s">
        <v>39</v>
      </c>
      <c r="B25" t="s">
        <v>22</v>
      </c>
      <c r="D25">
        <v>0</v>
      </c>
      <c r="E25">
        <v>0</v>
      </c>
      <c r="F25">
        <v>0</v>
      </c>
      <c r="G25">
        <v>1</v>
      </c>
      <c r="H25">
        <v>5</v>
      </c>
      <c r="I25">
        <v>0</v>
      </c>
      <c r="J25">
        <v>11</v>
      </c>
      <c r="K25">
        <v>10</v>
      </c>
      <c r="L25">
        <v>18</v>
      </c>
      <c r="M25">
        <v>31</v>
      </c>
      <c r="N25">
        <v>6</v>
      </c>
      <c r="O25">
        <v>14</v>
      </c>
      <c r="P25">
        <v>7</v>
      </c>
      <c r="Q25">
        <v>1</v>
      </c>
      <c r="R25">
        <v>4</v>
      </c>
      <c r="S25">
        <v>3</v>
      </c>
      <c r="T25">
        <v>0</v>
      </c>
      <c r="U25">
        <v>1</v>
      </c>
      <c r="V25">
        <v>0</v>
      </c>
      <c r="W25">
        <v>0</v>
      </c>
      <c r="X25">
        <v>0</v>
      </c>
      <c r="Y25">
        <v>0</v>
      </c>
      <c r="Z25">
        <v>2</v>
      </c>
      <c r="AA25">
        <v>3</v>
      </c>
      <c r="AB25">
        <v>1</v>
      </c>
      <c r="AC25">
        <f>SUM(udeleno[[#This Row],[1997]:[2021]])</f>
        <v>118</v>
      </c>
    </row>
    <row r="26" spans="1:29">
      <c r="A26" t="s">
        <v>41</v>
      </c>
      <c r="B26" t="s">
        <v>22</v>
      </c>
      <c r="D26">
        <v>0</v>
      </c>
      <c r="E26">
        <v>0</v>
      </c>
      <c r="F26">
        <v>0</v>
      </c>
      <c r="G26">
        <v>0</v>
      </c>
      <c r="H26">
        <v>0</v>
      </c>
      <c r="I26">
        <v>0</v>
      </c>
      <c r="J26">
        <v>4</v>
      </c>
      <c r="K26">
        <v>4</v>
      </c>
      <c r="L26">
        <v>4</v>
      </c>
      <c r="M26">
        <v>5</v>
      </c>
      <c r="N26">
        <v>3</v>
      </c>
      <c r="O26">
        <v>1</v>
      </c>
      <c r="P26">
        <v>0</v>
      </c>
      <c r="Q26">
        <v>7</v>
      </c>
      <c r="R26">
        <v>3</v>
      </c>
      <c r="S26">
        <v>0</v>
      </c>
      <c r="T26">
        <v>0</v>
      </c>
      <c r="U26">
        <v>0</v>
      </c>
      <c r="V26">
        <v>0</v>
      </c>
      <c r="W26">
        <v>3</v>
      </c>
      <c r="X26">
        <v>0</v>
      </c>
      <c r="Y26">
        <v>0</v>
      </c>
      <c r="Z26">
        <v>4</v>
      </c>
      <c r="AA26">
        <v>0</v>
      </c>
      <c r="AB26">
        <v>0</v>
      </c>
      <c r="AC26">
        <f>SUM(udeleno[[#This Row],[1997]:[2021]])</f>
        <v>38</v>
      </c>
    </row>
    <row r="27" spans="1:29">
      <c r="A27" t="s">
        <v>42</v>
      </c>
      <c r="B27" t="s">
        <v>22</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f>SUM(udeleno[[#This Row],[1997]:[2021]])</f>
        <v>1</v>
      </c>
    </row>
    <row r="28" spans="1:29">
      <c r="A28" t="s">
        <v>43</v>
      </c>
      <c r="B28" t="s">
        <v>22</v>
      </c>
      <c r="D28">
        <v>0</v>
      </c>
      <c r="E28">
        <v>0</v>
      </c>
      <c r="F28">
        <v>0</v>
      </c>
      <c r="G28">
        <v>0</v>
      </c>
      <c r="H28">
        <v>0</v>
      </c>
      <c r="I28">
        <v>0</v>
      </c>
      <c r="J28">
        <v>0</v>
      </c>
      <c r="K28">
        <v>0</v>
      </c>
      <c r="L28">
        <v>0</v>
      </c>
      <c r="M28">
        <v>2</v>
      </c>
      <c r="N28">
        <v>0</v>
      </c>
      <c r="O28">
        <v>0</v>
      </c>
      <c r="P28">
        <v>0</v>
      </c>
      <c r="Q28">
        <v>0</v>
      </c>
      <c r="R28">
        <v>0</v>
      </c>
      <c r="S28">
        <v>0</v>
      </c>
      <c r="T28">
        <v>0</v>
      </c>
      <c r="U28">
        <v>1</v>
      </c>
      <c r="V28">
        <v>1</v>
      </c>
      <c r="W28">
        <v>1</v>
      </c>
      <c r="X28">
        <v>0</v>
      </c>
      <c r="Y28">
        <v>1</v>
      </c>
      <c r="Z28">
        <v>0</v>
      </c>
      <c r="AA28">
        <v>0</v>
      </c>
      <c r="AB28">
        <v>0</v>
      </c>
      <c r="AC28">
        <f>SUM(udeleno[[#This Row],[1997]:[2021]])</f>
        <v>6</v>
      </c>
    </row>
    <row r="29" spans="1:29">
      <c r="A29" t="s">
        <v>44</v>
      </c>
      <c r="B29" t="s">
        <v>22</v>
      </c>
      <c r="D29">
        <v>0</v>
      </c>
      <c r="E29">
        <v>0</v>
      </c>
      <c r="F29">
        <v>0</v>
      </c>
      <c r="G29">
        <v>0</v>
      </c>
      <c r="H29">
        <v>0</v>
      </c>
      <c r="I29">
        <v>0</v>
      </c>
      <c r="J29">
        <v>0</v>
      </c>
      <c r="K29">
        <v>1</v>
      </c>
      <c r="L29">
        <v>6</v>
      </c>
      <c r="M29">
        <v>0</v>
      </c>
      <c r="N29">
        <v>3</v>
      </c>
      <c r="O29">
        <v>26</v>
      </c>
      <c r="P29">
        <v>21</v>
      </c>
      <c r="Q29">
        <v>43</v>
      </c>
      <c r="R29">
        <v>23</v>
      </c>
      <c r="S29">
        <v>5</v>
      </c>
      <c r="T29">
        <v>29</v>
      </c>
      <c r="U29">
        <v>6</v>
      </c>
      <c r="V29">
        <v>2</v>
      </c>
      <c r="W29">
        <v>2</v>
      </c>
      <c r="X29">
        <v>4</v>
      </c>
      <c r="Y29">
        <v>5</v>
      </c>
      <c r="Z29">
        <v>2</v>
      </c>
      <c r="AA29">
        <v>1</v>
      </c>
      <c r="AB29">
        <v>5</v>
      </c>
      <c r="AC29">
        <f>SUM(udeleno[[#This Row],[1997]:[2021]])</f>
        <v>184</v>
      </c>
    </row>
    <row r="30" spans="1:29">
      <c r="A30" t="s">
        <v>45</v>
      </c>
      <c r="B30" t="s">
        <v>22</v>
      </c>
      <c r="D30">
        <v>0</v>
      </c>
      <c r="E30">
        <v>0</v>
      </c>
      <c r="F30">
        <v>0</v>
      </c>
      <c r="G30">
        <v>0</v>
      </c>
      <c r="H30">
        <v>0</v>
      </c>
      <c r="I30">
        <v>0</v>
      </c>
      <c r="J30">
        <v>0</v>
      </c>
      <c r="K30">
        <v>0</v>
      </c>
      <c r="L30">
        <v>0</v>
      </c>
      <c r="M30">
        <v>0</v>
      </c>
      <c r="N30">
        <v>0</v>
      </c>
      <c r="O30">
        <v>0</v>
      </c>
      <c r="P30">
        <v>0</v>
      </c>
      <c r="Q30">
        <v>0</v>
      </c>
      <c r="R30">
        <v>0</v>
      </c>
      <c r="S30">
        <v>0</v>
      </c>
      <c r="T30">
        <v>0</v>
      </c>
      <c r="U30">
        <v>1</v>
      </c>
      <c r="V30">
        <v>0</v>
      </c>
      <c r="W30">
        <v>0</v>
      </c>
      <c r="X30">
        <v>0</v>
      </c>
      <c r="Y30">
        <v>0</v>
      </c>
      <c r="Z30">
        <v>0</v>
      </c>
      <c r="AA30">
        <v>0</v>
      </c>
      <c r="AB30">
        <v>0</v>
      </c>
      <c r="AC30">
        <f>SUM(udeleno[[#This Row],[1997]:[2021]])</f>
        <v>1</v>
      </c>
    </row>
    <row r="31" spans="1:29">
      <c r="A31" t="s">
        <v>46</v>
      </c>
      <c r="B31" t="s">
        <v>22</v>
      </c>
      <c r="D31">
        <v>0</v>
      </c>
      <c r="E31">
        <v>0</v>
      </c>
      <c r="F31">
        <v>0</v>
      </c>
      <c r="G31">
        <v>1</v>
      </c>
      <c r="H31">
        <v>0</v>
      </c>
      <c r="I31">
        <v>0</v>
      </c>
      <c r="J31">
        <v>5</v>
      </c>
      <c r="K31">
        <v>0</v>
      </c>
      <c r="L31">
        <v>2</v>
      </c>
      <c r="M31">
        <v>4</v>
      </c>
      <c r="N31">
        <v>1</v>
      </c>
      <c r="O31">
        <v>6</v>
      </c>
      <c r="P31">
        <v>0</v>
      </c>
      <c r="Q31">
        <v>1</v>
      </c>
      <c r="R31">
        <v>0</v>
      </c>
      <c r="S31">
        <v>4</v>
      </c>
      <c r="T31">
        <v>0</v>
      </c>
      <c r="U31">
        <v>0</v>
      </c>
      <c r="V31">
        <v>0</v>
      </c>
      <c r="W31">
        <v>0</v>
      </c>
      <c r="X31">
        <v>0</v>
      </c>
      <c r="Y31">
        <v>0</v>
      </c>
      <c r="Z31">
        <v>1</v>
      </c>
      <c r="AA31">
        <v>0</v>
      </c>
      <c r="AB31">
        <v>0</v>
      </c>
      <c r="AC31">
        <f>SUM(udeleno[[#This Row],[1997]:[2021]])</f>
        <v>25</v>
      </c>
    </row>
    <row r="32" spans="1:29">
      <c r="A32" t="s">
        <v>48</v>
      </c>
      <c r="B32" t="s">
        <v>22</v>
      </c>
      <c r="D32">
        <v>0</v>
      </c>
      <c r="E32">
        <v>0</v>
      </c>
      <c r="F32">
        <v>0</v>
      </c>
      <c r="G32">
        <v>0</v>
      </c>
      <c r="H32">
        <v>0</v>
      </c>
      <c r="I32">
        <v>0</v>
      </c>
      <c r="J32">
        <v>0</v>
      </c>
      <c r="K32">
        <v>0</v>
      </c>
      <c r="L32">
        <v>0</v>
      </c>
      <c r="M32">
        <v>0</v>
      </c>
      <c r="N32">
        <v>0</v>
      </c>
      <c r="O32">
        <v>0</v>
      </c>
      <c r="P32">
        <v>0</v>
      </c>
      <c r="Q32">
        <v>0</v>
      </c>
      <c r="R32">
        <v>0</v>
      </c>
      <c r="S32">
        <v>3</v>
      </c>
      <c r="T32">
        <v>0</v>
      </c>
      <c r="U32">
        <v>0</v>
      </c>
      <c r="V32">
        <v>0</v>
      </c>
      <c r="W32">
        <v>0</v>
      </c>
      <c r="X32">
        <v>0</v>
      </c>
      <c r="Y32">
        <v>0</v>
      </c>
      <c r="Z32">
        <v>0</v>
      </c>
      <c r="AA32">
        <v>0</v>
      </c>
      <c r="AB32">
        <v>0</v>
      </c>
      <c r="AC32">
        <f>SUM(udeleno[[#This Row],[1997]:[2021]])</f>
        <v>3</v>
      </c>
    </row>
    <row r="33" spans="1:29">
      <c r="A33" t="s">
        <v>49</v>
      </c>
      <c r="B33" t="s">
        <v>22</v>
      </c>
      <c r="D33">
        <v>0</v>
      </c>
      <c r="E33">
        <v>0</v>
      </c>
      <c r="F33">
        <v>0</v>
      </c>
      <c r="G33">
        <v>1</v>
      </c>
      <c r="H33">
        <v>0</v>
      </c>
      <c r="I33">
        <v>4</v>
      </c>
      <c r="J33">
        <v>4</v>
      </c>
      <c r="K33">
        <v>0</v>
      </c>
      <c r="L33">
        <v>0</v>
      </c>
      <c r="M33">
        <v>3</v>
      </c>
      <c r="N33">
        <v>1</v>
      </c>
      <c r="O33">
        <v>2</v>
      </c>
      <c r="P33">
        <v>0</v>
      </c>
      <c r="Q33">
        <v>6</v>
      </c>
      <c r="R33">
        <v>0</v>
      </c>
      <c r="S33">
        <v>0</v>
      </c>
      <c r="T33">
        <v>4</v>
      </c>
      <c r="U33">
        <v>1</v>
      </c>
      <c r="V33">
        <v>29</v>
      </c>
      <c r="W33">
        <v>5</v>
      </c>
      <c r="X33">
        <v>3</v>
      </c>
      <c r="Y33">
        <v>6</v>
      </c>
      <c r="Z33">
        <v>0</v>
      </c>
      <c r="AA33">
        <v>1</v>
      </c>
      <c r="AB33">
        <v>1</v>
      </c>
      <c r="AC33">
        <f>SUM(udeleno[[#This Row],[1997]:[2021]])</f>
        <v>71</v>
      </c>
    </row>
    <row r="34" spans="1:29">
      <c r="A34" t="s">
        <v>50</v>
      </c>
      <c r="B34" t="s">
        <v>22</v>
      </c>
      <c r="D34">
        <v>0</v>
      </c>
      <c r="E34">
        <v>0</v>
      </c>
      <c r="F34">
        <v>0</v>
      </c>
      <c r="G34">
        <v>5</v>
      </c>
      <c r="H34">
        <v>0</v>
      </c>
      <c r="I34">
        <v>0</v>
      </c>
      <c r="J34">
        <v>1</v>
      </c>
      <c r="K34">
        <v>2</v>
      </c>
      <c r="L34">
        <v>0</v>
      </c>
      <c r="M34">
        <v>2</v>
      </c>
      <c r="N34">
        <v>1</v>
      </c>
      <c r="O34">
        <v>0</v>
      </c>
      <c r="P34">
        <v>0</v>
      </c>
      <c r="Q34">
        <v>0</v>
      </c>
      <c r="R34">
        <v>0</v>
      </c>
      <c r="S34">
        <v>0</v>
      </c>
      <c r="T34">
        <v>0</v>
      </c>
      <c r="U34">
        <v>1</v>
      </c>
      <c r="V34">
        <v>0</v>
      </c>
      <c r="W34">
        <v>1</v>
      </c>
      <c r="X34">
        <v>0</v>
      </c>
      <c r="Y34">
        <v>1</v>
      </c>
      <c r="Z34">
        <v>0</v>
      </c>
      <c r="AA34">
        <v>0</v>
      </c>
      <c r="AB34">
        <v>1</v>
      </c>
      <c r="AC34">
        <f>SUM(udeleno[[#This Row],[1997]:[2021]])</f>
        <v>15</v>
      </c>
    </row>
    <row r="35" spans="1:29">
      <c r="A35" t="s">
        <v>51</v>
      </c>
      <c r="B35" t="s">
        <v>22</v>
      </c>
      <c r="D35">
        <v>0</v>
      </c>
      <c r="E35">
        <v>4</v>
      </c>
      <c r="F35">
        <v>0</v>
      </c>
      <c r="G35">
        <v>1</v>
      </c>
      <c r="H35">
        <v>0</v>
      </c>
      <c r="I35">
        <v>0</v>
      </c>
      <c r="J35">
        <v>0</v>
      </c>
      <c r="K35">
        <v>0</v>
      </c>
      <c r="L35">
        <v>0</v>
      </c>
      <c r="M35">
        <v>0</v>
      </c>
      <c r="N35">
        <v>0</v>
      </c>
      <c r="O35">
        <v>0</v>
      </c>
      <c r="P35">
        <v>0</v>
      </c>
      <c r="Q35">
        <v>0</v>
      </c>
      <c r="R35">
        <v>0</v>
      </c>
      <c r="S35">
        <v>0</v>
      </c>
      <c r="T35">
        <v>0</v>
      </c>
      <c r="U35">
        <v>0</v>
      </c>
      <c r="V35">
        <v>0</v>
      </c>
      <c r="W35">
        <v>0</v>
      </c>
      <c r="X35">
        <v>0</v>
      </c>
      <c r="Y35">
        <v>1</v>
      </c>
      <c r="Z35">
        <v>0</v>
      </c>
      <c r="AA35">
        <v>0</v>
      </c>
      <c r="AB35">
        <v>1</v>
      </c>
      <c r="AC35">
        <f>SUM(udeleno[[#This Row],[1997]:[2021]])</f>
        <v>7</v>
      </c>
    </row>
    <row r="36" spans="1:29">
      <c r="A36" t="s">
        <v>53</v>
      </c>
      <c r="B36" t="s">
        <v>22</v>
      </c>
      <c r="D36">
        <v>0</v>
      </c>
      <c r="E36">
        <v>0</v>
      </c>
      <c r="F36">
        <v>1</v>
      </c>
      <c r="G36">
        <v>5</v>
      </c>
      <c r="H36">
        <v>0</v>
      </c>
      <c r="I36">
        <v>0</v>
      </c>
      <c r="J36">
        <v>0</v>
      </c>
      <c r="K36">
        <v>0</v>
      </c>
      <c r="L36">
        <v>3</v>
      </c>
      <c r="M36">
        <v>1</v>
      </c>
      <c r="N36">
        <v>0</v>
      </c>
      <c r="O36">
        <v>1</v>
      </c>
      <c r="P36">
        <v>0</v>
      </c>
      <c r="Q36">
        <v>1</v>
      </c>
      <c r="R36">
        <v>0</v>
      </c>
      <c r="S36">
        <v>0</v>
      </c>
      <c r="T36">
        <v>0</v>
      </c>
      <c r="U36">
        <v>0</v>
      </c>
      <c r="V36">
        <v>0</v>
      </c>
      <c r="W36">
        <v>5</v>
      </c>
      <c r="X36">
        <v>0</v>
      </c>
      <c r="Y36">
        <v>2</v>
      </c>
      <c r="Z36">
        <v>0</v>
      </c>
      <c r="AA36">
        <v>0</v>
      </c>
      <c r="AB36">
        <v>0</v>
      </c>
      <c r="AC36">
        <f>SUM(udeleno[[#This Row],[1997]:[2021]])</f>
        <v>19</v>
      </c>
    </row>
    <row r="37" spans="1:29">
      <c r="A37" t="s">
        <v>54</v>
      </c>
      <c r="B37" t="s">
        <v>22</v>
      </c>
      <c r="D37">
        <v>0</v>
      </c>
      <c r="E37">
        <v>1</v>
      </c>
      <c r="F37">
        <v>2</v>
      </c>
      <c r="G37">
        <v>0</v>
      </c>
      <c r="H37">
        <v>0</v>
      </c>
      <c r="I37">
        <v>0</v>
      </c>
      <c r="J37">
        <v>0</v>
      </c>
      <c r="K37">
        <v>1</v>
      </c>
      <c r="L37">
        <v>17</v>
      </c>
      <c r="M37">
        <v>2</v>
      </c>
      <c r="N37">
        <v>11</v>
      </c>
      <c r="O37">
        <v>0</v>
      </c>
      <c r="P37">
        <v>4</v>
      </c>
      <c r="Q37">
        <v>1</v>
      </c>
      <c r="R37">
        <v>10</v>
      </c>
      <c r="S37">
        <v>8</v>
      </c>
      <c r="T37">
        <v>2</v>
      </c>
      <c r="U37">
        <v>2</v>
      </c>
      <c r="V37">
        <v>0</v>
      </c>
      <c r="W37">
        <v>1</v>
      </c>
      <c r="X37">
        <v>0</v>
      </c>
      <c r="Y37">
        <v>0</v>
      </c>
      <c r="Z37">
        <v>1</v>
      </c>
      <c r="AA37">
        <v>4</v>
      </c>
      <c r="AB37">
        <v>0</v>
      </c>
      <c r="AC37">
        <f>SUM(udeleno[[#This Row],[1997]:[2021]])</f>
        <v>67</v>
      </c>
    </row>
    <row r="38" spans="1:29">
      <c r="A38" t="s">
        <v>55</v>
      </c>
      <c r="B38" t="s">
        <v>22</v>
      </c>
      <c r="D38">
        <v>13</v>
      </c>
      <c r="E38">
        <v>3</v>
      </c>
      <c r="F38">
        <v>2</v>
      </c>
      <c r="G38">
        <v>1</v>
      </c>
      <c r="H38">
        <v>2</v>
      </c>
      <c r="I38">
        <v>1</v>
      </c>
      <c r="J38">
        <v>3</v>
      </c>
      <c r="K38">
        <v>3</v>
      </c>
      <c r="L38">
        <v>1</v>
      </c>
      <c r="M38">
        <v>0</v>
      </c>
      <c r="N38">
        <v>2</v>
      </c>
      <c r="O38">
        <v>0</v>
      </c>
      <c r="P38">
        <v>8</v>
      </c>
      <c r="Q38">
        <v>0</v>
      </c>
      <c r="R38">
        <v>1</v>
      </c>
      <c r="S38">
        <v>0</v>
      </c>
      <c r="T38">
        <v>2</v>
      </c>
      <c r="U38">
        <v>0</v>
      </c>
      <c r="V38">
        <v>0</v>
      </c>
      <c r="W38">
        <v>0</v>
      </c>
      <c r="X38">
        <v>0</v>
      </c>
      <c r="Y38">
        <v>0</v>
      </c>
      <c r="Z38">
        <v>0</v>
      </c>
      <c r="AA38">
        <v>1</v>
      </c>
      <c r="AB38">
        <v>1</v>
      </c>
      <c r="AC38">
        <f>SUM(udeleno[[#This Row],[1997]:[2021]])</f>
        <v>44</v>
      </c>
    </row>
    <row r="39" spans="1:29">
      <c r="A39" t="s">
        <v>57</v>
      </c>
      <c r="B39" t="s">
        <v>56</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1</v>
      </c>
      <c r="AC39">
        <f>SUM(udeleno[[#This Row],[1997]:[2021]])</f>
        <v>1</v>
      </c>
    </row>
    <row r="40" spans="1:29">
      <c r="A40" t="s">
        <v>58</v>
      </c>
      <c r="B40" t="s">
        <v>56</v>
      </c>
      <c r="D40">
        <v>0</v>
      </c>
      <c r="E40">
        <v>0</v>
      </c>
      <c r="F40">
        <v>0</v>
      </c>
      <c r="G40">
        <v>0</v>
      </c>
      <c r="H40">
        <v>0</v>
      </c>
      <c r="I40">
        <v>0</v>
      </c>
      <c r="J40">
        <v>0</v>
      </c>
      <c r="K40">
        <v>0</v>
      </c>
      <c r="L40">
        <v>0</v>
      </c>
      <c r="M40">
        <v>0</v>
      </c>
      <c r="N40">
        <v>0</v>
      </c>
      <c r="O40">
        <v>0</v>
      </c>
      <c r="P40">
        <v>0</v>
      </c>
      <c r="Q40">
        <v>0</v>
      </c>
      <c r="R40">
        <v>0</v>
      </c>
      <c r="S40">
        <v>1</v>
      </c>
      <c r="T40">
        <v>3</v>
      </c>
      <c r="U40">
        <v>0</v>
      </c>
      <c r="V40">
        <v>0</v>
      </c>
      <c r="W40">
        <v>0</v>
      </c>
      <c r="X40">
        <v>0</v>
      </c>
      <c r="Y40">
        <v>0</v>
      </c>
      <c r="Z40">
        <v>0</v>
      </c>
      <c r="AA40">
        <v>0</v>
      </c>
      <c r="AB40">
        <v>0</v>
      </c>
      <c r="AC40">
        <f>SUM(udeleno[[#This Row],[1997]:[2021]])</f>
        <v>4</v>
      </c>
    </row>
    <row r="41" spans="1:29">
      <c r="A41" t="s">
        <v>62</v>
      </c>
      <c r="B41" t="s">
        <v>56</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1</v>
      </c>
      <c r="AC41">
        <f>SUM(udeleno[[#This Row],[1997]:[2021]])</f>
        <v>1</v>
      </c>
    </row>
    <row r="42" spans="1:29">
      <c r="A42" t="s">
        <v>63</v>
      </c>
      <c r="B42" t="s">
        <v>56</v>
      </c>
      <c r="D42">
        <v>2</v>
      </c>
      <c r="E42">
        <v>0</v>
      </c>
      <c r="F42">
        <v>0</v>
      </c>
      <c r="G42">
        <v>1</v>
      </c>
      <c r="H42">
        <v>0</v>
      </c>
      <c r="I42">
        <v>4</v>
      </c>
      <c r="J42">
        <v>5</v>
      </c>
      <c r="K42">
        <v>0</v>
      </c>
      <c r="L42">
        <v>3</v>
      </c>
      <c r="M42">
        <v>0</v>
      </c>
      <c r="N42">
        <v>10</v>
      </c>
      <c r="O42">
        <v>3</v>
      </c>
      <c r="P42">
        <v>0</v>
      </c>
      <c r="Q42">
        <v>5</v>
      </c>
      <c r="R42">
        <v>0</v>
      </c>
      <c r="S42">
        <v>1</v>
      </c>
      <c r="T42">
        <v>3</v>
      </c>
      <c r="U42">
        <v>2</v>
      </c>
      <c r="V42">
        <v>1</v>
      </c>
      <c r="W42">
        <v>0</v>
      </c>
      <c r="X42">
        <v>0</v>
      </c>
      <c r="Y42">
        <v>2</v>
      </c>
      <c r="Z42">
        <v>4</v>
      </c>
      <c r="AA42">
        <v>0</v>
      </c>
      <c r="AB42">
        <v>2</v>
      </c>
      <c r="AC42">
        <f>SUM(udeleno[[#This Row],[1997]:[2021]])</f>
        <v>48</v>
      </c>
    </row>
    <row r="43" spans="1:29">
      <c r="A43" t="s">
        <v>65</v>
      </c>
      <c r="B43" t="s">
        <v>56</v>
      </c>
      <c r="D43">
        <v>0</v>
      </c>
      <c r="E43">
        <v>0</v>
      </c>
      <c r="F43">
        <v>0</v>
      </c>
      <c r="G43">
        <v>1</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f>SUM(udeleno[[#This Row],[1997]:[2021]])</f>
        <v>1</v>
      </c>
    </row>
    <row r="44" spans="1:29">
      <c r="A44" t="s">
        <v>69</v>
      </c>
      <c r="B44" t="s">
        <v>56</v>
      </c>
      <c r="D44">
        <v>0</v>
      </c>
      <c r="E44">
        <v>0</v>
      </c>
      <c r="F44">
        <v>0</v>
      </c>
      <c r="G44">
        <v>0</v>
      </c>
      <c r="H44">
        <v>0</v>
      </c>
      <c r="I44">
        <v>0</v>
      </c>
      <c r="J44">
        <v>0</v>
      </c>
      <c r="K44">
        <v>0</v>
      </c>
      <c r="L44">
        <v>0</v>
      </c>
      <c r="M44">
        <v>0</v>
      </c>
      <c r="N44">
        <v>0</v>
      </c>
      <c r="O44">
        <v>0</v>
      </c>
      <c r="P44">
        <v>0</v>
      </c>
      <c r="Q44">
        <v>0</v>
      </c>
      <c r="R44">
        <v>0</v>
      </c>
      <c r="S44">
        <v>0</v>
      </c>
      <c r="T44">
        <v>0</v>
      </c>
      <c r="U44">
        <v>1</v>
      </c>
      <c r="V44">
        <v>2</v>
      </c>
      <c r="W44">
        <v>0</v>
      </c>
      <c r="X44">
        <v>0</v>
      </c>
      <c r="Y44">
        <v>0</v>
      </c>
      <c r="Z44">
        <v>0</v>
      </c>
      <c r="AA44">
        <v>1</v>
      </c>
      <c r="AB44">
        <v>3</v>
      </c>
      <c r="AC44">
        <f>SUM(udeleno[[#This Row],[1997]:[2021]])</f>
        <v>7</v>
      </c>
    </row>
    <row r="45" spans="1:29">
      <c r="A45" t="s">
        <v>72</v>
      </c>
      <c r="B45" t="s">
        <v>70</v>
      </c>
      <c r="D45">
        <v>0</v>
      </c>
      <c r="E45">
        <v>0</v>
      </c>
      <c r="F45">
        <v>0</v>
      </c>
      <c r="G45">
        <v>0</v>
      </c>
      <c r="H45">
        <v>0</v>
      </c>
      <c r="I45">
        <v>0</v>
      </c>
      <c r="J45">
        <v>0</v>
      </c>
      <c r="K45">
        <v>0</v>
      </c>
      <c r="L45">
        <v>0</v>
      </c>
      <c r="M45">
        <v>0</v>
      </c>
      <c r="N45">
        <v>1</v>
      </c>
      <c r="O45">
        <v>0</v>
      </c>
      <c r="P45">
        <v>1</v>
      </c>
      <c r="Q45">
        <v>0</v>
      </c>
      <c r="R45">
        <v>0</v>
      </c>
      <c r="S45">
        <v>0</v>
      </c>
      <c r="T45">
        <v>0</v>
      </c>
      <c r="U45">
        <v>0</v>
      </c>
      <c r="V45">
        <v>0</v>
      </c>
      <c r="W45">
        <v>0</v>
      </c>
      <c r="X45">
        <v>0</v>
      </c>
      <c r="Y45">
        <v>0</v>
      </c>
      <c r="Z45">
        <v>0</v>
      </c>
      <c r="AA45">
        <v>0</v>
      </c>
      <c r="AB45">
        <v>0</v>
      </c>
      <c r="AC45">
        <f>SUM(udeleno[[#This Row],[1997]:[2021]])</f>
        <v>2</v>
      </c>
    </row>
    <row r="46" spans="1:29">
      <c r="A46" t="s">
        <v>76</v>
      </c>
      <c r="B46" t="s">
        <v>70</v>
      </c>
      <c r="D46">
        <v>0</v>
      </c>
      <c r="E46">
        <v>0</v>
      </c>
      <c r="F46">
        <v>0</v>
      </c>
      <c r="G46">
        <v>0</v>
      </c>
      <c r="H46">
        <v>1</v>
      </c>
      <c r="I46">
        <v>0</v>
      </c>
      <c r="J46">
        <v>0</v>
      </c>
      <c r="K46">
        <v>0</v>
      </c>
      <c r="L46">
        <v>0</v>
      </c>
      <c r="M46">
        <v>0</v>
      </c>
      <c r="N46">
        <v>0</v>
      </c>
      <c r="O46">
        <v>0</v>
      </c>
      <c r="P46">
        <v>0</v>
      </c>
      <c r="Q46">
        <v>0</v>
      </c>
      <c r="R46">
        <v>0</v>
      </c>
      <c r="S46">
        <v>0</v>
      </c>
      <c r="T46">
        <v>1</v>
      </c>
      <c r="U46">
        <v>0</v>
      </c>
      <c r="V46">
        <v>0</v>
      </c>
      <c r="W46">
        <v>0</v>
      </c>
      <c r="X46">
        <v>0</v>
      </c>
      <c r="Y46">
        <v>0</v>
      </c>
      <c r="Z46">
        <v>1</v>
      </c>
      <c r="AA46">
        <v>0</v>
      </c>
      <c r="AB46">
        <v>0</v>
      </c>
      <c r="AC46">
        <f>SUM(udeleno[[#This Row],[1997]:[2021]])</f>
        <v>3</v>
      </c>
    </row>
    <row r="47" spans="1:29">
      <c r="A47" t="s">
        <v>77</v>
      </c>
      <c r="B47" t="s">
        <v>70</v>
      </c>
      <c r="D47">
        <v>0</v>
      </c>
      <c r="E47">
        <v>0</v>
      </c>
      <c r="F47">
        <v>1</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f>SUM(udeleno[[#This Row],[1997]:[2021]])</f>
        <v>1</v>
      </c>
    </row>
    <row r="48" spans="1:29">
      <c r="A48" t="s">
        <v>78</v>
      </c>
      <c r="B48" t="s">
        <v>70</v>
      </c>
      <c r="D48">
        <v>0</v>
      </c>
      <c r="E48">
        <v>0</v>
      </c>
      <c r="F48">
        <v>0</v>
      </c>
      <c r="G48">
        <v>0</v>
      </c>
      <c r="H48">
        <v>0</v>
      </c>
      <c r="I48">
        <v>0</v>
      </c>
      <c r="J48">
        <v>2</v>
      </c>
      <c r="K48">
        <v>0</v>
      </c>
      <c r="L48">
        <v>0</v>
      </c>
      <c r="M48">
        <v>0</v>
      </c>
      <c r="N48">
        <v>0</v>
      </c>
      <c r="O48">
        <v>0</v>
      </c>
      <c r="P48">
        <v>0</v>
      </c>
      <c r="Q48">
        <v>0</v>
      </c>
      <c r="R48">
        <v>0</v>
      </c>
      <c r="S48">
        <v>0</v>
      </c>
      <c r="T48">
        <v>0</v>
      </c>
      <c r="U48">
        <v>0</v>
      </c>
      <c r="V48">
        <v>0</v>
      </c>
      <c r="W48">
        <v>0</v>
      </c>
      <c r="X48">
        <v>0</v>
      </c>
      <c r="Y48">
        <v>0</v>
      </c>
      <c r="Z48">
        <v>0</v>
      </c>
      <c r="AA48">
        <v>0</v>
      </c>
      <c r="AB48">
        <v>0</v>
      </c>
      <c r="AC48">
        <f>SUM(udeleno[[#This Row],[1997]:[2021]])</f>
        <v>2</v>
      </c>
    </row>
    <row r="49" spans="1:29">
      <c r="A49" t="s">
        <v>79</v>
      </c>
      <c r="B49" t="s">
        <v>70</v>
      </c>
      <c r="D49">
        <v>0</v>
      </c>
      <c r="E49">
        <v>0</v>
      </c>
      <c r="F49">
        <v>0</v>
      </c>
      <c r="G49">
        <v>0</v>
      </c>
      <c r="H49">
        <v>0</v>
      </c>
      <c r="I49">
        <v>0</v>
      </c>
      <c r="J49">
        <v>0</v>
      </c>
      <c r="K49">
        <v>0</v>
      </c>
      <c r="L49">
        <v>0</v>
      </c>
      <c r="M49">
        <v>0</v>
      </c>
      <c r="N49">
        <v>0</v>
      </c>
      <c r="O49">
        <v>0</v>
      </c>
      <c r="P49">
        <v>0</v>
      </c>
      <c r="Q49">
        <v>0</v>
      </c>
      <c r="R49">
        <v>0</v>
      </c>
      <c r="S49">
        <v>0</v>
      </c>
      <c r="T49">
        <v>0</v>
      </c>
      <c r="U49">
        <v>1</v>
      </c>
      <c r="V49">
        <v>0</v>
      </c>
      <c r="W49">
        <v>0</v>
      </c>
      <c r="X49">
        <v>1</v>
      </c>
      <c r="Y49">
        <v>1</v>
      </c>
      <c r="Z49">
        <v>4</v>
      </c>
      <c r="AA49">
        <v>1</v>
      </c>
      <c r="AB49">
        <v>0</v>
      </c>
      <c r="AC49">
        <f>SUM(udeleno[[#This Row],[1997]:[2021]])</f>
        <v>8</v>
      </c>
    </row>
    <row r="50" spans="1:29">
      <c r="A50" t="s">
        <v>80</v>
      </c>
      <c r="B50" t="s">
        <v>70</v>
      </c>
      <c r="D50">
        <v>0</v>
      </c>
      <c r="E50">
        <v>0</v>
      </c>
      <c r="F50">
        <v>0</v>
      </c>
      <c r="G50">
        <v>0</v>
      </c>
      <c r="H50">
        <v>0</v>
      </c>
      <c r="I50">
        <v>0</v>
      </c>
      <c r="J50">
        <v>0</v>
      </c>
      <c r="K50">
        <v>0</v>
      </c>
      <c r="L50">
        <v>0</v>
      </c>
      <c r="M50">
        <v>0</v>
      </c>
      <c r="N50">
        <v>0</v>
      </c>
      <c r="O50">
        <v>1</v>
      </c>
      <c r="P50">
        <v>0</v>
      </c>
      <c r="Q50">
        <v>0</v>
      </c>
      <c r="R50">
        <v>1</v>
      </c>
      <c r="S50">
        <v>0</v>
      </c>
      <c r="T50">
        <v>0</v>
      </c>
      <c r="U50">
        <v>0</v>
      </c>
      <c r="V50">
        <v>0</v>
      </c>
      <c r="W50">
        <v>0</v>
      </c>
      <c r="X50">
        <v>0</v>
      </c>
      <c r="Y50">
        <v>1</v>
      </c>
      <c r="Z50">
        <v>0</v>
      </c>
      <c r="AA50">
        <v>0</v>
      </c>
      <c r="AB50">
        <v>0</v>
      </c>
      <c r="AC50">
        <f>SUM(udeleno[[#This Row],[1997]:[2021]])</f>
        <v>3</v>
      </c>
    </row>
    <row r="51" spans="1:29">
      <c r="A51" t="s">
        <v>81</v>
      </c>
      <c r="B51" t="s">
        <v>70</v>
      </c>
      <c r="D51">
        <v>0</v>
      </c>
      <c r="E51">
        <v>0</v>
      </c>
      <c r="F51">
        <v>2</v>
      </c>
      <c r="G51">
        <v>0</v>
      </c>
      <c r="H51">
        <v>0</v>
      </c>
      <c r="I51">
        <v>1</v>
      </c>
      <c r="J51">
        <v>0</v>
      </c>
      <c r="K51">
        <v>0</v>
      </c>
      <c r="L51">
        <v>2</v>
      </c>
      <c r="M51">
        <v>1</v>
      </c>
      <c r="N51">
        <v>2</v>
      </c>
      <c r="O51">
        <v>1</v>
      </c>
      <c r="P51">
        <v>0</v>
      </c>
      <c r="Q51">
        <v>0</v>
      </c>
      <c r="R51">
        <v>0</v>
      </c>
      <c r="S51">
        <v>0</v>
      </c>
      <c r="T51">
        <v>0</v>
      </c>
      <c r="U51">
        <v>0</v>
      </c>
      <c r="V51">
        <v>0</v>
      </c>
      <c r="W51">
        <v>1</v>
      </c>
      <c r="X51">
        <v>1</v>
      </c>
      <c r="Y51">
        <v>0</v>
      </c>
      <c r="Z51">
        <v>0</v>
      </c>
      <c r="AA51">
        <v>0</v>
      </c>
      <c r="AB51">
        <v>0</v>
      </c>
      <c r="AC51">
        <f>SUM(udeleno[[#This Row],[1997]:[2021]])</f>
        <v>11</v>
      </c>
    </row>
    <row r="52" spans="1:29">
      <c r="A52" t="s">
        <v>83</v>
      </c>
      <c r="B52" t="s">
        <v>70</v>
      </c>
      <c r="D52">
        <v>3</v>
      </c>
      <c r="E52">
        <v>5</v>
      </c>
      <c r="F52">
        <v>1</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f>SUM(udeleno[[#This Row],[1997]:[2021]])</f>
        <v>9</v>
      </c>
    </row>
    <row r="53" spans="1:29">
      <c r="A53" t="s">
        <v>84</v>
      </c>
      <c r="B53" t="s">
        <v>70</v>
      </c>
      <c r="D53">
        <v>0</v>
      </c>
      <c r="E53">
        <v>0</v>
      </c>
      <c r="F53">
        <v>0</v>
      </c>
      <c r="G53">
        <v>0</v>
      </c>
      <c r="H53">
        <v>1</v>
      </c>
      <c r="I53">
        <v>0</v>
      </c>
      <c r="J53">
        <v>0</v>
      </c>
      <c r="K53">
        <v>0</v>
      </c>
      <c r="L53">
        <v>4</v>
      </c>
      <c r="M53">
        <v>1</v>
      </c>
      <c r="N53">
        <v>1</v>
      </c>
      <c r="O53">
        <v>0</v>
      </c>
      <c r="P53">
        <v>0</v>
      </c>
      <c r="Q53">
        <v>0</v>
      </c>
      <c r="R53">
        <v>0</v>
      </c>
      <c r="S53">
        <v>0</v>
      </c>
      <c r="T53">
        <v>0</v>
      </c>
      <c r="U53">
        <v>1</v>
      </c>
      <c r="V53">
        <v>0</v>
      </c>
      <c r="W53">
        <v>0</v>
      </c>
      <c r="X53">
        <v>0</v>
      </c>
      <c r="Y53">
        <v>0</v>
      </c>
      <c r="Z53">
        <v>0</v>
      </c>
      <c r="AA53">
        <v>0</v>
      </c>
      <c r="AB53">
        <v>0</v>
      </c>
      <c r="AC53">
        <f>SUM(udeleno[[#This Row],[1997]:[2021]])</f>
        <v>8</v>
      </c>
    </row>
    <row r="54" spans="1:29">
      <c r="A54" t="s">
        <v>86</v>
      </c>
      <c r="B54" t="s">
        <v>70</v>
      </c>
      <c r="D54">
        <v>0</v>
      </c>
      <c r="E54">
        <v>0</v>
      </c>
      <c r="F54">
        <v>0</v>
      </c>
      <c r="G54">
        <v>0</v>
      </c>
      <c r="H54">
        <v>0</v>
      </c>
      <c r="I54">
        <v>0</v>
      </c>
      <c r="J54">
        <v>0</v>
      </c>
      <c r="K54">
        <v>0</v>
      </c>
      <c r="L54">
        <v>1</v>
      </c>
      <c r="M54">
        <v>0</v>
      </c>
      <c r="N54">
        <v>0</v>
      </c>
      <c r="O54">
        <v>0</v>
      </c>
      <c r="P54">
        <v>0</v>
      </c>
      <c r="Q54">
        <v>0</v>
      </c>
      <c r="R54">
        <v>0</v>
      </c>
      <c r="S54">
        <v>0</v>
      </c>
      <c r="T54">
        <v>0</v>
      </c>
      <c r="U54">
        <v>0</v>
      </c>
      <c r="V54">
        <v>0</v>
      </c>
      <c r="W54">
        <v>0</v>
      </c>
      <c r="X54">
        <v>0</v>
      </c>
      <c r="Y54">
        <v>0</v>
      </c>
      <c r="Z54">
        <v>0</v>
      </c>
      <c r="AA54">
        <v>0</v>
      </c>
      <c r="AB54">
        <v>0</v>
      </c>
      <c r="AC54">
        <f>SUM(udeleno[[#This Row],[1997]:[2021]])</f>
        <v>1</v>
      </c>
    </row>
    <row r="55" spans="1:29">
      <c r="A55" t="s">
        <v>88</v>
      </c>
      <c r="B55" t="s">
        <v>70</v>
      </c>
      <c r="D55">
        <v>0</v>
      </c>
      <c r="E55">
        <v>0</v>
      </c>
      <c r="F55">
        <v>0</v>
      </c>
      <c r="G55">
        <v>0</v>
      </c>
      <c r="H55">
        <v>0</v>
      </c>
      <c r="I55">
        <v>0</v>
      </c>
      <c r="J55">
        <v>0</v>
      </c>
      <c r="K55">
        <v>0</v>
      </c>
      <c r="L55">
        <v>0</v>
      </c>
      <c r="M55">
        <v>0</v>
      </c>
      <c r="N55">
        <v>2</v>
      </c>
      <c r="O55">
        <v>4</v>
      </c>
      <c r="P55">
        <v>0</v>
      </c>
      <c r="Q55">
        <v>0</v>
      </c>
      <c r="R55">
        <v>0</v>
      </c>
      <c r="S55">
        <v>0</v>
      </c>
      <c r="T55">
        <v>0</v>
      </c>
      <c r="U55">
        <v>0</v>
      </c>
      <c r="V55">
        <v>0</v>
      </c>
      <c r="W55">
        <v>0</v>
      </c>
      <c r="X55">
        <v>0</v>
      </c>
      <c r="Y55">
        <v>0</v>
      </c>
      <c r="Z55">
        <v>0</v>
      </c>
      <c r="AA55">
        <v>0</v>
      </c>
      <c r="AB55">
        <v>0</v>
      </c>
      <c r="AC55">
        <f>SUM(udeleno[[#This Row],[1997]:[2021]])</f>
        <v>6</v>
      </c>
    </row>
    <row r="56" spans="1:29" ht="34">
      <c r="A56" s="8" t="s">
        <v>140</v>
      </c>
      <c r="B56" t="s">
        <v>70</v>
      </c>
      <c r="D56">
        <v>0</v>
      </c>
      <c r="E56">
        <v>9</v>
      </c>
      <c r="F56">
        <v>5</v>
      </c>
      <c r="G56">
        <v>4</v>
      </c>
      <c r="H56">
        <v>4</v>
      </c>
      <c r="I56">
        <v>0</v>
      </c>
      <c r="J56">
        <v>0</v>
      </c>
      <c r="K56">
        <v>0</v>
      </c>
      <c r="L56">
        <v>2</v>
      </c>
      <c r="M56">
        <v>2</v>
      </c>
      <c r="N56">
        <v>0</v>
      </c>
      <c r="O56">
        <v>2</v>
      </c>
      <c r="P56">
        <v>2</v>
      </c>
      <c r="Q56">
        <v>3</v>
      </c>
      <c r="R56">
        <v>1</v>
      </c>
      <c r="S56">
        <v>0</v>
      </c>
      <c r="T56">
        <v>0</v>
      </c>
      <c r="U56">
        <v>0</v>
      </c>
      <c r="V56">
        <v>0</v>
      </c>
      <c r="W56">
        <v>1</v>
      </c>
      <c r="X56">
        <v>0</v>
      </c>
      <c r="Y56">
        <v>0</v>
      </c>
      <c r="Z56">
        <v>0</v>
      </c>
      <c r="AA56">
        <v>0</v>
      </c>
      <c r="AB56">
        <v>0</v>
      </c>
      <c r="AC56">
        <f>SUM(udeleno[[#This Row],[1997]:[2021]])</f>
        <v>35</v>
      </c>
    </row>
    <row r="57" spans="1:29">
      <c r="A57" t="s">
        <v>141</v>
      </c>
      <c r="B57" t="s">
        <v>70</v>
      </c>
      <c r="D57">
        <v>0</v>
      </c>
      <c r="E57">
        <v>0</v>
      </c>
      <c r="F57">
        <v>0</v>
      </c>
      <c r="G57">
        <v>0</v>
      </c>
      <c r="H57">
        <v>1</v>
      </c>
      <c r="I57">
        <v>0</v>
      </c>
      <c r="J57">
        <v>0</v>
      </c>
      <c r="K57">
        <v>1</v>
      </c>
      <c r="L57">
        <v>0</v>
      </c>
      <c r="M57">
        <v>0</v>
      </c>
      <c r="N57">
        <v>0</v>
      </c>
      <c r="O57">
        <v>1</v>
      </c>
      <c r="P57">
        <v>0</v>
      </c>
      <c r="Q57">
        <v>0</v>
      </c>
      <c r="R57">
        <v>0</v>
      </c>
      <c r="S57">
        <v>0</v>
      </c>
      <c r="T57">
        <v>0</v>
      </c>
      <c r="U57">
        <v>0</v>
      </c>
      <c r="V57">
        <v>0</v>
      </c>
      <c r="W57">
        <v>0</v>
      </c>
      <c r="X57">
        <v>0</v>
      </c>
      <c r="Y57">
        <v>0</v>
      </c>
      <c r="Z57">
        <v>0</v>
      </c>
      <c r="AA57">
        <v>0</v>
      </c>
      <c r="AB57">
        <v>0</v>
      </c>
      <c r="AC57">
        <f>SUM(udeleno[[#This Row],[1997]:[2021]])</f>
        <v>3</v>
      </c>
    </row>
    <row r="58" spans="1:29">
      <c r="A58" t="s">
        <v>91</v>
      </c>
      <c r="B58" t="s">
        <v>70</v>
      </c>
      <c r="D58">
        <v>0</v>
      </c>
      <c r="E58">
        <v>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f>SUM(udeleno[[#This Row],[1997]:[2021]])</f>
        <v>1</v>
      </c>
    </row>
    <row r="59" spans="1:29">
      <c r="A59" t="s">
        <v>92</v>
      </c>
      <c r="B59" t="s">
        <v>70</v>
      </c>
      <c r="D59">
        <v>0</v>
      </c>
      <c r="E59">
        <v>0</v>
      </c>
      <c r="F59">
        <v>0</v>
      </c>
      <c r="G59">
        <v>0</v>
      </c>
      <c r="H59">
        <v>0</v>
      </c>
      <c r="I59">
        <v>0</v>
      </c>
      <c r="J59">
        <v>0</v>
      </c>
      <c r="K59">
        <v>0</v>
      </c>
      <c r="L59">
        <v>0</v>
      </c>
      <c r="M59">
        <v>0</v>
      </c>
      <c r="N59">
        <v>0</v>
      </c>
      <c r="O59">
        <v>1</v>
      </c>
      <c r="P59">
        <v>0</v>
      </c>
      <c r="Q59">
        <v>0</v>
      </c>
      <c r="R59">
        <v>0</v>
      </c>
      <c r="S59">
        <v>0</v>
      </c>
      <c r="T59">
        <v>0</v>
      </c>
      <c r="U59">
        <v>0</v>
      </c>
      <c r="V59">
        <v>0</v>
      </c>
      <c r="W59">
        <v>0</v>
      </c>
      <c r="X59">
        <v>0</v>
      </c>
      <c r="Y59">
        <v>0</v>
      </c>
      <c r="Z59">
        <v>0</v>
      </c>
      <c r="AA59">
        <v>0</v>
      </c>
      <c r="AB59">
        <v>0</v>
      </c>
      <c r="AC59">
        <f>SUM(udeleno[[#This Row],[1997]:[2021]])</f>
        <v>1</v>
      </c>
    </row>
    <row r="60" spans="1:29">
      <c r="A60" t="s">
        <v>95</v>
      </c>
      <c r="B60" t="s">
        <v>70</v>
      </c>
      <c r="D60">
        <v>0</v>
      </c>
      <c r="E60">
        <v>1</v>
      </c>
      <c r="F60">
        <v>0</v>
      </c>
      <c r="G60">
        <v>0</v>
      </c>
      <c r="H60">
        <v>0</v>
      </c>
      <c r="I60">
        <v>0</v>
      </c>
      <c r="J60">
        <v>0</v>
      </c>
      <c r="K60">
        <v>0</v>
      </c>
      <c r="L60">
        <v>0</v>
      </c>
      <c r="M60">
        <v>0</v>
      </c>
      <c r="N60">
        <v>0</v>
      </c>
      <c r="O60">
        <v>0</v>
      </c>
      <c r="P60">
        <v>0</v>
      </c>
      <c r="Q60">
        <v>0</v>
      </c>
      <c r="R60">
        <v>1</v>
      </c>
      <c r="S60">
        <v>0</v>
      </c>
      <c r="T60">
        <v>1</v>
      </c>
      <c r="U60">
        <v>0</v>
      </c>
      <c r="V60">
        <v>0</v>
      </c>
      <c r="W60">
        <v>0</v>
      </c>
      <c r="X60">
        <v>1</v>
      </c>
      <c r="Y60">
        <v>0</v>
      </c>
      <c r="Z60">
        <v>0</v>
      </c>
      <c r="AA60">
        <v>0</v>
      </c>
      <c r="AB60">
        <v>0</v>
      </c>
      <c r="AC60">
        <f>SUM(udeleno[[#This Row],[1997]:[2021]])</f>
        <v>4</v>
      </c>
    </row>
    <row r="61" spans="1:29">
      <c r="A61" t="s">
        <v>100</v>
      </c>
      <c r="B61" t="s">
        <v>70</v>
      </c>
      <c r="D61">
        <v>6</v>
      </c>
      <c r="E61">
        <v>1</v>
      </c>
      <c r="F61">
        <v>1</v>
      </c>
      <c r="G61">
        <v>1</v>
      </c>
      <c r="H61">
        <v>1</v>
      </c>
      <c r="I61">
        <v>0</v>
      </c>
      <c r="J61">
        <v>0</v>
      </c>
      <c r="K61">
        <v>2</v>
      </c>
      <c r="L61">
        <v>0</v>
      </c>
      <c r="M61">
        <v>0</v>
      </c>
      <c r="N61">
        <v>2</v>
      </c>
      <c r="O61">
        <v>0</v>
      </c>
      <c r="P61">
        <v>2</v>
      </c>
      <c r="Q61">
        <v>0</v>
      </c>
      <c r="R61">
        <v>0</v>
      </c>
      <c r="S61">
        <v>0</v>
      </c>
      <c r="T61">
        <v>1</v>
      </c>
      <c r="U61">
        <v>0</v>
      </c>
      <c r="V61">
        <v>3</v>
      </c>
      <c r="W61">
        <v>0</v>
      </c>
      <c r="X61">
        <v>0</v>
      </c>
      <c r="Y61">
        <v>0</v>
      </c>
      <c r="Z61">
        <v>1</v>
      </c>
      <c r="AA61">
        <v>0</v>
      </c>
      <c r="AB61">
        <v>0</v>
      </c>
      <c r="AC61">
        <f>SUM(udeleno[[#This Row],[1997]:[2021]])</f>
        <v>21</v>
      </c>
    </row>
    <row r="62" spans="1:29" ht="17">
      <c r="A62" s="8" t="s">
        <v>158</v>
      </c>
      <c r="B62" t="s">
        <v>70</v>
      </c>
      <c r="D62">
        <v>0</v>
      </c>
      <c r="E62">
        <v>0</v>
      </c>
      <c r="F62">
        <v>0</v>
      </c>
      <c r="G62">
        <v>0</v>
      </c>
      <c r="H62">
        <v>0</v>
      </c>
      <c r="I62">
        <v>0</v>
      </c>
      <c r="J62">
        <v>0</v>
      </c>
      <c r="K62">
        <v>0</v>
      </c>
      <c r="L62">
        <v>0</v>
      </c>
      <c r="M62">
        <v>0</v>
      </c>
      <c r="N62">
        <v>1</v>
      </c>
      <c r="O62">
        <v>0</v>
      </c>
      <c r="P62">
        <v>0</v>
      </c>
      <c r="Q62">
        <v>0</v>
      </c>
      <c r="R62">
        <v>0</v>
      </c>
      <c r="S62">
        <v>0</v>
      </c>
      <c r="T62">
        <v>0</v>
      </c>
      <c r="U62">
        <v>0</v>
      </c>
      <c r="V62">
        <v>0</v>
      </c>
      <c r="W62">
        <v>0</v>
      </c>
      <c r="X62">
        <v>0</v>
      </c>
      <c r="Y62">
        <v>0</v>
      </c>
      <c r="Z62">
        <v>0</v>
      </c>
      <c r="AA62">
        <v>0</v>
      </c>
      <c r="AB62">
        <v>0</v>
      </c>
      <c r="AC62">
        <f>SUM(udeleno[[#This Row],[1997]:[2021]])</f>
        <v>1</v>
      </c>
    </row>
    <row r="63" spans="1:29">
      <c r="A63" t="s">
        <v>102</v>
      </c>
      <c r="B63" t="s">
        <v>70</v>
      </c>
      <c r="D63">
        <v>0</v>
      </c>
      <c r="E63">
        <v>0</v>
      </c>
      <c r="F63">
        <v>0</v>
      </c>
      <c r="G63">
        <v>0</v>
      </c>
      <c r="H63">
        <v>0</v>
      </c>
      <c r="I63">
        <v>0</v>
      </c>
      <c r="J63">
        <v>1</v>
      </c>
      <c r="K63">
        <v>0</v>
      </c>
      <c r="L63">
        <v>0</v>
      </c>
      <c r="M63">
        <v>0</v>
      </c>
      <c r="N63">
        <v>0</v>
      </c>
      <c r="O63">
        <v>0</v>
      </c>
      <c r="P63">
        <v>0</v>
      </c>
      <c r="Q63">
        <v>0</v>
      </c>
      <c r="R63">
        <v>0</v>
      </c>
      <c r="S63">
        <v>0</v>
      </c>
      <c r="T63">
        <v>0</v>
      </c>
      <c r="U63">
        <v>0</v>
      </c>
      <c r="V63">
        <v>0</v>
      </c>
      <c r="W63">
        <v>0</v>
      </c>
      <c r="X63">
        <v>0</v>
      </c>
      <c r="Y63">
        <v>0</v>
      </c>
      <c r="Z63">
        <v>0</v>
      </c>
      <c r="AA63">
        <v>0</v>
      </c>
      <c r="AB63">
        <v>0</v>
      </c>
      <c r="AC63">
        <f>SUM(udeleno[[#This Row],[1997]:[2021]])</f>
        <v>1</v>
      </c>
    </row>
    <row r="64" spans="1:29">
      <c r="A64" t="s">
        <v>103</v>
      </c>
      <c r="B64" t="s">
        <v>70</v>
      </c>
      <c r="D64">
        <v>0</v>
      </c>
      <c r="E64">
        <v>0</v>
      </c>
      <c r="F64">
        <v>0</v>
      </c>
      <c r="G64">
        <v>0</v>
      </c>
      <c r="H64">
        <v>0</v>
      </c>
      <c r="I64">
        <v>0</v>
      </c>
      <c r="J64">
        <v>0</v>
      </c>
      <c r="K64">
        <v>0</v>
      </c>
      <c r="L64">
        <v>2</v>
      </c>
      <c r="M64">
        <v>0</v>
      </c>
      <c r="N64">
        <v>0</v>
      </c>
      <c r="O64">
        <v>0</v>
      </c>
      <c r="P64">
        <v>0</v>
      </c>
      <c r="Q64">
        <v>4</v>
      </c>
      <c r="R64">
        <v>0</v>
      </c>
      <c r="S64">
        <v>1</v>
      </c>
      <c r="T64">
        <v>0</v>
      </c>
      <c r="U64">
        <v>0</v>
      </c>
      <c r="V64">
        <v>0</v>
      </c>
      <c r="W64">
        <v>0</v>
      </c>
      <c r="X64">
        <v>0</v>
      </c>
      <c r="Y64">
        <v>0</v>
      </c>
      <c r="Z64">
        <v>0</v>
      </c>
      <c r="AA64">
        <v>0</v>
      </c>
      <c r="AB64">
        <v>0</v>
      </c>
      <c r="AC64">
        <f>SUM(udeleno[[#This Row],[1997]:[2021]])</f>
        <v>7</v>
      </c>
    </row>
    <row r="65" spans="1:29">
      <c r="A65" t="s">
        <v>104</v>
      </c>
      <c r="B65" t="s">
        <v>70</v>
      </c>
      <c r="D65">
        <v>2</v>
      </c>
      <c r="E65">
        <v>0</v>
      </c>
      <c r="F65">
        <v>0</v>
      </c>
      <c r="G65">
        <v>1</v>
      </c>
      <c r="H65">
        <v>0</v>
      </c>
      <c r="I65">
        <v>0</v>
      </c>
      <c r="J65">
        <v>0</v>
      </c>
      <c r="K65">
        <v>0</v>
      </c>
      <c r="L65">
        <v>0</v>
      </c>
      <c r="M65">
        <v>7</v>
      </c>
      <c r="N65">
        <v>10</v>
      </c>
      <c r="O65">
        <v>1</v>
      </c>
      <c r="P65">
        <v>0</v>
      </c>
      <c r="Q65">
        <v>3</v>
      </c>
      <c r="R65">
        <v>1</v>
      </c>
      <c r="S65">
        <v>0</v>
      </c>
      <c r="T65">
        <v>0</v>
      </c>
      <c r="U65">
        <v>1</v>
      </c>
      <c r="V65">
        <v>0</v>
      </c>
      <c r="W65">
        <v>2</v>
      </c>
      <c r="X65">
        <v>0</v>
      </c>
      <c r="Y65">
        <v>0</v>
      </c>
      <c r="Z65">
        <v>2</v>
      </c>
      <c r="AA65">
        <v>0</v>
      </c>
      <c r="AB65">
        <v>3</v>
      </c>
      <c r="AC65">
        <f>SUM(udeleno[[#This Row],[1997]:[2021]])</f>
        <v>33</v>
      </c>
    </row>
    <row r="66" spans="1:29">
      <c r="A66" t="s">
        <v>105</v>
      </c>
      <c r="B66" t="s">
        <v>70</v>
      </c>
      <c r="D66">
        <v>1</v>
      </c>
      <c r="E66">
        <v>1</v>
      </c>
      <c r="F66">
        <v>0</v>
      </c>
      <c r="G66">
        <v>1</v>
      </c>
      <c r="H66">
        <v>0</v>
      </c>
      <c r="I66">
        <v>0</v>
      </c>
      <c r="J66">
        <v>1</v>
      </c>
      <c r="K66">
        <v>4</v>
      </c>
      <c r="L66">
        <v>1</v>
      </c>
      <c r="M66">
        <v>2</v>
      </c>
      <c r="N66">
        <v>4</v>
      </c>
      <c r="O66">
        <v>0</v>
      </c>
      <c r="P66">
        <v>0</v>
      </c>
      <c r="Q66">
        <v>0</v>
      </c>
      <c r="R66">
        <v>0</v>
      </c>
      <c r="S66">
        <v>0</v>
      </c>
      <c r="T66">
        <v>0</v>
      </c>
      <c r="U66">
        <v>0</v>
      </c>
      <c r="V66">
        <v>1</v>
      </c>
      <c r="W66">
        <v>0</v>
      </c>
      <c r="X66">
        <v>0</v>
      </c>
      <c r="Y66">
        <v>0</v>
      </c>
      <c r="Z66">
        <v>0</v>
      </c>
      <c r="AA66">
        <v>0</v>
      </c>
      <c r="AB66">
        <v>0</v>
      </c>
      <c r="AC66">
        <f>SUM(udeleno[[#This Row],[1997]:[2021]])</f>
        <v>16</v>
      </c>
    </row>
    <row r="67" spans="1:29">
      <c r="A67" t="s">
        <v>108</v>
      </c>
      <c r="B67" t="s">
        <v>70</v>
      </c>
      <c r="D67">
        <v>0</v>
      </c>
      <c r="E67">
        <v>0</v>
      </c>
      <c r="F67">
        <v>0</v>
      </c>
      <c r="G67">
        <v>1</v>
      </c>
      <c r="H67">
        <v>0</v>
      </c>
      <c r="I67">
        <v>0</v>
      </c>
      <c r="J67">
        <v>0</v>
      </c>
      <c r="K67">
        <v>0</v>
      </c>
      <c r="L67">
        <v>0</v>
      </c>
      <c r="M67">
        <v>1</v>
      </c>
      <c r="N67">
        <v>0</v>
      </c>
      <c r="O67">
        <v>0</v>
      </c>
      <c r="P67">
        <v>0</v>
      </c>
      <c r="Q67">
        <v>0</v>
      </c>
      <c r="R67">
        <v>0</v>
      </c>
      <c r="S67">
        <v>0</v>
      </c>
      <c r="T67">
        <v>0</v>
      </c>
      <c r="U67">
        <v>0</v>
      </c>
      <c r="V67">
        <v>0</v>
      </c>
      <c r="W67">
        <v>0</v>
      </c>
      <c r="X67">
        <v>0</v>
      </c>
      <c r="Y67">
        <v>0</v>
      </c>
      <c r="Z67">
        <v>0</v>
      </c>
      <c r="AA67">
        <v>0</v>
      </c>
      <c r="AB67">
        <v>0</v>
      </c>
      <c r="AC67">
        <f>SUM(udeleno[[#This Row],[1997]:[2021]])</f>
        <v>2</v>
      </c>
    </row>
    <row r="68" spans="1:29">
      <c r="A68" t="s">
        <v>110</v>
      </c>
      <c r="B68" t="s">
        <v>70</v>
      </c>
      <c r="D68">
        <v>0</v>
      </c>
      <c r="E68">
        <v>0</v>
      </c>
      <c r="F68">
        <v>0</v>
      </c>
      <c r="G68">
        <v>0</v>
      </c>
      <c r="H68">
        <v>0</v>
      </c>
      <c r="I68">
        <v>0</v>
      </c>
      <c r="J68">
        <v>0</v>
      </c>
      <c r="K68">
        <v>0</v>
      </c>
      <c r="L68">
        <v>0</v>
      </c>
      <c r="M68">
        <v>0</v>
      </c>
      <c r="N68">
        <v>0</v>
      </c>
      <c r="O68">
        <v>0</v>
      </c>
      <c r="P68">
        <v>0</v>
      </c>
      <c r="Q68">
        <v>1</v>
      </c>
      <c r="R68">
        <v>0</v>
      </c>
      <c r="S68">
        <v>0</v>
      </c>
      <c r="T68">
        <v>2</v>
      </c>
      <c r="U68">
        <v>0</v>
      </c>
      <c r="V68">
        <v>1</v>
      </c>
      <c r="W68">
        <v>0</v>
      </c>
      <c r="X68">
        <v>0</v>
      </c>
      <c r="Y68">
        <v>0</v>
      </c>
      <c r="Z68">
        <v>0</v>
      </c>
      <c r="AA68">
        <v>0</v>
      </c>
      <c r="AB68">
        <v>0</v>
      </c>
      <c r="AC68">
        <f>SUM(udeleno[[#This Row],[1997]:[2021]])</f>
        <v>4</v>
      </c>
    </row>
    <row r="69" spans="1:29">
      <c r="A69" t="s">
        <v>114</v>
      </c>
      <c r="B69" t="s">
        <v>70</v>
      </c>
      <c r="D69">
        <v>2</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f>SUM(udeleno[[#This Row],[1997]:[2021]])</f>
        <v>2</v>
      </c>
    </row>
    <row r="70" spans="1:29">
      <c r="A70" t="s">
        <v>112</v>
      </c>
      <c r="B70" t="s">
        <v>70</v>
      </c>
      <c r="D70">
        <v>0</v>
      </c>
      <c r="E70">
        <v>0</v>
      </c>
      <c r="F70">
        <v>0</v>
      </c>
      <c r="G70">
        <v>0</v>
      </c>
      <c r="H70">
        <v>0</v>
      </c>
      <c r="I70">
        <v>0</v>
      </c>
      <c r="J70">
        <v>0</v>
      </c>
      <c r="K70">
        <v>0</v>
      </c>
      <c r="L70">
        <v>0</v>
      </c>
      <c r="M70">
        <v>0</v>
      </c>
      <c r="N70">
        <v>0</v>
      </c>
      <c r="O70">
        <v>0</v>
      </c>
      <c r="P70">
        <v>0</v>
      </c>
      <c r="Q70">
        <v>0</v>
      </c>
      <c r="R70">
        <v>0</v>
      </c>
      <c r="S70">
        <v>0</v>
      </c>
      <c r="T70">
        <v>0</v>
      </c>
      <c r="U70">
        <v>0</v>
      </c>
      <c r="V70">
        <v>0</v>
      </c>
      <c r="W70">
        <v>2</v>
      </c>
      <c r="X70">
        <v>0</v>
      </c>
      <c r="Y70">
        <v>0</v>
      </c>
      <c r="Z70">
        <v>0</v>
      </c>
      <c r="AA70">
        <v>0</v>
      </c>
      <c r="AB70">
        <v>0</v>
      </c>
      <c r="AC70">
        <f>SUM(udeleno[[#This Row],[1997]:[2021]])</f>
        <v>2</v>
      </c>
    </row>
    <row r="71" spans="1:29">
      <c r="A71" t="s">
        <v>163</v>
      </c>
      <c r="B71" t="s">
        <v>163</v>
      </c>
      <c r="D71">
        <v>6</v>
      </c>
      <c r="E71">
        <v>5</v>
      </c>
      <c r="F71">
        <v>3</v>
      </c>
      <c r="G71">
        <v>3</v>
      </c>
      <c r="H71">
        <v>1</v>
      </c>
      <c r="I71">
        <v>1</v>
      </c>
      <c r="J71">
        <v>0</v>
      </c>
      <c r="K71">
        <v>2</v>
      </c>
      <c r="L71">
        <v>1</v>
      </c>
      <c r="M71">
        <v>23</v>
      </c>
      <c r="N71">
        <v>5</v>
      </c>
      <c r="O71">
        <v>11</v>
      </c>
      <c r="P71">
        <v>2</v>
      </c>
      <c r="Q71">
        <v>3</v>
      </c>
      <c r="R71">
        <v>4</v>
      </c>
      <c r="S71">
        <v>1</v>
      </c>
      <c r="T71">
        <v>1</v>
      </c>
      <c r="U71">
        <v>5</v>
      </c>
      <c r="V71">
        <v>3</v>
      </c>
      <c r="W71">
        <v>0</v>
      </c>
      <c r="X71">
        <v>0</v>
      </c>
      <c r="Y71">
        <v>1</v>
      </c>
      <c r="Z71">
        <v>0</v>
      </c>
      <c r="AA71">
        <v>1</v>
      </c>
      <c r="AB71">
        <v>0</v>
      </c>
      <c r="AC71">
        <f>SUM(udeleno[[#This Row],[1997]:[2021]])</f>
        <v>82</v>
      </c>
    </row>
    <row r="72" spans="1:29">
      <c r="A72" t="s">
        <v>113</v>
      </c>
      <c r="B72" t="s">
        <v>113</v>
      </c>
      <c r="D72">
        <v>0</v>
      </c>
      <c r="E72">
        <v>0</v>
      </c>
      <c r="F72">
        <v>0</v>
      </c>
      <c r="G72">
        <v>0</v>
      </c>
      <c r="H72">
        <v>0</v>
      </c>
      <c r="I72">
        <v>0</v>
      </c>
      <c r="J72">
        <v>1</v>
      </c>
      <c r="K72">
        <v>1</v>
      </c>
      <c r="L72">
        <v>5</v>
      </c>
      <c r="M72">
        <v>1</v>
      </c>
      <c r="N72">
        <v>1</v>
      </c>
      <c r="O72">
        <v>0</v>
      </c>
      <c r="P72">
        <v>0</v>
      </c>
      <c r="Q72">
        <v>0</v>
      </c>
      <c r="R72">
        <v>0</v>
      </c>
      <c r="S72">
        <v>0</v>
      </c>
      <c r="T72">
        <v>0</v>
      </c>
      <c r="U72">
        <v>0</v>
      </c>
      <c r="V72">
        <v>0</v>
      </c>
      <c r="W72">
        <v>0</v>
      </c>
      <c r="X72">
        <v>0</v>
      </c>
      <c r="Y72">
        <v>0</v>
      </c>
      <c r="Z72">
        <v>0</v>
      </c>
      <c r="AA72">
        <v>0</v>
      </c>
      <c r="AB72">
        <v>0</v>
      </c>
      <c r="AC72">
        <f>SUM(udeleno[[#This Row],[1997]:[2021]])</f>
        <v>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BCCF-8FAE-434C-9452-A4184E737555}">
  <dimension ref="B1:M165"/>
  <sheetViews>
    <sheetView showGridLines="0" tabSelected="1" workbookViewId="0">
      <pane ySplit="5" topLeftCell="A6" activePane="bottomLeft" state="frozen"/>
      <selection pane="bottomLeft" activeCell="N16" sqref="N16"/>
    </sheetView>
  </sheetViews>
  <sheetFormatPr baseColWidth="10" defaultRowHeight="16"/>
  <cols>
    <col min="2" max="2" width="0" hidden="1" customWidth="1"/>
    <col min="3" max="3" width="18.6640625" bestFit="1" customWidth="1"/>
    <col min="4" max="4" width="15.1640625" bestFit="1" customWidth="1"/>
    <col min="5" max="5" width="19.33203125" bestFit="1" customWidth="1"/>
    <col min="6" max="6" width="13.6640625" bestFit="1" customWidth="1"/>
    <col min="7" max="7" width="16" bestFit="1" customWidth="1"/>
    <col min="8" max="8" width="5.6640625" bestFit="1" customWidth="1"/>
    <col min="9" max="9" width="10.6640625" bestFit="1" customWidth="1"/>
    <col min="10" max="10" width="18.83203125" bestFit="1" customWidth="1"/>
    <col min="11" max="11" width="5.5" hidden="1" customWidth="1"/>
    <col min="12" max="13" width="8.83203125" bestFit="1" customWidth="1"/>
    <col min="14" max="14" width="20.33203125" bestFit="1" customWidth="1"/>
    <col min="15" max="22" width="13.6640625" bestFit="1" customWidth="1"/>
    <col min="23" max="25" width="11.83203125" bestFit="1" customWidth="1"/>
    <col min="26" max="28" width="13.6640625" bestFit="1" customWidth="1"/>
  </cols>
  <sheetData>
    <row r="1" spans="2:5" s="1" customFormat="1"/>
    <row r="2" spans="2:5" s="1" customFormat="1"/>
    <row r="3" spans="2:5" s="1" customFormat="1" ht="28">
      <c r="C3" s="2" t="s">
        <v>164</v>
      </c>
    </row>
    <row r="4" spans="2:5" s="1" customFormat="1" ht="23">
      <c r="C4" s="17" t="s">
        <v>226</v>
      </c>
    </row>
    <row r="5" spans="2:5" s="1" customFormat="1"/>
    <row r="9" spans="2:5" ht="18">
      <c r="C9" s="18" t="s">
        <v>180</v>
      </c>
      <c r="D9" s="3"/>
      <c r="E9" s="3"/>
    </row>
    <row r="12" spans="2:5">
      <c r="C12" s="4" t="s">
        <v>179</v>
      </c>
      <c r="D12" t="s">
        <v>168</v>
      </c>
      <c r="E12" t="s">
        <v>167</v>
      </c>
    </row>
    <row r="13" spans="2:5">
      <c r="B13">
        <f>IF(C13=filtr_kont,1,0)</f>
        <v>0</v>
      </c>
      <c r="C13" s="5" t="s">
        <v>70</v>
      </c>
      <c r="D13" s="19">
        <v>4129</v>
      </c>
      <c r="E13" s="6">
        <v>4.576742742498642E-2</v>
      </c>
    </row>
    <row r="14" spans="2:5">
      <c r="B14">
        <f>IF(C14=filtr_kont,1,0)</f>
        <v>0</v>
      </c>
      <c r="C14" s="5" t="s">
        <v>56</v>
      </c>
      <c r="D14" s="19">
        <v>938</v>
      </c>
      <c r="E14" s="6">
        <v>1.0397153529822539E-2</v>
      </c>
    </row>
    <row r="15" spans="2:5">
      <c r="B15">
        <f>IF(C15=filtr_kont,1,0)</f>
        <v>0</v>
      </c>
      <c r="C15" s="5" t="s">
        <v>22</v>
      </c>
      <c r="D15" s="19">
        <v>37517</v>
      </c>
      <c r="E15" s="6">
        <v>0.41585288803662279</v>
      </c>
    </row>
    <row r="16" spans="2:5">
      <c r="B16">
        <f>IF(C16=filtr_kont,1,0)</f>
        <v>1</v>
      </c>
      <c r="C16" s="5" t="s">
        <v>1</v>
      </c>
      <c r="D16" s="19">
        <v>46489</v>
      </c>
      <c r="E16" s="6">
        <v>0.51530199408093813</v>
      </c>
    </row>
    <row r="17" spans="2:12">
      <c r="B17">
        <f>IF(C17=filtr_kont,1,0)</f>
        <v>0</v>
      </c>
      <c r="C17" s="5" t="s">
        <v>163</v>
      </c>
      <c r="D17" s="19">
        <v>996</v>
      </c>
      <c r="E17" s="6">
        <v>1.1040047884545042E-2</v>
      </c>
    </row>
    <row r="18" spans="2:12">
      <c r="B18">
        <f>IF(C18=filtr_kont,1,0)</f>
        <v>0</v>
      </c>
      <c r="C18" s="5" t="s">
        <v>113</v>
      </c>
      <c r="D18" s="19">
        <v>148</v>
      </c>
      <c r="E18" s="6">
        <v>1.6404890430850062E-3</v>
      </c>
    </row>
    <row r="19" spans="2:12">
      <c r="C19" s="5" t="s">
        <v>166</v>
      </c>
      <c r="D19" s="19">
        <v>90217</v>
      </c>
      <c r="E19" s="6">
        <v>1</v>
      </c>
    </row>
    <row r="22" spans="2:12">
      <c r="D22" s="5"/>
    </row>
    <row r="25" spans="2:12" ht="18">
      <c r="C25" s="18" t="s">
        <v>183</v>
      </c>
      <c r="D25" s="7"/>
      <c r="E25" s="7"/>
    </row>
    <row r="27" spans="2:12" hidden="1">
      <c r="J27" s="4" t="s">
        <v>174</v>
      </c>
      <c r="K27" s="5">
        <v>1</v>
      </c>
    </row>
    <row r="29" spans="2:12">
      <c r="J29" s="4" t="s">
        <v>0</v>
      </c>
      <c r="K29" t="s">
        <v>170</v>
      </c>
      <c r="L29" t="s">
        <v>168</v>
      </c>
    </row>
    <row r="30" spans="2:12">
      <c r="J30" s="5" t="s">
        <v>21</v>
      </c>
      <c r="K30">
        <v>1</v>
      </c>
      <c r="L30" s="9">
        <v>17589</v>
      </c>
    </row>
    <row r="31" spans="2:12">
      <c r="J31" s="5" t="s">
        <v>17</v>
      </c>
      <c r="K31">
        <v>2</v>
      </c>
      <c r="L31" s="9">
        <v>9850</v>
      </c>
    </row>
    <row r="32" spans="2:12">
      <c r="J32" s="5" t="s">
        <v>23</v>
      </c>
      <c r="K32">
        <v>3</v>
      </c>
      <c r="L32" s="9">
        <v>5578</v>
      </c>
    </row>
    <row r="33" spans="3:12">
      <c r="J33" s="5" t="s">
        <v>55</v>
      </c>
      <c r="K33">
        <v>4</v>
      </c>
      <c r="L33" s="9">
        <v>5460</v>
      </c>
    </row>
    <row r="34" spans="3:12">
      <c r="J34" s="5" t="s">
        <v>16</v>
      </c>
      <c r="K34">
        <v>5</v>
      </c>
      <c r="L34" s="9">
        <v>4814</v>
      </c>
    </row>
    <row r="35" spans="3:12">
      <c r="J35" s="5" t="s">
        <v>31</v>
      </c>
      <c r="K35">
        <v>6</v>
      </c>
      <c r="L35" s="9">
        <v>4208</v>
      </c>
    </row>
    <row r="36" spans="3:12">
      <c r="J36" s="5" t="s">
        <v>151</v>
      </c>
      <c r="K36">
        <v>7</v>
      </c>
      <c r="L36" s="9">
        <v>3951</v>
      </c>
    </row>
    <row r="37" spans="3:12">
      <c r="J37" s="5" t="s">
        <v>30</v>
      </c>
      <c r="K37">
        <v>8</v>
      </c>
      <c r="L37" s="9">
        <v>3860</v>
      </c>
    </row>
    <row r="38" spans="3:12">
      <c r="J38" s="5" t="s">
        <v>28</v>
      </c>
      <c r="K38">
        <v>9</v>
      </c>
      <c r="L38" s="9">
        <v>3156</v>
      </c>
    </row>
    <row r="39" spans="3:12">
      <c r="J39" s="5" t="s">
        <v>24</v>
      </c>
      <c r="K39">
        <v>10</v>
      </c>
      <c r="L39" s="9">
        <v>3071</v>
      </c>
    </row>
    <row r="42" spans="3:12" ht="18">
      <c r="C42" s="18" t="s">
        <v>185</v>
      </c>
      <c r="D42" s="7"/>
      <c r="E42" s="7"/>
    </row>
    <row r="43" spans="3:12">
      <c r="C43" s="14"/>
      <c r="D43" s="14"/>
      <c r="E43" s="14"/>
    </row>
    <row r="45" spans="3:12" hidden="1">
      <c r="C45" s="4" t="s">
        <v>181</v>
      </c>
      <c r="D45" s="5">
        <v>1</v>
      </c>
    </row>
    <row r="47" spans="3:12">
      <c r="C47" s="4" t="s">
        <v>0</v>
      </c>
      <c r="D47" t="s">
        <v>168</v>
      </c>
    </row>
    <row r="48" spans="3:12">
      <c r="C48" s="5" t="s">
        <v>70</v>
      </c>
      <c r="D48" s="19">
        <v>2302</v>
      </c>
    </row>
    <row r="49" spans="3:11">
      <c r="C49" s="13" t="s">
        <v>71</v>
      </c>
      <c r="D49" s="19">
        <v>925</v>
      </c>
    </row>
    <row r="50" spans="3:11">
      <c r="C50" s="13" t="s">
        <v>79</v>
      </c>
      <c r="D50" s="19">
        <v>497</v>
      </c>
    </row>
    <row r="51" spans="3:11">
      <c r="C51" s="13" t="s">
        <v>100</v>
      </c>
      <c r="D51" s="19">
        <v>880</v>
      </c>
    </row>
    <row r="52" spans="3:11">
      <c r="C52" s="5" t="s">
        <v>56</v>
      </c>
      <c r="D52" s="19">
        <v>829</v>
      </c>
    </row>
    <row r="53" spans="3:11">
      <c r="C53" s="13" t="s">
        <v>63</v>
      </c>
      <c r="D53" s="19">
        <v>829</v>
      </c>
    </row>
    <row r="54" spans="3:11">
      <c r="C54" s="5" t="s">
        <v>22</v>
      </c>
      <c r="D54" s="19">
        <v>36846</v>
      </c>
    </row>
    <row r="55" spans="3:11">
      <c r="C55" s="13" t="s">
        <v>23</v>
      </c>
      <c r="D55" s="19">
        <v>5578</v>
      </c>
    </row>
    <row r="56" spans="3:11">
      <c r="C56" s="13" t="s">
        <v>24</v>
      </c>
      <c r="D56" s="19">
        <v>3071</v>
      </c>
    </row>
    <row r="57" spans="3:11">
      <c r="C57" s="13" t="s">
        <v>25</v>
      </c>
      <c r="D57" s="19">
        <v>550</v>
      </c>
    </row>
    <row r="58" spans="3:11">
      <c r="C58" s="13" t="s">
        <v>26</v>
      </c>
      <c r="D58" s="19">
        <v>407</v>
      </c>
    </row>
    <row r="59" spans="3:11">
      <c r="C59" s="13" t="s">
        <v>28</v>
      </c>
      <c r="D59" s="19">
        <v>3156</v>
      </c>
    </row>
    <row r="60" spans="3:11">
      <c r="C60" s="13" t="s">
        <v>30</v>
      </c>
      <c r="D60" s="19">
        <v>3860</v>
      </c>
      <c r="K60" s="5"/>
    </row>
    <row r="61" spans="3:11">
      <c r="C61" s="13" t="s">
        <v>31</v>
      </c>
      <c r="D61" s="19">
        <v>4208</v>
      </c>
      <c r="K61" s="5"/>
    </row>
    <row r="62" spans="3:11">
      <c r="C62" s="13" t="s">
        <v>33</v>
      </c>
      <c r="D62" s="19">
        <v>2055</v>
      </c>
      <c r="K62" s="5"/>
    </row>
    <row r="63" spans="3:11">
      <c r="C63" s="13" t="s">
        <v>34</v>
      </c>
      <c r="D63" s="19">
        <v>314</v>
      </c>
      <c r="K63" s="5"/>
    </row>
    <row r="64" spans="3:11">
      <c r="C64" s="13" t="s">
        <v>39</v>
      </c>
      <c r="D64" s="19">
        <v>1388</v>
      </c>
      <c r="K64" s="5"/>
    </row>
    <row r="65" spans="3:11">
      <c r="C65" s="13" t="s">
        <v>41</v>
      </c>
      <c r="D65" s="19">
        <v>836</v>
      </c>
      <c r="K65" s="5"/>
    </row>
    <row r="66" spans="3:11">
      <c r="C66" s="13" t="s">
        <v>43</v>
      </c>
      <c r="D66" s="19">
        <v>1516</v>
      </c>
      <c r="K66" s="5"/>
    </row>
    <row r="67" spans="3:11">
      <c r="C67" s="13" t="s">
        <v>46</v>
      </c>
      <c r="D67" s="19">
        <v>713</v>
      </c>
      <c r="K67" s="5"/>
    </row>
    <row r="68" spans="3:11">
      <c r="C68" s="13" t="s">
        <v>50</v>
      </c>
      <c r="D68" s="19">
        <v>1919</v>
      </c>
      <c r="K68" s="5"/>
    </row>
    <row r="69" spans="3:11">
      <c r="C69" s="13" t="s">
        <v>49</v>
      </c>
      <c r="D69" s="19">
        <v>1073</v>
      </c>
      <c r="K69" s="5"/>
    </row>
    <row r="70" spans="3:11">
      <c r="C70" s="13" t="s">
        <v>54</v>
      </c>
      <c r="D70" s="19">
        <v>742</v>
      </c>
    </row>
    <row r="71" spans="3:11">
      <c r="C71" s="13" t="s">
        <v>55</v>
      </c>
      <c r="D71" s="19">
        <v>5460</v>
      </c>
    </row>
    <row r="72" spans="3:11">
      <c r="C72" s="5" t="s">
        <v>163</v>
      </c>
      <c r="D72" s="19">
        <v>996</v>
      </c>
    </row>
    <row r="73" spans="3:11">
      <c r="C73" s="13" t="s">
        <v>160</v>
      </c>
      <c r="D73" s="19">
        <v>996</v>
      </c>
    </row>
    <row r="74" spans="3:11">
      <c r="C74" s="5" t="s">
        <v>1</v>
      </c>
      <c r="D74" s="19">
        <v>45548</v>
      </c>
    </row>
    <row r="75" spans="3:11">
      <c r="C75" s="13" t="s">
        <v>13</v>
      </c>
      <c r="D75" s="19">
        <v>2595</v>
      </c>
    </row>
    <row r="76" spans="3:11">
      <c r="C76" s="13" t="s">
        <v>142</v>
      </c>
      <c r="D76" s="19">
        <v>1039</v>
      </c>
    </row>
    <row r="77" spans="3:11">
      <c r="C77" s="13" t="s">
        <v>14</v>
      </c>
      <c r="D77" s="19">
        <v>1648</v>
      </c>
    </row>
    <row r="78" spans="3:11">
      <c r="C78" s="13" t="s">
        <v>16</v>
      </c>
      <c r="D78" s="19">
        <v>4814</v>
      </c>
    </row>
    <row r="79" spans="3:11">
      <c r="C79" s="13" t="s">
        <v>150</v>
      </c>
      <c r="D79" s="19">
        <v>2761</v>
      </c>
    </row>
    <row r="80" spans="3:11">
      <c r="C80" s="13" t="s">
        <v>17</v>
      </c>
      <c r="D80" s="19">
        <v>9850</v>
      </c>
    </row>
    <row r="81" spans="2:13">
      <c r="C81" s="13" t="s">
        <v>151</v>
      </c>
      <c r="D81" s="19">
        <v>3951</v>
      </c>
    </row>
    <row r="82" spans="2:13">
      <c r="C82" s="13" t="s">
        <v>20</v>
      </c>
      <c r="D82" s="19">
        <v>1301</v>
      </c>
    </row>
    <row r="83" spans="2:13">
      <c r="C83" s="13" t="s">
        <v>21</v>
      </c>
      <c r="D83" s="19">
        <v>17589</v>
      </c>
    </row>
    <row r="84" spans="2:13" ht="17" customHeight="1"/>
    <row r="88" spans="2:13">
      <c r="K88" s="11"/>
      <c r="L88" s="11"/>
      <c r="M88" s="11"/>
    </row>
    <row r="89" spans="2:13" ht="18">
      <c r="C89" s="18" t="s">
        <v>186</v>
      </c>
      <c r="D89" s="3"/>
      <c r="E89" s="3"/>
      <c r="K89" s="5"/>
    </row>
    <row r="90" spans="2:13">
      <c r="K90" s="5"/>
    </row>
    <row r="91" spans="2:13">
      <c r="K91" s="5"/>
    </row>
    <row r="92" spans="2:13">
      <c r="K92" s="5"/>
    </row>
    <row r="93" spans="2:13">
      <c r="C93" s="4" t="s">
        <v>179</v>
      </c>
      <c r="D93" t="s">
        <v>176</v>
      </c>
      <c r="E93" t="s">
        <v>175</v>
      </c>
      <c r="K93" s="5"/>
    </row>
    <row r="94" spans="2:13">
      <c r="B94">
        <f>IF(filtr_kont=C94,1,0)</f>
        <v>0</v>
      </c>
      <c r="C94" s="5" t="s">
        <v>70</v>
      </c>
      <c r="D94" s="19">
        <v>185</v>
      </c>
      <c r="E94" s="6">
        <v>6.3573883161512024E-2</v>
      </c>
      <c r="K94" s="5"/>
    </row>
    <row r="95" spans="2:13">
      <c r="B95">
        <f>IF(filtr_kont=C95,1,0)</f>
        <v>0</v>
      </c>
      <c r="C95" s="5" t="s">
        <v>56</v>
      </c>
      <c r="D95" s="19">
        <v>62</v>
      </c>
      <c r="E95" s="6">
        <v>2.1305841924398626E-2</v>
      </c>
      <c r="K95" s="5"/>
    </row>
    <row r="96" spans="2:13">
      <c r="B96">
        <f>IF(filtr_kont=C96,1,0)</f>
        <v>0</v>
      </c>
      <c r="C96" s="5" t="s">
        <v>22</v>
      </c>
      <c r="D96" s="19">
        <v>1389</v>
      </c>
      <c r="E96" s="6">
        <v>0.477319587628866</v>
      </c>
      <c r="K96" s="5"/>
    </row>
    <row r="97" spans="2:13">
      <c r="B97">
        <f>IF(filtr_kont=C97,1,0)</f>
        <v>0</v>
      </c>
      <c r="C97" s="5" t="s">
        <v>163</v>
      </c>
      <c r="D97" s="19">
        <v>82</v>
      </c>
      <c r="E97" s="6">
        <v>2.8178694158075602E-2</v>
      </c>
      <c r="K97" s="5"/>
    </row>
    <row r="98" spans="2:13">
      <c r="B98">
        <f>IF(filtr_kont=C98,1,0)</f>
        <v>1</v>
      </c>
      <c r="C98" s="5" t="s">
        <v>1</v>
      </c>
      <c r="D98" s="19">
        <v>1183</v>
      </c>
      <c r="E98" s="6">
        <v>0.40652920962199313</v>
      </c>
      <c r="K98" s="5"/>
    </row>
    <row r="99" spans="2:13">
      <c r="B99">
        <f>IF(filtr_kont=C99,1,0)</f>
        <v>0</v>
      </c>
      <c r="C99" s="5" t="s">
        <v>113</v>
      </c>
      <c r="D99" s="19">
        <v>9</v>
      </c>
      <c r="E99" s="6">
        <v>3.092783505154639E-3</v>
      </c>
      <c r="K99" s="12"/>
      <c r="L99" s="11"/>
      <c r="M99" s="11"/>
    </row>
    <row r="100" spans="2:13">
      <c r="C100" s="5" t="s">
        <v>166</v>
      </c>
      <c r="D100" s="19">
        <v>2910</v>
      </c>
      <c r="E100" s="6">
        <v>1</v>
      </c>
    </row>
    <row r="103" spans="2:13" ht="18">
      <c r="C103" s="18" t="s">
        <v>184</v>
      </c>
      <c r="D103" s="3"/>
      <c r="E103" s="3"/>
    </row>
    <row r="105" spans="2:13" hidden="1">
      <c r="C105" s="4" t="s">
        <v>177</v>
      </c>
      <c r="D105" s="5">
        <v>1</v>
      </c>
    </row>
    <row r="106" spans="2:13" hidden="1">
      <c r="C106" s="4" t="s">
        <v>194</v>
      </c>
      <c r="D106" s="5">
        <v>1</v>
      </c>
    </row>
    <row r="108" spans="2:13">
      <c r="C108" s="4" t="s">
        <v>0</v>
      </c>
      <c r="D108" t="s">
        <v>176</v>
      </c>
    </row>
    <row r="109" spans="2:13">
      <c r="C109" s="5" t="s">
        <v>17</v>
      </c>
      <c r="D109" s="19">
        <v>439</v>
      </c>
    </row>
    <row r="110" spans="2:13">
      <c r="C110" s="5" t="s">
        <v>13</v>
      </c>
      <c r="D110" s="19">
        <v>403</v>
      </c>
    </row>
    <row r="111" spans="2:13">
      <c r="C111" s="5" t="s">
        <v>23</v>
      </c>
      <c r="D111" s="19">
        <v>299</v>
      </c>
    </row>
    <row r="112" spans="2:13">
      <c r="C112" s="5" t="s">
        <v>33</v>
      </c>
      <c r="D112" s="19">
        <v>204</v>
      </c>
    </row>
    <row r="113" spans="3:6">
      <c r="C113" s="5" t="s">
        <v>21</v>
      </c>
      <c r="D113" s="19">
        <v>200</v>
      </c>
    </row>
    <row r="114" spans="3:6">
      <c r="C114" s="5" t="s">
        <v>44</v>
      </c>
      <c r="D114" s="19">
        <v>184</v>
      </c>
    </row>
    <row r="115" spans="3:6">
      <c r="C115" s="5" t="s">
        <v>24</v>
      </c>
      <c r="D115" s="19">
        <v>131</v>
      </c>
    </row>
    <row r="116" spans="3:6">
      <c r="C116" s="5" t="s">
        <v>39</v>
      </c>
      <c r="D116" s="19">
        <v>118</v>
      </c>
    </row>
    <row r="117" spans="3:6">
      <c r="C117" s="5" t="s">
        <v>49</v>
      </c>
      <c r="D117" s="19">
        <v>71</v>
      </c>
    </row>
    <row r="122" spans="3:6" ht="18">
      <c r="C122" s="20" t="s">
        <v>193</v>
      </c>
      <c r="D122" s="7"/>
      <c r="E122" s="3"/>
      <c r="F122" s="3"/>
    </row>
    <row r="123" spans="3:6">
      <c r="C123" s="16"/>
      <c r="D123" s="14"/>
    </row>
    <row r="124" spans="3:6">
      <c r="C124" s="16"/>
      <c r="D124" s="14"/>
    </row>
    <row r="125" spans="3:6" hidden="1">
      <c r="C125" s="4" t="s">
        <v>190</v>
      </c>
      <c r="D125" s="5">
        <v>1</v>
      </c>
    </row>
    <row r="127" spans="3:6">
      <c r="C127" s="4" t="s">
        <v>0</v>
      </c>
      <c r="D127" t="s">
        <v>188</v>
      </c>
      <c r="E127" t="s">
        <v>176</v>
      </c>
      <c r="F127" t="s">
        <v>192</v>
      </c>
    </row>
    <row r="128" spans="3:6">
      <c r="C128" s="5" t="s">
        <v>65</v>
      </c>
      <c r="D128" s="19">
        <v>1</v>
      </c>
      <c r="E128" s="19">
        <v>1</v>
      </c>
      <c r="F128" s="15">
        <v>100</v>
      </c>
    </row>
    <row r="129" spans="3:7">
      <c r="C129" s="5" t="s">
        <v>78</v>
      </c>
      <c r="D129" s="19">
        <v>2</v>
      </c>
      <c r="E129" s="19">
        <v>2</v>
      </c>
      <c r="F129" s="15">
        <v>100</v>
      </c>
    </row>
    <row r="130" spans="3:7">
      <c r="C130" s="5" t="s">
        <v>44</v>
      </c>
      <c r="D130" s="19">
        <v>190</v>
      </c>
      <c r="E130" s="19">
        <v>184</v>
      </c>
      <c r="F130" s="15">
        <v>96.842105263157904</v>
      </c>
    </row>
    <row r="131" spans="3:7">
      <c r="C131" s="5" t="s">
        <v>76</v>
      </c>
      <c r="D131" s="19">
        <v>4</v>
      </c>
      <c r="E131" s="19">
        <v>3</v>
      </c>
      <c r="F131" s="15">
        <v>75</v>
      </c>
    </row>
    <row r="132" spans="3:7">
      <c r="C132" s="5" t="s">
        <v>58</v>
      </c>
      <c r="D132" s="19">
        <v>7</v>
      </c>
      <c r="E132" s="19">
        <v>4</v>
      </c>
      <c r="F132" s="15">
        <v>57.142857142857146</v>
      </c>
    </row>
    <row r="133" spans="3:7">
      <c r="C133" s="5" t="s">
        <v>53</v>
      </c>
      <c r="D133" s="19">
        <v>34</v>
      </c>
      <c r="E133" s="19">
        <v>19</v>
      </c>
      <c r="F133" s="15">
        <v>55.882352941176471</v>
      </c>
    </row>
    <row r="134" spans="3:7">
      <c r="C134" s="5" t="s">
        <v>152</v>
      </c>
      <c r="D134" s="19">
        <v>71</v>
      </c>
      <c r="E134" s="19">
        <v>29</v>
      </c>
      <c r="F134" s="15">
        <v>40.845070422535215</v>
      </c>
    </row>
    <row r="135" spans="3:7">
      <c r="C135" s="5" t="s">
        <v>48</v>
      </c>
      <c r="D135" s="19">
        <v>8</v>
      </c>
      <c r="E135" s="19">
        <v>3</v>
      </c>
      <c r="F135" s="15">
        <v>37.5</v>
      </c>
    </row>
    <row r="136" spans="3:7">
      <c r="C136" s="5" t="s">
        <v>57</v>
      </c>
      <c r="D136" s="19">
        <v>3</v>
      </c>
      <c r="E136" s="19">
        <v>1</v>
      </c>
      <c r="F136" s="15">
        <v>33.333333333333336</v>
      </c>
    </row>
    <row r="137" spans="3:7">
      <c r="C137" s="5" t="s">
        <v>77</v>
      </c>
      <c r="D137" s="19">
        <v>3</v>
      </c>
      <c r="E137" s="19">
        <v>1</v>
      </c>
      <c r="F137" s="15">
        <v>33.333333333333336</v>
      </c>
    </row>
    <row r="141" spans="3:7" ht="18">
      <c r="C141" s="18" t="s">
        <v>227</v>
      </c>
      <c r="D141" s="7"/>
      <c r="E141" s="7"/>
      <c r="F141" s="7"/>
      <c r="G141" s="21"/>
    </row>
    <row r="142" spans="3:7">
      <c r="C142" s="14"/>
    </row>
    <row r="165" spans="3:7" ht="18">
      <c r="C165" s="18" t="s">
        <v>228</v>
      </c>
      <c r="D165" s="3"/>
      <c r="E165" s="3"/>
      <c r="F165" s="3"/>
      <c r="G165" s="3"/>
    </row>
  </sheetData>
  <sortState xmlns:xlrd2="http://schemas.microsoft.com/office/spreadsheetml/2017/richdata2" columnSort="1" ref="C108:E119">
    <sortCondition ref="D108"/>
  </sortState>
  <conditionalFormatting sqref="C13:E18">
    <cfRule type="expression" dxfId="1" priority="2">
      <formula>$B13=1</formula>
    </cfRule>
  </conditionalFormatting>
  <conditionalFormatting sqref="C94:E99">
    <cfRule type="expression" dxfId="0" priority="1">
      <formula>$B94=1</formula>
    </cfRule>
  </conditionalFormatting>
  <pageMargins left="0.7" right="0.7" top="0.75" bottom="0.75" header="0.3" footer="0.3"/>
  <pageSetup paperSize="9" orientation="portrait" horizontalDpi="0" verticalDpi="0"/>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1B5D-DA94-2C4E-93C6-A905483884BE}">
  <dimension ref="A2:Y45"/>
  <sheetViews>
    <sheetView topLeftCell="A30" workbookViewId="0">
      <selection activeCell="D46" sqref="D46"/>
    </sheetView>
  </sheetViews>
  <sheetFormatPr baseColWidth="10" defaultRowHeight="16"/>
  <cols>
    <col min="1" max="1" width="8.5" bestFit="1" customWidth="1"/>
    <col min="2" max="2" width="9.33203125" bestFit="1" customWidth="1"/>
    <col min="3" max="26" width="11.83203125" bestFit="1" customWidth="1"/>
  </cols>
  <sheetData>
    <row r="2" spans="1:2">
      <c r="A2" s="4" t="s">
        <v>165</v>
      </c>
      <c r="B2" t="s">
        <v>182</v>
      </c>
    </row>
    <row r="3" spans="1:2">
      <c r="A3" s="5" t="s">
        <v>70</v>
      </c>
      <c r="B3">
        <v>4129</v>
      </c>
    </row>
    <row r="4" spans="1:2">
      <c r="A4" s="5" t="s">
        <v>56</v>
      </c>
      <c r="B4">
        <v>938</v>
      </c>
    </row>
    <row r="5" spans="1:2">
      <c r="A5" s="5" t="s">
        <v>22</v>
      </c>
      <c r="B5">
        <v>37517</v>
      </c>
    </row>
    <row r="6" spans="1:2">
      <c r="A6" s="5" t="s">
        <v>1</v>
      </c>
      <c r="B6">
        <v>46489</v>
      </c>
    </row>
    <row r="7" spans="1:2">
      <c r="A7" s="5" t="s">
        <v>163</v>
      </c>
      <c r="B7">
        <v>996</v>
      </c>
    </row>
    <row r="8" spans="1:2">
      <c r="A8" s="5" t="s">
        <v>113</v>
      </c>
      <c r="B8">
        <v>148</v>
      </c>
    </row>
    <row r="9" spans="1:2">
      <c r="A9" s="5" t="s">
        <v>166</v>
      </c>
      <c r="B9">
        <v>90217</v>
      </c>
    </row>
    <row r="18" spans="1:2">
      <c r="A18" s="4" t="s">
        <v>165</v>
      </c>
      <c r="B18" t="s">
        <v>187</v>
      </c>
    </row>
    <row r="19" spans="1:2">
      <c r="A19" s="5" t="s">
        <v>70</v>
      </c>
      <c r="B19">
        <v>187</v>
      </c>
    </row>
    <row r="20" spans="1:2">
      <c r="A20" s="5" t="s">
        <v>56</v>
      </c>
      <c r="B20">
        <v>62</v>
      </c>
    </row>
    <row r="21" spans="1:2">
      <c r="A21" s="5" t="s">
        <v>22</v>
      </c>
      <c r="B21">
        <v>1389</v>
      </c>
    </row>
    <row r="22" spans="1:2">
      <c r="A22" s="5" t="s">
        <v>163</v>
      </c>
      <c r="B22">
        <v>82</v>
      </c>
    </row>
    <row r="23" spans="1:2">
      <c r="A23" s="5" t="s">
        <v>1</v>
      </c>
      <c r="B23">
        <v>1183</v>
      </c>
    </row>
    <row r="24" spans="1:2">
      <c r="A24" s="5" t="s">
        <v>113</v>
      </c>
      <c r="B24">
        <v>9</v>
      </c>
    </row>
    <row r="25" spans="1:2">
      <c r="A25" s="5" t="s">
        <v>166</v>
      </c>
      <c r="B25">
        <v>2912</v>
      </c>
    </row>
    <row r="35" spans="1:25">
      <c r="A35" t="s">
        <v>219</v>
      </c>
      <c r="B35" t="s">
        <v>220</v>
      </c>
      <c r="C35" t="s">
        <v>221</v>
      </c>
      <c r="D35" t="s">
        <v>222</v>
      </c>
      <c r="E35" t="s">
        <v>223</v>
      </c>
      <c r="F35" t="s">
        <v>224</v>
      </c>
      <c r="G35" t="s">
        <v>201</v>
      </c>
      <c r="H35" t="s">
        <v>202</v>
      </c>
      <c r="I35" t="s">
        <v>203</v>
      </c>
      <c r="J35" t="s">
        <v>204</v>
      </c>
      <c r="K35" t="s">
        <v>205</v>
      </c>
      <c r="L35" t="s">
        <v>206</v>
      </c>
      <c r="M35" t="s">
        <v>207</v>
      </c>
      <c r="N35" t="s">
        <v>208</v>
      </c>
      <c r="O35" t="s">
        <v>209</v>
      </c>
      <c r="P35" t="s">
        <v>210</v>
      </c>
      <c r="Q35" t="s">
        <v>211</v>
      </c>
      <c r="R35" t="s">
        <v>212</v>
      </c>
      <c r="S35" t="s">
        <v>213</v>
      </c>
      <c r="T35" t="s">
        <v>214</v>
      </c>
      <c r="U35" t="s">
        <v>215</v>
      </c>
      <c r="V35" t="s">
        <v>216</v>
      </c>
      <c r="W35" t="s">
        <v>217</v>
      </c>
      <c r="X35" t="s">
        <v>218</v>
      </c>
    </row>
    <row r="36" spans="1:25">
      <c r="A36">
        <v>4085</v>
      </c>
      <c r="B36">
        <v>7220</v>
      </c>
      <c r="C36">
        <v>8788</v>
      </c>
      <c r="D36">
        <v>18094</v>
      </c>
      <c r="E36">
        <v>8484</v>
      </c>
      <c r="F36">
        <v>11400</v>
      </c>
      <c r="G36">
        <v>5459</v>
      </c>
      <c r="H36">
        <v>4021</v>
      </c>
      <c r="I36">
        <v>3016</v>
      </c>
      <c r="J36">
        <v>1878</v>
      </c>
      <c r="K36">
        <v>1656</v>
      </c>
      <c r="L36">
        <v>1258</v>
      </c>
      <c r="M36">
        <v>833</v>
      </c>
      <c r="N36">
        <v>756</v>
      </c>
      <c r="O36">
        <v>753</v>
      </c>
      <c r="P36">
        <v>707</v>
      </c>
      <c r="Q36">
        <v>1156</v>
      </c>
      <c r="R36">
        <v>1525</v>
      </c>
      <c r="S36">
        <v>1478</v>
      </c>
      <c r="T36">
        <v>1451</v>
      </c>
      <c r="U36">
        <v>1701</v>
      </c>
      <c r="V36">
        <v>1922</v>
      </c>
      <c r="W36">
        <v>1164</v>
      </c>
      <c r="X36">
        <v>1412</v>
      </c>
    </row>
    <row r="41" spans="1:25">
      <c r="A41" t="s">
        <v>225</v>
      </c>
      <c r="B41" t="s">
        <v>197</v>
      </c>
      <c r="C41" t="s">
        <v>196</v>
      </c>
      <c r="D41" t="s">
        <v>195</v>
      </c>
      <c r="E41" t="s">
        <v>198</v>
      </c>
      <c r="F41" t="s">
        <v>199</v>
      </c>
      <c r="G41" t="s">
        <v>200</v>
      </c>
      <c r="H41" t="s">
        <v>201</v>
      </c>
      <c r="I41" t="s">
        <v>202</v>
      </c>
      <c r="J41" t="s">
        <v>203</v>
      </c>
      <c r="K41" t="s">
        <v>204</v>
      </c>
      <c r="L41" t="s">
        <v>206</v>
      </c>
      <c r="M41" t="s">
        <v>205</v>
      </c>
      <c r="N41" t="s">
        <v>207</v>
      </c>
      <c r="O41" t="s">
        <v>208</v>
      </c>
      <c r="P41" t="s">
        <v>209</v>
      </c>
      <c r="Q41" t="s">
        <v>210</v>
      </c>
      <c r="R41" t="s">
        <v>211</v>
      </c>
      <c r="S41" t="s">
        <v>212</v>
      </c>
      <c r="T41" t="s">
        <v>213</v>
      </c>
      <c r="U41" t="s">
        <v>214</v>
      </c>
      <c r="V41" t="s">
        <v>215</v>
      </c>
      <c r="W41" t="s">
        <v>216</v>
      </c>
      <c r="X41" t="s">
        <v>217</v>
      </c>
      <c r="Y41" t="s">
        <v>218</v>
      </c>
    </row>
    <row r="42" spans="1:25">
      <c r="A42">
        <v>96</v>
      </c>
      <c r="B42">
        <v>133</v>
      </c>
      <c r="C42">
        <v>79</v>
      </c>
      <c r="D42">
        <v>78</v>
      </c>
      <c r="E42">
        <v>83</v>
      </c>
      <c r="F42">
        <v>103</v>
      </c>
      <c r="G42">
        <v>208</v>
      </c>
      <c r="H42">
        <v>142</v>
      </c>
      <c r="I42">
        <v>251</v>
      </c>
      <c r="J42">
        <v>268</v>
      </c>
      <c r="K42">
        <v>191</v>
      </c>
      <c r="L42">
        <v>75</v>
      </c>
      <c r="M42">
        <v>157</v>
      </c>
      <c r="N42">
        <v>125</v>
      </c>
      <c r="O42">
        <v>108</v>
      </c>
      <c r="P42">
        <v>49</v>
      </c>
      <c r="Q42">
        <v>95</v>
      </c>
      <c r="R42">
        <v>82</v>
      </c>
      <c r="S42">
        <v>71</v>
      </c>
      <c r="T42">
        <v>148</v>
      </c>
      <c r="U42">
        <v>29</v>
      </c>
      <c r="V42">
        <v>47</v>
      </c>
      <c r="W42">
        <v>61</v>
      </c>
      <c r="X42">
        <v>42</v>
      </c>
      <c r="Y42">
        <v>191</v>
      </c>
    </row>
    <row r="45" spans="1:25">
      <c r="A45" s="4" t="s">
        <v>139</v>
      </c>
      <c r="B45" t="s">
        <v>1</v>
      </c>
      <c r="D45" t="str">
        <f>filtr_kont</f>
        <v>Evropa</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0 8 7 c e 8 7 - e 1 c 1 - 4 2 e 2 - a 9 4 6 - 4 f 3 0 7 c 2 5 d 0 3 5 "   x m l n s = " h t t p : / / s c h e m a s . m i c r o s o f t . c o m / D a t a M a s h u p " > A A A A A P w E A A B Q S w M E F A A A C A g A J r S U V 4 Y G b 0 K m A A A A 9 w A A A B I A A A B D b 2 5 m a W c v U G F j a 2 F n Z S 5 4 b W y F j 0 E O g j A U R K 9 C u q e / Y E K A f M r C r S Q m R O O 2 w Q q N U A w t l r u 5 8 E h e Q R J F 3 b m c y Z v k z e N 2 x 3 z q W u 8 q B 6 N 6 n Z G A M u J J X f V H p e u M j P b k x y T n u B X V W d T S m 2 F t 0 s m o j D T W X l I A 5 x x 1 K 9 o P N Y S M B X A o N m X V y E 7 4 S h s r d C X J Z 3 X 8 v y I c 9 y 8 Z H t K A J T S K k o T G C E u L h d J f I p y F K U P 4 K X E 9 t n Y c J J f a 3 5 U I S 0 R 4 n + B P U E s D B B Q A A A g I A C a 0 l F e Q h 5 q x S A I A A J o N A A A T A A A A R m 9 y b X V s Y X M v U 2 V j d G l v b j E u b e 1 W T W 4 T M R T e R + o d n i a b R A p J b E p S h L q o U h A V U l W R I B Z R h N w Z t z O N Y 0 e 2 p + R H O Q I H Q K x y g I o T w G a a e 2 F P g p q i e V 2 g q r D I a s b v s 9 / 7 3 u f x N z Y 8 t I m S 0 F 0 / y a u 9 0 l 7 J x E z z C N 5 T A o c g u C 0 B d F W q Q + 6 G r y c h F / W P S g / P l R p W 3 i S C 1 z t K W i 6 t q Q S N D 4 Z r 0 7 h I D R 8 K 3 j h W n 6 V Q L D K N s E l d u k + 0 S U l 9 I s w k q N Z A p k L U w O q U V 2 u u x C m 7 T i 5 Z z u Z w U 2 / e P 7 F 8 5 I a B W x z U 4 F 0 i I z / q x p z b Y L D o H z P L B n 5 x O T j T a q S s o x 1 z F j k S g Z v Y Y + e O 3 g Z 5 u 4 5 X 7 u r U o L / B j o T o h k w w b d w q z 2 h Q X W f t x E x e u q S h E u l I g p 2 O + V 3 i n m b S X C g 9 6 u R o z 4 G m U s C k B v O 5 7 w D O 1 O 0 X b m H 1 M 1 t G y t j s B h S M + C y R 2 V K r S P p x G L u k K Y x V J D i 4 K U v r w + P V 1 + z G i H S 1 l G 5 d A g y 0 G q 6 + w 4 z F 2 f K K + y l + x i x / c / U 8 T 7 B 8 Y h e u d r C m R 3 / H m Z x u h Z + 7 8 I m 0 r f 2 6 5 7 8 F 7 G P A C w x o Y U A b A w 4 w 4 C U G k C a K E B S h K I J 2 T 9 D 2 C d o / Q Q U g q A I E l Y C g G t B m 8 V Z S V A G K K k B R B S i q A E U V o C 2 E W f v e R 7 m o l h K J n q / 7 H k Q f 1 4 P o g x 5 U D r Z c i A S F R k Q f y 4 j + K P b E b k T h a D Y V k E a 3 3 w S X 8 M x Z T m 5 O W s 1 i 5 0 W p d 6 d r u O K R V F Y k 1 9 m P M P b 7 w M P 4 A X 8 p / C h 2 D v P v H a b g T O b + U n R W 0 f 7 / E 3 8 p R t p I N w d / 6 T z l / I 9 d o d V g d w n a X Y J 2 F r W 7 B D 3 t J e g X U E s D B B Q A A A g I A C a 0 l F c P y u m r p A A A A O k A A A A T A A A A W 0 N v b n R l b n R f V H l w Z X N d L n h t b G 2 O S w 7 C M A x E r x J 5 n 7 q w Q A g 1 Z Q H c g A t E w f 2 I 5 q P G R e F s L D g S V y B t d 4 i l Z + Z 5 5 v N 6 V 8 d k B / G g M f b e K d g U J Q h y x t 9 6 1 y q Y u J F 7 O N b V 9 R k o i h x 1 U U H H H A 6 I 0 X R k d S x 8 I J e d x o 9 W c z 7 H F o M 2 d 9 0 S b s t y h 8 Y 7 J s e S 5 x 9 Q V 2 d q 9 D S w u K Q s r 7 U Z B 3 F a c 3 O V A q b E u M j 4 l 7 A / e R 3 C 0 B v N 2 c Q k b Z R 2 I X E Z X n 8 B U E s B A h Q D F A A A C A g A J r S U V 4 Y G b 0 K m A A A A 9 w A A A B I A A A A A A A A A A A A A A A A A A A A A A E N v b m Z p Z y 9 Q Y W N r Y W d l L n h t b F B L A Q I U A x Q A A A g I A C a 0 l F e Q h 5 q x S A I A A J o N A A A T A A A A A A A A A A A A A A A A A N Y A A A B G b 3 J t d W x h c y 9 T Z W N 0 a W 9 u M S 5 t U E s B A h Q D F A A A C A g A J r S U V w / K 6 a u k A A A A 6 Q A A A B M A A A A A A A A A A A A A A A A A T w M A A F t D b 2 5 0 Z W 5 0 X 1 R 5 c G V z X S 5 4 b W x Q S w U G A A A A A A M A A w D C A A A A J 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U g A A A A A A A A 7 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S 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U j I x L 0 F 1 d G 9 S Z W 1 v d m V k Q 2 9 s d W 1 u c z E u e 1 I y M S B Q b 1 x 1 M D E w R G V 0 I F x 1 M D E 3 R V x 1 M D B F M W R v c 3 R c d T A w R U Q g b y B t Z X p p b l x 1 M D B F M X J v Z G 5 c d T A w R U Q g b 2 N o c m F u d S B w b 2 R s Z S B z d F x 1 M D B F M X R u X H U w M E V E I H B c d T A x N T l c d T A w R U R z b H V c d T A x N j F u b 3 N 0 a S B h I H J v a 1 x 1 M D E 2 R i B 6 Y W h c d T A w R T F q Z W 5 c d T A w R U Q g X H U w M T U 5 X H U w M E V E e m V u X H U w M E V E I C w w f S Z x d W 9 0 O y w m c X V v d D t T Z W N 0 a W 9 u M S 9 S M j E v Q X V 0 b 1 J l b W 9 2 Z W R D b 2 x 1 b W 5 z M S 5 7 Q 2 9 s d W 1 u M i w x f S Z x d W 9 0 O y w m c X V v d D t T Z W N 0 a W 9 u M S 9 S M j E v Q X V 0 b 1 J l b W 9 2 Z W R D b 2 x 1 b W 5 z M S 5 7 Q 2 9 s d W 1 u M y w y f S Z x d W 9 0 O y w m c X V v d D t T Z W N 0 a W 9 u M S 9 S M j E v Q X V 0 b 1 J l b W 9 2 Z W R D b 2 x 1 b W 5 z M S 5 7 Q 2 9 s d W 1 u N C w z f S Z x d W 9 0 O y w m c X V v d D t T Z W N 0 a W 9 u M S 9 S M j E v Q X V 0 b 1 J l b W 9 2 Z W R D b 2 x 1 b W 5 z M S 5 7 Q 2 9 s d W 1 u N S w 0 f S Z x d W 9 0 O y w m c X V v d D t T Z W N 0 a W 9 u M S 9 S M j E v Q X V 0 b 1 J l b W 9 2 Z W R D b 2 x 1 b W 5 z M S 5 7 Q 2 9 s d W 1 u N i w 1 f S Z x d W 9 0 O y w m c X V v d D t T Z W N 0 a W 9 u M S 9 S M j E v Q X V 0 b 1 J l b W 9 2 Z W R D b 2 x 1 b W 5 z M S 5 7 Q 2 9 s d W 1 u N y w 2 f S Z x d W 9 0 O y w m c X V v d D t T Z W N 0 a W 9 u M S 9 S M j E v Q X V 0 b 1 J l b W 9 2 Z W R D b 2 x 1 b W 5 z M S 5 7 Q 2 9 s d W 1 u O C w 3 f S Z x d W 9 0 O y w m c X V v d D t T Z W N 0 a W 9 u M S 9 S M j E v Q X V 0 b 1 J l b W 9 2 Z W R D b 2 x 1 b W 5 z M S 5 7 Q 2 9 s d W 1 u O S w 4 f S Z x d W 9 0 O y w m c X V v d D t T Z W N 0 a W 9 u M S 9 S M j E v Q X V 0 b 1 J l b W 9 2 Z W R D b 2 x 1 b W 5 z M S 5 7 Q 2 9 s d W 1 u M T A s O X 0 m c X V v d D s s J n F 1 b 3 Q 7 U 2 V j d G l v b j E v U j I x L 0 F 1 d G 9 S Z W 1 v d m V k Q 2 9 s d W 1 u c z E u e 0 N v b H V t b j E x L D E w f S Z x d W 9 0 O y w m c X V v d D t T Z W N 0 a W 9 u M S 9 S M j E v Q X V 0 b 1 J l b W 9 2 Z W R D b 2 x 1 b W 5 z M S 5 7 Q 2 9 s d W 1 u M T I s M T F 9 J n F 1 b 3 Q 7 L C Z x d W 9 0 O 1 N l Y 3 R p b 2 4 x L 1 I y M S 9 B d X R v U m V t b 3 Z l Z E N v b H V t b n M x L n t D b 2 x 1 b W 4 x M y w x M n 0 m c X V v d D s s J n F 1 b 3 Q 7 U 2 V j d G l v b j E v U j I x L 0 F 1 d G 9 S Z W 1 v d m V k Q 2 9 s d W 1 u c z E u e 0 N v b H V t b j E 0 L D E z f S Z x d W 9 0 O y w m c X V v d D t T Z W N 0 a W 9 u M S 9 S M j E v Q X V 0 b 1 J l b W 9 2 Z W R D b 2 x 1 b W 5 z M S 5 7 Q 2 9 s d W 1 u M T U s M T R 9 J n F 1 b 3 Q 7 L C Z x d W 9 0 O 1 N l Y 3 R p b 2 4 x L 1 I y M S 9 B d X R v U m V t b 3 Z l Z E N v b H V t b n M x L n t D b 2 x 1 b W 4 x N i w x N X 0 m c X V v d D s s J n F 1 b 3 Q 7 U 2 V j d G l v b j E v U j I x L 0 F 1 d G 9 S Z W 1 v d m V k Q 2 9 s d W 1 u c z E u e 0 N v b H V t b j E 3 L D E 2 f S Z x d W 9 0 O y w m c X V v d D t T Z W N 0 a W 9 u M S 9 S M j E v Q X V 0 b 1 J l b W 9 2 Z W R D b 2 x 1 b W 5 z M S 5 7 Q 2 9 s d W 1 u M T g s M T d 9 J n F 1 b 3 Q 7 L C Z x d W 9 0 O 1 N l Y 3 R p b 2 4 x L 1 I y M S 9 B d X R v U m V t b 3 Z l Z E N v b H V t b n M x L n t D b 2 x 1 b W 4 x O S w x O H 0 m c X V v d D s s J n F 1 b 3 Q 7 U 2 V j d G l v b j E v U j I x L 0 F 1 d G 9 S Z W 1 v d m V k Q 2 9 s d W 1 u c z E u e 0 N v b H V t b j I w L D E 5 f S Z x d W 9 0 O y w m c X V v d D t T Z W N 0 a W 9 u M S 9 S M j E v Q X V 0 b 1 J l b W 9 2 Z W R D b 2 x 1 b W 5 z M S 5 7 Q 2 9 s d W 1 u M j E s M j B 9 J n F 1 b 3 Q 7 L C Z x d W 9 0 O 1 N l Y 3 R p b 2 4 x L 1 I y M S 9 B d X R v U m V t b 3 Z l Z E N v b H V t b n M x L n t D b 2 x 1 b W 4 y M i w y M X 0 m c X V v d D s s J n F 1 b 3 Q 7 U 2 V j d G l v b j E v U j I x L 0 F 1 d G 9 S Z W 1 v d m V k Q 2 9 s d W 1 u c z E u e 0 N v b H V t b j I z L D I y f S Z x d W 9 0 O y w m c X V v d D t T Z W N 0 a W 9 u M S 9 S M j E v Q X V 0 b 1 J l b W 9 2 Z W R D b 2 x 1 b W 5 z M S 5 7 Q 2 9 s d W 1 u M j Q s M j N 9 J n F 1 b 3 Q 7 L C Z x d W 9 0 O 1 N l Y 3 R p b 2 4 x L 1 I y M S 9 B d X R v U m V t b 3 Z l Z E N v b H V t b n M x L n t D b 2 x 1 b W 4 y N S w y N H 0 m c X V v d D s s J n F 1 b 3 Q 7 U 2 V j d G l v b j E v U j I x L 0 F 1 d G 9 S Z W 1 v d m V k Q 2 9 s d W 1 u c z E u e 0 N v b H V t b j I 2 L D I 1 f S Z x d W 9 0 O y w m c X V v d D t T Z W N 0 a W 9 u M S 9 S M j E v Q X V 0 b 1 J l b W 9 2 Z W R D b 2 x 1 b W 5 z M S 5 7 Q 2 9 s d W 1 u M j c s M j Z 9 J n F 1 b 3 Q 7 X S w m c X V v d D t D b 2 x 1 b W 5 D b 3 V u d C Z x d W 9 0 O z o y N y w m c X V v d D t L Z X l D b 2 x 1 b W 5 O Y W 1 l c y Z x d W 9 0 O z p b X S w m c X V v d D t D b 2 x 1 b W 5 J Z G V u d G l 0 a W V z J n F 1 b 3 Q 7 O l s m c X V v d D t T Z W N 0 a W 9 u M S 9 S M j E v Q X V 0 b 1 J l b W 9 2 Z W R D b 2 x 1 b W 5 z M S 5 7 U j I x I F B v X H U w M T B E Z X Q g X H U w M T d F X H U w M E U x Z G 9 z d F x 1 M D B F R C B v I G 1 l e m l u X H U w M E U x c m 9 k b l x 1 M D B F R C B v Y 2 h y Y W 5 1 I H B v Z G x l I H N 0 X H U w M E U x d G 5 c d T A w R U Q g c F x 1 M D E 1 O V x 1 M D B F R H N s d V x 1 M D E 2 M W 5 v c 3 R p I G E g c m 9 r X H U w M T Z G I H p h a F x 1 M D B F M W p l b l x 1 M D B F R C B c d T A x N T l c d T A w R U R 6 Z W 5 c d T A w R U Q g L D B 9 J n F 1 b 3 Q 7 L C Z x d W 9 0 O 1 N l Y 3 R p b 2 4 x L 1 I y M S 9 B d X R v U m V t b 3 Z l Z E N v b H V t b n M x L n t D b 2 x 1 b W 4 y L D F 9 J n F 1 b 3 Q 7 L C Z x d W 9 0 O 1 N l Y 3 R p b 2 4 x L 1 I y M S 9 B d X R v U m V t b 3 Z l Z E N v b H V t b n M x L n t D b 2 x 1 b W 4 z L D J 9 J n F 1 b 3 Q 7 L C Z x d W 9 0 O 1 N l Y 3 R p b 2 4 x L 1 I y M S 9 B d X R v U m V t b 3 Z l Z E N v b H V t b n M x L n t D b 2 x 1 b W 4 0 L D N 9 J n F 1 b 3 Q 7 L C Z x d W 9 0 O 1 N l Y 3 R p b 2 4 x L 1 I y M S 9 B d X R v U m V t b 3 Z l Z E N v b H V t b n M x L n t D b 2 x 1 b W 4 1 L D R 9 J n F 1 b 3 Q 7 L C Z x d W 9 0 O 1 N l Y 3 R p b 2 4 x L 1 I y M S 9 B d X R v U m V t b 3 Z l Z E N v b H V t b n M x L n t D b 2 x 1 b W 4 2 L D V 9 J n F 1 b 3 Q 7 L C Z x d W 9 0 O 1 N l Y 3 R p b 2 4 x L 1 I y M S 9 B d X R v U m V t b 3 Z l Z E N v b H V t b n M x L n t D b 2 x 1 b W 4 3 L D Z 9 J n F 1 b 3 Q 7 L C Z x d W 9 0 O 1 N l Y 3 R p b 2 4 x L 1 I y M S 9 B d X R v U m V t b 3 Z l Z E N v b H V t b n M x L n t D b 2 x 1 b W 4 4 L D d 9 J n F 1 b 3 Q 7 L C Z x d W 9 0 O 1 N l Y 3 R p b 2 4 x L 1 I y M S 9 B d X R v U m V t b 3 Z l Z E N v b H V t b n M x L n t D b 2 x 1 b W 4 5 L D h 9 J n F 1 b 3 Q 7 L C Z x d W 9 0 O 1 N l Y 3 R p b 2 4 x L 1 I y M S 9 B d X R v U m V t b 3 Z l Z E N v b H V t b n M x L n t D b 2 x 1 b W 4 x M C w 5 f S Z x d W 9 0 O y w m c X V v d D t T Z W N 0 a W 9 u M S 9 S M j E v Q X V 0 b 1 J l b W 9 2 Z W R D b 2 x 1 b W 5 z M S 5 7 Q 2 9 s d W 1 u M T E s M T B 9 J n F 1 b 3 Q 7 L C Z x d W 9 0 O 1 N l Y 3 R p b 2 4 x L 1 I y M S 9 B d X R v U m V t b 3 Z l Z E N v b H V t b n M x L n t D b 2 x 1 b W 4 x M i w x M X 0 m c X V v d D s s J n F 1 b 3 Q 7 U 2 V j d G l v b j E v U j I x L 0 F 1 d G 9 S Z W 1 v d m V k Q 2 9 s d W 1 u c z E u e 0 N v b H V t b j E z L D E y f S Z x d W 9 0 O y w m c X V v d D t T Z W N 0 a W 9 u M S 9 S M j E v Q X V 0 b 1 J l b W 9 2 Z W R D b 2 x 1 b W 5 z M S 5 7 Q 2 9 s d W 1 u M T Q s M T N 9 J n F 1 b 3 Q 7 L C Z x d W 9 0 O 1 N l Y 3 R p b 2 4 x L 1 I y M S 9 B d X R v U m V t b 3 Z l Z E N v b H V t b n M x L n t D b 2 x 1 b W 4 x N S w x N H 0 m c X V v d D s s J n F 1 b 3 Q 7 U 2 V j d G l v b j E v U j I x L 0 F 1 d G 9 S Z W 1 v d m V k Q 2 9 s d W 1 u c z E u e 0 N v b H V t b j E 2 L D E 1 f S Z x d W 9 0 O y w m c X V v d D t T Z W N 0 a W 9 u M S 9 S M j E v Q X V 0 b 1 J l b W 9 2 Z W R D b 2 x 1 b W 5 z M S 5 7 Q 2 9 s d W 1 u M T c s M T Z 9 J n F 1 b 3 Q 7 L C Z x d W 9 0 O 1 N l Y 3 R p b 2 4 x L 1 I y M S 9 B d X R v U m V t b 3 Z l Z E N v b H V t b n M x L n t D b 2 x 1 b W 4 x O C w x N 3 0 m c X V v d D s s J n F 1 b 3 Q 7 U 2 V j d G l v b j E v U j I x L 0 F 1 d G 9 S Z W 1 v d m V k Q 2 9 s d W 1 u c z E u e 0 N v b H V t b j E 5 L D E 4 f S Z x d W 9 0 O y w m c X V v d D t T Z W N 0 a W 9 u M S 9 S M j E v Q X V 0 b 1 J l b W 9 2 Z W R D b 2 x 1 b W 5 z M S 5 7 Q 2 9 s d W 1 u M j A s M T l 9 J n F 1 b 3 Q 7 L C Z x d W 9 0 O 1 N l Y 3 R p b 2 4 x L 1 I y M S 9 B d X R v U m V t b 3 Z l Z E N v b H V t b n M x L n t D b 2 x 1 b W 4 y M S w y M H 0 m c X V v d D s s J n F 1 b 3 Q 7 U 2 V j d G l v b j E v U j I x L 0 F 1 d G 9 S Z W 1 v d m V k Q 2 9 s d W 1 u c z E u e 0 N v b H V t b j I y L D I x f S Z x d W 9 0 O y w m c X V v d D t T Z W N 0 a W 9 u M S 9 S M j E v Q X V 0 b 1 J l b W 9 2 Z W R D b 2 x 1 b W 5 z M S 5 7 Q 2 9 s d W 1 u M j M s M j J 9 J n F 1 b 3 Q 7 L C Z x d W 9 0 O 1 N l Y 3 R p b 2 4 x L 1 I y M S 9 B d X R v U m V t b 3 Z l Z E N v b H V t b n M x L n t D b 2 x 1 b W 4 y N C w y M 3 0 m c X V v d D s s J n F 1 b 3 Q 7 U 2 V j d G l v b j E v U j I x L 0 F 1 d G 9 S Z W 1 v d m V k Q 2 9 s d W 1 u c z E u e 0 N v b H V t b j I 1 L D I 0 f S Z x d W 9 0 O y w m c X V v d D t T Z W N 0 a W 9 u M S 9 S M j E v Q X V 0 b 1 J l b W 9 2 Z W R D b 2 x 1 b W 5 z M S 5 7 Q 2 9 s d W 1 u M j Y s M j V 9 J n F 1 b 3 Q 7 L C Z x d W 9 0 O 1 N l Y 3 R p b 2 4 x L 1 I y M S 9 B d X R v U m V t b 3 Z l Z E N v b H V t b n M x L n t D b 2 x 1 b W 4 y N y w y N n 0 m c X V v d D t d L C Z x d W 9 0 O 1 J l b G F 0 a W 9 u c 2 h p c E l u Z m 8 m c X V v d D s 6 W 1 1 9 I i A v P j x F b n R y e S B U e X B l P S J G a W x s U 3 R h d H V z I i B W Y W x 1 Z T 0 i c 0 N v b X B s Z X R l I i A v P j x F b n R y e S B U e X B l P S J G a W x s Q 2 9 s d W 1 u T m F t Z X M i I F Z h b H V l P S J z W y Z x d W 9 0 O 1 I y M S B Q b 1 x 1 M D E w R G V 0 I F x 1 M D E 3 R V x 1 M D B F M W R v c 3 R c d T A w R U Q g b y B t Z X p p b l x 1 M D B F M X J v Z G 5 c d T A w R U Q g b 2 N o c m F u d S B w b 2 R s Z S B z d F x 1 M D B F M X R u X H U w M E V E I H B c d T A x N T l c d T A w R U R z b H V c d T A x N j F u b 3 N 0 a S B h I H J v a 1 x 1 M D E 2 R i B 6 Y W h c d T A w R T F q Z W 5 c d T A w R U Q g X H U w M T U 5 X H U w M E V E e m V u X H U w M E V E I 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t d I i A v P j x F b n R y e S B U e X B l P S J G a W x s Q 2 9 s d W 1 u V H l w Z X M i I F Z h b H V l P S J z Q m d B R E F 3 T U R B d 0 1 E Q X d N R E F 3 T U R B d 0 1 E Q X d B R E F 3 T U R B d 0 F H I i A v P j x F b n R y e S B U e X B l P S J G a W x s T G F z d F V w Z G F 0 Z W Q i I F Z h b H V l P S J k M j A y M y 0 x M i 0 y M F Q y M T o y N D o 1 M i 4 w N j k x M T I w W i I g L z 4 8 R W 5 0 c n k g V H l w Z T 0 i R m l s b E V y c m 9 y Q 2 9 1 b n Q i I F Z h b H V l P S J s M C I g L z 4 8 R W 5 0 c n k g V H l w Z T 0 i R m l s b E V y c m 9 y Q 2 9 k Z S I g V m F s d W U 9 I n N V b m t u b 3 d u I i A v P j x F b n R y e S B U e X B l P S J G a W x s Q 2 9 1 b n Q i I F Z h b H V l P S J s M T Q z I i A v P j x F b n R y e S B U e X B l P S J B Z G R l Z F R v R G F 0 Y U 1 v Z G V s I i B W Y W x 1 Z T 0 i b D A i I C 8 + P E V u d H J 5 I F R 5 c G U 9 I k Z p b G x U Y X J n Z X R O Y W 1 l Q 3 V z d G 9 t a X p l Z C I g V m F s d W U 9 I m w x I i A v P j x F b n R y e S B U e X B l P S J R d W V y e U l E I i B W Y W x 1 Z T 0 i c z d i N j A 1 Z W Y 1 L T U 0 N 2 Q t N G Y x Y y 1 i Z D I 2 L T c z N j M 0 Z T B h Z j h j N y I g L z 4 8 L 1 N 0 Y W J s Z U V u d H J p Z X M + P C 9 J d G V t P j x J d G V t P j x J d G V t T G 9 j Y X R p b 2 4 + P E l 0 Z W 1 U e X B l P k Z v c m 1 1 b G E 8 L 0 l 0 Z W 1 U e X B l P j x J d G V t U G F 0 a D 5 T Z W N 0 a W 9 u M S 9 S M j E v U 2 9 1 c m N l P C 9 J d G V t U G F 0 a D 4 8 L 0 l 0 Z W 1 M b 2 N h d G l v b j 4 8 U 3 R h Y m x l R W 5 0 c m l l c y A v P j w v S X R l b T 4 8 S X R l b T 4 8 S X R l b U x v Y 2 F 0 a W 9 u P j x J d G V t V H l w Z T 5 G b 3 J t d W x h P C 9 J d G V t V H l w Z T 4 8 S X R l b V B h d G g + U 2 V j d G l v b j E v U j I x L 0 5 h d m l n Y X R p b 2 4 8 L 0 l 0 Z W 1 Q Y X R o P j w v S X R l b U x v Y 2 F 0 a W 9 u P j x T d G F i b G V F b n R y a W V z I C 8 + P C 9 J d G V t P j x J d G V t P j x J d G V t T G 9 j Y X R p b 2 4 + P E l 0 Z W 1 U e X B l P k Z v c m 1 1 b G E 8 L 0 l 0 Z W 1 U e X B l P j x J d G V t U G F 0 a D 5 T Z W N 0 a W 9 u M S 9 S M j E v U H J v b W 9 0 Z W Q l M j B o Z W F k Z X J z P C 9 J d G V t U G F 0 a D 4 8 L 0 l 0 Z W 1 M b 2 N h d G l v b j 4 8 U 3 R h Y m x l R W 5 0 c m l l c y A v P j w v S X R l b T 4 8 S X R l b T 4 8 S X R l b U x v Y 2 F 0 a W 9 u P j x J d G V t V H l w Z T 5 G b 3 J t d W x h P C 9 J d G V t V H l w Z T 4 8 S X R l b V B h d G g + U 2 V j d G l v b j E v U j I x L 0 N o Y W 5 n Z W Q l M j B j b 2 x 1 b W 4 l M j B 0 e X B l P C 9 J d G V t U G F 0 a D 4 8 L 0 l 0 Z W 1 M b 2 N h d G l v b j 4 8 U 3 R h Y m x l R W 5 0 c m l l c y A v P j w v S X R l b T 4 8 S X R l b T 4 8 S X R l b U x v Y 2 F 0 a W 9 u P j x J d G V t V H l w Z T 5 G b 3 J t d W x h P C 9 J d G V t V H l w Z T 4 8 S X R l b V B h d G g + U 2 V j d G l v b j E v U j 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j g s J n F 1 b 3 Q 7 a 2 V 5 Q 2 9 s d W 1 u T m F t Z X M m c X V v d D s 6 W 1 0 s J n F 1 b 3 Q 7 c X V l c n l S Z W x h d G l v b n N o a X B z J n F 1 b 3 Q 7 O l t d L C Z x d W 9 0 O 2 N v b H V t b k l k Z W 5 0 a X R p Z X M m c X V v d D s 6 W y Z x d W 9 0 O 1 N l Y 3 R p b 2 4 x L 1 I y M i 9 B d X R v U m V t b 3 Z l Z E N v b H V t b n M x L n t S M j I g Q X p 5 b C B 1 Z F x 1 M D E x Q m x l b i A t I H B v X H U w M T B E Z X Q g c m 9 6 a G 9 k b n V 0 X H U w M E V E I H Y g a m V k b m 9 0 b G l 2 X H U w M E Z E Y 2 g g b G V 0 Z W N o L D B 9 J n F 1 b 3 Q 7 L C Z x d W 9 0 O 1 N l Y 3 R p b 2 4 x L 1 I y M i 9 B d X R v U m V t b 3 Z l Z E N v b H V t b n M x L n t D b 2 x 1 b W 4 y L D F 9 J n F 1 b 3 Q 7 L C Z x d W 9 0 O 1 N l Y 3 R p b 2 4 x L 1 I y M i 9 B d X R v U m V t b 3 Z l Z E N v b H V t b n M x L n t D b 2 x 1 b W 4 z L D J 9 J n F 1 b 3 Q 7 L C Z x d W 9 0 O 1 N l Y 3 R p b 2 4 x L 1 I y M i 9 B d X R v U m V t b 3 Z l Z E N v b H V t b n M x L n t D b 2 x 1 b W 4 0 L D N 9 J n F 1 b 3 Q 7 L C Z x d W 9 0 O 1 N l Y 3 R p b 2 4 x L 1 I y M i 9 B d X R v U m V t b 3 Z l Z E N v b H V t b n M x L n t D b 2 x 1 b W 4 1 L D R 9 J n F 1 b 3 Q 7 L C Z x d W 9 0 O 1 N l Y 3 R p b 2 4 x L 1 I y M i 9 B d X R v U m V t b 3 Z l Z E N v b H V t b n M x L n t D b 2 x 1 b W 4 2 L D V 9 J n F 1 b 3 Q 7 L C Z x d W 9 0 O 1 N l Y 3 R p b 2 4 x L 1 I y M i 9 B d X R v U m V t b 3 Z l Z E N v b H V t b n M x L n t D b 2 x 1 b W 4 3 L D Z 9 J n F 1 b 3 Q 7 L C Z x d W 9 0 O 1 N l Y 3 R p b 2 4 x L 1 I y M i 9 B d X R v U m V t b 3 Z l Z E N v b H V t b n M x L n t D b 2 x 1 b W 4 4 L D d 9 J n F 1 b 3 Q 7 L C Z x d W 9 0 O 1 N l Y 3 R p b 2 4 x L 1 I y M i 9 B d X R v U m V t b 3 Z l Z E N v b H V t b n M x L n t D b 2 x 1 b W 4 5 L D h 9 J n F 1 b 3 Q 7 L C Z x d W 9 0 O 1 N l Y 3 R p b 2 4 x L 1 I y M i 9 B d X R v U m V t b 3 Z l Z E N v b H V t b n M x L n t D b 2 x 1 b W 4 x M C w 5 f S Z x d W 9 0 O y w m c X V v d D t T Z W N 0 a W 9 u M S 9 S M j I v Q X V 0 b 1 J l b W 9 2 Z W R D b 2 x 1 b W 5 z M S 5 7 Q 2 9 s d W 1 u M T E s M T B 9 J n F 1 b 3 Q 7 L C Z x d W 9 0 O 1 N l Y 3 R p b 2 4 x L 1 I y M i 9 B d X R v U m V t b 3 Z l Z E N v b H V t b n M x L n t D b 2 x 1 b W 4 x M i w x M X 0 m c X V v d D s s J n F 1 b 3 Q 7 U 2 V j d G l v b j E v U j I y L 0 F 1 d G 9 S Z W 1 v d m V k Q 2 9 s d W 1 u c z E u e 0 N v b H V t b j E z L D E y f S Z x d W 9 0 O y w m c X V v d D t T Z W N 0 a W 9 u M S 9 S M j I v Q X V 0 b 1 J l b W 9 2 Z W R D b 2 x 1 b W 5 z M S 5 7 Q 2 9 s d W 1 u M T Q s M T N 9 J n F 1 b 3 Q 7 L C Z x d W 9 0 O 1 N l Y 3 R p b 2 4 x L 1 I y M i 9 B d X R v U m V t b 3 Z l Z E N v b H V t b n M x L n t D b 2 x 1 b W 4 x N S w x N H 0 m c X V v d D s s J n F 1 b 3 Q 7 U 2 V j d G l v b j E v U j I y L 0 F 1 d G 9 S Z W 1 v d m V k Q 2 9 s d W 1 u c z E u e 0 N v b H V t b j E 2 L D E 1 f S Z x d W 9 0 O y w m c X V v d D t T Z W N 0 a W 9 u M S 9 S M j I v Q X V 0 b 1 J l b W 9 2 Z W R D b 2 x 1 b W 5 z M S 5 7 Q 2 9 s d W 1 u M T c s M T Z 9 J n F 1 b 3 Q 7 L C Z x d W 9 0 O 1 N l Y 3 R p b 2 4 x L 1 I y M i 9 B d X R v U m V t b 3 Z l Z E N v b H V t b n M x L n t D b 2 x 1 b W 4 x O C w x N 3 0 m c X V v d D s s J n F 1 b 3 Q 7 U 2 V j d G l v b j E v U j I y L 0 F 1 d G 9 S Z W 1 v d m V k Q 2 9 s d W 1 u c z E u e 0 N v b H V t b j E 5 L D E 4 f S Z x d W 9 0 O y w m c X V v d D t T Z W N 0 a W 9 u M S 9 S M j I v Q X V 0 b 1 J l b W 9 2 Z W R D b 2 x 1 b W 5 z M S 5 7 Q 2 9 s d W 1 u M j A s M T l 9 J n F 1 b 3 Q 7 L C Z x d W 9 0 O 1 N l Y 3 R p b 2 4 x L 1 I y M i 9 B d X R v U m V t b 3 Z l Z E N v b H V t b n M x L n t D b 2 x 1 b W 4 y M S w y M H 0 m c X V v d D s s J n F 1 b 3 Q 7 U 2 V j d G l v b j E v U j I y L 0 F 1 d G 9 S Z W 1 v d m V k Q 2 9 s d W 1 u c z E u e 0 N v b H V t b j I y L D I x f S Z x d W 9 0 O y w m c X V v d D t T Z W N 0 a W 9 u M S 9 S M j I v Q X V 0 b 1 J l b W 9 2 Z W R D b 2 x 1 b W 5 z M S 5 7 Q 2 9 s d W 1 u M j M s M j J 9 J n F 1 b 3 Q 7 L C Z x d W 9 0 O 1 N l Y 3 R p b 2 4 x L 1 I y M i 9 B d X R v U m V t b 3 Z l Z E N v b H V t b n M x L n t D b 2 x 1 b W 4 y N C w y M 3 0 m c X V v d D s s J n F 1 b 3 Q 7 U 2 V j d G l v b j E v U j I y L 0 F 1 d G 9 S Z W 1 v d m V k Q 2 9 s d W 1 u c z E u e 0 N v b H V t b j I 1 L D I 0 f S Z x d W 9 0 O y w m c X V v d D t T Z W N 0 a W 9 u M S 9 S M j I v Q X V 0 b 1 J l b W 9 2 Z W R D b 2 x 1 b W 5 z M S 5 7 Q 2 9 s d W 1 u M j Y s M j V 9 J n F 1 b 3 Q 7 L C Z x d W 9 0 O 1 N l Y 3 R p b 2 4 x L 1 I y M i 9 B d X R v U m V t b 3 Z l Z E N v b H V t b n M x L n t D b 2 x 1 b W 4 y N y w y N n 0 m c X V v d D s s J n F 1 b 3 Q 7 U 2 V j d G l v b j E v U j I y L 0 F 1 d G 9 S Z W 1 v d m V k Q 2 9 s d W 1 u c z E u e 0 N v b H V t b j I 4 L D I 3 f S Z x d W 9 0 O 1 0 s J n F 1 b 3 Q 7 Q 2 9 s d W 1 u Q 2 9 1 b n Q m c X V v d D s 6 M j g s J n F 1 b 3 Q 7 S 2 V 5 Q 2 9 s d W 1 u T m F t Z X M m c X V v d D s 6 W 1 0 s J n F 1 b 3 Q 7 Q 2 9 s d W 1 u S W R l b n R p d G l l c y Z x d W 9 0 O z p b J n F 1 b 3 Q 7 U 2 V j d G l v b j E v U j I y L 0 F 1 d G 9 S Z W 1 v d m V k Q 2 9 s d W 1 u c z E u e 1 I y M i B B e n l s I H V k X H U w M T F C b G V u I C 0 g c G 9 c d T A x M E R l d C B y b 3 p o b 2 R u d X R c d T A w R U Q g d i B q Z W R u b 3 R s a X Z c d T A w R k R j a C B s Z X R l Y 2 g s M H 0 m c X V v d D s s J n F 1 b 3 Q 7 U 2 V j d G l v b j E v U j I y L 0 F 1 d G 9 S Z W 1 v d m V k Q 2 9 s d W 1 u c z E u e 0 N v b H V t b j I s M X 0 m c X V v d D s s J n F 1 b 3 Q 7 U 2 V j d G l v b j E v U j I y L 0 F 1 d G 9 S Z W 1 v d m V k Q 2 9 s d W 1 u c z E u e 0 N v b H V t b j M s M n 0 m c X V v d D s s J n F 1 b 3 Q 7 U 2 V j d G l v b j E v U j I y L 0 F 1 d G 9 S Z W 1 v d m V k Q 2 9 s d W 1 u c z E u e 0 N v b H V t b j Q s M 3 0 m c X V v d D s s J n F 1 b 3 Q 7 U 2 V j d G l v b j E v U j I y L 0 F 1 d G 9 S Z W 1 v d m V k Q 2 9 s d W 1 u c z E u e 0 N v b H V t b j U s N H 0 m c X V v d D s s J n F 1 b 3 Q 7 U 2 V j d G l v b j E v U j I y L 0 F 1 d G 9 S Z W 1 v d m V k Q 2 9 s d W 1 u c z E u e 0 N v b H V t b j Y s N X 0 m c X V v d D s s J n F 1 b 3 Q 7 U 2 V j d G l v b j E v U j I y L 0 F 1 d G 9 S Z W 1 v d m V k Q 2 9 s d W 1 u c z E u e 0 N v b H V t b j c s N n 0 m c X V v d D s s J n F 1 b 3 Q 7 U 2 V j d G l v b j E v U j I y L 0 F 1 d G 9 S Z W 1 v d m V k Q 2 9 s d W 1 u c z E u e 0 N v b H V t b j g s N 3 0 m c X V v d D s s J n F 1 b 3 Q 7 U 2 V j d G l v b j E v U j I y L 0 F 1 d G 9 S Z W 1 v d m V k Q 2 9 s d W 1 u c z E u e 0 N v b H V t b j k s O H 0 m c X V v d D s s J n F 1 b 3 Q 7 U 2 V j d G l v b j E v U j I y L 0 F 1 d G 9 S Z W 1 v d m V k Q 2 9 s d W 1 u c z E u e 0 N v b H V t b j E w L D l 9 J n F 1 b 3 Q 7 L C Z x d W 9 0 O 1 N l Y 3 R p b 2 4 x L 1 I y M i 9 B d X R v U m V t b 3 Z l Z E N v b H V t b n M x L n t D b 2 x 1 b W 4 x M S w x M H 0 m c X V v d D s s J n F 1 b 3 Q 7 U 2 V j d G l v b j E v U j I y L 0 F 1 d G 9 S Z W 1 v d m V k Q 2 9 s d W 1 u c z E u e 0 N v b H V t b j E y L D E x f S Z x d W 9 0 O y w m c X V v d D t T Z W N 0 a W 9 u M S 9 S M j I v Q X V 0 b 1 J l b W 9 2 Z W R D b 2 x 1 b W 5 z M S 5 7 Q 2 9 s d W 1 u M T M s M T J 9 J n F 1 b 3 Q 7 L C Z x d W 9 0 O 1 N l Y 3 R p b 2 4 x L 1 I y M i 9 B d X R v U m V t b 3 Z l Z E N v b H V t b n M x L n t D b 2 x 1 b W 4 x N C w x M 3 0 m c X V v d D s s J n F 1 b 3 Q 7 U 2 V j d G l v b j E v U j I y L 0 F 1 d G 9 S Z W 1 v d m V k Q 2 9 s d W 1 u c z E u e 0 N v b H V t b j E 1 L D E 0 f S Z x d W 9 0 O y w m c X V v d D t T Z W N 0 a W 9 u M S 9 S M j I v Q X V 0 b 1 J l b W 9 2 Z W R D b 2 x 1 b W 5 z M S 5 7 Q 2 9 s d W 1 u M T Y s M T V 9 J n F 1 b 3 Q 7 L C Z x d W 9 0 O 1 N l Y 3 R p b 2 4 x L 1 I y M i 9 B d X R v U m V t b 3 Z l Z E N v b H V t b n M x L n t D b 2 x 1 b W 4 x N y w x N n 0 m c X V v d D s s J n F 1 b 3 Q 7 U 2 V j d G l v b j E v U j I y L 0 F 1 d G 9 S Z W 1 v d m V k Q 2 9 s d W 1 u c z E u e 0 N v b H V t b j E 4 L D E 3 f S Z x d W 9 0 O y w m c X V v d D t T Z W N 0 a W 9 u M S 9 S M j I v Q X V 0 b 1 J l b W 9 2 Z W R D b 2 x 1 b W 5 z M S 5 7 Q 2 9 s d W 1 u M T k s M T h 9 J n F 1 b 3 Q 7 L C Z x d W 9 0 O 1 N l Y 3 R p b 2 4 x L 1 I y M i 9 B d X R v U m V t b 3 Z l Z E N v b H V t b n M x L n t D b 2 x 1 b W 4 y M C w x O X 0 m c X V v d D s s J n F 1 b 3 Q 7 U 2 V j d G l v b j E v U j I y L 0 F 1 d G 9 S Z W 1 v d m V k Q 2 9 s d W 1 u c z E u e 0 N v b H V t b j I x L D I w f S Z x d W 9 0 O y w m c X V v d D t T Z W N 0 a W 9 u M S 9 S M j I v Q X V 0 b 1 J l b W 9 2 Z W R D b 2 x 1 b W 5 z M S 5 7 Q 2 9 s d W 1 u M j I s M j F 9 J n F 1 b 3 Q 7 L C Z x d W 9 0 O 1 N l Y 3 R p b 2 4 x L 1 I y M i 9 B d X R v U m V t b 3 Z l Z E N v b H V t b n M x L n t D b 2 x 1 b W 4 y M y w y M n 0 m c X V v d D s s J n F 1 b 3 Q 7 U 2 V j d G l v b j E v U j I y L 0 F 1 d G 9 S Z W 1 v d m V k Q 2 9 s d W 1 u c z E u e 0 N v b H V t b j I 0 L D I z f S Z x d W 9 0 O y w m c X V v d D t T Z W N 0 a W 9 u M S 9 S M j I v Q X V 0 b 1 J l b W 9 2 Z W R D b 2 x 1 b W 5 z M S 5 7 Q 2 9 s d W 1 u M j U s M j R 9 J n F 1 b 3 Q 7 L C Z x d W 9 0 O 1 N l Y 3 R p b 2 4 x L 1 I y M i 9 B d X R v U m V t b 3 Z l Z E N v b H V t b n M x L n t D b 2 x 1 b W 4 y N i w y N X 0 m c X V v d D s s J n F 1 b 3 Q 7 U 2 V j d G l v b j E v U j I y L 0 F 1 d G 9 S Z W 1 v d m V k Q 2 9 s d W 1 u c z E u e 0 N v b H V t b j I 3 L D I 2 f S Z x d W 9 0 O y w m c X V v d D t T Z W N 0 a W 9 u M S 9 S M j I v Q X V 0 b 1 J l b W 9 2 Z W R D b 2 x 1 b W 5 z M S 5 7 Q 2 9 s d W 1 u M j g s M j d 9 J n F 1 b 3 Q 7 X S w m c X V v d D t S Z W x h d G l v b n N o a X B J b m Z v J n F 1 b 3 Q 7 O l t d f S I g L z 4 8 R W 5 0 c n k g V H l w Z T 0 i R m l s b F N 0 Y X R 1 c y I g V m F s d W U 9 I n N D b 2 1 w b G V 0 Z S I g L z 4 8 R W 5 0 c n k g V H l w Z T 0 i R m l s b E N v b H V t b k 5 h b W V z I i B W Y W x 1 Z T 0 i c 1 s m c X V v d D t S M j I g Q X p 5 b C B 1 Z F x 1 M D E x Q m x l b i A t I H B v X H U w M T B E Z X Q g c m 9 6 a G 9 k b n V 0 X H U w M E V E I H Y g a m V k b m 9 0 b G l 2 X H U w M E Z E Y 2 g g b G V 0 Z W N o 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1 0 i I C 8 + P E V u d H J 5 I F R 5 c G U 9 I k Z p b G x D b 2 x 1 b W 5 U e X B l c y I g V m F s d W U 9 I n N C Z 0 1 E Q X d N R E F 3 T U R B d 0 1 E Q X d N R E F 3 T U F B Q U 1 E Q X d N R E F 3 T U F C Z z 0 9 I i A v P j x F b n R y e S B U e X B l P S J G a W x s T G F z d F V w Z G F 0 Z W Q i I F Z h b H V l P S J k M j A y M y 0 x M i 0 y M F Q y M T o y N D o 1 M i 4 x M D E 2 N j M w W i I g L z 4 8 R W 5 0 c n k g V H l w Z T 0 i R m l s b E V y c m 9 y Q 2 9 1 b n Q i I F Z h b H V l P S J s M C I g L z 4 8 R W 5 0 c n k g V H l w Z T 0 i R m l s b E V y c m 9 y Q 2 9 k Z S I g V m F s d W U 9 I n N V b m t u b 3 d u I i A v P j x F b n R y e S B U e X B l P S J G a W x s Q 2 9 1 b n Q i I F Z h b H V l P S J s O D Q i I C 8 + P E V u d H J 5 I F R 5 c G U 9 I k F k Z G V k V G 9 E Y X R h T W 9 k Z W w i I F Z h b H V l P S J s M C I g L z 4 8 R W 5 0 c n k g V H l w Z T 0 i R m l s b F R h c m d l d E 5 h b W V D d X N 0 b 2 1 p e m V k I i B W Y W x 1 Z T 0 i b D E i I C 8 + P E V u d H J 5 I F R 5 c G U 9 I l F 1 Z X J 5 S U Q i I F Z h b H V l P S J z Y z h m N 2 Y 2 Y z k t O T l j N S 0 0 N j Y 5 L W I y Z T c t Z D E 4 M W E w O T F i Y T k 1 I i A v P j w v U 3 R h Y m x l R W 5 0 c m l l c z 4 8 L 0 l 0 Z W 0 + P E l 0 Z W 0 + P E l 0 Z W 1 M b 2 N h d G l v b j 4 8 S X R l b V R 5 c G U + R m 9 y b X V s Y T w v S X R l b V R 5 c G U + P E l 0 Z W 1 Q Y X R o P l N l Y 3 R p b 2 4 x L 1 I y M i 9 T b 3 V y Y 2 U 8 L 0 l 0 Z W 1 Q Y X R o P j w v S X R l b U x v Y 2 F 0 a W 9 u P j x T d G F i b G V F b n R y a W V z I C 8 + P C 9 J d G V t P j x J d G V t P j x J d G V t T G 9 j Y X R p b 2 4 + P E l 0 Z W 1 U e X B l P k Z v c m 1 1 b G E 8 L 0 l 0 Z W 1 U e X B l P j x J d G V t U G F 0 a D 5 T Z W N 0 a W 9 u M S 9 S M j I v T m F 2 a W d h d G l v b i U y M D E 8 L 0 l 0 Z W 1 Q Y X R o P j w v S X R l b U x v Y 2 F 0 a W 9 u P j x T d G F i b G V F b n R y a W V z I C 8 + P C 9 J d G V t P j x J d G V t P j x J d G V t T G 9 j Y X R p b 2 4 + P E l 0 Z W 1 U e X B l P k Z v c m 1 1 b G E 8 L 0 l 0 Z W 1 U e X B l P j x J d G V t U G F 0 a D 5 T Z W N 0 a W 9 u M S 9 S M j I v U H J v b W 9 0 Z W Q l M j B o Z W F k Z X J z P C 9 J d G V t U G F 0 a D 4 8 L 0 l 0 Z W 1 M b 2 N h d G l v b j 4 8 U 3 R h Y m x l R W 5 0 c m l l c y A v P j w v S X R l b T 4 8 S X R l b T 4 8 S X R l b U x v Y 2 F 0 a W 9 u P j x J d G V t V H l w Z T 5 G b 3 J t d W x h P C 9 J d G V t V H l w Z T 4 8 S X R l b V B h d G g + U 2 V j d G l v b j E v U j I y L 0 N o Y W 5 n Z W Q l M j B j b 2 x 1 b W 4 l M j B 0 e X B l P C 9 J d G V t U G F 0 a D 4 8 L 0 l 0 Z W 1 M b 2 N h d G l v b j 4 8 U 3 R h Y m x l R W 5 0 c m l l c y A v P j w v S X R l b T 4 8 S X R l b T 4 8 S X R l b U x v Y 2 F 0 a W 9 u P j x J d G V t V H l w Z T 5 G b 3 J t d W x h P C 9 J d G V t V H l w Z T 4 8 S X R l b V B h d G g + U 2 V j d G l v b j E v U j I x 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p h Z G 9 z d G k i I C 8 + P E V u d H J 5 I F R 5 c G U 9 I k Z p b G x l Z E N v b X B s Z X R l U m V z d W x 0 V G 9 X b 3 J r c 2 h l Z X Q i I F Z h b H V l P S J s M S I g L z 4 8 R W 5 0 c n k g V H l w Z T 0 i R m l s b F N 0 Y X R 1 c y I g V m F s d W U 9 I n N D b 2 1 w b G V 0 Z S I g L z 4 8 R W 5 0 c n k g V H l w Z T 0 i R m l s b E N v b H V t b k 5 h b W V z I i B W Y W x 1 Z T 0 i c 1 s m c X V v d D t S M j E g U G 9 c d T A x M E R l d C B c d T A x N 0 V c d T A w R T F k b 3 N 0 X H U w M E V E I G 8 g b W V 6 a W 5 c d T A w R T F y b 2 R u X H U w M E V E I G 9 j a H J h b n U g c G 9 k b G U g c 3 R c d T A w R T F 0 b l x 1 M D B F R C B w X H U w M T U 5 X H U w M E V E c 2 x 1 X H U w M T Y x b m 9 z d G k g Y S B y b 2 t c d T A x N k Y g e m F o X H U w M E U x a m V u X H U w M E V E I F x 1 M D E 1 O V x 1 M D B F R H p l b l x 1 M D B F R C 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E N v b H V t b l R 5 c G V z I i B W Y W x 1 Z T 0 i c 0 J n Q U R B d 0 1 E Q X d N R E F 3 T U R B d 0 1 E Q X d N R E F 3 Q U R B d 0 1 E Q X d B R y I g L z 4 8 R W 5 0 c n k g V H l w Z T 0 i R m l s b E x h c 3 R V c G R h d G V k I i B W Y W x 1 Z T 0 i Z D I w M j M t M T I t M T l U M j I 6 N D U 6 M z E u M T Q z N z I z M F o i I C 8 + P E V u d H J 5 I F R 5 c G U 9 I k Z p b G x F c n J v c k N v d W 5 0 I i B W Y W x 1 Z T 0 i b D A i I C 8 + P E V u d H J 5 I F R 5 c G U 9 I k Z p b G x F c n J v c k N v Z G U i I F Z h b H V l P S J z V W 5 r b m 9 3 b i I g L z 4 8 R W 5 0 c n k g V H l w Z T 0 i R m l s b E N v d W 5 0 I i B W Y W x 1 Z T 0 i b D E 0 M y I g L z 4 8 R W 5 0 c n k g V H l w Z T 0 i Q W R k Z W R U b 0 R h d G F N b 2 R l b C I g V m F s d W U 9 I m w w I i A v P j x F b n R y e S B U e X B l P S J G a W x s V G F y Z 2 V 0 T m F t Z U N 1 c 3 R v b W l 6 Z W Q i I F Z h b H V l P S J s M S I g L z 4 8 R W 5 0 c n k g V H l w Z T 0 i U m V s Y X R p b 2 5 z a G l w S W 5 m b 0 N v b n R h a W 5 l c i I g V m F s d W U 9 I n N 7 J n F 1 b 3 Q 7 Y 2 9 s d W 1 u Q 2 9 1 b n Q m c X V v d D s 6 M j c s J n F 1 b 3 Q 7 a 2 V 5 Q 2 9 s d W 1 u T m F t Z X M m c X V v d D s 6 W 1 0 s J n F 1 b 3 Q 7 c X V l c n l S Z W x h d G l v b n N o a X B z J n F 1 b 3 Q 7 O l t d L C Z x d W 9 0 O 2 N v b H V t b k l k Z W 5 0 a X R p Z X M m c X V v d D s 6 W y Z x d W 9 0 O 1 N l Y 3 R p b 2 4 x L 1 I y M S 9 B d X R v U m V t b 3 Z l Z E N v b H V t b n M x L n t S M j E g U G 9 c d T A x M E R l d C B c d T A x N 0 V c d T A w R T F k b 3 N 0 X H U w M E V E I G 8 g b W V 6 a W 5 c d T A w R T F y b 2 R u X H U w M E V E I G 9 j a H J h b n U g c G 9 k b G U g c 3 R c d T A w R T F 0 b l x 1 M D B F R C B w X H U w M T U 5 X H U w M E V E c 2 x 1 X H U w M T Y x b m 9 z d G k g Y S B y b 2 t c d T A x N k Y g e m F o X H U w M E U x a m V u X H U w M E V E I F x 1 M D E 1 O V x 1 M D B F R H p l b l x 1 M D B F R C A s M H 0 m c X V v d D s s J n F 1 b 3 Q 7 U 2 V j d G l v b j E v U j I x L 0 F 1 d G 9 S Z W 1 v d m V k Q 2 9 s d W 1 u c z E u e 0 N v b H V t b j I s M X 0 m c X V v d D s s J n F 1 b 3 Q 7 U 2 V j d G l v b j E v U j I x L 0 F 1 d G 9 S Z W 1 v d m V k Q 2 9 s d W 1 u c z E u e 0 N v b H V t b j M s M n 0 m c X V v d D s s J n F 1 b 3 Q 7 U 2 V j d G l v b j E v U j I x L 0 F 1 d G 9 S Z W 1 v d m V k Q 2 9 s d W 1 u c z E u e 0 N v b H V t b j Q s M 3 0 m c X V v d D s s J n F 1 b 3 Q 7 U 2 V j d G l v b j E v U j I x L 0 F 1 d G 9 S Z W 1 v d m V k Q 2 9 s d W 1 u c z E u e 0 N v b H V t b j U s N H 0 m c X V v d D s s J n F 1 b 3 Q 7 U 2 V j d G l v b j E v U j I x L 0 F 1 d G 9 S Z W 1 v d m V k Q 2 9 s d W 1 u c z E u e 0 N v b H V t b j Y s N X 0 m c X V v d D s s J n F 1 b 3 Q 7 U 2 V j d G l v b j E v U j I x L 0 F 1 d G 9 S Z W 1 v d m V k Q 2 9 s d W 1 u c z E u e 0 N v b H V t b j c s N n 0 m c X V v d D s s J n F 1 b 3 Q 7 U 2 V j d G l v b j E v U j I x L 0 F 1 d G 9 S Z W 1 v d m V k Q 2 9 s d W 1 u c z E u e 0 N v b H V t b j g s N 3 0 m c X V v d D s s J n F 1 b 3 Q 7 U 2 V j d G l v b j E v U j I x L 0 F 1 d G 9 S Z W 1 v d m V k Q 2 9 s d W 1 u c z E u e 0 N v b H V t b j k s O H 0 m c X V v d D s s J n F 1 b 3 Q 7 U 2 V j d G l v b j E v U j I x L 0 F 1 d G 9 S Z W 1 v d m V k Q 2 9 s d W 1 u c z E u e 0 N v b H V t b j E w L D l 9 J n F 1 b 3 Q 7 L C Z x d W 9 0 O 1 N l Y 3 R p b 2 4 x L 1 I y M S 9 B d X R v U m V t b 3 Z l Z E N v b H V t b n M x L n t D b 2 x 1 b W 4 x M S w x M H 0 m c X V v d D s s J n F 1 b 3 Q 7 U 2 V j d G l v b j E v U j I x L 0 F 1 d G 9 S Z W 1 v d m V k Q 2 9 s d W 1 u c z E u e 0 N v b H V t b j E y L D E x f S Z x d W 9 0 O y w m c X V v d D t T Z W N 0 a W 9 u M S 9 S M j E v Q X V 0 b 1 J l b W 9 2 Z W R D b 2 x 1 b W 5 z M S 5 7 Q 2 9 s d W 1 u M T M s M T J 9 J n F 1 b 3 Q 7 L C Z x d W 9 0 O 1 N l Y 3 R p b 2 4 x L 1 I y M S 9 B d X R v U m V t b 3 Z l Z E N v b H V t b n M x L n t D b 2 x 1 b W 4 x N C w x M 3 0 m c X V v d D s s J n F 1 b 3 Q 7 U 2 V j d G l v b j E v U j I x L 0 F 1 d G 9 S Z W 1 v d m V k Q 2 9 s d W 1 u c z E u e 0 N v b H V t b j E 1 L D E 0 f S Z x d W 9 0 O y w m c X V v d D t T Z W N 0 a W 9 u M S 9 S M j E v Q X V 0 b 1 J l b W 9 2 Z W R D b 2 x 1 b W 5 z M S 5 7 Q 2 9 s d W 1 u M T Y s M T V 9 J n F 1 b 3 Q 7 L C Z x d W 9 0 O 1 N l Y 3 R p b 2 4 x L 1 I y M S 9 B d X R v U m V t b 3 Z l Z E N v b H V t b n M x L n t D b 2 x 1 b W 4 x N y w x N n 0 m c X V v d D s s J n F 1 b 3 Q 7 U 2 V j d G l v b j E v U j I x L 0 F 1 d G 9 S Z W 1 v d m V k Q 2 9 s d W 1 u c z E u e 0 N v b H V t b j E 4 L D E 3 f S Z x d W 9 0 O y w m c X V v d D t T Z W N 0 a W 9 u M S 9 S M j E v Q X V 0 b 1 J l b W 9 2 Z W R D b 2 x 1 b W 5 z M S 5 7 Q 2 9 s d W 1 u M T k s M T h 9 J n F 1 b 3 Q 7 L C Z x d W 9 0 O 1 N l Y 3 R p b 2 4 x L 1 I y M S 9 B d X R v U m V t b 3 Z l Z E N v b H V t b n M x L n t D b 2 x 1 b W 4 y M C w x O X 0 m c X V v d D s s J n F 1 b 3 Q 7 U 2 V j d G l v b j E v U j I x L 0 F 1 d G 9 S Z W 1 v d m V k Q 2 9 s d W 1 u c z E u e 0 N v b H V t b j I x L D I w f S Z x d W 9 0 O y w m c X V v d D t T Z W N 0 a W 9 u M S 9 S M j E v Q X V 0 b 1 J l b W 9 2 Z W R D b 2 x 1 b W 5 z M S 5 7 Q 2 9 s d W 1 u M j I s M j F 9 J n F 1 b 3 Q 7 L C Z x d W 9 0 O 1 N l Y 3 R p b 2 4 x L 1 I y M S 9 B d X R v U m V t b 3 Z l Z E N v b H V t b n M x L n t D b 2 x 1 b W 4 y M y w y M n 0 m c X V v d D s s J n F 1 b 3 Q 7 U 2 V j d G l v b j E v U j I x L 0 F 1 d G 9 S Z W 1 v d m V k Q 2 9 s d W 1 u c z E u e 0 N v b H V t b j I 0 L D I z f S Z x d W 9 0 O y w m c X V v d D t T Z W N 0 a W 9 u M S 9 S M j E v Q X V 0 b 1 J l b W 9 2 Z W R D b 2 x 1 b W 5 z M S 5 7 Q 2 9 s d W 1 u M j U s M j R 9 J n F 1 b 3 Q 7 L C Z x d W 9 0 O 1 N l Y 3 R p b 2 4 x L 1 I y M S 9 B d X R v U m V t b 3 Z l Z E N v b H V t b n M x L n t D b 2 x 1 b W 4 y N i w y N X 0 m c X V v d D s s J n F 1 b 3 Q 7 U 2 V j d G l v b j E v U j I x L 0 F 1 d G 9 S Z W 1 v d m V k Q 2 9 s d W 1 u c z E u e 0 N v b H V t b j I 3 L D I 2 f S Z x d W 9 0 O 1 0 s J n F 1 b 3 Q 7 Q 2 9 s d W 1 u Q 2 9 1 b n Q m c X V v d D s 6 M j c s J n F 1 b 3 Q 7 S 2 V 5 Q 2 9 s d W 1 u T m F t Z X M m c X V v d D s 6 W 1 0 s J n F 1 b 3 Q 7 Q 2 9 s d W 1 u S W R l b n R p d G l l c y Z x d W 9 0 O z p b J n F 1 b 3 Q 7 U 2 V j d G l v b j E v U j I x L 0 F 1 d G 9 S Z W 1 v d m V k Q 2 9 s d W 1 u c z E u e 1 I y M S B Q b 1 x 1 M D E w R G V 0 I F x 1 M D E 3 R V x 1 M D B F M W R v c 3 R c d T A w R U Q g b y B t Z X p p b l x 1 M D B F M X J v Z G 5 c d T A w R U Q g b 2 N o c m F u d S B w b 2 R s Z S B z d F x 1 M D B F M X R u X H U w M E V E I H B c d T A x N T l c d T A w R U R z b H V c d T A x N j F u b 3 N 0 a S B h I H J v a 1 x 1 M D E 2 R i B 6 Y W h c d T A w R T F q Z W 5 c d T A w R U Q g X H U w M T U 5 X H U w M E V E e m V u X H U w M E V E I C w w f S Z x d W 9 0 O y w m c X V v d D t T Z W N 0 a W 9 u M S 9 S M j E v Q X V 0 b 1 J l b W 9 2 Z W R D b 2 x 1 b W 5 z M S 5 7 Q 2 9 s d W 1 u M i w x f S Z x d W 9 0 O y w m c X V v d D t T Z W N 0 a W 9 u M S 9 S M j E v Q X V 0 b 1 J l b W 9 2 Z W R D b 2 x 1 b W 5 z M S 5 7 Q 2 9 s d W 1 u M y w y f S Z x d W 9 0 O y w m c X V v d D t T Z W N 0 a W 9 u M S 9 S M j E v Q X V 0 b 1 J l b W 9 2 Z W R D b 2 x 1 b W 5 z M S 5 7 Q 2 9 s d W 1 u N C w z f S Z x d W 9 0 O y w m c X V v d D t T Z W N 0 a W 9 u M S 9 S M j E v Q X V 0 b 1 J l b W 9 2 Z W R D b 2 x 1 b W 5 z M S 5 7 Q 2 9 s d W 1 u N S w 0 f S Z x d W 9 0 O y w m c X V v d D t T Z W N 0 a W 9 u M S 9 S M j E v Q X V 0 b 1 J l b W 9 2 Z W R D b 2 x 1 b W 5 z M S 5 7 Q 2 9 s d W 1 u N i w 1 f S Z x d W 9 0 O y w m c X V v d D t T Z W N 0 a W 9 u M S 9 S M j E v Q X V 0 b 1 J l b W 9 2 Z W R D b 2 x 1 b W 5 z M S 5 7 Q 2 9 s d W 1 u N y w 2 f S Z x d W 9 0 O y w m c X V v d D t T Z W N 0 a W 9 u M S 9 S M j E v Q X V 0 b 1 J l b W 9 2 Z W R D b 2 x 1 b W 5 z M S 5 7 Q 2 9 s d W 1 u O C w 3 f S Z x d W 9 0 O y w m c X V v d D t T Z W N 0 a W 9 u M S 9 S M j E v Q X V 0 b 1 J l b W 9 2 Z W R D b 2 x 1 b W 5 z M S 5 7 Q 2 9 s d W 1 u O S w 4 f S Z x d W 9 0 O y w m c X V v d D t T Z W N 0 a W 9 u M S 9 S M j E v Q X V 0 b 1 J l b W 9 2 Z W R D b 2 x 1 b W 5 z M S 5 7 Q 2 9 s d W 1 u M T A s O X 0 m c X V v d D s s J n F 1 b 3 Q 7 U 2 V j d G l v b j E v U j I x L 0 F 1 d G 9 S Z W 1 v d m V k Q 2 9 s d W 1 u c z E u e 0 N v b H V t b j E x L D E w f S Z x d W 9 0 O y w m c X V v d D t T Z W N 0 a W 9 u M S 9 S M j E v Q X V 0 b 1 J l b W 9 2 Z W R D b 2 x 1 b W 5 z M S 5 7 Q 2 9 s d W 1 u M T I s M T F 9 J n F 1 b 3 Q 7 L C Z x d W 9 0 O 1 N l Y 3 R p b 2 4 x L 1 I y M S 9 B d X R v U m V t b 3 Z l Z E N v b H V t b n M x L n t D b 2 x 1 b W 4 x M y w x M n 0 m c X V v d D s s J n F 1 b 3 Q 7 U 2 V j d G l v b j E v U j I x L 0 F 1 d G 9 S Z W 1 v d m V k Q 2 9 s d W 1 u c z E u e 0 N v b H V t b j E 0 L D E z f S Z x d W 9 0 O y w m c X V v d D t T Z W N 0 a W 9 u M S 9 S M j E v Q X V 0 b 1 J l b W 9 2 Z W R D b 2 x 1 b W 5 z M S 5 7 Q 2 9 s d W 1 u M T U s M T R 9 J n F 1 b 3 Q 7 L C Z x d W 9 0 O 1 N l Y 3 R p b 2 4 x L 1 I y M S 9 B d X R v U m V t b 3 Z l Z E N v b H V t b n M x L n t D b 2 x 1 b W 4 x N i w x N X 0 m c X V v d D s s J n F 1 b 3 Q 7 U 2 V j d G l v b j E v U j I x L 0 F 1 d G 9 S Z W 1 v d m V k Q 2 9 s d W 1 u c z E u e 0 N v b H V t b j E 3 L D E 2 f S Z x d W 9 0 O y w m c X V v d D t T Z W N 0 a W 9 u M S 9 S M j E v Q X V 0 b 1 J l b W 9 2 Z W R D b 2 x 1 b W 5 z M S 5 7 Q 2 9 s d W 1 u M T g s M T d 9 J n F 1 b 3 Q 7 L C Z x d W 9 0 O 1 N l Y 3 R p b 2 4 x L 1 I y M S 9 B d X R v U m V t b 3 Z l Z E N v b H V t b n M x L n t D b 2 x 1 b W 4 x O S w x O H 0 m c X V v d D s s J n F 1 b 3 Q 7 U 2 V j d G l v b j E v U j I x L 0 F 1 d G 9 S Z W 1 v d m V k Q 2 9 s d W 1 u c z E u e 0 N v b H V t b j I w L D E 5 f S Z x d W 9 0 O y w m c X V v d D t T Z W N 0 a W 9 u M S 9 S M j E v Q X V 0 b 1 J l b W 9 2 Z W R D b 2 x 1 b W 5 z M S 5 7 Q 2 9 s d W 1 u M j E s M j B 9 J n F 1 b 3 Q 7 L C Z x d W 9 0 O 1 N l Y 3 R p b 2 4 x L 1 I y M S 9 B d X R v U m V t b 3 Z l Z E N v b H V t b n M x L n t D b 2 x 1 b W 4 y M i w y M X 0 m c X V v d D s s J n F 1 b 3 Q 7 U 2 V j d G l v b j E v U j I x L 0 F 1 d G 9 S Z W 1 v d m V k Q 2 9 s d W 1 u c z E u e 0 N v b H V t b j I z L D I y f S Z x d W 9 0 O y w m c X V v d D t T Z W N 0 a W 9 u M S 9 S M j E v Q X V 0 b 1 J l b W 9 2 Z W R D b 2 x 1 b W 5 z M S 5 7 Q 2 9 s d W 1 u M j Q s M j N 9 J n F 1 b 3 Q 7 L C Z x d W 9 0 O 1 N l Y 3 R p b 2 4 x L 1 I y M S 9 B d X R v U m V t b 3 Z l Z E N v b H V t b n M x L n t D b 2 x 1 b W 4 y N S w y N H 0 m c X V v d D s s J n F 1 b 3 Q 7 U 2 V j d G l v b j E v U j I x L 0 F 1 d G 9 S Z W 1 v d m V k Q 2 9 s d W 1 u c z E u e 0 N v b H V t b j I 2 L D I 1 f S Z x d W 9 0 O y w m c X V v d D t T Z W N 0 a W 9 u M S 9 S M j E v Q X V 0 b 1 J l b W 9 2 Z W R D b 2 x 1 b W 5 z M S 5 7 Q 2 9 s d W 1 u M j c s M j Z 9 J n F 1 b 3 Q 7 X S w m c X V v d D t S Z W x h d G l v b n N o a X B J b m Z v J n F 1 b 3 Q 7 O l t d f S I g L z 4 8 L 1 N 0 Y W J s Z U V u d H J p Z X M + P C 9 J d G V t P j x J d G V t P j x J d G V t T G 9 j Y X R p b 2 4 + P E l 0 Z W 1 U e X B l P k Z v c m 1 1 b G E 8 L 0 l 0 Z W 1 U e X B l P j x J d G V t U G F 0 a D 5 T Z W N 0 a W 9 u M S 9 S M j E l M j A l M j g y J T I 5 L 1 N v d X J j Z T w v S X R l b V B h d G g + P C 9 J d G V t T G 9 j Y X R p b 2 4 + P F N 0 Y W J s Z U V u d H J p Z X M g L z 4 8 L 0 l 0 Z W 0 + P E l 0 Z W 0 + P E l 0 Z W 1 M b 2 N h d G l v b j 4 8 S X R l b V R 5 c G U + R m 9 y b X V s Y T w v S X R l b V R 5 c G U + P E l 0 Z W 1 Q Y X R o P l N l Y 3 R p b 2 4 x L 1 I y M S U y M C U y O D I l M j k v T m F 2 a W d h d G l v b j w v S X R l b V B h d G g + P C 9 J d G V t T G 9 j Y X R p b 2 4 + P F N 0 Y W J s Z U V u d H J p Z X M g L z 4 8 L 0 l 0 Z W 0 + P E l 0 Z W 0 + P E l 0 Z W 1 M b 2 N h d G l v b j 4 8 S X R l b V R 5 c G U + R m 9 y b X V s Y T w v S X R l b V R 5 c G U + P E l 0 Z W 1 Q Y X R o P l N l Y 3 R p b 2 4 x L 1 I y M S U y M C U y O D I l M j k v U H J v b W 9 0 Z W Q l M j B o Z W F k Z X J z P C 9 J d G V t U G F 0 a D 4 8 L 0 l 0 Z W 1 M b 2 N h d G l v b j 4 8 U 3 R h Y m x l R W 5 0 c m l l c y A v P j w v S X R l b T 4 8 S X R l b T 4 8 S X R l b U x v Y 2 F 0 a W 9 u P j x J d G V t V H l w Z T 5 G b 3 J t d W x h P C 9 J d G V t V H l w Z T 4 8 S X R l b V B h d G g + U 2 V j d G l v b j E v U j I x J T I w J T I 4 M i U y O S 9 D a G F u Z 2 V k J T I w Y 2 9 s d W 1 u J T I w d 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4 3 N p V 1 h g R w z A N B g k q h k i G 9 w 0 B A Q E F A A S C A g A V j Y i w M I U V z C 3 I r C J K A J E g B S H 6 Y F C S E q 4 i w N w b w R a U Y 7 n 2 M M Z b R o K Y B d 2 8 E J G 7 j w R c 4 y 9 N Q 7 j O t N v u S h I K f w P z K s z s l 3 d 5 w C X e F j A Y e Z M j 1 c 4 e B t u 9 t b H z x R w 7 I 3 r r + 0 D q + B X z H T + 2 Y / 1 C V y g M g o c b l A j b / p 6 E i + 9 o Z F X y e 6 y X H d 4 b F Q Q G V r G U 2 I 4 o S 2 i y 1 E 0 / L o y M Z 5 t Q w / S P + E / Q n q N u 5 F 3 b + v A C Q N 0 n K T / M 5 N 1 h F T T l b 6 K C h 5 U e n s T o y T r o o 4 i f B e j 0 F N 4 W O 5 4 5 p e S k c G o 1 J K f M j V L z 8 f Q 4 P o U a 1 Z F 1 5 G y s Q w F t q j n v f f p Q Z Z c I K e k 5 K Z X H C N q 2 e y h x / 6 d x D 4 i B N d S K z e K T f m k R Q C b 1 b f 2 3 D U F Z R 8 P i y b E F D 7 c 9 Z O z J T Q f K D N s n y c w 6 c 8 g s 6 9 H t E E 6 1 3 8 R k B x 6 5 S U l f r i 2 c 2 v p v e g 2 E 4 k h e U n p m S U c K D p J D N J A Q 9 6 X Y v a a v N B o r F j i F 6 h W L d U t s t H 2 3 7 P 5 3 w H I 0 R w b E + G Q N 1 1 w K t A N t f G p Y z c V Y 4 S 8 + L k A 2 S J f n g 3 B P x S B 1 5 v L D s 9 B v 5 5 5 G g 5 M S M 6 v Z 2 U t A T d N b D / r m a 4 x h N m r O r o b G N w + J + D f x K T J F 5 U W + E f N q Q k f F r Y N M N T F y c U z a b w N G B L X o c s s U 8 S o c 2 R d c 3 / h M z z n C 4 q y 3 d Q s t 8 1 m d h S 8 5 G E h H U t W f 2 u T l a f i u + C o 9 2 7 3 J j r V x N T B 8 B g k q h k i G 9 w 0 B B w E w H Q Y J Y I Z I A W U D B A E q B B C s v f H x G l M o 8 v / d 2 3 M W 5 n r u g F B q 0 G f k C Z H + 4 6 5 k S d q t B D D z 5 r i U F 1 p 3 N a S l o N a Y T p Q I f y r 7 L U + 4 0 8 Y D l b o 2 c q m a j s h k 3 G R R q G O z x j U 3 s X c + p h N 2 2 J c E 4 4 w H 1 0 U m V G l w G e i Z J A = = < / D a t a M a s h u p > 
</file>

<file path=customXml/itemProps1.xml><?xml version="1.0" encoding="utf-8"?>
<ds:datastoreItem xmlns:ds="http://schemas.openxmlformats.org/officeDocument/2006/customXml" ds:itemID="{4574D4DA-40FF-FD4E-B06A-17F945182B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zadosti</vt:lpstr>
      <vt:lpstr>udeleno</vt:lpstr>
      <vt:lpstr>Report</vt:lpstr>
      <vt:lpstr>_pomocný</vt:lpstr>
      <vt:lpstr>filtr_kont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hasani</dc:creator>
  <cp:lastModifiedBy>hasani</cp:lastModifiedBy>
  <dcterms:created xsi:type="dcterms:W3CDTF">2023-12-19T22:44:08Z</dcterms:created>
  <dcterms:modified xsi:type="dcterms:W3CDTF">2023-12-30T23:53:22Z</dcterms:modified>
</cp:coreProperties>
</file>