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715" windowHeight="7245" activeTab="1"/>
  </bookViews>
  <sheets>
    <sheet name="Tabelle1" sheetId="1" r:id="rId1"/>
    <sheet name="Battle Log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32" i="2" l="1"/>
  <c r="D31" i="2"/>
  <c r="O18" i="1"/>
  <c r="N19" i="1" s="1"/>
  <c r="O19" i="1" s="1"/>
  <c r="N18" i="1"/>
  <c r="O17" i="1"/>
  <c r="O16" i="1"/>
  <c r="O15" i="1"/>
  <c r="N16" i="1" s="1"/>
  <c r="N17" i="1" s="1"/>
  <c r="O12" i="1"/>
  <c r="O7" i="1"/>
  <c r="O8" i="1"/>
  <c r="O9" i="1"/>
  <c r="O10" i="1"/>
  <c r="O6" i="1"/>
  <c r="M7" i="1"/>
  <c r="M8" i="1"/>
  <c r="M9" i="1"/>
  <c r="M10" i="1"/>
  <c r="M6" i="1"/>
  <c r="K15" i="1"/>
  <c r="K21" i="1" s="1"/>
  <c r="L15" i="1"/>
  <c r="K16" i="1"/>
  <c r="L16" i="1"/>
  <c r="K17" i="1"/>
  <c r="L17" i="1"/>
  <c r="K18" i="1"/>
  <c r="L18" i="1"/>
  <c r="K19" i="1"/>
  <c r="L19" i="1"/>
  <c r="L21" i="1"/>
  <c r="I15" i="1"/>
  <c r="I16" i="1"/>
  <c r="I17" i="1"/>
  <c r="I14" i="1"/>
  <c r="L8" i="1"/>
  <c r="L10" i="1" s="1"/>
  <c r="K7" i="1"/>
  <c r="K9" i="1" s="1"/>
  <c r="K6" i="1"/>
  <c r="J9" i="1"/>
  <c r="J8" i="1"/>
  <c r="J7" i="1"/>
  <c r="J10" i="1"/>
  <c r="F17" i="1"/>
  <c r="F16" i="1"/>
  <c r="F15" i="1"/>
  <c r="C17" i="1"/>
  <c r="C16" i="1"/>
  <c r="C15" i="1"/>
  <c r="C14" i="1"/>
  <c r="I7" i="1" s="1"/>
  <c r="F9" i="1"/>
  <c r="F5" i="1"/>
  <c r="F10" i="1" s="1"/>
  <c r="F14" i="1"/>
  <c r="G5" i="1" s="1"/>
  <c r="G7" i="1" s="1"/>
  <c r="D10" i="1"/>
  <c r="C10" i="1"/>
  <c r="C9" i="1"/>
  <c r="D8" i="1"/>
  <c r="D6" i="1"/>
  <c r="D3" i="1"/>
  <c r="D7" i="1" s="1"/>
  <c r="G10" i="1" l="1"/>
  <c r="I10" i="1"/>
  <c r="F8" i="1"/>
  <c r="G9" i="1"/>
  <c r="I9" i="1"/>
  <c r="I12" i="1" s="1"/>
  <c r="K12" i="1"/>
  <c r="F6" i="1"/>
  <c r="F7" i="1"/>
  <c r="G8" i="1"/>
  <c r="G11" i="1" s="1"/>
  <c r="I8" i="1"/>
  <c r="G6" i="1"/>
  <c r="F11" i="1"/>
  <c r="D9" i="1"/>
  <c r="M12" i="1" l="1"/>
  <c r="K14" i="1" s="1"/>
</calcChain>
</file>

<file path=xl/sharedStrings.xml><?xml version="1.0" encoding="utf-8"?>
<sst xmlns="http://schemas.openxmlformats.org/spreadsheetml/2006/main" count="111" uniqueCount="50">
  <si>
    <t>Gegner</t>
  </si>
  <si>
    <t>HP</t>
  </si>
  <si>
    <t>Attack</t>
  </si>
  <si>
    <t>MagicAttack</t>
  </si>
  <si>
    <t>Defense</t>
  </si>
  <si>
    <t>MagicDefense</t>
  </si>
  <si>
    <t>Evasion</t>
  </si>
  <si>
    <t>R1</t>
  </si>
  <si>
    <t>R2</t>
  </si>
  <si>
    <t>R3</t>
  </si>
  <si>
    <t>R4</t>
  </si>
  <si>
    <t>R5</t>
  </si>
  <si>
    <t>Paladin</t>
  </si>
  <si>
    <t>Mage</t>
  </si>
  <si>
    <t>Rogue</t>
  </si>
  <si>
    <t>Accuracy</t>
  </si>
  <si>
    <t>Cleric</t>
  </si>
  <si>
    <t>damage dealt</t>
  </si>
  <si>
    <t>dmg</t>
  </si>
  <si>
    <t>heal</t>
  </si>
  <si>
    <t>uses</t>
  </si>
  <si>
    <t>Divine Smite</t>
  </si>
  <si>
    <t>dmg dealt</t>
  </si>
  <si>
    <t>Divine Smite to Cleric, Paladin, Mage</t>
  </si>
  <si>
    <t>Mind Blast</t>
  </si>
  <si>
    <t>Holy Blessing</t>
  </si>
  <si>
    <t>Holy Blessing to Cleric, Paladin, Mage</t>
  </si>
  <si>
    <t>Altor</t>
  </si>
  <si>
    <t>Magic Missle II</t>
  </si>
  <si>
    <t>to</t>
  </si>
  <si>
    <t>Runde 2</t>
  </si>
  <si>
    <t>Runde 1</t>
  </si>
  <si>
    <t>Basic</t>
  </si>
  <si>
    <t>Divine Strike</t>
  </si>
  <si>
    <t>healed for 35</t>
  </si>
  <si>
    <t>Runde 3</t>
  </si>
  <si>
    <t>Lesser Heal</t>
  </si>
  <si>
    <t>Paladin healed for 244 overheal 115</t>
  </si>
  <si>
    <t>Runde 4</t>
  </si>
  <si>
    <t>C</t>
  </si>
  <si>
    <t>M</t>
  </si>
  <si>
    <t>P</t>
  </si>
  <si>
    <t>A</t>
  </si>
  <si>
    <t>Runde 5</t>
  </si>
  <si>
    <t>lesser heal</t>
  </si>
  <si>
    <t>Divine Smite removed, Paladin healed for 215 overheal 215</t>
  </si>
  <si>
    <t>Divine Smite removed</t>
  </si>
  <si>
    <t>Dead</t>
  </si>
  <si>
    <t>Altor dmg:</t>
  </si>
  <si>
    <t>Paading dmg: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</si>
</sst>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E19" sqref="E19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" x14ac:dyDescent="0.25">
      <c r="B2">
        <v>1300</v>
      </c>
      <c r="C2">
        <v>20</v>
      </c>
      <c r="D2">
        <v>200</v>
      </c>
      <c r="E2">
        <v>90</v>
      </c>
      <c r="F2">
        <v>130</v>
      </c>
      <c r="G2">
        <v>60</v>
      </c>
    </row>
    <row r="3" spans="1:16" x14ac:dyDescent="0.25">
      <c r="D3">
        <f>D2*1.25</f>
        <v>250</v>
      </c>
    </row>
    <row r="4" spans="1:16" x14ac:dyDescent="0.25">
      <c r="F4" t="s">
        <v>17</v>
      </c>
      <c r="I4" t="s">
        <v>12</v>
      </c>
      <c r="K4" t="s">
        <v>16</v>
      </c>
      <c r="M4" t="s">
        <v>14</v>
      </c>
      <c r="O4" t="s">
        <v>13</v>
      </c>
    </row>
    <row r="5" spans="1:16" x14ac:dyDescent="0.25">
      <c r="F5">
        <f>100/(100+$E$14)</f>
        <v>0.54347826086956519</v>
      </c>
      <c r="G5">
        <f>100/(100+$F$14)</f>
        <v>0.23584905660377359</v>
      </c>
      <c r="I5" t="s">
        <v>18</v>
      </c>
      <c r="J5" t="s">
        <v>19</v>
      </c>
      <c r="K5" t="s">
        <v>18</v>
      </c>
      <c r="L5" t="s">
        <v>19</v>
      </c>
      <c r="M5" t="s">
        <v>18</v>
      </c>
      <c r="N5" t="s">
        <v>19</v>
      </c>
      <c r="O5" t="s">
        <v>18</v>
      </c>
      <c r="P5" t="s">
        <v>19</v>
      </c>
    </row>
    <row r="6" spans="1:16" x14ac:dyDescent="0.25">
      <c r="B6" t="s">
        <v>7</v>
      </c>
      <c r="D6">
        <f>D2*2</f>
        <v>400</v>
      </c>
      <c r="F6">
        <f>ROUNDUP($F$5*C6,0)</f>
        <v>0</v>
      </c>
      <c r="G6">
        <f>ROUNDUP($G$5*D6,0)</f>
        <v>95</v>
      </c>
      <c r="I6" s="1">
        <v>0</v>
      </c>
      <c r="J6" s="1">
        <v>0</v>
      </c>
      <c r="K6">
        <f>$D$17*1.5*(100/(100+$F$2))</f>
        <v>175.43478260869566</v>
      </c>
      <c r="L6">
        <v>0</v>
      </c>
      <c r="M6">
        <f>100/(100+$E$2)*$H$16*1.6</f>
        <v>244.21052631578948</v>
      </c>
      <c r="N6">
        <v>0</v>
      </c>
      <c r="O6">
        <f>$D$15*1.6*(100/(100+$F$2))</f>
        <v>281.04347826086962</v>
      </c>
      <c r="P6">
        <v>0</v>
      </c>
    </row>
    <row r="7" spans="1:16" x14ac:dyDescent="0.25">
      <c r="B7" t="s">
        <v>8</v>
      </c>
      <c r="D7">
        <f>D3*1.6</f>
        <v>400</v>
      </c>
      <c r="F7">
        <f t="shared" ref="F7:F10" si="0">ROUNDUP($F$5*C7,0)</f>
        <v>0</v>
      </c>
      <c r="G7">
        <f t="shared" ref="G7:G10" si="1">ROUNDUP($G$5*D7,0)</f>
        <v>95</v>
      </c>
      <c r="I7">
        <f>$C$14*1.4*(100/(100+$F$2))</f>
        <v>18.899999999999995</v>
      </c>
      <c r="J7">
        <f>($D$14*1.15)*0.2</f>
        <v>35.19</v>
      </c>
      <c r="K7">
        <f>($C$17*(100/(100+$E$2))+$D$17*(100/(100+$F$2)))</f>
        <v>126.03546910755149</v>
      </c>
      <c r="L7">
        <v>0</v>
      </c>
      <c r="M7">
        <f t="shared" ref="M7:M10" si="2">100/(100+$E$2)*$H$16*1.6</f>
        <v>244.21052631578948</v>
      </c>
      <c r="N7">
        <v>0</v>
      </c>
      <c r="O7">
        <f t="shared" ref="O7:O10" si="3">$D$15*1.6*(100/(100+$F$2))</f>
        <v>281.04347826086962</v>
      </c>
      <c r="P7">
        <v>0</v>
      </c>
    </row>
    <row r="8" spans="1:16" x14ac:dyDescent="0.25">
      <c r="B8" t="s">
        <v>9</v>
      </c>
      <c r="D8">
        <f>D3*1.6</f>
        <v>400</v>
      </c>
      <c r="F8">
        <f t="shared" si="0"/>
        <v>0</v>
      </c>
      <c r="G8">
        <f t="shared" si="1"/>
        <v>95</v>
      </c>
      <c r="I8">
        <f t="shared" ref="I8:I10" si="4">$C$14*1.4*(100/(100+$F$2))</f>
        <v>18.899999999999995</v>
      </c>
      <c r="J8">
        <f>$D$14*0.2*1.15</f>
        <v>35.19</v>
      </c>
      <c r="K8">
        <v>0</v>
      </c>
      <c r="L8">
        <f>D17*0.8</f>
        <v>215.20000000000002</v>
      </c>
      <c r="M8">
        <f t="shared" si="2"/>
        <v>244.21052631578948</v>
      </c>
      <c r="N8">
        <v>0</v>
      </c>
      <c r="O8">
        <f t="shared" si="3"/>
        <v>281.04347826086962</v>
      </c>
      <c r="P8">
        <v>0</v>
      </c>
    </row>
    <row r="9" spans="1:16" x14ac:dyDescent="0.25">
      <c r="B9" t="s">
        <v>10</v>
      </c>
      <c r="C9">
        <f>C2</f>
        <v>20</v>
      </c>
      <c r="D9">
        <f>D3</f>
        <v>250</v>
      </c>
      <c r="F9">
        <f t="shared" si="0"/>
        <v>11</v>
      </c>
      <c r="G9">
        <f t="shared" si="1"/>
        <v>59</v>
      </c>
      <c r="I9">
        <f t="shared" si="4"/>
        <v>18.899999999999995</v>
      </c>
      <c r="J9">
        <f>$D$14*0.2*1.15</f>
        <v>35.19</v>
      </c>
      <c r="K9">
        <f>K7</f>
        <v>126.03546910755149</v>
      </c>
      <c r="L9">
        <v>0</v>
      </c>
      <c r="M9">
        <f t="shared" si="2"/>
        <v>244.21052631578948</v>
      </c>
      <c r="N9">
        <v>0</v>
      </c>
      <c r="O9">
        <f t="shared" si="3"/>
        <v>281.04347826086962</v>
      </c>
      <c r="P9">
        <v>0</v>
      </c>
    </row>
    <row r="10" spans="1:16" x14ac:dyDescent="0.25">
      <c r="B10" t="s">
        <v>11</v>
      </c>
      <c r="C10">
        <f>C2</f>
        <v>20</v>
      </c>
      <c r="D10">
        <f>D2</f>
        <v>200</v>
      </c>
      <c r="F10">
        <f t="shared" si="0"/>
        <v>11</v>
      </c>
      <c r="G10">
        <f t="shared" si="1"/>
        <v>48</v>
      </c>
      <c r="I10">
        <f t="shared" si="4"/>
        <v>18.899999999999995</v>
      </c>
      <c r="J10">
        <f t="shared" ref="J10" si="5">$D$14*0.2</f>
        <v>30.6</v>
      </c>
      <c r="K10">
        <v>0</v>
      </c>
      <c r="L10">
        <f>L8</f>
        <v>215.20000000000002</v>
      </c>
      <c r="M10">
        <f t="shared" si="2"/>
        <v>244.21052631578948</v>
      </c>
      <c r="N10">
        <v>0</v>
      </c>
      <c r="O10">
        <f t="shared" si="3"/>
        <v>281.04347826086962</v>
      </c>
      <c r="P10">
        <v>0</v>
      </c>
    </row>
    <row r="11" spans="1:16" x14ac:dyDescent="0.25">
      <c r="F11">
        <f>SUM(F6:F10)</f>
        <v>22</v>
      </c>
      <c r="G11">
        <f>SUM(G6:G10)</f>
        <v>392</v>
      </c>
    </row>
    <row r="12" spans="1:16" x14ac:dyDescent="0.25">
      <c r="I12">
        <f>SUM(I6:I10)</f>
        <v>75.59999999999998</v>
      </c>
      <c r="K12">
        <f>SUM(K6:K10)</f>
        <v>427.50572082379864</v>
      </c>
      <c r="M12">
        <f>SUM(M6:M10)</f>
        <v>1221.0526315789475</v>
      </c>
      <c r="O12">
        <f>SUM(O6:O10)</f>
        <v>1405.217391304348</v>
      </c>
    </row>
    <row r="13" spans="1:16" x14ac:dyDescent="0.25"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15</v>
      </c>
    </row>
    <row r="14" spans="1:16" x14ac:dyDescent="0.25">
      <c r="A14" t="s">
        <v>12</v>
      </c>
      <c r="B14">
        <v>476</v>
      </c>
      <c r="C14">
        <f>27*1.15</f>
        <v>31.049999999999997</v>
      </c>
      <c r="D14">
        <v>153</v>
      </c>
      <c r="E14">
        <v>84</v>
      </c>
      <c r="F14">
        <f>216*1.5</f>
        <v>324</v>
      </c>
      <c r="H14">
        <v>44</v>
      </c>
      <c r="I14">
        <f>(200*H14)/(H14+$G$2)</f>
        <v>84.615384615384613</v>
      </c>
      <c r="K14">
        <f>I12+K12+M12</f>
        <v>1724.158352402746</v>
      </c>
    </row>
    <row r="15" spans="1:16" x14ac:dyDescent="0.25">
      <c r="A15" t="s">
        <v>13</v>
      </c>
      <c r="B15">
        <v>671</v>
      </c>
      <c r="C15">
        <f>18*1.15</f>
        <v>20.7</v>
      </c>
      <c r="D15">
        <v>404</v>
      </c>
      <c r="E15">
        <v>96</v>
      </c>
      <c r="F15">
        <f>1.5*178</f>
        <v>267</v>
      </c>
      <c r="H15">
        <v>85</v>
      </c>
      <c r="I15">
        <f t="shared" ref="I15:I17" si="6">(200*H15)/(H15+$G$2)</f>
        <v>117.24137931034483</v>
      </c>
      <c r="J15">
        <v>2.2000000000000002</v>
      </c>
      <c r="K15">
        <f>$H$16*J15</f>
        <v>638</v>
      </c>
      <c r="L15">
        <f>$H$16*$J$17</f>
        <v>464</v>
      </c>
      <c r="N15">
        <v>476</v>
      </c>
      <c r="O15">
        <f>N15-F6-G6</f>
        <v>381</v>
      </c>
    </row>
    <row r="16" spans="1:16" x14ac:dyDescent="0.25">
      <c r="A16" t="s">
        <v>14</v>
      </c>
      <c r="B16">
        <v>628</v>
      </c>
      <c r="C16">
        <f>156*1.15</f>
        <v>179.39999999999998</v>
      </c>
      <c r="D16">
        <v>15</v>
      </c>
      <c r="E16">
        <v>157</v>
      </c>
      <c r="F16">
        <f>1.5*148</f>
        <v>222</v>
      </c>
      <c r="H16">
        <v>290</v>
      </c>
      <c r="I16">
        <f t="shared" si="6"/>
        <v>165.71428571428572</v>
      </c>
      <c r="J16">
        <v>2.2000000000000002</v>
      </c>
      <c r="K16">
        <f t="shared" ref="K16:K17" si="7">$H$16*J16</f>
        <v>638</v>
      </c>
      <c r="L16">
        <f t="shared" ref="L16:L19" si="8">$H$16*$J$17</f>
        <v>464</v>
      </c>
      <c r="N16">
        <f>IF(O15+J7+L7&gt;$B$14,$B$14,O15+J7+L7)</f>
        <v>416.19</v>
      </c>
      <c r="O16">
        <f>N16-F7-G7</f>
        <v>321.19</v>
      </c>
    </row>
    <row r="17" spans="1:15" x14ac:dyDescent="0.25">
      <c r="A17" t="s">
        <v>16</v>
      </c>
      <c r="B17">
        <v>606</v>
      </c>
      <c r="C17">
        <f>1.15*15</f>
        <v>17.25</v>
      </c>
      <c r="D17">
        <v>269</v>
      </c>
      <c r="E17">
        <v>101</v>
      </c>
      <c r="F17">
        <f>1.5*156</f>
        <v>234</v>
      </c>
      <c r="H17">
        <v>98</v>
      </c>
      <c r="I17">
        <f t="shared" si="6"/>
        <v>124.0506329113924</v>
      </c>
      <c r="J17">
        <v>1.6</v>
      </c>
      <c r="K17">
        <f t="shared" si="7"/>
        <v>464</v>
      </c>
      <c r="L17">
        <f t="shared" si="8"/>
        <v>464</v>
      </c>
      <c r="N17">
        <f>IF(O16+J8+L8&gt;$B$14,$B$14,O16+J8+L8)</f>
        <v>476</v>
      </c>
      <c r="O17">
        <f>N17-F8-G8</f>
        <v>381</v>
      </c>
    </row>
    <row r="18" spans="1:15" x14ac:dyDescent="0.25">
      <c r="K18">
        <f>C16+D16</f>
        <v>194.39999999999998</v>
      </c>
      <c r="L18">
        <f t="shared" si="8"/>
        <v>464</v>
      </c>
      <c r="N18">
        <f t="shared" ref="N18:N19" si="9">IF(O17+J9+L9&gt;$B$14,$B$14,O17+J9+L9)</f>
        <v>416.19</v>
      </c>
      <c r="O18">
        <f t="shared" ref="O18:O19" si="10">N18-F9-G9</f>
        <v>346.19</v>
      </c>
    </row>
    <row r="19" spans="1:15" x14ac:dyDescent="0.25">
      <c r="K19">
        <f>D16+C16</f>
        <v>194.39999999999998</v>
      </c>
      <c r="L19">
        <f t="shared" si="8"/>
        <v>464</v>
      </c>
      <c r="N19">
        <f t="shared" si="9"/>
        <v>476</v>
      </c>
      <c r="O19">
        <f t="shared" si="10"/>
        <v>417</v>
      </c>
    </row>
    <row r="21" spans="1:15" x14ac:dyDescent="0.25">
      <c r="K21">
        <f>SUM(K15:K19)</f>
        <v>2128.8000000000002</v>
      </c>
      <c r="L21">
        <f>SUM(L15:L19)</f>
        <v>2320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12" workbookViewId="0">
      <selection activeCell="E32" sqref="E32"/>
    </sheetView>
  </sheetViews>
  <sheetFormatPr baseColWidth="10" defaultRowHeight="15" x14ac:dyDescent="0.25"/>
  <sheetData>
    <row r="1" spans="1:6" x14ac:dyDescent="0.25">
      <c r="A1" t="s">
        <v>31</v>
      </c>
      <c r="B1" t="s">
        <v>20</v>
      </c>
      <c r="D1" t="s">
        <v>22</v>
      </c>
      <c r="E1" t="s">
        <v>29</v>
      </c>
    </row>
    <row r="2" spans="1:6" x14ac:dyDescent="0.25">
      <c r="A2" t="s">
        <v>16</v>
      </c>
      <c r="B2" t="s">
        <v>21</v>
      </c>
      <c r="D2">
        <v>157</v>
      </c>
      <c r="E2" t="s">
        <v>27</v>
      </c>
      <c r="F2" t="s">
        <v>23</v>
      </c>
    </row>
    <row r="3" spans="1:6" x14ac:dyDescent="0.25">
      <c r="A3" t="s">
        <v>13</v>
      </c>
      <c r="B3" t="s">
        <v>24</v>
      </c>
      <c r="D3">
        <v>210</v>
      </c>
      <c r="E3" t="s">
        <v>27</v>
      </c>
    </row>
    <row r="4" spans="1:6" x14ac:dyDescent="0.25">
      <c r="A4" t="s">
        <v>12</v>
      </c>
      <c r="B4" t="s">
        <v>25</v>
      </c>
      <c r="D4">
        <v>0</v>
      </c>
      <c r="F4" t="s">
        <v>26</v>
      </c>
    </row>
    <row r="5" spans="1:6" x14ac:dyDescent="0.25">
      <c r="A5" t="s">
        <v>27</v>
      </c>
      <c r="B5" t="s">
        <v>28</v>
      </c>
      <c r="D5">
        <v>111</v>
      </c>
      <c r="E5" t="s">
        <v>12</v>
      </c>
    </row>
    <row r="7" spans="1:6" x14ac:dyDescent="0.25">
      <c r="A7" t="s">
        <v>30</v>
      </c>
    </row>
    <row r="8" spans="1:6" x14ac:dyDescent="0.25">
      <c r="A8" t="s">
        <v>16</v>
      </c>
      <c r="B8" t="s">
        <v>32</v>
      </c>
      <c r="D8">
        <v>96</v>
      </c>
      <c r="E8" t="s">
        <v>27</v>
      </c>
    </row>
    <row r="9" spans="1:6" x14ac:dyDescent="0.25">
      <c r="A9" t="s">
        <v>13</v>
      </c>
      <c r="B9" t="s">
        <v>24</v>
      </c>
      <c r="D9">
        <v>210</v>
      </c>
      <c r="E9" t="s">
        <v>27</v>
      </c>
    </row>
    <row r="10" spans="1:6" x14ac:dyDescent="0.25">
      <c r="A10" t="s">
        <v>12</v>
      </c>
      <c r="B10" t="s">
        <v>33</v>
      </c>
      <c r="D10">
        <v>22</v>
      </c>
      <c r="E10" t="s">
        <v>27</v>
      </c>
      <c r="F10" t="s">
        <v>34</v>
      </c>
    </row>
    <row r="11" spans="1:6" x14ac:dyDescent="0.25">
      <c r="A11" t="s">
        <v>27</v>
      </c>
      <c r="B11" t="s">
        <v>24</v>
      </c>
      <c r="D11">
        <v>111</v>
      </c>
      <c r="E11" t="s">
        <v>12</v>
      </c>
    </row>
    <row r="13" spans="1:6" x14ac:dyDescent="0.25">
      <c r="A13" t="s">
        <v>35</v>
      </c>
    </row>
    <row r="14" spans="1:6" x14ac:dyDescent="0.25">
      <c r="A14" t="s">
        <v>16</v>
      </c>
      <c r="B14" t="s">
        <v>36</v>
      </c>
      <c r="F14" t="s">
        <v>37</v>
      </c>
    </row>
    <row r="15" spans="1:6" x14ac:dyDescent="0.25">
      <c r="A15" t="s">
        <v>13</v>
      </c>
      <c r="B15" t="s">
        <v>24</v>
      </c>
      <c r="D15">
        <v>210</v>
      </c>
      <c r="E15" t="s">
        <v>27</v>
      </c>
    </row>
    <row r="16" spans="1:6" x14ac:dyDescent="0.25">
      <c r="A16" t="s">
        <v>12</v>
      </c>
      <c r="B16" t="s">
        <v>33</v>
      </c>
      <c r="D16">
        <v>22</v>
      </c>
      <c r="E16" t="s">
        <v>27</v>
      </c>
      <c r="F16" t="s">
        <v>34</v>
      </c>
    </row>
    <row r="17" spans="1:6" x14ac:dyDescent="0.25">
      <c r="A17" t="s">
        <v>27</v>
      </c>
      <c r="B17" t="s">
        <v>24</v>
      </c>
      <c r="D17">
        <v>111</v>
      </c>
      <c r="E17" t="s">
        <v>12</v>
      </c>
    </row>
    <row r="19" spans="1:6" x14ac:dyDescent="0.25">
      <c r="A19" t="s">
        <v>38</v>
      </c>
    </row>
    <row r="20" spans="1:6" x14ac:dyDescent="0.25">
      <c r="A20" t="s">
        <v>39</v>
      </c>
      <c r="B20" t="s">
        <v>32</v>
      </c>
      <c r="D20">
        <v>96</v>
      </c>
      <c r="E20" t="s">
        <v>27</v>
      </c>
    </row>
    <row r="21" spans="1:6" x14ac:dyDescent="0.25">
      <c r="A21" t="s">
        <v>40</v>
      </c>
      <c r="B21" t="s">
        <v>24</v>
      </c>
      <c r="D21">
        <v>210</v>
      </c>
      <c r="E21" t="s">
        <v>27</v>
      </c>
    </row>
    <row r="22" spans="1:6" x14ac:dyDescent="0.25">
      <c r="A22" t="s">
        <v>41</v>
      </c>
      <c r="B22" t="s">
        <v>33</v>
      </c>
      <c r="D22">
        <v>22</v>
      </c>
      <c r="E22" t="s">
        <v>27</v>
      </c>
      <c r="F22" t="s">
        <v>34</v>
      </c>
    </row>
    <row r="23" spans="1:6" x14ac:dyDescent="0.25">
      <c r="A23" t="s">
        <v>42</v>
      </c>
      <c r="B23" t="s">
        <v>32</v>
      </c>
      <c r="D23">
        <v>81</v>
      </c>
      <c r="E23" t="s">
        <v>12</v>
      </c>
    </row>
    <row r="25" spans="1:6" x14ac:dyDescent="0.25">
      <c r="A25" t="s">
        <v>43</v>
      </c>
    </row>
    <row r="26" spans="1:6" x14ac:dyDescent="0.25">
      <c r="A26" t="s">
        <v>39</v>
      </c>
      <c r="B26" t="s">
        <v>44</v>
      </c>
      <c r="F26" t="s">
        <v>45</v>
      </c>
    </row>
    <row r="27" spans="1:6" x14ac:dyDescent="0.25">
      <c r="A27" t="s">
        <v>40</v>
      </c>
      <c r="B27" t="s">
        <v>24</v>
      </c>
      <c r="D27">
        <v>185</v>
      </c>
      <c r="E27" t="s">
        <v>27</v>
      </c>
      <c r="F27" t="s">
        <v>46</v>
      </c>
    </row>
    <row r="28" spans="1:6" x14ac:dyDescent="0.25">
      <c r="A28" t="s">
        <v>41</v>
      </c>
      <c r="B28" t="s">
        <v>32</v>
      </c>
      <c r="D28">
        <v>60</v>
      </c>
      <c r="E28" t="s">
        <v>27</v>
      </c>
      <c r="F28" t="s">
        <v>46</v>
      </c>
    </row>
    <row r="29" spans="1:6" x14ac:dyDescent="0.25">
      <c r="A29" t="s">
        <v>42</v>
      </c>
      <c r="B29" t="s">
        <v>47</v>
      </c>
    </row>
    <row r="31" spans="1:6" x14ac:dyDescent="0.25">
      <c r="C31" t="s">
        <v>48</v>
      </c>
      <c r="D31">
        <f>D2+D3+D8+D9+D10+D16+D15+D20+D21+D22+D27+D28</f>
        <v>1500</v>
      </c>
    </row>
    <row r="32" spans="1:6" x14ac:dyDescent="0.25">
      <c r="C32" t="s">
        <v>49</v>
      </c>
      <c r="D32">
        <f>D5+D11+D17+D23</f>
        <v>414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Battle Log</vt:lpstr>
      <vt:lpstr>Tabelle3</vt:lpstr>
    </vt:vector>
  </TitlesOfParts>
  <Company>SQL Projekt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Bernhardt</dc:creator>
  <cp:lastModifiedBy>Daniel Bernhardt</cp:lastModifiedBy>
  <dcterms:created xsi:type="dcterms:W3CDTF">2018-11-29T10:02:28Z</dcterms:created>
  <dcterms:modified xsi:type="dcterms:W3CDTF">2018-11-29T16:29:26Z</dcterms:modified>
</cp:coreProperties>
</file>