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Bergamot and Flow/"/>
    </mc:Choice>
  </mc:AlternateContent>
  <xr:revisionPtr revIDLastSave="0" documentId="13_ncr:1_{6FBC707C-C3D6-104E-893C-EFEC469392DC}" xr6:coauthVersionLast="47" xr6:coauthVersionMax="47" xr10:uidLastSave="{00000000-0000-0000-0000-000000000000}"/>
  <bookViews>
    <workbookView xWindow="0" yWindow="500" windowWidth="26560" windowHeight="16020" activeTab="1" xr2:uid="{B4D56873-B4F3-B44B-8E16-7A0925EBF10C}"/>
  </bookViews>
  <sheets>
    <sheet name="Oils Price List" sheetId="1" r:id="rId1"/>
    <sheet name="Pricing &amp; Costing (5ml)" sheetId="2" r:id="rId2"/>
    <sheet name="Pricing &amp; Costing (10ml)" sheetId="4" r:id="rId3"/>
    <sheet name="Lookup Dat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1" i="2" l="1"/>
  <c r="D201" i="2"/>
  <c r="D191" i="2"/>
  <c r="D181" i="2"/>
  <c r="D171" i="2" l="1"/>
  <c r="F210" i="4"/>
  <c r="D210" i="4"/>
  <c r="F209" i="4"/>
  <c r="D209" i="4"/>
  <c r="F208" i="4"/>
  <c r="D208" i="4"/>
  <c r="F207" i="4"/>
  <c r="D207" i="4"/>
  <c r="F206" i="4"/>
  <c r="D206" i="4"/>
  <c r="F205" i="4"/>
  <c r="D205" i="4"/>
  <c r="F204" i="4"/>
  <c r="D204" i="4"/>
  <c r="F203" i="4"/>
  <c r="D203" i="4"/>
  <c r="F202" i="4"/>
  <c r="D202" i="4"/>
  <c r="F211" i="4" s="1"/>
  <c r="G211" i="4" s="1"/>
  <c r="H211" i="4" s="1"/>
  <c r="F200" i="4"/>
  <c r="D200" i="4"/>
  <c r="F199" i="4"/>
  <c r="D199" i="4"/>
  <c r="F198" i="4"/>
  <c r="D198" i="4"/>
  <c r="F197" i="4"/>
  <c r="D197" i="4"/>
  <c r="F196" i="4"/>
  <c r="D196" i="4"/>
  <c r="F195" i="4"/>
  <c r="D195" i="4"/>
  <c r="F194" i="4"/>
  <c r="D194" i="4"/>
  <c r="F193" i="4"/>
  <c r="D193" i="4"/>
  <c r="F192" i="4"/>
  <c r="D192" i="4"/>
  <c r="F201" i="4" s="1"/>
  <c r="G201" i="4" s="1"/>
  <c r="H201" i="4" s="1"/>
  <c r="F190" i="4"/>
  <c r="D190" i="4"/>
  <c r="F189" i="4"/>
  <c r="D189" i="4"/>
  <c r="F188" i="4"/>
  <c r="D188" i="4"/>
  <c r="F187" i="4"/>
  <c r="D187" i="4"/>
  <c r="F186" i="4"/>
  <c r="D186" i="4"/>
  <c r="F185" i="4"/>
  <c r="D185" i="4"/>
  <c r="F184" i="4"/>
  <c r="D184" i="4"/>
  <c r="F183" i="4"/>
  <c r="D183" i="4"/>
  <c r="F182" i="4"/>
  <c r="D182" i="4"/>
  <c r="F191" i="4" s="1"/>
  <c r="G191" i="4" s="1"/>
  <c r="H191" i="4" s="1"/>
  <c r="F180" i="4"/>
  <c r="D180" i="4"/>
  <c r="F179" i="4"/>
  <c r="D179" i="4"/>
  <c r="F178" i="4"/>
  <c r="D178" i="4"/>
  <c r="F177" i="4"/>
  <c r="D177" i="4"/>
  <c r="F176" i="4"/>
  <c r="D176" i="4"/>
  <c r="F175" i="4"/>
  <c r="D175" i="4"/>
  <c r="F174" i="4"/>
  <c r="D174" i="4"/>
  <c r="F173" i="4"/>
  <c r="D173" i="4"/>
  <c r="F172" i="4"/>
  <c r="D172" i="4"/>
  <c r="F181" i="4" s="1"/>
  <c r="G181" i="4" s="1"/>
  <c r="H181" i="4" s="1"/>
  <c r="F170" i="4"/>
  <c r="D170" i="4"/>
  <c r="F169" i="4"/>
  <c r="D169" i="4"/>
  <c r="F168" i="4"/>
  <c r="D168" i="4"/>
  <c r="F167" i="4"/>
  <c r="D167" i="4"/>
  <c r="F166" i="4"/>
  <c r="D166" i="4"/>
  <c r="F165" i="4"/>
  <c r="D165" i="4"/>
  <c r="F164" i="4"/>
  <c r="D164" i="4"/>
  <c r="F163" i="4"/>
  <c r="D163" i="4"/>
  <c r="F162" i="4"/>
  <c r="D162" i="4"/>
  <c r="F171" i="4" s="1"/>
  <c r="G171" i="4" s="1"/>
  <c r="H171" i="4" s="1"/>
  <c r="F160" i="4"/>
  <c r="D160" i="4"/>
  <c r="F159" i="4"/>
  <c r="D159" i="4"/>
  <c r="F158" i="4"/>
  <c r="D158" i="4"/>
  <c r="F157" i="4"/>
  <c r="D157" i="4"/>
  <c r="F156" i="4"/>
  <c r="D156" i="4"/>
  <c r="F155" i="4"/>
  <c r="D155" i="4"/>
  <c r="F154" i="4"/>
  <c r="F153" i="4"/>
  <c r="F152" i="4"/>
  <c r="F150" i="4"/>
  <c r="D150" i="4"/>
  <c r="F149" i="4"/>
  <c r="D149" i="4"/>
  <c r="F148" i="4"/>
  <c r="D148" i="4"/>
  <c r="F147" i="4"/>
  <c r="D147" i="4"/>
  <c r="F146" i="4"/>
  <c r="D146" i="4"/>
  <c r="F145" i="4"/>
  <c r="D145" i="4"/>
  <c r="F144" i="4"/>
  <c r="F143" i="4"/>
  <c r="D143" i="4"/>
  <c r="F142" i="4"/>
  <c r="D142" i="4"/>
  <c r="F151" i="4" s="1"/>
  <c r="F140" i="4"/>
  <c r="D140" i="4"/>
  <c r="F139" i="4"/>
  <c r="D139" i="4"/>
  <c r="F138" i="4"/>
  <c r="D138" i="4"/>
  <c r="F137" i="4"/>
  <c r="D137" i="4"/>
  <c r="F136" i="4"/>
  <c r="D136" i="4"/>
  <c r="F135" i="4"/>
  <c r="D135" i="4"/>
  <c r="F134" i="4"/>
  <c r="F133" i="4"/>
  <c r="D133" i="4"/>
  <c r="F132" i="4"/>
  <c r="F130" i="4"/>
  <c r="D130" i="4"/>
  <c r="F129" i="4"/>
  <c r="D129" i="4"/>
  <c r="F128" i="4"/>
  <c r="D128" i="4"/>
  <c r="F127" i="4"/>
  <c r="D127" i="4"/>
  <c r="F126" i="4"/>
  <c r="D126" i="4"/>
  <c r="F125" i="4"/>
  <c r="D125" i="4"/>
  <c r="F124" i="4"/>
  <c r="F123" i="4"/>
  <c r="D123" i="4"/>
  <c r="F122" i="4"/>
  <c r="F120" i="4"/>
  <c r="D120" i="4"/>
  <c r="F119" i="4"/>
  <c r="D119" i="4"/>
  <c r="F118" i="4"/>
  <c r="D118" i="4"/>
  <c r="F117" i="4"/>
  <c r="D117" i="4"/>
  <c r="F116" i="4"/>
  <c r="D116" i="4"/>
  <c r="F115" i="4"/>
  <c r="D115" i="4"/>
  <c r="F114" i="4"/>
  <c r="D114" i="4"/>
  <c r="F113" i="4"/>
  <c r="D113" i="4"/>
  <c r="F112" i="4"/>
  <c r="D112" i="4"/>
  <c r="F121" i="4" s="1"/>
  <c r="F110" i="4"/>
  <c r="D110" i="4"/>
  <c r="F109" i="4"/>
  <c r="D109" i="4"/>
  <c r="F108" i="4"/>
  <c r="D108" i="4"/>
  <c r="F107" i="4"/>
  <c r="D107" i="4"/>
  <c r="F106" i="4"/>
  <c r="D106" i="4"/>
  <c r="F105" i="4"/>
  <c r="D105" i="4"/>
  <c r="F104" i="4"/>
  <c r="D104" i="4"/>
  <c r="F103" i="4"/>
  <c r="D103" i="4"/>
  <c r="F102" i="4"/>
  <c r="F100" i="4"/>
  <c r="D100" i="4"/>
  <c r="F99" i="4"/>
  <c r="D99" i="4"/>
  <c r="F98" i="4"/>
  <c r="D98" i="4"/>
  <c r="F97" i="4"/>
  <c r="D97" i="4"/>
  <c r="F96" i="4"/>
  <c r="D96" i="4"/>
  <c r="F95" i="4"/>
  <c r="D95" i="4"/>
  <c r="F94" i="4"/>
  <c r="D94" i="4"/>
  <c r="F93" i="4"/>
  <c r="F92" i="4"/>
  <c r="F90" i="4"/>
  <c r="D90" i="4"/>
  <c r="F89" i="4"/>
  <c r="D89" i="4"/>
  <c r="F88" i="4"/>
  <c r="D88" i="4"/>
  <c r="F87" i="4"/>
  <c r="D87" i="4"/>
  <c r="D86" i="4"/>
  <c r="D85" i="4"/>
  <c r="D84" i="4"/>
  <c r="F82" i="4"/>
  <c r="D82" i="4"/>
  <c r="F80" i="4"/>
  <c r="D80" i="4"/>
  <c r="F79" i="4"/>
  <c r="D79" i="4"/>
  <c r="F78" i="4"/>
  <c r="D78" i="4"/>
  <c r="F77" i="4"/>
  <c r="D77" i="4"/>
  <c r="D76" i="4"/>
  <c r="D75" i="4"/>
  <c r="D74" i="4"/>
  <c r="D73" i="4"/>
  <c r="F72" i="4"/>
  <c r="F70" i="4"/>
  <c r="D70" i="4"/>
  <c r="F69" i="4"/>
  <c r="D69" i="4"/>
  <c r="F68" i="4"/>
  <c r="D68" i="4"/>
  <c r="F67" i="4"/>
  <c r="D67" i="4"/>
  <c r="D66" i="4"/>
  <c r="D65" i="4"/>
  <c r="D64" i="4"/>
  <c r="D63" i="4"/>
  <c r="F62" i="4"/>
  <c r="F60" i="4"/>
  <c r="D60" i="4"/>
  <c r="F59" i="4"/>
  <c r="D59" i="4"/>
  <c r="F58" i="4"/>
  <c r="D58" i="4"/>
  <c r="F57" i="4"/>
  <c r="D57" i="4"/>
  <c r="D56" i="4"/>
  <c r="D55" i="4"/>
  <c r="D54" i="4"/>
  <c r="D53" i="4"/>
  <c r="F52" i="4"/>
  <c r="F50" i="4"/>
  <c r="D50" i="4"/>
  <c r="F49" i="4"/>
  <c r="D49" i="4"/>
  <c r="F48" i="4"/>
  <c r="D48" i="4"/>
  <c r="F47" i="4"/>
  <c r="D47" i="4"/>
  <c r="D46" i="4"/>
  <c r="D45" i="4"/>
  <c r="D44" i="4"/>
  <c r="D43" i="4"/>
  <c r="F42" i="4"/>
  <c r="F40" i="4"/>
  <c r="D40" i="4"/>
  <c r="F39" i="4"/>
  <c r="D39" i="4"/>
  <c r="F38" i="4"/>
  <c r="D38" i="4"/>
  <c r="F37" i="4"/>
  <c r="D37" i="4"/>
  <c r="D36" i="4"/>
  <c r="D35" i="4"/>
  <c r="F32" i="4"/>
  <c r="D32" i="4"/>
  <c r="F30" i="4"/>
  <c r="D30" i="4"/>
  <c r="F29" i="4"/>
  <c r="D29" i="4"/>
  <c r="F28" i="4"/>
  <c r="D28" i="4"/>
  <c r="F27" i="4"/>
  <c r="D27" i="4"/>
  <c r="D26" i="4"/>
  <c r="D24" i="4"/>
  <c r="F22" i="4"/>
  <c r="D22" i="4"/>
  <c r="F20" i="4"/>
  <c r="D20" i="4"/>
  <c r="F19" i="4"/>
  <c r="D19" i="4"/>
  <c r="F18" i="4"/>
  <c r="D18" i="4"/>
  <c r="F17" i="4"/>
  <c r="D17" i="4"/>
  <c r="D15" i="4"/>
  <c r="F12" i="4"/>
  <c r="D12" i="4"/>
  <c r="F10" i="4"/>
  <c r="D10" i="4"/>
  <c r="F9" i="4"/>
  <c r="D9" i="4"/>
  <c r="F8" i="4"/>
  <c r="D8" i="4"/>
  <c r="F7" i="4"/>
  <c r="D7" i="4"/>
  <c r="D5" i="4"/>
  <c r="D4" i="4"/>
  <c r="D3" i="4"/>
  <c r="F2" i="4"/>
  <c r="F203" i="2"/>
  <c r="F204" i="2"/>
  <c r="F206" i="2"/>
  <c r="F209" i="2"/>
  <c r="F210" i="2"/>
  <c r="D203" i="2"/>
  <c r="D204" i="2"/>
  <c r="D205" i="2"/>
  <c r="D206" i="2"/>
  <c r="D207" i="2"/>
  <c r="D208" i="2"/>
  <c r="D209" i="2"/>
  <c r="D210" i="2"/>
  <c r="F194" i="2"/>
  <c r="F195" i="2"/>
  <c r="F197" i="2"/>
  <c r="F198" i="2"/>
  <c r="F199" i="2"/>
  <c r="F200" i="2"/>
  <c r="D193" i="2"/>
  <c r="D194" i="2"/>
  <c r="D195" i="2"/>
  <c r="D196" i="2"/>
  <c r="D197" i="2"/>
  <c r="D198" i="2"/>
  <c r="D199" i="2"/>
  <c r="D200" i="2"/>
  <c r="F183" i="2"/>
  <c r="F185" i="2"/>
  <c r="F187" i="2"/>
  <c r="F188" i="2"/>
  <c r="F189" i="2"/>
  <c r="F190" i="2"/>
  <c r="D183" i="2"/>
  <c r="D184" i="2"/>
  <c r="D185" i="2"/>
  <c r="D186" i="2"/>
  <c r="D187" i="2"/>
  <c r="D188" i="2"/>
  <c r="D189" i="2"/>
  <c r="D190" i="2"/>
  <c r="F174" i="2"/>
  <c r="F176" i="2"/>
  <c r="F177" i="2"/>
  <c r="F178" i="2"/>
  <c r="F179" i="2"/>
  <c r="F180" i="2"/>
  <c r="D174" i="2"/>
  <c r="D175" i="2"/>
  <c r="D176" i="2"/>
  <c r="D177" i="2"/>
  <c r="D178" i="2"/>
  <c r="D179" i="2"/>
  <c r="D180" i="2"/>
  <c r="F165" i="2"/>
  <c r="F170" i="2"/>
  <c r="D163" i="2"/>
  <c r="D164" i="2"/>
  <c r="D165" i="2"/>
  <c r="D166" i="2"/>
  <c r="D167" i="2"/>
  <c r="D168" i="2"/>
  <c r="D169" i="2"/>
  <c r="D170" i="2"/>
  <c r="F157" i="2"/>
  <c r="F158" i="2"/>
  <c r="F159" i="2"/>
  <c r="F160" i="2"/>
  <c r="D155" i="2"/>
  <c r="D156" i="2"/>
  <c r="D157" i="2"/>
  <c r="D158" i="2"/>
  <c r="D159" i="2"/>
  <c r="D160" i="2"/>
  <c r="F147" i="2"/>
  <c r="F148" i="2"/>
  <c r="F149" i="2"/>
  <c r="F150" i="2"/>
  <c r="D145" i="2"/>
  <c r="D146" i="2"/>
  <c r="D147" i="2"/>
  <c r="D148" i="2"/>
  <c r="D149" i="2"/>
  <c r="D150" i="2"/>
  <c r="F137" i="2"/>
  <c r="F138" i="2"/>
  <c r="F139" i="2"/>
  <c r="F140" i="2"/>
  <c r="D135" i="2"/>
  <c r="D136" i="2"/>
  <c r="D137" i="2"/>
  <c r="D138" i="2"/>
  <c r="D139" i="2"/>
  <c r="D140" i="2"/>
  <c r="F127" i="2"/>
  <c r="F128" i="2"/>
  <c r="F129" i="2"/>
  <c r="F130" i="2"/>
  <c r="D125" i="2"/>
  <c r="D126" i="2"/>
  <c r="D127" i="2"/>
  <c r="D128" i="2"/>
  <c r="D129" i="2"/>
  <c r="D130" i="2"/>
  <c r="F117" i="2"/>
  <c r="F118" i="2"/>
  <c r="F119" i="2"/>
  <c r="F120" i="2"/>
  <c r="D115" i="2"/>
  <c r="D116" i="2"/>
  <c r="D117" i="2"/>
  <c r="D118" i="2"/>
  <c r="D119" i="2"/>
  <c r="D120" i="2"/>
  <c r="F107" i="2"/>
  <c r="F108" i="2"/>
  <c r="F109" i="2"/>
  <c r="F110" i="2"/>
  <c r="D104" i="2"/>
  <c r="D105" i="2"/>
  <c r="D106" i="2"/>
  <c r="D107" i="2"/>
  <c r="D108" i="2"/>
  <c r="D109" i="2"/>
  <c r="D110" i="2"/>
  <c r="F97" i="2"/>
  <c r="F98" i="2"/>
  <c r="F99" i="2"/>
  <c r="F100" i="2"/>
  <c r="D94" i="2"/>
  <c r="D95" i="2"/>
  <c r="D96" i="2"/>
  <c r="D97" i="2"/>
  <c r="D98" i="2"/>
  <c r="D99" i="2"/>
  <c r="D100" i="2"/>
  <c r="F87" i="2"/>
  <c r="F88" i="2"/>
  <c r="F89" i="2"/>
  <c r="F90" i="2"/>
  <c r="D84" i="2"/>
  <c r="D85" i="2"/>
  <c r="D86" i="2"/>
  <c r="D87" i="2"/>
  <c r="D88" i="2"/>
  <c r="D89" i="2"/>
  <c r="D90" i="2"/>
  <c r="F77" i="2"/>
  <c r="F78" i="2"/>
  <c r="F79" i="2"/>
  <c r="F80" i="2"/>
  <c r="D75" i="2"/>
  <c r="D76" i="2"/>
  <c r="D77" i="2"/>
  <c r="D78" i="2"/>
  <c r="D79" i="2"/>
  <c r="D80" i="2"/>
  <c r="F67" i="2"/>
  <c r="F68" i="2"/>
  <c r="F69" i="2"/>
  <c r="F70" i="2"/>
  <c r="D64" i="2"/>
  <c r="D65" i="2"/>
  <c r="D66" i="2"/>
  <c r="D67" i="2"/>
  <c r="D68" i="2"/>
  <c r="D69" i="2"/>
  <c r="D70" i="2"/>
  <c r="F57" i="2"/>
  <c r="F58" i="2"/>
  <c r="F59" i="2"/>
  <c r="F60" i="2"/>
  <c r="D54" i="2"/>
  <c r="D55" i="2"/>
  <c r="D56" i="2"/>
  <c r="D57" i="2"/>
  <c r="D58" i="2"/>
  <c r="D59" i="2"/>
  <c r="D60" i="2"/>
  <c r="F47" i="2"/>
  <c r="F48" i="2"/>
  <c r="F49" i="2"/>
  <c r="F50" i="2"/>
  <c r="D44" i="2"/>
  <c r="D45" i="2"/>
  <c r="D46" i="2"/>
  <c r="D47" i="2"/>
  <c r="D48" i="2"/>
  <c r="D49" i="2"/>
  <c r="D50" i="2"/>
  <c r="F37" i="2"/>
  <c r="F38" i="2"/>
  <c r="F39" i="2"/>
  <c r="F40" i="2"/>
  <c r="D35" i="2"/>
  <c r="D36" i="2"/>
  <c r="D37" i="2"/>
  <c r="D38" i="2"/>
  <c r="D39" i="2"/>
  <c r="D40" i="2"/>
  <c r="F27" i="2"/>
  <c r="F28" i="2"/>
  <c r="F29" i="2"/>
  <c r="F30" i="2"/>
  <c r="D26" i="2"/>
  <c r="D27" i="2"/>
  <c r="D28" i="2"/>
  <c r="D29" i="2"/>
  <c r="D30" i="2"/>
  <c r="F17" i="2"/>
  <c r="F18" i="2"/>
  <c r="F19" i="2"/>
  <c r="F20" i="2"/>
  <c r="D17" i="2"/>
  <c r="D18" i="2"/>
  <c r="D19" i="2"/>
  <c r="D20" i="2"/>
  <c r="F7" i="2"/>
  <c r="F8" i="2"/>
  <c r="F9" i="2"/>
  <c r="F10" i="2"/>
  <c r="D7" i="2"/>
  <c r="D8" i="2"/>
  <c r="D9" i="2"/>
  <c r="D10" i="2"/>
  <c r="D3" i="3"/>
  <c r="F83" i="4" s="1"/>
  <c r="D7" i="3"/>
  <c r="F153" i="2" s="1"/>
  <c r="F173" i="2"/>
  <c r="F143" i="2"/>
  <c r="F93" i="2"/>
  <c r="F23" i="2"/>
  <c r="D202" i="2"/>
  <c r="D192" i="2"/>
  <c r="D182" i="2"/>
  <c r="D173" i="2"/>
  <c r="D172" i="2"/>
  <c r="D162" i="2"/>
  <c r="D16" i="2"/>
  <c r="D6" i="3"/>
  <c r="F142" i="2" s="1"/>
  <c r="D23" i="3"/>
  <c r="D4" i="3"/>
  <c r="F54" i="4" s="1"/>
  <c r="D8" i="3"/>
  <c r="F54" i="2" s="1"/>
  <c r="D21" i="3"/>
  <c r="D14" i="3"/>
  <c r="D32" i="3"/>
  <c r="D11" i="3"/>
  <c r="F26" i="4" s="1"/>
  <c r="D22" i="3"/>
  <c r="D9" i="3"/>
  <c r="F12" i="2" s="1"/>
  <c r="D33" i="3"/>
  <c r="D15" i="3"/>
  <c r="D5" i="3"/>
  <c r="D13" i="3"/>
  <c r="D18" i="3"/>
  <c r="F75" i="4" s="1"/>
  <c r="D35" i="3"/>
  <c r="D20" i="3"/>
  <c r="F163" i="2" s="1"/>
  <c r="D38" i="3"/>
  <c r="D37" i="3"/>
  <c r="D28" i="3"/>
  <c r="D31" i="3"/>
  <c r="F166" i="2" s="1"/>
  <c r="D36" i="3"/>
  <c r="F205" i="2" s="1"/>
  <c r="D10" i="3"/>
  <c r="F162" i="2" s="1"/>
  <c r="D24" i="3"/>
  <c r="F164" i="2" s="1"/>
  <c r="D34" i="3"/>
  <c r="F169" i="2" s="1"/>
  <c r="D17" i="3"/>
  <c r="D29" i="3"/>
  <c r="D25" i="3"/>
  <c r="D27" i="3"/>
  <c r="F196" i="2" s="1"/>
  <c r="D16" i="3"/>
  <c r="D26" i="3"/>
  <c r="F207" i="2" s="1"/>
  <c r="D19" i="3"/>
  <c r="D12" i="3"/>
  <c r="F208" i="2" s="1"/>
  <c r="D30" i="3"/>
  <c r="D39" i="3"/>
  <c r="D40" i="3"/>
  <c r="D41" i="3"/>
  <c r="D42" i="3"/>
  <c r="D43" i="3"/>
  <c r="D44" i="3"/>
  <c r="D45" i="3"/>
  <c r="D46" i="3"/>
  <c r="D47" i="3"/>
  <c r="D48" i="3"/>
  <c r="D49" i="3"/>
  <c r="D50" i="3"/>
  <c r="D2" i="3"/>
  <c r="D13" i="1"/>
  <c r="D7" i="1"/>
  <c r="D4" i="2" s="1"/>
  <c r="D29" i="1"/>
  <c r="D152" i="2" s="1"/>
  <c r="D18" i="1"/>
  <c r="D142" i="2" s="1"/>
  <c r="D24" i="1"/>
  <c r="D72" i="2" s="1"/>
  <c r="D6" i="1"/>
  <c r="D22" i="2" s="1"/>
  <c r="D16" i="1"/>
  <c r="D23" i="4" s="1"/>
  <c r="D15" i="1"/>
  <c r="D20" i="1"/>
  <c r="D83" i="4" s="1"/>
  <c r="D27" i="1"/>
  <c r="D23" i="1"/>
  <c r="D33" i="4" s="1"/>
  <c r="D14" i="1"/>
  <c r="D123" i="2" s="1"/>
  <c r="D22" i="1"/>
  <c r="D42" i="4" s="1"/>
  <c r="D31" i="1"/>
  <c r="D113" i="2" s="1"/>
  <c r="D9" i="1"/>
  <c r="D93" i="4" s="1"/>
  <c r="D32" i="1"/>
  <c r="D10" i="1"/>
  <c r="D62" i="4" s="1"/>
  <c r="D17" i="1"/>
  <c r="D30" i="1"/>
  <c r="D144" i="2" s="1"/>
  <c r="D21" i="1"/>
  <c r="D28" i="1"/>
  <c r="D4" i="1"/>
  <c r="D134" i="4" s="1"/>
  <c r="D25" i="1"/>
  <c r="D153" i="2" s="1"/>
  <c r="D19" i="1"/>
  <c r="D133" i="2" s="1"/>
  <c r="D8" i="1"/>
  <c r="D154" i="2" s="1"/>
  <c r="D12" i="1"/>
  <c r="D11" i="1"/>
  <c r="D6" i="2" s="1"/>
  <c r="D3" i="1"/>
  <c r="D2" i="1"/>
  <c r="D26" i="1"/>
  <c r="D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F184" i="2" l="1"/>
  <c r="F175" i="2"/>
  <c r="F193" i="2"/>
  <c r="F186" i="2"/>
  <c r="F172" i="2"/>
  <c r="F181" i="2" s="1"/>
  <c r="G181" i="2" s="1"/>
  <c r="H181" i="2" s="1"/>
  <c r="F182" i="2"/>
  <c r="F191" i="2" s="1"/>
  <c r="G191" i="2" s="1"/>
  <c r="H191" i="2" s="1"/>
  <c r="F192" i="2"/>
  <c r="F201" i="2" s="1"/>
  <c r="G201" i="2" s="1"/>
  <c r="H201" i="2" s="1"/>
  <c r="F202" i="2"/>
  <c r="F211" i="2" s="1"/>
  <c r="G211" i="2" s="1"/>
  <c r="H211" i="2" s="1"/>
  <c r="F2" i="2"/>
  <c r="F32" i="2"/>
  <c r="F152" i="2"/>
  <c r="F112" i="2"/>
  <c r="F52" i="2"/>
  <c r="F132" i="2"/>
  <c r="F72" i="2"/>
  <c r="F22" i="2"/>
  <c r="F83" i="2"/>
  <c r="F167" i="2"/>
  <c r="F168" i="2"/>
  <c r="F33" i="2"/>
  <c r="F13" i="2"/>
  <c r="F73" i="2"/>
  <c r="F133" i="2"/>
  <c r="F103" i="2"/>
  <c r="F53" i="2"/>
  <c r="F113" i="2"/>
  <c r="F3" i="2"/>
  <c r="F63" i="2"/>
  <c r="F123" i="2"/>
  <c r="F92" i="2"/>
  <c r="F3" i="4"/>
  <c r="F122" i="2"/>
  <c r="F154" i="2"/>
  <c r="F13" i="4"/>
  <c r="F23" i="4"/>
  <c r="F53" i="4"/>
  <c r="F73" i="4"/>
  <c r="F33" i="4"/>
  <c r="F156" i="2"/>
  <c r="F43" i="4"/>
  <c r="F63" i="4"/>
  <c r="F25" i="2"/>
  <c r="F135" i="2"/>
  <c r="F15" i="4"/>
  <c r="F65" i="4"/>
  <c r="F35" i="2"/>
  <c r="F45" i="2"/>
  <c r="F55" i="2"/>
  <c r="F65" i="2"/>
  <c r="F5" i="2"/>
  <c r="F125" i="2"/>
  <c r="F25" i="4"/>
  <c r="F55" i="4"/>
  <c r="F115" i="2"/>
  <c r="F45" i="4"/>
  <c r="F85" i="4"/>
  <c r="F75" i="2"/>
  <c r="F85" i="2"/>
  <c r="F95" i="2"/>
  <c r="F105" i="2"/>
  <c r="F145" i="2"/>
  <c r="F155" i="2"/>
  <c r="F5" i="4"/>
  <c r="F35" i="4"/>
  <c r="F56" i="2"/>
  <c r="F106" i="2"/>
  <c r="F116" i="2"/>
  <c r="F126" i="2"/>
  <c r="F136" i="2"/>
  <c r="F146" i="2"/>
  <c r="F16" i="4"/>
  <c r="F66" i="2"/>
  <c r="F76" i="2"/>
  <c r="F36" i="2"/>
  <c r="F86" i="2"/>
  <c r="F6" i="4"/>
  <c r="F36" i="4"/>
  <c r="F46" i="4"/>
  <c r="F56" i="4"/>
  <c r="F66" i="4"/>
  <c r="F76" i="4"/>
  <c r="F86" i="4"/>
  <c r="F16" i="2"/>
  <c r="F26" i="2"/>
  <c r="F46" i="2"/>
  <c r="F96" i="2"/>
  <c r="F64" i="4"/>
  <c r="F34" i="4"/>
  <c r="F74" i="4"/>
  <c r="F14" i="4"/>
  <c r="F24" i="4"/>
  <c r="F44" i="4"/>
  <c r="F84" i="4"/>
  <c r="F4" i="4"/>
  <c r="F74" i="2"/>
  <c r="F34" i="2"/>
  <c r="F134" i="2"/>
  <c r="F4" i="2"/>
  <c r="F24" i="2"/>
  <c r="F124" i="2"/>
  <c r="F84" i="2"/>
  <c r="F104" i="2"/>
  <c r="F144" i="2"/>
  <c r="F114" i="2"/>
  <c r="F44" i="2"/>
  <c r="F64" i="2"/>
  <c r="F94" i="2"/>
  <c r="D2" i="2"/>
  <c r="D14" i="4"/>
  <c r="D52" i="4"/>
  <c r="D152" i="4"/>
  <c r="F161" i="4" s="1"/>
  <c r="D154" i="4"/>
  <c r="D16" i="4"/>
  <c r="D21" i="4" s="1"/>
  <c r="D25" i="4"/>
  <c r="D34" i="4"/>
  <c r="D72" i="4"/>
  <c r="D92" i="4"/>
  <c r="F101" i="4" s="1"/>
  <c r="D132" i="4"/>
  <c r="F141" i="4" s="1"/>
  <c r="D102" i="4"/>
  <c r="F111" i="4" s="1"/>
  <c r="D122" i="4"/>
  <c r="F131" i="4" s="1"/>
  <c r="D124" i="4"/>
  <c r="D144" i="4"/>
  <c r="D153" i="4"/>
  <c r="D74" i="2"/>
  <c r="D2" i="4"/>
  <c r="D6" i="4"/>
  <c r="D11" i="4" s="1"/>
  <c r="D13" i="4"/>
  <c r="D32" i="2"/>
  <c r="D71" i="4"/>
  <c r="D91" i="4"/>
  <c r="D151" i="4"/>
  <c r="G151" i="4" s="1"/>
  <c r="H151" i="4" s="1"/>
  <c r="D171" i="4"/>
  <c r="D191" i="4"/>
  <c r="D211" i="4"/>
  <c r="D31" i="4"/>
  <c r="D51" i="4"/>
  <c r="D41" i="4"/>
  <c r="D121" i="4"/>
  <c r="G121" i="4" s="1"/>
  <c r="H121" i="4" s="1"/>
  <c r="D181" i="4"/>
  <c r="D201" i="4"/>
  <c r="D134" i="2"/>
  <c r="D143" i="2"/>
  <c r="D151" i="2" s="1"/>
  <c r="D114" i="2"/>
  <c r="D122" i="2"/>
  <c r="D124" i="2"/>
  <c r="D132" i="2"/>
  <c r="D112" i="2"/>
  <c r="D43" i="2"/>
  <c r="D53" i="2"/>
  <c r="D15" i="2"/>
  <c r="D13" i="2"/>
  <c r="F14" i="2"/>
  <c r="F42" i="2"/>
  <c r="F62" i="2"/>
  <c r="F82" i="2"/>
  <c r="F102" i="2"/>
  <c r="F6" i="2"/>
  <c r="F15" i="2"/>
  <c r="F43" i="2"/>
  <c r="D63" i="2"/>
  <c r="D14" i="2"/>
  <c r="D34" i="2"/>
  <c r="D42" i="2"/>
  <c r="D62" i="2"/>
  <c r="D82" i="2"/>
  <c r="D102" i="2"/>
  <c r="D23" i="2"/>
  <c r="D83" i="2"/>
  <c r="D103" i="2"/>
  <c r="D12" i="2"/>
  <c r="D24" i="2"/>
  <c r="D52" i="2"/>
  <c r="D92" i="2"/>
  <c r="D25" i="2"/>
  <c r="D33" i="2"/>
  <c r="D73" i="2"/>
  <c r="D81" i="2" s="1"/>
  <c r="D93" i="2"/>
  <c r="D3" i="2"/>
  <c r="D5" i="2"/>
  <c r="D161" i="2"/>
  <c r="F171" i="2" l="1"/>
  <c r="G171" i="2" s="1"/>
  <c r="H171" i="2" s="1"/>
  <c r="F41" i="2"/>
  <c r="F81" i="2"/>
  <c r="F61" i="2"/>
  <c r="F21" i="2"/>
  <c r="F11" i="2"/>
  <c r="F31" i="2"/>
  <c r="F121" i="2"/>
  <c r="F141" i="2"/>
  <c r="F161" i="2"/>
  <c r="G161" i="2" s="1"/>
  <c r="H161" i="2" s="1"/>
  <c r="F151" i="2"/>
  <c r="G151" i="2" s="1"/>
  <c r="H151" i="2" s="1"/>
  <c r="F91" i="2"/>
  <c r="F111" i="2"/>
  <c r="F51" i="2"/>
  <c r="F131" i="2"/>
  <c r="F101" i="2"/>
  <c r="F71" i="2"/>
  <c r="F31" i="4"/>
  <c r="G31" i="4" s="1"/>
  <c r="H31" i="4" s="1"/>
  <c r="F21" i="4"/>
  <c r="G21" i="4" s="1"/>
  <c r="H21" i="4" s="1"/>
  <c r="F61" i="4"/>
  <c r="F81" i="4"/>
  <c r="F11" i="4"/>
  <c r="G11" i="4" s="1"/>
  <c r="H11" i="4" s="1"/>
  <c r="F41" i="4"/>
  <c r="G41" i="4" s="1"/>
  <c r="H41" i="4" s="1"/>
  <c r="F91" i="4"/>
  <c r="G91" i="4" s="1"/>
  <c r="H91" i="4" s="1"/>
  <c r="F51" i="4"/>
  <c r="G51" i="4" s="1"/>
  <c r="H51" i="4" s="1"/>
  <c r="F71" i="4"/>
  <c r="G71" i="4" s="1"/>
  <c r="H71" i="4" s="1"/>
  <c r="D131" i="4"/>
  <c r="G131" i="4" s="1"/>
  <c r="H131" i="4" s="1"/>
  <c r="D141" i="4"/>
  <c r="G141" i="4" s="1"/>
  <c r="H141" i="4" s="1"/>
  <c r="D161" i="4"/>
  <c r="G161" i="4" s="1"/>
  <c r="H161" i="4" s="1"/>
  <c r="D111" i="4"/>
  <c r="G111" i="4" s="1"/>
  <c r="H111" i="4" s="1"/>
  <c r="D101" i="4"/>
  <c r="G101" i="4" s="1"/>
  <c r="H101" i="4" s="1"/>
  <c r="D81" i="4"/>
  <c r="D61" i="4"/>
  <c r="D141" i="2"/>
  <c r="G81" i="2"/>
  <c r="H81" i="2" s="1"/>
  <c r="D131" i="2"/>
  <c r="D121" i="2"/>
  <c r="D51" i="2"/>
  <c r="D41" i="2"/>
  <c r="D31" i="2"/>
  <c r="D111" i="2"/>
  <c r="D61" i="2"/>
  <c r="D21" i="2"/>
  <c r="D91" i="2"/>
  <c r="D71" i="2"/>
  <c r="D101" i="2"/>
  <c r="D11" i="2"/>
  <c r="G31" i="2" l="1"/>
  <c r="H31" i="2" s="1"/>
  <c r="G41" i="2"/>
  <c r="H41" i="2" s="1"/>
  <c r="G81" i="4"/>
  <c r="H81" i="4" s="1"/>
  <c r="G11" i="2"/>
  <c r="H11" i="2" s="1"/>
  <c r="G121" i="2"/>
  <c r="H121" i="2" s="1"/>
  <c r="G61" i="4"/>
  <c r="H61" i="4" s="1"/>
  <c r="G141" i="2"/>
  <c r="H141" i="2" s="1"/>
  <c r="G21" i="2"/>
  <c r="H21" i="2" s="1"/>
  <c r="G131" i="2"/>
  <c r="H131" i="2" s="1"/>
  <c r="G51" i="2"/>
  <c r="H51" i="2" s="1"/>
  <c r="G71" i="2"/>
  <c r="H71" i="2" s="1"/>
  <c r="G111" i="2"/>
  <c r="H111" i="2" s="1"/>
  <c r="G91" i="2"/>
  <c r="H91" i="2" s="1"/>
  <c r="G101" i="2"/>
  <c r="H101" i="2" s="1"/>
  <c r="G61" i="2"/>
  <c r="H61" i="2" s="1"/>
</calcChain>
</file>

<file path=xl/sharedStrings.xml><?xml version="1.0" encoding="utf-8"?>
<sst xmlns="http://schemas.openxmlformats.org/spreadsheetml/2006/main" count="357" uniqueCount="120">
  <si>
    <t>OIL</t>
  </si>
  <si>
    <t>PRICE</t>
  </si>
  <si>
    <t>DROPS</t>
  </si>
  <si>
    <t>PRICE PER DROP</t>
  </si>
  <si>
    <t>BLEND NAME</t>
  </si>
  <si>
    <t>INGREDIENTS</t>
  </si>
  <si>
    <t>VOLUME</t>
  </si>
  <si>
    <t>BASE COST</t>
  </si>
  <si>
    <t>Frankincense</t>
  </si>
  <si>
    <t>Vetiver</t>
  </si>
  <si>
    <t>Cedarwood</t>
  </si>
  <si>
    <t>WHOLESALE MARKUP</t>
  </si>
  <si>
    <t>RETAIL MARKUP</t>
  </si>
  <si>
    <t>FIXED PRICE ITEMS</t>
  </si>
  <si>
    <t>PACK SIZE</t>
  </si>
  <si>
    <t>UNIT COST</t>
  </si>
  <si>
    <t>10ml amber bottle</t>
  </si>
  <si>
    <t>5ml amber bottle</t>
  </si>
  <si>
    <t>SUNDRIES</t>
  </si>
  <si>
    <t>COST</t>
  </si>
  <si>
    <t>Large packing box</t>
  </si>
  <si>
    <t>WHOLESALE</t>
  </si>
  <si>
    <t>RETAIL</t>
  </si>
  <si>
    <t>Chakra wrap</t>
  </si>
  <si>
    <t>Lavender French blended</t>
  </si>
  <si>
    <t>Sweet Orange</t>
  </si>
  <si>
    <t>Petitgrain</t>
  </si>
  <si>
    <t>Bergamot FCF</t>
  </si>
  <si>
    <t>Grapefruit</t>
  </si>
  <si>
    <t>Ginger</t>
  </si>
  <si>
    <t>Lime</t>
  </si>
  <si>
    <t>Rosemary</t>
  </si>
  <si>
    <t>Peppermint</t>
  </si>
  <si>
    <t>Patchouli</t>
  </si>
  <si>
    <t>Ylang Ylang Grade 1</t>
  </si>
  <si>
    <t>Cypress</t>
  </si>
  <si>
    <t>Geranium Egypt</t>
  </si>
  <si>
    <t>Clary Sage</t>
  </si>
  <si>
    <t>Jasmine Absolute</t>
  </si>
  <si>
    <t>Vanilla Absolute</t>
  </si>
  <si>
    <t>Neroli</t>
  </si>
  <si>
    <t>10ml FCO</t>
  </si>
  <si>
    <t>5ml FCO</t>
  </si>
  <si>
    <t>10ml label</t>
  </si>
  <si>
    <t>5ml label</t>
  </si>
  <si>
    <t>Information Card</t>
  </si>
  <si>
    <t>Chakra leaflet</t>
  </si>
  <si>
    <t>Small cotton bag</t>
  </si>
  <si>
    <t>Business Card</t>
  </si>
  <si>
    <t>Large Letter box</t>
  </si>
  <si>
    <t>Small parcel packing box</t>
  </si>
  <si>
    <t>5ml Rainbow bottle</t>
  </si>
  <si>
    <t>Spearmint</t>
  </si>
  <si>
    <t>Basil</t>
  </si>
  <si>
    <t>Pine</t>
  </si>
  <si>
    <t>Lemongrass</t>
  </si>
  <si>
    <t>154 drops = 10ml</t>
  </si>
  <si>
    <t>462 drops = 30ml</t>
  </si>
  <si>
    <t>771 drops = 50ml</t>
  </si>
  <si>
    <t>1542 drops = 100ml</t>
  </si>
  <si>
    <t xml:space="preserve">3855 drops = 250ml </t>
  </si>
  <si>
    <t>7710 drops = 500ml</t>
  </si>
  <si>
    <t>Cinnamon Leaf</t>
  </si>
  <si>
    <t>FCO 5ml</t>
  </si>
  <si>
    <t>Amber bottle 5ml</t>
  </si>
  <si>
    <t>Amber bottle 10ml</t>
  </si>
  <si>
    <t>Rainbow bottle 5ml</t>
  </si>
  <si>
    <t>FCO 10ml</t>
  </si>
  <si>
    <t xml:space="preserve">Root </t>
  </si>
  <si>
    <t xml:space="preserve">Sacral  </t>
  </si>
  <si>
    <t xml:space="preserve">Solar Plexus </t>
  </si>
  <si>
    <t xml:space="preserve">Heart  </t>
  </si>
  <si>
    <t xml:space="preserve">Throat  </t>
  </si>
  <si>
    <t>Third Eye</t>
  </si>
  <si>
    <t xml:space="preserve">Crown  </t>
  </si>
  <si>
    <t>Dreamland</t>
  </si>
  <si>
    <t xml:space="preserve">Zen Pen  </t>
  </si>
  <si>
    <t>Benzoin</t>
  </si>
  <si>
    <t>Happy</t>
  </si>
  <si>
    <t xml:space="preserve">Harmony  </t>
  </si>
  <si>
    <t xml:space="preserve">Hero </t>
  </si>
  <si>
    <t>Focus</t>
  </si>
  <si>
    <t xml:space="preserve">Activate </t>
  </si>
  <si>
    <t>Zen Pen</t>
  </si>
  <si>
    <t xml:space="preserve">Focus </t>
  </si>
  <si>
    <t xml:space="preserve">Meet Mother Earth </t>
  </si>
  <si>
    <t xml:space="preserve">Dreamland </t>
  </si>
  <si>
    <t xml:space="preserve">Happy </t>
  </si>
  <si>
    <t>Activate</t>
  </si>
  <si>
    <t>Harmony</t>
  </si>
  <si>
    <t>Hero</t>
  </si>
  <si>
    <t>Deck the Halls</t>
  </si>
  <si>
    <t>Meet Mother Earth</t>
  </si>
  <si>
    <t>4 roller purse</t>
  </si>
  <si>
    <t>Chakra bracelet</t>
  </si>
  <si>
    <t>Eye mask</t>
  </si>
  <si>
    <t>Sun Hug</t>
  </si>
  <si>
    <t>Happy 5ml</t>
  </si>
  <si>
    <t>Zen 5ml</t>
  </si>
  <si>
    <t>Wish bracelet</t>
  </si>
  <si>
    <t>Pocket Poems</t>
  </si>
  <si>
    <t>Seedballs</t>
  </si>
  <si>
    <t>Tea sachet</t>
  </si>
  <si>
    <t>Box</t>
  </si>
  <si>
    <t>Stars</t>
  </si>
  <si>
    <t>Naked planner</t>
  </si>
  <si>
    <t>Welllness box</t>
  </si>
  <si>
    <t>Crystal</t>
  </si>
  <si>
    <t>Postcard</t>
  </si>
  <si>
    <t xml:space="preserve">Origami </t>
  </si>
  <si>
    <t>Pin badge</t>
  </si>
  <si>
    <t>Chocolate</t>
  </si>
  <si>
    <t>Paper garland</t>
  </si>
  <si>
    <t>Festive stars</t>
  </si>
  <si>
    <t>Candle</t>
  </si>
  <si>
    <t>RAOK cards</t>
  </si>
  <si>
    <t>Charity Restful Box - Q4</t>
  </si>
  <si>
    <t>Charity Kindness Box - Q3</t>
  </si>
  <si>
    <t>Charity Wellness Box - Q2</t>
  </si>
  <si>
    <t>Charity Mindfulness Box -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</si>
</sst>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0.0%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0" applyNumberFormat="1"/>
    <xf numFmtId="0" fontId="1" fillId="0" borderId="3" xfId="0" applyFont="1" applyBorder="1"/>
    <xf numFmtId="164" fontId="1" fillId="0" borderId="5" xfId="0" applyNumberFormat="1" applyFont="1" applyBorder="1"/>
    <xf numFmtId="0" fontId="1" fillId="0" borderId="6" xfId="0" applyFont="1" applyBorder="1"/>
    <xf numFmtId="1" fontId="1" fillId="0" borderId="6" xfId="0" applyNumberFormat="1" applyFont="1" applyBorder="1"/>
    <xf numFmtId="164" fontId="1" fillId="0" borderId="6" xfId="0" applyNumberFormat="1" applyFont="1" applyBorder="1"/>
    <xf numFmtId="164" fontId="0" fillId="0" borderId="7" xfId="0" applyNumberFormat="1" applyBorder="1"/>
    <xf numFmtId="164" fontId="1" fillId="0" borderId="8" xfId="0" applyNumberFormat="1" applyFont="1" applyBorder="1"/>
    <xf numFmtId="164" fontId="0" fillId="0" borderId="9" xfId="0" applyNumberFormat="1" applyBorder="1"/>
    <xf numFmtId="0" fontId="1" fillId="0" borderId="4" xfId="0" applyFont="1" applyFill="1" applyBorder="1"/>
    <xf numFmtId="0" fontId="1" fillId="0" borderId="5" xfId="0" applyFont="1" applyBorder="1"/>
    <xf numFmtId="0" fontId="1" fillId="2" borderId="3" xfId="0" applyFont="1" applyFill="1" applyBorder="1"/>
    <xf numFmtId="0" fontId="1" fillId="2" borderId="6" xfId="0" applyFont="1" applyFill="1" applyBorder="1"/>
    <xf numFmtId="1" fontId="1" fillId="2" borderId="6" xfId="0" applyNumberFormat="1" applyFont="1" applyFill="1" applyBorder="1"/>
    <xf numFmtId="0" fontId="0" fillId="2" borderId="0" xfId="0" applyFill="1" applyBorder="1"/>
    <xf numFmtId="0" fontId="0" fillId="2" borderId="2" xfId="0" applyFill="1" applyBorder="1"/>
    <xf numFmtId="0" fontId="1" fillId="0" borderId="10" xfId="0" applyFont="1" applyBorder="1"/>
    <xf numFmtId="164" fontId="0" fillId="0" borderId="14" xfId="0" applyNumberFormat="1" applyBorder="1"/>
    <xf numFmtId="164" fontId="0" fillId="0" borderId="17" xfId="0" applyNumberFormat="1" applyBorder="1"/>
    <xf numFmtId="164" fontId="0" fillId="0" borderId="20" xfId="0" applyNumberFormat="1" applyBorder="1"/>
    <xf numFmtId="0" fontId="1" fillId="0" borderId="21" xfId="0" applyFont="1" applyBorder="1"/>
    <xf numFmtId="0" fontId="1" fillId="0" borderId="15" xfId="0" applyFont="1" applyBorder="1"/>
    <xf numFmtId="0" fontId="1" fillId="0" borderId="21" xfId="0" applyFont="1" applyBorder="1" applyAlignment="1">
      <alignment horizontal="left" vertical="center"/>
    </xf>
    <xf numFmtId="0" fontId="0" fillId="0" borderId="18" xfId="0" applyBorder="1" applyAlignment="1" applyProtection="1">
      <alignment horizontal="left" vertical="center"/>
      <protection locked="0"/>
    </xf>
    <xf numFmtId="164" fontId="0" fillId="0" borderId="19" xfId="0" applyNumberFormat="1" applyBorder="1" applyProtection="1">
      <protection locked="0"/>
    </xf>
    <xf numFmtId="1" fontId="0" fillId="0" borderId="19" xfId="0" applyNumberFormat="1" applyBorder="1" applyProtection="1">
      <protection locked="0"/>
    </xf>
    <xf numFmtId="0" fontId="0" fillId="0" borderId="12" xfId="0" applyBorder="1" applyAlignment="1" applyProtection="1">
      <alignment horizontal="left" vertical="center"/>
      <protection locked="0"/>
    </xf>
    <xf numFmtId="164" fontId="0" fillId="0" borderId="13" xfId="0" applyNumberFormat="1" applyBorder="1" applyProtection="1">
      <protection locked="0"/>
    </xf>
    <xf numFmtId="1" fontId="0" fillId="0" borderId="13" xfId="0" applyNumberFormat="1" applyBorder="1" applyProtection="1">
      <protection locked="0"/>
    </xf>
    <xf numFmtId="0" fontId="0" fillId="0" borderId="15" xfId="0" applyBorder="1" applyAlignment="1" applyProtection="1">
      <alignment horizontal="left" vertical="center"/>
      <protection locked="0"/>
    </xf>
    <xf numFmtId="164" fontId="0" fillId="0" borderId="16" xfId="0" applyNumberFormat="1" applyBorder="1" applyProtection="1">
      <protection locked="0"/>
    </xf>
    <xf numFmtId="1" fontId="0" fillId="0" borderId="16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0" fillId="0" borderId="7" xfId="0" applyNumberFormat="1" applyBorder="1" applyProtection="1">
      <protection locked="0"/>
    </xf>
    <xf numFmtId="0" fontId="1" fillId="2" borderId="3" xfId="0" applyFont="1" applyFill="1" applyBorder="1" applyProtection="1">
      <protection locked="0"/>
    </xf>
    <xf numFmtId="0" fontId="1" fillId="2" borderId="6" xfId="0" applyFont="1" applyFill="1" applyBorder="1" applyProtection="1">
      <protection locked="0"/>
    </xf>
    <xf numFmtId="1" fontId="1" fillId="2" borderId="6" xfId="0" applyNumberFormat="1" applyFont="1" applyFill="1" applyBorder="1" applyProtection="1">
      <protection locked="0"/>
    </xf>
    <xf numFmtId="0" fontId="0" fillId="0" borderId="18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5" xfId="0" applyBorder="1" applyProtection="1">
      <protection locked="0"/>
    </xf>
    <xf numFmtId="165" fontId="0" fillId="0" borderId="11" xfId="0" applyNumberFormat="1" applyFont="1" applyBorder="1" applyProtection="1">
      <protection locked="0"/>
    </xf>
    <xf numFmtId="165" fontId="0" fillId="0" borderId="17" xfId="0" applyNumberFormat="1" applyFont="1" applyBorder="1" applyProtection="1">
      <protection locked="0"/>
    </xf>
    <xf numFmtId="0" fontId="1" fillId="2" borderId="3" xfId="0" applyFont="1" applyFill="1" applyBorder="1" applyProtection="1"/>
    <xf numFmtId="0" fontId="0" fillId="2" borderId="1" xfId="0" applyFill="1" applyBorder="1" applyProtection="1"/>
    <xf numFmtId="164" fontId="1" fillId="0" borderId="6" xfId="0" applyNumberFormat="1" applyFont="1" applyFill="1" applyBorder="1"/>
    <xf numFmtId="0" fontId="0" fillId="2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A41F-1DEC-724C-827C-8D635BE68681}">
  <dimension ref="A1:I97"/>
  <sheetViews>
    <sheetView zoomScale="130" zoomScaleNormal="130" workbookViewId="0">
      <pane ySplit="1" topLeftCell="A2" activePane="bottomLeft" state="frozen"/>
      <selection pane="bottomLeft" activeCell="H13" sqref="H13"/>
    </sheetView>
  </sheetViews>
  <sheetFormatPr baseColWidth="10" defaultRowHeight="16" x14ac:dyDescent="0.2"/>
  <cols>
    <col min="1" max="1" width="21.5" style="3" customWidth="1"/>
    <col min="2" max="2" width="13.5" style="4" customWidth="1"/>
    <col min="3" max="3" width="10.83203125" style="2"/>
    <col min="4" max="4" width="17.6640625" style="4" customWidth="1"/>
  </cols>
  <sheetData>
    <row r="1" spans="1:9" ht="18" thickTop="1" thickBot="1" x14ac:dyDescent="0.25">
      <c r="A1" s="26" t="s">
        <v>0</v>
      </c>
      <c r="B1" s="9" t="s">
        <v>1</v>
      </c>
      <c r="C1" s="8" t="s">
        <v>2</v>
      </c>
      <c r="D1" s="11" t="s">
        <v>3</v>
      </c>
      <c r="E1" s="1"/>
      <c r="F1" s="1"/>
      <c r="G1" s="1"/>
      <c r="H1" s="1"/>
      <c r="I1" s="1"/>
    </row>
    <row r="2" spans="1:9" ht="17" thickTop="1" x14ac:dyDescent="0.2">
      <c r="A2" s="27" t="s">
        <v>65</v>
      </c>
      <c r="B2" s="28">
        <v>3.3</v>
      </c>
      <c r="C2" s="29">
        <v>5</v>
      </c>
      <c r="D2" s="23">
        <f t="shared" ref="D2:D32" si="0">IF(A2&gt;"",B2/C2,"")</f>
        <v>0.65999999999999992</v>
      </c>
      <c r="G2" t="s">
        <v>56</v>
      </c>
    </row>
    <row r="3" spans="1:9" x14ac:dyDescent="0.2">
      <c r="A3" s="30" t="s">
        <v>64</v>
      </c>
      <c r="B3" s="31">
        <v>2.75</v>
      </c>
      <c r="C3" s="32">
        <v>5</v>
      </c>
      <c r="D3" s="21">
        <f t="shared" si="0"/>
        <v>0.55000000000000004</v>
      </c>
      <c r="G3" t="s">
        <v>57</v>
      </c>
    </row>
    <row r="4" spans="1:9" x14ac:dyDescent="0.2">
      <c r="A4" s="30" t="s">
        <v>53</v>
      </c>
      <c r="B4" s="31">
        <v>2.4</v>
      </c>
      <c r="C4" s="32">
        <v>154</v>
      </c>
      <c r="D4" s="21">
        <f t="shared" si="0"/>
        <v>1.5584415584415584E-2</v>
      </c>
      <c r="G4" t="s">
        <v>58</v>
      </c>
    </row>
    <row r="5" spans="1:9" x14ac:dyDescent="0.2">
      <c r="A5" s="30" t="s">
        <v>77</v>
      </c>
      <c r="B5" s="31">
        <v>3</v>
      </c>
      <c r="C5" s="32">
        <v>462</v>
      </c>
      <c r="D5" s="21">
        <f t="shared" si="0"/>
        <v>6.4935064935064939E-3</v>
      </c>
      <c r="G5" t="s">
        <v>59</v>
      </c>
    </row>
    <row r="6" spans="1:9" x14ac:dyDescent="0.2">
      <c r="A6" s="30" t="s">
        <v>27</v>
      </c>
      <c r="B6" s="31">
        <v>17.399999999999999</v>
      </c>
      <c r="C6" s="32">
        <v>1542</v>
      </c>
      <c r="D6" s="21">
        <f t="shared" si="0"/>
        <v>1.1284046692607004E-2</v>
      </c>
      <c r="G6" t="s">
        <v>60</v>
      </c>
    </row>
    <row r="7" spans="1:9" x14ac:dyDescent="0.2">
      <c r="A7" s="30" t="s">
        <v>10</v>
      </c>
      <c r="B7" s="31">
        <v>5.4</v>
      </c>
      <c r="C7" s="32">
        <v>771</v>
      </c>
      <c r="D7" s="21">
        <f t="shared" si="0"/>
        <v>7.0038910505836579E-3</v>
      </c>
      <c r="G7" t="s">
        <v>61</v>
      </c>
    </row>
    <row r="8" spans="1:9" x14ac:dyDescent="0.2">
      <c r="A8" s="30" t="s">
        <v>62</v>
      </c>
      <c r="B8" s="31">
        <v>5.8</v>
      </c>
      <c r="C8" s="32">
        <v>462</v>
      </c>
      <c r="D8" s="21">
        <f t="shared" si="0"/>
        <v>1.2554112554112554E-2</v>
      </c>
    </row>
    <row r="9" spans="1:9" x14ac:dyDescent="0.2">
      <c r="A9" s="30" t="s">
        <v>37</v>
      </c>
      <c r="B9" s="31">
        <v>9.6</v>
      </c>
      <c r="C9" s="32">
        <v>462</v>
      </c>
      <c r="D9" s="21">
        <f t="shared" si="0"/>
        <v>2.0779220779220779E-2</v>
      </c>
    </row>
    <row r="10" spans="1:9" x14ac:dyDescent="0.2">
      <c r="A10" s="30" t="s">
        <v>35</v>
      </c>
      <c r="B10" s="31">
        <v>4.3600000000000003</v>
      </c>
      <c r="C10" s="32">
        <v>462</v>
      </c>
      <c r="D10" s="21">
        <f t="shared" si="0"/>
        <v>9.4372294372294385E-3</v>
      </c>
    </row>
    <row r="11" spans="1:9" x14ac:dyDescent="0.2">
      <c r="A11" s="30" t="s">
        <v>67</v>
      </c>
      <c r="B11" s="31">
        <v>0.15</v>
      </c>
      <c r="C11" s="32">
        <v>1</v>
      </c>
      <c r="D11" s="21">
        <f t="shared" si="0"/>
        <v>0.15</v>
      </c>
    </row>
    <row r="12" spans="1:9" x14ac:dyDescent="0.2">
      <c r="A12" s="30" t="s">
        <v>63</v>
      </c>
      <c r="B12" s="31">
        <v>0.1</v>
      </c>
      <c r="C12" s="32">
        <v>1</v>
      </c>
      <c r="D12" s="21">
        <f t="shared" si="0"/>
        <v>0.1</v>
      </c>
    </row>
    <row r="13" spans="1:9" x14ac:dyDescent="0.2">
      <c r="A13" s="30" t="s">
        <v>8</v>
      </c>
      <c r="B13" s="31">
        <v>28.8</v>
      </c>
      <c r="C13" s="32">
        <v>771</v>
      </c>
      <c r="D13" s="21">
        <f t="shared" si="0"/>
        <v>3.735408560311284E-2</v>
      </c>
    </row>
    <row r="14" spans="1:9" x14ac:dyDescent="0.2">
      <c r="A14" s="30" t="s">
        <v>36</v>
      </c>
      <c r="B14" s="31">
        <v>10.8</v>
      </c>
      <c r="C14" s="32">
        <v>462</v>
      </c>
      <c r="D14" s="21">
        <f t="shared" si="0"/>
        <v>2.3376623376623377E-2</v>
      </c>
    </row>
    <row r="15" spans="1:9" x14ac:dyDescent="0.2">
      <c r="A15" s="30" t="s">
        <v>29</v>
      </c>
      <c r="B15" s="31">
        <v>9.24</v>
      </c>
      <c r="C15" s="32">
        <v>771</v>
      </c>
      <c r="D15" s="21">
        <f t="shared" si="0"/>
        <v>1.1984435797665369E-2</v>
      </c>
    </row>
    <row r="16" spans="1:9" x14ac:dyDescent="0.2">
      <c r="A16" s="30" t="s">
        <v>28</v>
      </c>
      <c r="B16" s="31">
        <v>11.4</v>
      </c>
      <c r="C16" s="32">
        <v>771</v>
      </c>
      <c r="D16" s="21">
        <f t="shared" si="0"/>
        <v>1.4785992217898834E-2</v>
      </c>
    </row>
    <row r="17" spans="1:4" x14ac:dyDescent="0.2">
      <c r="A17" s="30" t="s">
        <v>38</v>
      </c>
      <c r="B17" s="31">
        <v>45</v>
      </c>
      <c r="C17" s="32">
        <v>154</v>
      </c>
      <c r="D17" s="21">
        <f t="shared" si="0"/>
        <v>0.29220779220779219</v>
      </c>
    </row>
    <row r="18" spans="1:4" x14ac:dyDescent="0.2">
      <c r="A18" s="30" t="s">
        <v>24</v>
      </c>
      <c r="B18" s="31">
        <v>10.8</v>
      </c>
      <c r="C18" s="32">
        <v>1542</v>
      </c>
      <c r="D18" s="21">
        <f t="shared" si="0"/>
        <v>7.0038910505836579E-3</v>
      </c>
    </row>
    <row r="19" spans="1:4" x14ac:dyDescent="0.2">
      <c r="A19" s="30" t="s">
        <v>55</v>
      </c>
      <c r="B19" s="31">
        <v>2</v>
      </c>
      <c r="C19" s="32">
        <v>154</v>
      </c>
      <c r="D19" s="21">
        <f t="shared" si="0"/>
        <v>1.2987012987012988E-2</v>
      </c>
    </row>
    <row r="20" spans="1:4" x14ac:dyDescent="0.2">
      <c r="A20" s="30" t="s">
        <v>30</v>
      </c>
      <c r="B20" s="31">
        <v>10.199999999999999</v>
      </c>
      <c r="C20" s="32">
        <v>1542</v>
      </c>
      <c r="D20" s="21">
        <f t="shared" si="0"/>
        <v>6.6147859922178988E-3</v>
      </c>
    </row>
    <row r="21" spans="1:4" x14ac:dyDescent="0.2">
      <c r="A21" s="30" t="s">
        <v>40</v>
      </c>
      <c r="B21" s="31">
        <v>38.4</v>
      </c>
      <c r="C21" s="32">
        <v>154</v>
      </c>
      <c r="D21" s="21">
        <f t="shared" si="0"/>
        <v>0.24935064935064935</v>
      </c>
    </row>
    <row r="22" spans="1:4" x14ac:dyDescent="0.2">
      <c r="A22" s="30" t="s">
        <v>33</v>
      </c>
      <c r="B22" s="31">
        <v>6</v>
      </c>
      <c r="C22" s="32">
        <v>462</v>
      </c>
      <c r="D22" s="21">
        <f t="shared" si="0"/>
        <v>1.2987012987012988E-2</v>
      </c>
    </row>
    <row r="23" spans="1:4" x14ac:dyDescent="0.2">
      <c r="A23" s="30" t="s">
        <v>32</v>
      </c>
      <c r="B23" s="31">
        <v>7.02</v>
      </c>
      <c r="C23" s="32">
        <v>771</v>
      </c>
      <c r="D23" s="21">
        <f t="shared" si="0"/>
        <v>9.1050583657587541E-3</v>
      </c>
    </row>
    <row r="24" spans="1:4" x14ac:dyDescent="0.2">
      <c r="A24" s="30" t="s">
        <v>26</v>
      </c>
      <c r="B24" s="31">
        <v>10.8</v>
      </c>
      <c r="C24" s="32">
        <v>771</v>
      </c>
      <c r="D24" s="21">
        <f t="shared" si="0"/>
        <v>1.4007782101167316E-2</v>
      </c>
    </row>
    <row r="25" spans="1:4" x14ac:dyDescent="0.2">
      <c r="A25" s="30" t="s">
        <v>54</v>
      </c>
      <c r="B25" s="31">
        <v>2</v>
      </c>
      <c r="C25" s="32">
        <v>154</v>
      </c>
      <c r="D25" s="21">
        <f t="shared" si="0"/>
        <v>1.2987012987012988E-2</v>
      </c>
    </row>
    <row r="26" spans="1:4" x14ac:dyDescent="0.2">
      <c r="A26" s="30" t="s">
        <v>66</v>
      </c>
      <c r="B26" s="31">
        <v>6.48</v>
      </c>
      <c r="C26" s="32">
        <v>5</v>
      </c>
      <c r="D26" s="21">
        <f t="shared" si="0"/>
        <v>1.296</v>
      </c>
    </row>
    <row r="27" spans="1:4" x14ac:dyDescent="0.2">
      <c r="A27" s="30" t="s">
        <v>31</v>
      </c>
      <c r="B27" s="31">
        <v>6</v>
      </c>
      <c r="C27" s="32">
        <v>771</v>
      </c>
      <c r="D27" s="21">
        <f t="shared" si="0"/>
        <v>7.7821011673151752E-3</v>
      </c>
    </row>
    <row r="28" spans="1:4" x14ac:dyDescent="0.2">
      <c r="A28" s="30" t="s">
        <v>52</v>
      </c>
      <c r="B28" s="31">
        <v>4.5</v>
      </c>
      <c r="C28" s="32">
        <v>771</v>
      </c>
      <c r="D28" s="21">
        <f t="shared" si="0"/>
        <v>5.8365758754863814E-3</v>
      </c>
    </row>
    <row r="29" spans="1:4" x14ac:dyDescent="0.2">
      <c r="A29" s="30" t="s">
        <v>25</v>
      </c>
      <c r="B29" s="31">
        <v>8.4</v>
      </c>
      <c r="C29" s="32">
        <v>1542</v>
      </c>
      <c r="D29" s="21">
        <f t="shared" si="0"/>
        <v>5.4474708171206232E-3</v>
      </c>
    </row>
    <row r="30" spans="1:4" x14ac:dyDescent="0.2">
      <c r="A30" s="30" t="s">
        <v>39</v>
      </c>
      <c r="B30" s="31">
        <v>24</v>
      </c>
      <c r="C30" s="32">
        <v>154</v>
      </c>
      <c r="D30" s="21">
        <f t="shared" si="0"/>
        <v>0.15584415584415584</v>
      </c>
    </row>
    <row r="31" spans="1:4" x14ac:dyDescent="0.2">
      <c r="A31" s="30" t="s">
        <v>9</v>
      </c>
      <c r="B31" s="31">
        <v>34.200000000000003</v>
      </c>
      <c r="C31" s="32">
        <v>771</v>
      </c>
      <c r="D31" s="21">
        <f t="shared" si="0"/>
        <v>4.43579766536965E-2</v>
      </c>
    </row>
    <row r="32" spans="1:4" x14ac:dyDescent="0.2">
      <c r="A32" s="30" t="s">
        <v>34</v>
      </c>
      <c r="B32" s="31">
        <v>24</v>
      </c>
      <c r="C32" s="32">
        <v>771</v>
      </c>
      <c r="D32" s="21">
        <f t="shared" si="0"/>
        <v>3.1128404669260701E-2</v>
      </c>
    </row>
    <row r="33" spans="1:4" x14ac:dyDescent="0.2">
      <c r="A33" s="30"/>
      <c r="B33" s="31"/>
      <c r="C33" s="32"/>
      <c r="D33" s="21" t="str">
        <f t="shared" ref="D33" si="1">IF(A33&gt;"",B33/C33,"")</f>
        <v/>
      </c>
    </row>
    <row r="34" spans="1:4" x14ac:dyDescent="0.2">
      <c r="A34" s="30"/>
      <c r="B34" s="31"/>
      <c r="C34" s="32"/>
      <c r="D34" s="21" t="str">
        <f t="shared" ref="D34:D65" si="2">IF(A34&gt;"",B34/C34,"")</f>
        <v/>
      </c>
    </row>
    <row r="35" spans="1:4" x14ac:dyDescent="0.2">
      <c r="A35" s="30"/>
      <c r="B35" s="31"/>
      <c r="C35" s="32"/>
      <c r="D35" s="21" t="str">
        <f t="shared" si="2"/>
        <v/>
      </c>
    </row>
    <row r="36" spans="1:4" x14ac:dyDescent="0.2">
      <c r="A36" s="30"/>
      <c r="B36" s="31"/>
      <c r="C36" s="32"/>
      <c r="D36" s="21" t="str">
        <f t="shared" si="2"/>
        <v/>
      </c>
    </row>
    <row r="37" spans="1:4" x14ac:dyDescent="0.2">
      <c r="A37" s="30"/>
      <c r="B37" s="31"/>
      <c r="C37" s="32"/>
      <c r="D37" s="21" t="str">
        <f t="shared" si="2"/>
        <v/>
      </c>
    </row>
    <row r="38" spans="1:4" x14ac:dyDescent="0.2">
      <c r="A38" s="30"/>
      <c r="B38" s="31"/>
      <c r="C38" s="32"/>
      <c r="D38" s="21" t="str">
        <f t="shared" si="2"/>
        <v/>
      </c>
    </row>
    <row r="39" spans="1:4" x14ac:dyDescent="0.2">
      <c r="A39" s="30"/>
      <c r="B39" s="31"/>
      <c r="C39" s="32"/>
      <c r="D39" s="21" t="str">
        <f t="shared" si="2"/>
        <v/>
      </c>
    </row>
    <row r="40" spans="1:4" x14ac:dyDescent="0.2">
      <c r="A40" s="30"/>
      <c r="B40" s="31"/>
      <c r="C40" s="32"/>
      <c r="D40" s="21" t="str">
        <f t="shared" si="2"/>
        <v/>
      </c>
    </row>
    <row r="41" spans="1:4" x14ac:dyDescent="0.2">
      <c r="A41" s="30"/>
      <c r="B41" s="31"/>
      <c r="C41" s="32"/>
      <c r="D41" s="21" t="str">
        <f t="shared" si="2"/>
        <v/>
      </c>
    </row>
    <row r="42" spans="1:4" x14ac:dyDescent="0.2">
      <c r="A42" s="30"/>
      <c r="B42" s="31"/>
      <c r="C42" s="32"/>
      <c r="D42" s="21" t="str">
        <f t="shared" si="2"/>
        <v/>
      </c>
    </row>
    <row r="43" spans="1:4" x14ac:dyDescent="0.2">
      <c r="A43" s="30"/>
      <c r="B43" s="31"/>
      <c r="C43" s="32"/>
      <c r="D43" s="21" t="str">
        <f t="shared" si="2"/>
        <v/>
      </c>
    </row>
    <row r="44" spans="1:4" x14ac:dyDescent="0.2">
      <c r="A44" s="30"/>
      <c r="B44" s="31"/>
      <c r="C44" s="32"/>
      <c r="D44" s="21" t="str">
        <f t="shared" si="2"/>
        <v/>
      </c>
    </row>
    <row r="45" spans="1:4" x14ac:dyDescent="0.2">
      <c r="A45" s="30"/>
      <c r="B45" s="31"/>
      <c r="C45" s="32"/>
      <c r="D45" s="21" t="str">
        <f t="shared" si="2"/>
        <v/>
      </c>
    </row>
    <row r="46" spans="1:4" x14ac:dyDescent="0.2">
      <c r="A46" s="30"/>
      <c r="B46" s="31"/>
      <c r="C46" s="32"/>
      <c r="D46" s="21" t="str">
        <f t="shared" si="2"/>
        <v/>
      </c>
    </row>
    <row r="47" spans="1:4" x14ac:dyDescent="0.2">
      <c r="A47" s="30"/>
      <c r="B47" s="31"/>
      <c r="C47" s="32"/>
      <c r="D47" s="21" t="str">
        <f t="shared" si="2"/>
        <v/>
      </c>
    </row>
    <row r="48" spans="1:4" x14ac:dyDescent="0.2">
      <c r="A48" s="30"/>
      <c r="B48" s="31"/>
      <c r="C48" s="32"/>
      <c r="D48" s="21" t="str">
        <f t="shared" si="2"/>
        <v/>
      </c>
    </row>
    <row r="49" spans="1:4" x14ac:dyDescent="0.2">
      <c r="A49" s="30"/>
      <c r="B49" s="31"/>
      <c r="C49" s="32"/>
      <c r="D49" s="21" t="str">
        <f t="shared" si="2"/>
        <v/>
      </c>
    </row>
    <row r="50" spans="1:4" x14ac:dyDescent="0.2">
      <c r="A50" s="30"/>
      <c r="B50" s="31"/>
      <c r="C50" s="32"/>
      <c r="D50" s="21" t="str">
        <f t="shared" si="2"/>
        <v/>
      </c>
    </row>
    <row r="51" spans="1:4" x14ac:dyDescent="0.2">
      <c r="A51" s="30"/>
      <c r="B51" s="31"/>
      <c r="C51" s="32"/>
      <c r="D51" s="21" t="str">
        <f t="shared" si="2"/>
        <v/>
      </c>
    </row>
    <row r="52" spans="1:4" x14ac:dyDescent="0.2">
      <c r="A52" s="30"/>
      <c r="B52" s="31"/>
      <c r="C52" s="32"/>
      <c r="D52" s="21" t="str">
        <f t="shared" si="2"/>
        <v/>
      </c>
    </row>
    <row r="53" spans="1:4" x14ac:dyDescent="0.2">
      <c r="A53" s="30"/>
      <c r="B53" s="31"/>
      <c r="C53" s="32"/>
      <c r="D53" s="21" t="str">
        <f t="shared" si="2"/>
        <v/>
      </c>
    </row>
    <row r="54" spans="1:4" x14ac:dyDescent="0.2">
      <c r="A54" s="30"/>
      <c r="B54" s="31"/>
      <c r="C54" s="32"/>
      <c r="D54" s="21" t="str">
        <f t="shared" si="2"/>
        <v/>
      </c>
    </row>
    <row r="55" spans="1:4" x14ac:dyDescent="0.2">
      <c r="A55" s="30"/>
      <c r="B55" s="31"/>
      <c r="C55" s="32"/>
      <c r="D55" s="21" t="str">
        <f t="shared" si="2"/>
        <v/>
      </c>
    </row>
    <row r="56" spans="1:4" x14ac:dyDescent="0.2">
      <c r="A56" s="30"/>
      <c r="B56" s="31"/>
      <c r="C56" s="32"/>
      <c r="D56" s="21" t="str">
        <f t="shared" si="2"/>
        <v/>
      </c>
    </row>
    <row r="57" spans="1:4" x14ac:dyDescent="0.2">
      <c r="A57" s="30"/>
      <c r="B57" s="31"/>
      <c r="C57" s="32"/>
      <c r="D57" s="21" t="str">
        <f t="shared" si="2"/>
        <v/>
      </c>
    </row>
    <row r="58" spans="1:4" x14ac:dyDescent="0.2">
      <c r="A58" s="30"/>
      <c r="B58" s="31"/>
      <c r="C58" s="32"/>
      <c r="D58" s="21" t="str">
        <f t="shared" si="2"/>
        <v/>
      </c>
    </row>
    <row r="59" spans="1:4" x14ac:dyDescent="0.2">
      <c r="A59" s="30"/>
      <c r="B59" s="31"/>
      <c r="C59" s="32"/>
      <c r="D59" s="21" t="str">
        <f t="shared" si="2"/>
        <v/>
      </c>
    </row>
    <row r="60" spans="1:4" x14ac:dyDescent="0.2">
      <c r="A60" s="30"/>
      <c r="B60" s="31"/>
      <c r="C60" s="32"/>
      <c r="D60" s="21" t="str">
        <f t="shared" si="2"/>
        <v/>
      </c>
    </row>
    <row r="61" spans="1:4" x14ac:dyDescent="0.2">
      <c r="A61" s="30"/>
      <c r="B61" s="31"/>
      <c r="C61" s="32"/>
      <c r="D61" s="21" t="str">
        <f t="shared" si="2"/>
        <v/>
      </c>
    </row>
    <row r="62" spans="1:4" x14ac:dyDescent="0.2">
      <c r="A62" s="30"/>
      <c r="B62" s="31"/>
      <c r="C62" s="32"/>
      <c r="D62" s="21" t="str">
        <f t="shared" si="2"/>
        <v/>
      </c>
    </row>
    <row r="63" spans="1:4" x14ac:dyDescent="0.2">
      <c r="A63" s="30"/>
      <c r="B63" s="31"/>
      <c r="C63" s="32"/>
      <c r="D63" s="21" t="str">
        <f t="shared" si="2"/>
        <v/>
      </c>
    </row>
    <row r="64" spans="1:4" x14ac:dyDescent="0.2">
      <c r="A64" s="30"/>
      <c r="B64" s="31"/>
      <c r="C64" s="32"/>
      <c r="D64" s="21" t="str">
        <f t="shared" si="2"/>
        <v/>
      </c>
    </row>
    <row r="65" spans="1:4" x14ac:dyDescent="0.2">
      <c r="A65" s="30"/>
      <c r="B65" s="31"/>
      <c r="C65" s="32"/>
      <c r="D65" s="21" t="str">
        <f t="shared" si="2"/>
        <v/>
      </c>
    </row>
    <row r="66" spans="1:4" x14ac:dyDescent="0.2">
      <c r="A66" s="30"/>
      <c r="B66" s="31"/>
      <c r="C66" s="32"/>
      <c r="D66" s="21" t="str">
        <f t="shared" ref="D66:D96" si="3">IF(A66&gt;"",B66/C66,"")</f>
        <v/>
      </c>
    </row>
    <row r="67" spans="1:4" x14ac:dyDescent="0.2">
      <c r="A67" s="30"/>
      <c r="B67" s="31"/>
      <c r="C67" s="32"/>
      <c r="D67" s="21" t="str">
        <f t="shared" si="3"/>
        <v/>
      </c>
    </row>
    <row r="68" spans="1:4" x14ac:dyDescent="0.2">
      <c r="A68" s="30"/>
      <c r="B68" s="31"/>
      <c r="C68" s="32"/>
      <c r="D68" s="21" t="str">
        <f t="shared" si="3"/>
        <v/>
      </c>
    </row>
    <row r="69" spans="1:4" x14ac:dyDescent="0.2">
      <c r="A69" s="30"/>
      <c r="B69" s="31"/>
      <c r="C69" s="32"/>
      <c r="D69" s="21" t="str">
        <f t="shared" si="3"/>
        <v/>
      </c>
    </row>
    <row r="70" spans="1:4" x14ac:dyDescent="0.2">
      <c r="A70" s="30"/>
      <c r="B70" s="31"/>
      <c r="C70" s="32"/>
      <c r="D70" s="21" t="str">
        <f t="shared" si="3"/>
        <v/>
      </c>
    </row>
    <row r="71" spans="1:4" x14ac:dyDescent="0.2">
      <c r="A71" s="30"/>
      <c r="B71" s="31"/>
      <c r="C71" s="32"/>
      <c r="D71" s="21" t="str">
        <f t="shared" si="3"/>
        <v/>
      </c>
    </row>
    <row r="72" spans="1:4" x14ac:dyDescent="0.2">
      <c r="A72" s="30"/>
      <c r="B72" s="31"/>
      <c r="C72" s="32"/>
      <c r="D72" s="21" t="str">
        <f t="shared" si="3"/>
        <v/>
      </c>
    </row>
    <row r="73" spans="1:4" x14ac:dyDescent="0.2">
      <c r="A73" s="30"/>
      <c r="B73" s="31"/>
      <c r="C73" s="32"/>
      <c r="D73" s="21" t="str">
        <f t="shared" si="3"/>
        <v/>
      </c>
    </row>
    <row r="74" spans="1:4" x14ac:dyDescent="0.2">
      <c r="A74" s="30"/>
      <c r="B74" s="31"/>
      <c r="C74" s="32"/>
      <c r="D74" s="21" t="str">
        <f t="shared" si="3"/>
        <v/>
      </c>
    </row>
    <row r="75" spans="1:4" x14ac:dyDescent="0.2">
      <c r="A75" s="30"/>
      <c r="B75" s="31"/>
      <c r="C75" s="32"/>
      <c r="D75" s="21" t="str">
        <f t="shared" si="3"/>
        <v/>
      </c>
    </row>
    <row r="76" spans="1:4" x14ac:dyDescent="0.2">
      <c r="A76" s="30"/>
      <c r="B76" s="31"/>
      <c r="C76" s="32"/>
      <c r="D76" s="21" t="str">
        <f t="shared" si="3"/>
        <v/>
      </c>
    </row>
    <row r="77" spans="1:4" x14ac:dyDescent="0.2">
      <c r="A77" s="30"/>
      <c r="B77" s="31"/>
      <c r="C77" s="32"/>
      <c r="D77" s="21" t="str">
        <f t="shared" si="3"/>
        <v/>
      </c>
    </row>
    <row r="78" spans="1:4" x14ac:dyDescent="0.2">
      <c r="A78" s="30"/>
      <c r="B78" s="31"/>
      <c r="C78" s="32"/>
      <c r="D78" s="21" t="str">
        <f t="shared" si="3"/>
        <v/>
      </c>
    </row>
    <row r="79" spans="1:4" x14ac:dyDescent="0.2">
      <c r="A79" s="30"/>
      <c r="B79" s="31"/>
      <c r="C79" s="32"/>
      <c r="D79" s="21" t="str">
        <f t="shared" si="3"/>
        <v/>
      </c>
    </row>
    <row r="80" spans="1:4" x14ac:dyDescent="0.2">
      <c r="A80" s="30"/>
      <c r="B80" s="31"/>
      <c r="C80" s="32"/>
      <c r="D80" s="21" t="str">
        <f t="shared" si="3"/>
        <v/>
      </c>
    </row>
    <row r="81" spans="1:4" x14ac:dyDescent="0.2">
      <c r="A81" s="30"/>
      <c r="B81" s="31"/>
      <c r="C81" s="32"/>
      <c r="D81" s="21" t="str">
        <f t="shared" si="3"/>
        <v/>
      </c>
    </row>
    <row r="82" spans="1:4" x14ac:dyDescent="0.2">
      <c r="A82" s="30"/>
      <c r="B82" s="31"/>
      <c r="C82" s="32"/>
      <c r="D82" s="21" t="str">
        <f t="shared" si="3"/>
        <v/>
      </c>
    </row>
    <row r="83" spans="1:4" x14ac:dyDescent="0.2">
      <c r="A83" s="30"/>
      <c r="B83" s="31"/>
      <c r="C83" s="32"/>
      <c r="D83" s="21" t="str">
        <f t="shared" si="3"/>
        <v/>
      </c>
    </row>
    <row r="84" spans="1:4" x14ac:dyDescent="0.2">
      <c r="A84" s="30"/>
      <c r="B84" s="31"/>
      <c r="C84" s="32"/>
      <c r="D84" s="21" t="str">
        <f t="shared" si="3"/>
        <v/>
      </c>
    </row>
    <row r="85" spans="1:4" x14ac:dyDescent="0.2">
      <c r="A85" s="30"/>
      <c r="B85" s="31"/>
      <c r="C85" s="32"/>
      <c r="D85" s="21" t="str">
        <f t="shared" si="3"/>
        <v/>
      </c>
    </row>
    <row r="86" spans="1:4" x14ac:dyDescent="0.2">
      <c r="A86" s="30"/>
      <c r="B86" s="31"/>
      <c r="C86" s="32"/>
      <c r="D86" s="21" t="str">
        <f t="shared" si="3"/>
        <v/>
      </c>
    </row>
    <row r="87" spans="1:4" x14ac:dyDescent="0.2">
      <c r="A87" s="30"/>
      <c r="B87" s="31"/>
      <c r="C87" s="32"/>
      <c r="D87" s="21" t="str">
        <f t="shared" si="3"/>
        <v/>
      </c>
    </row>
    <row r="88" spans="1:4" x14ac:dyDescent="0.2">
      <c r="A88" s="30"/>
      <c r="B88" s="31"/>
      <c r="C88" s="32"/>
      <c r="D88" s="21" t="str">
        <f t="shared" si="3"/>
        <v/>
      </c>
    </row>
    <row r="89" spans="1:4" x14ac:dyDescent="0.2">
      <c r="A89" s="30"/>
      <c r="B89" s="31"/>
      <c r="C89" s="32"/>
      <c r="D89" s="21" t="str">
        <f t="shared" si="3"/>
        <v/>
      </c>
    </row>
    <row r="90" spans="1:4" x14ac:dyDescent="0.2">
      <c r="A90" s="30"/>
      <c r="B90" s="31"/>
      <c r="C90" s="32"/>
      <c r="D90" s="21" t="str">
        <f t="shared" si="3"/>
        <v/>
      </c>
    </row>
    <row r="91" spans="1:4" x14ac:dyDescent="0.2">
      <c r="A91" s="30"/>
      <c r="B91" s="31"/>
      <c r="C91" s="32"/>
      <c r="D91" s="21" t="str">
        <f t="shared" si="3"/>
        <v/>
      </c>
    </row>
    <row r="92" spans="1:4" x14ac:dyDescent="0.2">
      <c r="A92" s="30"/>
      <c r="B92" s="31"/>
      <c r="C92" s="32"/>
      <c r="D92" s="21" t="str">
        <f t="shared" si="3"/>
        <v/>
      </c>
    </row>
    <row r="93" spans="1:4" x14ac:dyDescent="0.2">
      <c r="A93" s="30"/>
      <c r="B93" s="31"/>
      <c r="C93" s="32"/>
      <c r="D93" s="21" t="str">
        <f t="shared" si="3"/>
        <v/>
      </c>
    </row>
    <row r="94" spans="1:4" x14ac:dyDescent="0.2">
      <c r="A94" s="30"/>
      <c r="B94" s="31"/>
      <c r="C94" s="32"/>
      <c r="D94" s="21" t="str">
        <f t="shared" si="3"/>
        <v/>
      </c>
    </row>
    <row r="95" spans="1:4" x14ac:dyDescent="0.2">
      <c r="A95" s="30"/>
      <c r="B95" s="31"/>
      <c r="C95" s="32"/>
      <c r="D95" s="21" t="str">
        <f t="shared" si="3"/>
        <v/>
      </c>
    </row>
    <row r="96" spans="1:4" ht="17" thickBot="1" x14ac:dyDescent="0.25">
      <c r="A96" s="33"/>
      <c r="B96" s="34"/>
      <c r="C96" s="35"/>
      <c r="D96" s="22" t="str">
        <f t="shared" si="3"/>
        <v/>
      </c>
    </row>
    <row r="97" ht="17" thickTop="1" x14ac:dyDescent="0.2"/>
  </sheetData>
  <sheetProtection sort="0"/>
  <sortState xmlns:xlrd2="http://schemas.microsoft.com/office/spreadsheetml/2017/richdata2" ref="A3:D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1DF9-0796-1149-8A41-8C3B73AD693C}">
  <dimension ref="A1:K212"/>
  <sheetViews>
    <sheetView tabSelected="1" workbookViewId="0">
      <pane ySplit="1" topLeftCell="A173" activePane="bottomLeft" state="frozen"/>
      <selection pane="bottomLeft" activeCell="A172" sqref="A172"/>
    </sheetView>
  </sheetViews>
  <sheetFormatPr baseColWidth="10" defaultRowHeight="16" x14ac:dyDescent="0.2"/>
  <cols>
    <col min="1" max="1" width="29.83203125" customWidth="1"/>
    <col min="2" max="2" width="27.6640625" customWidth="1"/>
    <col min="3" max="3" width="11.1640625" style="2" customWidth="1"/>
    <col min="4" max="4" width="13.5" style="4" customWidth="1"/>
    <col min="5" max="5" width="20.83203125" customWidth="1"/>
    <col min="6" max="6" width="10.5" style="4" customWidth="1"/>
    <col min="7" max="8" width="13.83203125" customWidth="1"/>
  </cols>
  <sheetData>
    <row r="1" spans="1:11" ht="18" thickTop="1" thickBot="1" x14ac:dyDescent="0.25">
      <c r="A1" s="5" t="s">
        <v>4</v>
      </c>
      <c r="B1" s="7" t="s">
        <v>5</v>
      </c>
      <c r="C1" s="8" t="s">
        <v>6</v>
      </c>
      <c r="D1" s="11" t="s">
        <v>7</v>
      </c>
      <c r="E1" s="5" t="s">
        <v>18</v>
      </c>
      <c r="F1" s="49" t="s">
        <v>19</v>
      </c>
      <c r="G1" s="13" t="s">
        <v>21</v>
      </c>
      <c r="H1" s="14" t="s">
        <v>22</v>
      </c>
      <c r="I1" s="1"/>
      <c r="J1" s="1"/>
      <c r="K1" s="1"/>
    </row>
    <row r="2" spans="1:11" ht="17" thickTop="1" x14ac:dyDescent="0.2">
      <c r="A2" s="36" t="s">
        <v>68</v>
      </c>
      <c r="B2" s="37" t="s">
        <v>33</v>
      </c>
      <c r="C2" s="38">
        <v>6</v>
      </c>
      <c r="D2" s="12">
        <f>IF(B2&gt;"",C2*(VLOOKUP(B2,'Oils Price List'!$A$2:$D$97,4,TRUE)),"")</f>
        <v>7.792207792207792E-2</v>
      </c>
      <c r="E2" s="36" t="s">
        <v>51</v>
      </c>
      <c r="F2" s="10">
        <f>IF(E2&gt;"",VLOOKUP(E2,'Lookup Data'!$A$2:$D$50,4,TRUE),"")</f>
        <v>1.296</v>
      </c>
      <c r="G2" s="18"/>
      <c r="H2" s="19"/>
    </row>
    <row r="3" spans="1:11" x14ac:dyDescent="0.2">
      <c r="A3" s="48"/>
      <c r="B3" s="37" t="s">
        <v>9</v>
      </c>
      <c r="C3" s="38">
        <v>6</v>
      </c>
      <c r="D3" s="12">
        <f>IF(B3&gt;"",C3*(VLOOKUP(B3,'Oils Price List'!$A$2:$D$97,4,TRUE)),"")</f>
        <v>0.26614785992217899</v>
      </c>
      <c r="E3" s="36" t="s">
        <v>42</v>
      </c>
      <c r="F3" s="10">
        <f>IF(E3&gt;"",VLOOKUP(E3,'Lookup Data'!$A$2:$D$50,4,TRUE),"")</f>
        <v>0.1</v>
      </c>
      <c r="G3" s="18"/>
      <c r="H3" s="19"/>
    </row>
    <row r="4" spans="1:11" x14ac:dyDescent="0.2">
      <c r="A4" s="48"/>
      <c r="B4" s="37"/>
      <c r="C4" s="38"/>
      <c r="D4" s="12" t="str">
        <f>IF(B4&gt;"",C4*(VLOOKUP(B4,'Oils Price List'!$A$2:$D$97,4,TRUE)),"")</f>
        <v/>
      </c>
      <c r="E4" s="36" t="s">
        <v>44</v>
      </c>
      <c r="F4" s="10">
        <f>IF(E4&gt;"",VLOOKUP(E4,'Lookup Data'!$A$2:$D$50,4,TRUE),"")</f>
        <v>0.06</v>
      </c>
      <c r="G4" s="18"/>
      <c r="H4" s="19"/>
    </row>
    <row r="5" spans="1:11" x14ac:dyDescent="0.2">
      <c r="A5" s="48"/>
      <c r="B5" s="37"/>
      <c r="C5" s="38"/>
      <c r="D5" s="12" t="str">
        <f>IF(B5&gt;"",C5*(VLOOKUP(B5,'Oils Price List'!$A$2:$D$97,4,TRUE)),"")</f>
        <v/>
      </c>
      <c r="E5" s="36" t="s">
        <v>47</v>
      </c>
      <c r="F5" s="10">
        <f>IF(E5&gt;"",VLOOKUP(E5,'Lookup Data'!$A$2:$D$50,4,TRUE),"")</f>
        <v>0.8</v>
      </c>
      <c r="G5" s="18"/>
      <c r="H5" s="19"/>
    </row>
    <row r="6" spans="1:11" x14ac:dyDescent="0.2">
      <c r="A6" s="48"/>
      <c r="B6" s="37"/>
      <c r="C6" s="38"/>
      <c r="D6" s="12" t="str">
        <f>IF(B6&gt;"",C6*(VLOOKUP(B6,'Oils Price List'!$A$2:$D$97,4,TRUE)),"")</f>
        <v/>
      </c>
      <c r="E6" s="36" t="s">
        <v>48</v>
      </c>
      <c r="F6" s="10">
        <f>IF(E6&gt;"",VLOOKUP(E6,'Lookup Data'!$A$2:$D$50,4,TRUE),"")</f>
        <v>0.2</v>
      </c>
      <c r="G6" s="18"/>
      <c r="H6" s="19"/>
    </row>
    <row r="7" spans="1:11" x14ac:dyDescent="0.2">
      <c r="A7" s="48"/>
      <c r="B7" s="37"/>
      <c r="C7" s="38"/>
      <c r="D7" s="12" t="str">
        <f>IF(B7&gt;"",C7*(VLOOKUP(B7,'Oils Price List'!$A$2:$D$97,4,TRUE)),"")</f>
        <v/>
      </c>
      <c r="E7" s="36"/>
      <c r="F7" s="10" t="str">
        <f>IF(E7&gt;"",VLOOKUP(E7,'Lookup Data'!$A$2:$D$50,4,TRUE),"")</f>
        <v/>
      </c>
      <c r="G7" s="18"/>
      <c r="H7" s="19"/>
    </row>
    <row r="8" spans="1:11" x14ac:dyDescent="0.2">
      <c r="A8" s="48"/>
      <c r="B8" s="37"/>
      <c r="C8" s="38"/>
      <c r="D8" s="12" t="str">
        <f>IF(B8&gt;"",C8*(VLOOKUP(B8,'Oils Price List'!$A$2:$D$97,4,TRUE)),"")</f>
        <v/>
      </c>
      <c r="E8" s="36"/>
      <c r="F8" s="10" t="str">
        <f>IF(E8&gt;"",VLOOKUP(E8,'Lookup Data'!$A$2:$D$50,4,TRUE),"")</f>
        <v/>
      </c>
      <c r="G8" s="18"/>
      <c r="H8" s="19"/>
    </row>
    <row r="9" spans="1:11" x14ac:dyDescent="0.2">
      <c r="A9" s="48"/>
      <c r="B9" s="37"/>
      <c r="C9" s="38"/>
      <c r="D9" s="12" t="str">
        <f>IF(B9&gt;"",C9*(VLOOKUP(B9,'Oils Price List'!$A$2:$D$97,4,TRUE)),"")</f>
        <v/>
      </c>
      <c r="E9" s="36"/>
      <c r="F9" s="10" t="str">
        <f>IF(E9&gt;"",VLOOKUP(E9,'Lookup Data'!$A$2:$D$50,4,TRUE),"")</f>
        <v/>
      </c>
      <c r="G9" s="18"/>
      <c r="H9" s="19"/>
    </row>
    <row r="10" spans="1:11" ht="17" thickBot="1" x14ac:dyDescent="0.25">
      <c r="A10" s="48"/>
      <c r="B10" s="37"/>
      <c r="C10" s="38"/>
      <c r="D10" s="12" t="str">
        <f>IF(B10&gt;"",C10*(VLOOKUP(B10,'Oils Price List'!$A$2:$D$97,4,TRUE)),"")</f>
        <v/>
      </c>
      <c r="E10" s="36"/>
      <c r="F10" s="10" t="str">
        <f>IF(E10&gt;"",VLOOKUP(E10,'Lookup Data'!$A$2:$D$50,4,TRUE),"")</f>
        <v/>
      </c>
      <c r="G10" s="18"/>
      <c r="H10" s="19"/>
    </row>
    <row r="11" spans="1:11" ht="18" thickTop="1" thickBot="1" x14ac:dyDescent="0.25">
      <c r="A11" s="47"/>
      <c r="B11" s="40"/>
      <c r="C11" s="41"/>
      <c r="D11" s="11">
        <f>IF(D2&lt;"",SUM(D2:D10),"")</f>
        <v>0.34406993784425688</v>
      </c>
      <c r="E11" s="39"/>
      <c r="F11" s="9">
        <f>IF(F2&lt;"",SUM(F2:F10),"")</f>
        <v>2.4560000000000004</v>
      </c>
      <c r="G11" s="9">
        <f>IF(F11&lt;"",(D11+F11)*(1+'Lookup Data'!$H$1),"")</f>
        <v>4.0601014098741723</v>
      </c>
      <c r="H11" s="6">
        <f>IF(G11&lt;"",G11*(1+'Lookup Data'!$H$2),"")</f>
        <v>5.0751267623427152</v>
      </c>
      <c r="I11" s="4"/>
    </row>
    <row r="12" spans="1:11" ht="17" thickTop="1" x14ac:dyDescent="0.2">
      <c r="A12" s="36" t="s">
        <v>69</v>
      </c>
      <c r="B12" s="37" t="s">
        <v>25</v>
      </c>
      <c r="C12" s="38">
        <v>6</v>
      </c>
      <c r="D12" s="12">
        <f>IF(B12&gt;"",C12*(VLOOKUP(B12,'Oils Price List'!$A$2:$D$97,4,TRUE)),"")</f>
        <v>3.2684824902723737E-2</v>
      </c>
      <c r="E12" s="36" t="s">
        <v>51</v>
      </c>
      <c r="F12" s="10">
        <f>IF(E12&gt;"",VLOOKUP(E12,'Lookup Data'!$A$2:$D$50,4,TRUE),"")</f>
        <v>1.296</v>
      </c>
      <c r="G12" s="18"/>
      <c r="H12" s="19"/>
      <c r="I12" s="4"/>
    </row>
    <row r="13" spans="1:11" x14ac:dyDescent="0.2">
      <c r="A13" s="48"/>
      <c r="B13" s="37" t="s">
        <v>34</v>
      </c>
      <c r="C13" s="38">
        <v>6</v>
      </c>
      <c r="D13" s="12">
        <f>IF(B13&gt;"",C13*(VLOOKUP(B13,'Oils Price List'!$A$2:$D$97,4,TRUE)),"")</f>
        <v>0.1867704280155642</v>
      </c>
      <c r="E13" s="36" t="s">
        <v>42</v>
      </c>
      <c r="F13" s="10">
        <f>IF(E13&gt;"",VLOOKUP(E13,'Lookup Data'!$A$2:$D$50,4,TRUE),"")</f>
        <v>0.1</v>
      </c>
      <c r="G13" s="18"/>
      <c r="H13" s="19"/>
      <c r="I13" s="4"/>
    </row>
    <row r="14" spans="1:11" x14ac:dyDescent="0.2">
      <c r="A14" s="48"/>
      <c r="B14" s="37"/>
      <c r="C14" s="38"/>
      <c r="D14" s="12" t="str">
        <f>IF(B14&gt;"",C14*(VLOOKUP(B14,'Oils Price List'!$A$2:$D$97,4,TRUE)),"")</f>
        <v/>
      </c>
      <c r="E14" s="36" t="s">
        <v>44</v>
      </c>
      <c r="F14" s="10">
        <f>IF(E14&gt;"",VLOOKUP(E14,'Lookup Data'!$A$2:$D$50,4,TRUE),"")</f>
        <v>0.06</v>
      </c>
      <c r="G14" s="18"/>
      <c r="H14" s="19"/>
    </row>
    <row r="15" spans="1:11" x14ac:dyDescent="0.2">
      <c r="A15" s="48"/>
      <c r="B15" s="37"/>
      <c r="C15" s="38"/>
      <c r="D15" s="12" t="str">
        <f>IF(B15&gt;"",C15*(VLOOKUP(B15,'Oils Price List'!$A$2:$D$97,4,TRUE)),"")</f>
        <v/>
      </c>
      <c r="E15" s="36" t="s">
        <v>47</v>
      </c>
      <c r="F15" s="10">
        <f>IF(E15&gt;"",VLOOKUP(E15,'Lookup Data'!$A$2:$D$50,4,TRUE),"")</f>
        <v>0.8</v>
      </c>
      <c r="G15" s="18"/>
      <c r="H15" s="19"/>
    </row>
    <row r="16" spans="1:11" x14ac:dyDescent="0.2">
      <c r="A16" s="48"/>
      <c r="B16" s="37"/>
      <c r="C16" s="38"/>
      <c r="D16" s="12" t="str">
        <f>IF(B16&gt;"",C16*(VLOOKUP(B16,'Oils Price List'!$A$2:$D$97,4,TRUE)),"")</f>
        <v/>
      </c>
      <c r="E16" s="36" t="s">
        <v>48</v>
      </c>
      <c r="F16" s="10">
        <f>IF(E16&gt;"",VLOOKUP(E16,'Lookup Data'!$A$2:$D$50,4,TRUE),"")</f>
        <v>0.2</v>
      </c>
      <c r="G16" s="18"/>
      <c r="H16" s="19"/>
    </row>
    <row r="17" spans="1:8" x14ac:dyDescent="0.2">
      <c r="A17" s="48"/>
      <c r="B17" s="37"/>
      <c r="C17" s="38"/>
      <c r="D17" s="12" t="str">
        <f>IF(B17&gt;"",C17*(VLOOKUP(B17,'Oils Price List'!$A$2:$D$97,4,TRUE)),"")</f>
        <v/>
      </c>
      <c r="E17" s="36"/>
      <c r="F17" s="10" t="str">
        <f>IF(E17&gt;"",VLOOKUP(E17,'Lookup Data'!$A$2:$D$50,4,TRUE),"")</f>
        <v/>
      </c>
      <c r="G17" s="18"/>
      <c r="H17" s="19"/>
    </row>
    <row r="18" spans="1:8" x14ac:dyDescent="0.2">
      <c r="A18" s="48"/>
      <c r="B18" s="37"/>
      <c r="C18" s="38"/>
      <c r="D18" s="12" t="str">
        <f>IF(B18&gt;"",C18*(VLOOKUP(B18,'Oils Price List'!$A$2:$D$97,4,TRUE)),"")</f>
        <v/>
      </c>
      <c r="E18" s="36"/>
      <c r="F18" s="10" t="str">
        <f>IF(E18&gt;"",VLOOKUP(E18,'Lookup Data'!$A$2:$D$50,4,TRUE),"")</f>
        <v/>
      </c>
      <c r="G18" s="18"/>
      <c r="H18" s="19"/>
    </row>
    <row r="19" spans="1:8" x14ac:dyDescent="0.2">
      <c r="A19" s="48"/>
      <c r="B19" s="37"/>
      <c r="C19" s="38"/>
      <c r="D19" s="12" t="str">
        <f>IF(B19&gt;"",C19*(VLOOKUP(B19,'Oils Price List'!$A$2:$D$97,4,TRUE)),"")</f>
        <v/>
      </c>
      <c r="E19" s="36"/>
      <c r="F19" s="10" t="str">
        <f>IF(E19&gt;"",VLOOKUP(E19,'Lookup Data'!$A$2:$D$50,4,TRUE),"")</f>
        <v/>
      </c>
      <c r="G19" s="18"/>
      <c r="H19" s="19"/>
    </row>
    <row r="20" spans="1:8" ht="17" thickBot="1" x14ac:dyDescent="0.25">
      <c r="A20" s="48"/>
      <c r="B20" s="37"/>
      <c r="C20" s="38"/>
      <c r="D20" s="12" t="str">
        <f>IF(B20&gt;"",C20*(VLOOKUP(B20,'Oils Price List'!$A$2:$D$97,4,TRUE)),"")</f>
        <v/>
      </c>
      <c r="E20" s="36"/>
      <c r="F20" s="10" t="str">
        <f>IF(E20&gt;"",VLOOKUP(E20,'Lookup Data'!$A$2:$D$50,4,TRUE),"")</f>
        <v/>
      </c>
      <c r="G20" s="18"/>
      <c r="H20" s="19"/>
    </row>
    <row r="21" spans="1:8" ht="18" thickTop="1" thickBot="1" x14ac:dyDescent="0.25">
      <c r="A21" s="47"/>
      <c r="B21" s="40"/>
      <c r="C21" s="41"/>
      <c r="D21" s="11">
        <f>IF(D12&lt;"",SUM(D12:D20),"")</f>
        <v>0.21945525291828794</v>
      </c>
      <c r="E21" s="39"/>
      <c r="F21" s="9">
        <f>IF(F12&lt;"",SUM(F12:F20),"")</f>
        <v>2.4560000000000004</v>
      </c>
      <c r="G21" s="9">
        <f>IF(F21&lt;"",(D21+F21)*(1+'Lookup Data'!$H$1),"")</f>
        <v>3.8794101167315183</v>
      </c>
      <c r="H21" s="6">
        <f>IF(G21&lt;"",G21*(1+'Lookup Data'!$H$2),"")</f>
        <v>4.8492626459143979</v>
      </c>
    </row>
    <row r="22" spans="1:8" ht="17" thickTop="1" x14ac:dyDescent="0.2">
      <c r="A22" s="36" t="s">
        <v>70</v>
      </c>
      <c r="B22" s="37" t="s">
        <v>27</v>
      </c>
      <c r="C22" s="38">
        <v>6</v>
      </c>
      <c r="D22" s="12">
        <f>IF(B22&gt;"",C22*(VLOOKUP(B22,'Oils Price List'!$A$2:$D$97,4,TRUE)),"")</f>
        <v>6.7704280155642019E-2</v>
      </c>
      <c r="E22" s="36" t="s">
        <v>51</v>
      </c>
      <c r="F22" s="10">
        <f>IF(E22&gt;"",VLOOKUP(E22,'Lookup Data'!$A$2:$D$50,4,TRUE),"")</f>
        <v>1.296</v>
      </c>
      <c r="G22" s="18"/>
      <c r="H22" s="19"/>
    </row>
    <row r="23" spans="1:8" x14ac:dyDescent="0.2">
      <c r="A23" s="48"/>
      <c r="B23" s="37" t="s">
        <v>35</v>
      </c>
      <c r="C23" s="38">
        <v>6</v>
      </c>
      <c r="D23" s="12">
        <f>IF(B23&gt;"",C23*(VLOOKUP(B23,'Oils Price List'!$A$2:$D$97,4,TRUE)),"")</f>
        <v>5.6623376623376631E-2</v>
      </c>
      <c r="E23" s="36" t="s">
        <v>42</v>
      </c>
      <c r="F23" s="10">
        <f>IF(E23&gt;"",VLOOKUP(E23,'Lookup Data'!$A$2:$D$50,4,TRUE),"")</f>
        <v>0.1</v>
      </c>
      <c r="G23" s="18"/>
      <c r="H23" s="19"/>
    </row>
    <row r="24" spans="1:8" x14ac:dyDescent="0.2">
      <c r="A24" s="48"/>
      <c r="B24" s="37"/>
      <c r="C24" s="38"/>
      <c r="D24" s="12" t="str">
        <f>IF(B24&gt;"",C24*(VLOOKUP(B24,'Oils Price List'!$A$2:$D$97,4,TRUE)),"")</f>
        <v/>
      </c>
      <c r="E24" s="36" t="s">
        <v>44</v>
      </c>
      <c r="F24" s="10">
        <f>IF(E24&gt;"",VLOOKUP(E24,'Lookup Data'!$A$2:$D$50,4,TRUE),"")</f>
        <v>0.06</v>
      </c>
      <c r="G24" s="18"/>
      <c r="H24" s="19"/>
    </row>
    <row r="25" spans="1:8" x14ac:dyDescent="0.2">
      <c r="A25" s="48"/>
      <c r="B25" s="37"/>
      <c r="C25" s="38"/>
      <c r="D25" s="12" t="str">
        <f>IF(B25&gt;"",C25*(VLOOKUP(B25,'Oils Price List'!$A$2:$D$97,4,TRUE)),"")</f>
        <v/>
      </c>
      <c r="E25" s="36" t="s">
        <v>47</v>
      </c>
      <c r="F25" s="10">
        <f>IF(E25&gt;"",VLOOKUP(E25,'Lookup Data'!$A$2:$D$50,4,TRUE),"")</f>
        <v>0.8</v>
      </c>
      <c r="G25" s="18"/>
      <c r="H25" s="19"/>
    </row>
    <row r="26" spans="1:8" x14ac:dyDescent="0.2">
      <c r="A26" s="48"/>
      <c r="B26" s="37"/>
      <c r="C26" s="38"/>
      <c r="D26" s="12" t="str">
        <f>IF(B26&gt;"",C26*(VLOOKUP(B26,'Oils Price List'!$A$2:$D$97,4,TRUE)),"")</f>
        <v/>
      </c>
      <c r="E26" s="36" t="s">
        <v>48</v>
      </c>
      <c r="F26" s="10">
        <f>IF(E26&gt;"",VLOOKUP(E26,'Lookup Data'!$A$2:$D$50,4,TRUE),"")</f>
        <v>0.2</v>
      </c>
      <c r="G26" s="18"/>
      <c r="H26" s="19"/>
    </row>
    <row r="27" spans="1:8" x14ac:dyDescent="0.2">
      <c r="A27" s="48"/>
      <c r="B27" s="37"/>
      <c r="C27" s="38"/>
      <c r="D27" s="12" t="str">
        <f>IF(B27&gt;"",C27*(VLOOKUP(B27,'Oils Price List'!$A$2:$D$97,4,TRUE)),"")</f>
        <v/>
      </c>
      <c r="E27" s="36"/>
      <c r="F27" s="10" t="str">
        <f>IF(E27&gt;"",VLOOKUP(E27,'Lookup Data'!$A$2:$D$50,4,TRUE),"")</f>
        <v/>
      </c>
      <c r="G27" s="18"/>
      <c r="H27" s="19"/>
    </row>
    <row r="28" spans="1:8" x14ac:dyDescent="0.2">
      <c r="A28" s="48"/>
      <c r="B28" s="37"/>
      <c r="C28" s="38"/>
      <c r="D28" s="12" t="str">
        <f>IF(B28&gt;"",C28*(VLOOKUP(B28,'Oils Price List'!$A$2:$D$97,4,TRUE)),"")</f>
        <v/>
      </c>
      <c r="E28" s="36"/>
      <c r="F28" s="10" t="str">
        <f>IF(E28&gt;"",VLOOKUP(E28,'Lookup Data'!$A$2:$D$50,4,TRUE),"")</f>
        <v/>
      </c>
      <c r="G28" s="18"/>
      <c r="H28" s="19"/>
    </row>
    <row r="29" spans="1:8" x14ac:dyDescent="0.2">
      <c r="A29" s="48"/>
      <c r="B29" s="37"/>
      <c r="C29" s="38"/>
      <c r="D29" s="12" t="str">
        <f>IF(B29&gt;"",C29*(VLOOKUP(B29,'Oils Price List'!$A$2:$D$97,4,TRUE)),"")</f>
        <v/>
      </c>
      <c r="E29" s="36"/>
      <c r="F29" s="10" t="str">
        <f>IF(E29&gt;"",VLOOKUP(E29,'Lookup Data'!$A$2:$D$50,4,TRUE),"")</f>
        <v/>
      </c>
      <c r="G29" s="18"/>
      <c r="H29" s="19"/>
    </row>
    <row r="30" spans="1:8" ht="17" thickBot="1" x14ac:dyDescent="0.25">
      <c r="A30" s="48"/>
      <c r="B30" s="37"/>
      <c r="C30" s="38"/>
      <c r="D30" s="12" t="str">
        <f>IF(B30&gt;"",C30*(VLOOKUP(B30,'Oils Price List'!$A$2:$D$97,4,TRUE)),"")</f>
        <v/>
      </c>
      <c r="E30" s="36"/>
      <c r="F30" s="10" t="str">
        <f>IF(E30&gt;"",VLOOKUP(E30,'Lookup Data'!$A$2:$D$50,4,TRUE),"")</f>
        <v/>
      </c>
      <c r="G30" s="18"/>
      <c r="H30" s="19"/>
    </row>
    <row r="31" spans="1:8" ht="18" thickTop="1" thickBot="1" x14ac:dyDescent="0.25">
      <c r="A31" s="47"/>
      <c r="B31" s="40"/>
      <c r="C31" s="41"/>
      <c r="D31" s="11">
        <f>IF(D22&lt;"",SUM(D22:D30),"")</f>
        <v>0.12432765677901865</v>
      </c>
      <c r="E31" s="39"/>
      <c r="F31" s="9">
        <f>IF(F22&lt;"",SUM(F22:F30),"")</f>
        <v>2.4560000000000004</v>
      </c>
      <c r="G31" s="9">
        <f>IF(F31&lt;"",(D31+F31)*(1+'Lookup Data'!$H$1),"")</f>
        <v>3.7414751023295776</v>
      </c>
      <c r="H31" s="6">
        <f>IF(G31&lt;"",G31*(1+'Lookup Data'!$H$2),"")</f>
        <v>4.6768438779119723</v>
      </c>
    </row>
    <row r="32" spans="1:8" ht="17" thickTop="1" x14ac:dyDescent="0.2">
      <c r="A32" s="36" t="s">
        <v>71</v>
      </c>
      <c r="B32" s="37" t="s">
        <v>26</v>
      </c>
      <c r="C32" s="38">
        <v>7</v>
      </c>
      <c r="D32" s="12">
        <f>IF(B32&gt;"",C32*(VLOOKUP(B32,'Oils Price List'!$A$2:$D$97,4,TRUE)),"")</f>
        <v>9.8054474708171205E-2</v>
      </c>
      <c r="E32" s="36" t="s">
        <v>51</v>
      </c>
      <c r="F32" s="10">
        <f>IF(E32&gt;"",VLOOKUP(E32,'Lookup Data'!$A$2:$D$50,4,TRUE),"")</f>
        <v>1.296</v>
      </c>
      <c r="G32" s="18"/>
      <c r="H32" s="19"/>
    </row>
    <row r="33" spans="1:8" x14ac:dyDescent="0.2">
      <c r="A33" s="48"/>
      <c r="B33" s="37" t="s">
        <v>36</v>
      </c>
      <c r="C33" s="38">
        <v>5</v>
      </c>
      <c r="D33" s="12">
        <f>IF(B33&gt;"",C33*(VLOOKUP(B33,'Oils Price List'!$A$2:$D$97,4,TRUE)),"")</f>
        <v>0.11688311688311689</v>
      </c>
      <c r="E33" s="36" t="s">
        <v>42</v>
      </c>
      <c r="F33" s="10">
        <f>IF(E33&gt;"",VLOOKUP(E33,'Lookup Data'!$A$2:$D$50,4,TRUE),"")</f>
        <v>0.1</v>
      </c>
      <c r="G33" s="18"/>
      <c r="H33" s="19"/>
    </row>
    <row r="34" spans="1:8" x14ac:dyDescent="0.2">
      <c r="A34" s="48"/>
      <c r="B34" s="37"/>
      <c r="C34" s="38"/>
      <c r="D34" s="12" t="str">
        <f>IF(B34&gt;"",C34*(VLOOKUP(B34,'Oils Price List'!$A$2:$D$97,4,TRUE)),"")</f>
        <v/>
      </c>
      <c r="E34" s="36" t="s">
        <v>44</v>
      </c>
      <c r="F34" s="10">
        <f>IF(E34&gt;"",VLOOKUP(E34,'Lookup Data'!$A$2:$D$50,4,TRUE),"")</f>
        <v>0.06</v>
      </c>
      <c r="G34" s="18"/>
      <c r="H34" s="19"/>
    </row>
    <row r="35" spans="1:8" x14ac:dyDescent="0.2">
      <c r="A35" s="48"/>
      <c r="B35" s="37"/>
      <c r="C35" s="38"/>
      <c r="D35" s="12" t="str">
        <f>IF(B35&gt;"",C35*(VLOOKUP(B35,'Oils Price List'!$A$2:$D$97,4,TRUE)),"")</f>
        <v/>
      </c>
      <c r="E35" s="36" t="s">
        <v>47</v>
      </c>
      <c r="F35" s="10">
        <f>IF(E35&gt;"",VLOOKUP(E35,'Lookup Data'!$A$2:$D$50,4,TRUE),"")</f>
        <v>0.8</v>
      </c>
      <c r="G35" s="18"/>
      <c r="H35" s="19"/>
    </row>
    <row r="36" spans="1:8" x14ac:dyDescent="0.2">
      <c r="A36" s="48"/>
      <c r="B36" s="37"/>
      <c r="C36" s="38"/>
      <c r="D36" s="12" t="str">
        <f>IF(B36&gt;"",C36*(VLOOKUP(B36,'Oils Price List'!$A$2:$D$97,4,TRUE)),"")</f>
        <v/>
      </c>
      <c r="E36" s="36" t="s">
        <v>48</v>
      </c>
      <c r="F36" s="10">
        <f>IF(E36&gt;"",VLOOKUP(E36,'Lookup Data'!$A$2:$D$50,4,TRUE),"")</f>
        <v>0.2</v>
      </c>
      <c r="G36" s="18"/>
      <c r="H36" s="19"/>
    </row>
    <row r="37" spans="1:8" x14ac:dyDescent="0.2">
      <c r="A37" s="48"/>
      <c r="B37" s="37"/>
      <c r="C37" s="38"/>
      <c r="D37" s="12" t="str">
        <f>IF(B37&gt;"",C37*(VLOOKUP(B37,'Oils Price List'!$A$2:$D$97,4,TRUE)),"")</f>
        <v/>
      </c>
      <c r="E37" s="36"/>
      <c r="F37" s="10" t="str">
        <f>IF(E37&gt;"",VLOOKUP(E37,'Lookup Data'!$A$2:$D$50,4,TRUE),"")</f>
        <v/>
      </c>
      <c r="G37" s="18"/>
      <c r="H37" s="19"/>
    </row>
    <row r="38" spans="1:8" x14ac:dyDescent="0.2">
      <c r="A38" s="48"/>
      <c r="B38" s="37"/>
      <c r="C38" s="38"/>
      <c r="D38" s="12" t="str">
        <f>IF(B38&gt;"",C38*(VLOOKUP(B38,'Oils Price List'!$A$2:$D$97,4,TRUE)),"")</f>
        <v/>
      </c>
      <c r="E38" s="36"/>
      <c r="F38" s="10" t="str">
        <f>IF(E38&gt;"",VLOOKUP(E38,'Lookup Data'!$A$2:$D$50,4,TRUE),"")</f>
        <v/>
      </c>
      <c r="G38" s="18"/>
      <c r="H38" s="19"/>
    </row>
    <row r="39" spans="1:8" x14ac:dyDescent="0.2">
      <c r="A39" s="48"/>
      <c r="B39" s="37"/>
      <c r="C39" s="38"/>
      <c r="D39" s="12" t="str">
        <f>IF(B39&gt;"",C39*(VLOOKUP(B39,'Oils Price List'!$A$2:$D$97,4,TRUE)),"")</f>
        <v/>
      </c>
      <c r="E39" s="36"/>
      <c r="F39" s="10" t="str">
        <f>IF(E39&gt;"",VLOOKUP(E39,'Lookup Data'!$A$2:$D$50,4,TRUE),"")</f>
        <v/>
      </c>
      <c r="G39" s="18"/>
      <c r="H39" s="19"/>
    </row>
    <row r="40" spans="1:8" ht="17" thickBot="1" x14ac:dyDescent="0.25">
      <c r="A40" s="48"/>
      <c r="B40" s="37"/>
      <c r="C40" s="38"/>
      <c r="D40" s="12" t="str">
        <f>IF(B40&gt;"",C40*(VLOOKUP(B40,'Oils Price List'!$A$2:$D$97,4,TRUE)),"")</f>
        <v/>
      </c>
      <c r="E40" s="36"/>
      <c r="F40" s="10" t="str">
        <f>IF(E40&gt;"",VLOOKUP(E40,'Lookup Data'!$A$2:$D$50,4,TRUE),"")</f>
        <v/>
      </c>
      <c r="G40" s="18"/>
      <c r="H40" s="19"/>
    </row>
    <row r="41" spans="1:8" ht="18" thickTop="1" thickBot="1" x14ac:dyDescent="0.25">
      <c r="A41" s="47"/>
      <c r="B41" s="40"/>
      <c r="C41" s="41"/>
      <c r="D41" s="11">
        <f>IF(D32&lt;"",SUM(D32:D40),"")</f>
        <v>0.21493759159128811</v>
      </c>
      <c r="E41" s="39"/>
      <c r="F41" s="9">
        <f>IF(F32&lt;"",SUM(F32:F40),"")</f>
        <v>2.4560000000000004</v>
      </c>
      <c r="G41" s="9">
        <f>IF(F41&lt;"",(D41+F41)*(1+'Lookup Data'!$H$1),"")</f>
        <v>3.8728595078073678</v>
      </c>
      <c r="H41" s="6">
        <f>IF(G41&lt;"",G41*(1+'Lookup Data'!$H$2),"")</f>
        <v>4.8410743847592101</v>
      </c>
    </row>
    <row r="42" spans="1:8" ht="17" thickTop="1" x14ac:dyDescent="0.2">
      <c r="A42" s="36" t="s">
        <v>72</v>
      </c>
      <c r="B42" s="37" t="s">
        <v>24</v>
      </c>
      <c r="C42" s="38">
        <v>6</v>
      </c>
      <c r="D42" s="12">
        <f>IF(B42&gt;"",C42*(VLOOKUP(B42,'Oils Price List'!$A$2:$D$97,4,TRUE)),"")</f>
        <v>4.2023346303501949E-2</v>
      </c>
      <c r="E42" s="36" t="s">
        <v>51</v>
      </c>
      <c r="F42" s="10">
        <f>IF(E42&gt;"",VLOOKUP(E42,'Lookup Data'!$A$2:$D$50,4,TRUE),"")</f>
        <v>1.296</v>
      </c>
      <c r="G42" s="18"/>
      <c r="H42" s="19"/>
    </row>
    <row r="43" spans="1:8" x14ac:dyDescent="0.2">
      <c r="A43" s="48"/>
      <c r="B43" s="37" t="s">
        <v>30</v>
      </c>
      <c r="C43" s="38">
        <v>6</v>
      </c>
      <c r="D43" s="12">
        <f>IF(B43&gt;"",C43*(VLOOKUP(B43,'Oils Price List'!$A$2:$D$97,4,TRUE)),"")</f>
        <v>3.9688715953307391E-2</v>
      </c>
      <c r="E43" s="36" t="s">
        <v>42</v>
      </c>
      <c r="F43" s="10">
        <f>IF(E43&gt;"",VLOOKUP(E43,'Lookup Data'!$A$2:$D$50,4,TRUE),"")</f>
        <v>0.1</v>
      </c>
      <c r="G43" s="18"/>
      <c r="H43" s="19"/>
    </row>
    <row r="44" spans="1:8" x14ac:dyDescent="0.2">
      <c r="A44" s="48"/>
      <c r="B44" s="37"/>
      <c r="C44" s="38"/>
      <c r="D44" s="12" t="str">
        <f>IF(B44&gt;"",C44*(VLOOKUP(B44,'Oils Price List'!$A$2:$D$97,4,TRUE)),"")</f>
        <v/>
      </c>
      <c r="E44" s="36" t="s">
        <v>44</v>
      </c>
      <c r="F44" s="10">
        <f>IF(E44&gt;"",VLOOKUP(E44,'Lookup Data'!$A$2:$D$50,4,TRUE),"")</f>
        <v>0.06</v>
      </c>
      <c r="G44" s="18"/>
      <c r="H44" s="19"/>
    </row>
    <row r="45" spans="1:8" x14ac:dyDescent="0.2">
      <c r="A45" s="48"/>
      <c r="B45" s="37"/>
      <c r="C45" s="38"/>
      <c r="D45" s="12" t="str">
        <f>IF(B45&gt;"",C45*(VLOOKUP(B45,'Oils Price List'!$A$2:$D$97,4,TRUE)),"")</f>
        <v/>
      </c>
      <c r="E45" s="36" t="s">
        <v>47</v>
      </c>
      <c r="F45" s="10">
        <f>IF(E45&gt;"",VLOOKUP(E45,'Lookup Data'!$A$2:$D$50,4,TRUE),"")</f>
        <v>0.8</v>
      </c>
      <c r="G45" s="18"/>
      <c r="H45" s="19"/>
    </row>
    <row r="46" spans="1:8" x14ac:dyDescent="0.2">
      <c r="A46" s="48"/>
      <c r="B46" s="37"/>
      <c r="C46" s="38"/>
      <c r="D46" s="12" t="str">
        <f>IF(B46&gt;"",C46*(VLOOKUP(B46,'Oils Price List'!$A$2:$D$97,4,TRUE)),"")</f>
        <v/>
      </c>
      <c r="E46" s="36" t="s">
        <v>48</v>
      </c>
      <c r="F46" s="10">
        <f>IF(E46&gt;"",VLOOKUP(E46,'Lookup Data'!$A$2:$D$50,4,TRUE),"")</f>
        <v>0.2</v>
      </c>
      <c r="G46" s="18"/>
      <c r="H46" s="19"/>
    </row>
    <row r="47" spans="1:8" x14ac:dyDescent="0.2">
      <c r="A47" s="48"/>
      <c r="B47" s="37"/>
      <c r="C47" s="38"/>
      <c r="D47" s="12" t="str">
        <f>IF(B47&gt;"",C47*(VLOOKUP(B47,'Oils Price List'!$A$2:$D$97,4,TRUE)),"")</f>
        <v/>
      </c>
      <c r="E47" s="36"/>
      <c r="F47" s="10" t="str">
        <f>IF(E47&gt;"",VLOOKUP(E47,'Lookup Data'!$A$2:$D$50,4,TRUE),"")</f>
        <v/>
      </c>
      <c r="G47" s="18"/>
      <c r="H47" s="19"/>
    </row>
    <row r="48" spans="1:8" x14ac:dyDescent="0.2">
      <c r="A48" s="48"/>
      <c r="B48" s="37"/>
      <c r="C48" s="38"/>
      <c r="D48" s="12" t="str">
        <f>IF(B48&gt;"",C48*(VLOOKUP(B48,'Oils Price List'!$A$2:$D$97,4,TRUE)),"")</f>
        <v/>
      </c>
      <c r="E48" s="36"/>
      <c r="F48" s="10" t="str">
        <f>IF(E48&gt;"",VLOOKUP(E48,'Lookup Data'!$A$2:$D$50,4,TRUE),"")</f>
        <v/>
      </c>
      <c r="G48" s="18"/>
      <c r="H48" s="19"/>
    </row>
    <row r="49" spans="1:8" x14ac:dyDescent="0.2">
      <c r="A49" s="48"/>
      <c r="B49" s="37"/>
      <c r="C49" s="38"/>
      <c r="D49" s="12" t="str">
        <f>IF(B49&gt;"",C49*(VLOOKUP(B49,'Oils Price List'!$A$2:$D$97,4,TRUE)),"")</f>
        <v/>
      </c>
      <c r="E49" s="36"/>
      <c r="F49" s="10" t="str">
        <f>IF(E49&gt;"",VLOOKUP(E49,'Lookup Data'!$A$2:$D$50,4,TRUE),"")</f>
        <v/>
      </c>
      <c r="G49" s="18"/>
      <c r="H49" s="19"/>
    </row>
    <row r="50" spans="1:8" ht="17" thickBot="1" x14ac:dyDescent="0.25">
      <c r="A50" s="48"/>
      <c r="B50" s="37"/>
      <c r="C50" s="38"/>
      <c r="D50" s="12" t="str">
        <f>IF(B50&gt;"",C50*(VLOOKUP(B50,'Oils Price List'!$A$2:$D$97,4,TRUE)),"")</f>
        <v/>
      </c>
      <c r="E50" s="36"/>
      <c r="F50" s="10" t="str">
        <f>IF(E50&gt;"",VLOOKUP(E50,'Lookup Data'!$A$2:$D$50,4,TRUE),"")</f>
        <v/>
      </c>
      <c r="G50" s="18"/>
      <c r="H50" s="19"/>
    </row>
    <row r="51" spans="1:8" ht="18" thickTop="1" thickBot="1" x14ac:dyDescent="0.25">
      <c r="A51" s="47"/>
      <c r="B51" s="40"/>
      <c r="C51" s="41"/>
      <c r="D51" s="11">
        <f>IF(D42&lt;"",SUM(D42:D50),"")</f>
        <v>8.171206225680934E-2</v>
      </c>
      <c r="E51" s="39"/>
      <c r="F51" s="9">
        <f>IF(F42&lt;"",SUM(F42:F50),"")</f>
        <v>2.4560000000000004</v>
      </c>
      <c r="G51" s="9">
        <f>IF(F51&lt;"",(D51+F51)*(1+'Lookup Data'!$H$1),"")</f>
        <v>3.6796824902723744</v>
      </c>
      <c r="H51" s="6">
        <f>IF(G51&lt;"",G51*(1+'Lookup Data'!$H$2),"")</f>
        <v>4.5996031128404677</v>
      </c>
    </row>
    <row r="52" spans="1:8" ht="17" thickTop="1" x14ac:dyDescent="0.2">
      <c r="A52" s="36" t="s">
        <v>73</v>
      </c>
      <c r="B52" s="37" t="s">
        <v>8</v>
      </c>
      <c r="C52" s="38">
        <v>6</v>
      </c>
      <c r="D52" s="12">
        <f>IF(B52&gt;"",C52*(VLOOKUP(B52,'Oils Price List'!$A$2:$D$97,4,TRUE)),"")</f>
        <v>0.22412451361867702</v>
      </c>
      <c r="E52" s="36" t="s">
        <v>51</v>
      </c>
      <c r="F52" s="10">
        <f>IF(E52&gt;"",VLOOKUP(E52,'Lookup Data'!$A$2:$D$50,4,TRUE),"")</f>
        <v>1.296</v>
      </c>
      <c r="G52" s="18"/>
      <c r="H52" s="19"/>
    </row>
    <row r="53" spans="1:8" x14ac:dyDescent="0.2">
      <c r="A53" s="48"/>
      <c r="B53" s="37" t="s">
        <v>37</v>
      </c>
      <c r="C53" s="38">
        <v>6</v>
      </c>
      <c r="D53" s="12">
        <f>IF(B53&gt;"",C53*(VLOOKUP(B53,'Oils Price List'!$A$2:$D$97,4,TRUE)),"")</f>
        <v>0.12467532467532468</v>
      </c>
      <c r="E53" s="36" t="s">
        <v>42</v>
      </c>
      <c r="F53" s="10">
        <f>IF(E53&gt;"",VLOOKUP(E53,'Lookup Data'!$A$2:$D$50,4,TRUE),"")</f>
        <v>0.1</v>
      </c>
      <c r="G53" s="18"/>
      <c r="H53" s="19"/>
    </row>
    <row r="54" spans="1:8" x14ac:dyDescent="0.2">
      <c r="A54" s="48"/>
      <c r="B54" s="37"/>
      <c r="C54" s="38"/>
      <c r="D54" s="12" t="str">
        <f>IF(B54&gt;"",C54*(VLOOKUP(B54,'Oils Price List'!$A$2:$D$97,4,TRUE)),"")</f>
        <v/>
      </c>
      <c r="E54" s="36" t="s">
        <v>44</v>
      </c>
      <c r="F54" s="10">
        <f>IF(E54&gt;"",VLOOKUP(E54,'Lookup Data'!$A$2:$D$50,4,TRUE),"")</f>
        <v>0.06</v>
      </c>
      <c r="G54" s="18"/>
      <c r="H54" s="19"/>
    </row>
    <row r="55" spans="1:8" x14ac:dyDescent="0.2">
      <c r="A55" s="48"/>
      <c r="B55" s="37"/>
      <c r="C55" s="38"/>
      <c r="D55" s="12" t="str">
        <f>IF(B55&gt;"",C55*(VLOOKUP(B55,'Oils Price List'!$A$2:$D$97,4,TRUE)),"")</f>
        <v/>
      </c>
      <c r="E55" s="36" t="s">
        <v>47</v>
      </c>
      <c r="F55" s="10">
        <f>IF(E55&gt;"",VLOOKUP(E55,'Lookup Data'!$A$2:$D$50,4,TRUE),"")</f>
        <v>0.8</v>
      </c>
      <c r="G55" s="18"/>
      <c r="H55" s="19"/>
    </row>
    <row r="56" spans="1:8" x14ac:dyDescent="0.2">
      <c r="A56" s="48"/>
      <c r="B56" s="37"/>
      <c r="C56" s="38"/>
      <c r="D56" s="12" t="str">
        <f>IF(B56&gt;"",C56*(VLOOKUP(B56,'Oils Price List'!$A$2:$D$97,4,TRUE)),"")</f>
        <v/>
      </c>
      <c r="E56" s="36" t="s">
        <v>48</v>
      </c>
      <c r="F56" s="10">
        <f>IF(E56&gt;"",VLOOKUP(E56,'Lookup Data'!$A$2:$D$50,4,TRUE),"")</f>
        <v>0.2</v>
      </c>
      <c r="G56" s="18"/>
      <c r="H56" s="19"/>
    </row>
    <row r="57" spans="1:8" x14ac:dyDescent="0.2">
      <c r="A57" s="48"/>
      <c r="B57" s="37"/>
      <c r="C57" s="38"/>
      <c r="D57" s="12" t="str">
        <f>IF(B57&gt;"",C57*(VLOOKUP(B57,'Oils Price List'!$A$2:$D$97,4,TRUE)),"")</f>
        <v/>
      </c>
      <c r="E57" s="36"/>
      <c r="F57" s="10" t="str">
        <f>IF(E57&gt;"",VLOOKUP(E57,'Lookup Data'!$A$2:$D$50,4,TRUE),"")</f>
        <v/>
      </c>
      <c r="G57" s="18"/>
      <c r="H57" s="19"/>
    </row>
    <row r="58" spans="1:8" x14ac:dyDescent="0.2">
      <c r="A58" s="48"/>
      <c r="B58" s="37"/>
      <c r="C58" s="38"/>
      <c r="D58" s="12" t="str">
        <f>IF(B58&gt;"",C58*(VLOOKUP(B58,'Oils Price List'!$A$2:$D$97,4,TRUE)),"")</f>
        <v/>
      </c>
      <c r="E58" s="36"/>
      <c r="F58" s="10" t="str">
        <f>IF(E58&gt;"",VLOOKUP(E58,'Lookup Data'!$A$2:$D$50,4,TRUE),"")</f>
        <v/>
      </c>
      <c r="G58" s="18"/>
      <c r="H58" s="19"/>
    </row>
    <row r="59" spans="1:8" x14ac:dyDescent="0.2">
      <c r="A59" s="48"/>
      <c r="B59" s="37"/>
      <c r="C59" s="38"/>
      <c r="D59" s="12" t="str">
        <f>IF(B59&gt;"",C59*(VLOOKUP(B59,'Oils Price List'!$A$2:$D$97,4,TRUE)),"")</f>
        <v/>
      </c>
      <c r="E59" s="36"/>
      <c r="F59" s="10" t="str">
        <f>IF(E59&gt;"",VLOOKUP(E59,'Lookup Data'!$A$2:$D$50,4,TRUE),"")</f>
        <v/>
      </c>
      <c r="G59" s="18"/>
      <c r="H59" s="19"/>
    </row>
    <row r="60" spans="1:8" ht="17" thickBot="1" x14ac:dyDescent="0.25">
      <c r="A60" s="48"/>
      <c r="B60" s="37"/>
      <c r="C60" s="38"/>
      <c r="D60" s="12" t="str">
        <f>IF(B60&gt;"",C60*(VLOOKUP(B60,'Oils Price List'!$A$2:$D$97,4,TRUE)),"")</f>
        <v/>
      </c>
      <c r="E60" s="36"/>
      <c r="F60" s="10" t="str">
        <f>IF(E60&gt;"",VLOOKUP(E60,'Lookup Data'!$A$2:$D$50,4,TRUE),"")</f>
        <v/>
      </c>
      <c r="G60" s="18"/>
      <c r="H60" s="19"/>
    </row>
    <row r="61" spans="1:8" ht="18" thickTop="1" thickBot="1" x14ac:dyDescent="0.25">
      <c r="A61" s="47"/>
      <c r="B61" s="40"/>
      <c r="C61" s="41"/>
      <c r="D61" s="11">
        <f>IF(D52&lt;"",SUM(D52:D60),"")</f>
        <v>0.34879983829400169</v>
      </c>
      <c r="E61" s="39"/>
      <c r="F61" s="9">
        <f>IF(F52&lt;"",SUM(F52:F60),"")</f>
        <v>2.4560000000000004</v>
      </c>
      <c r="G61" s="9">
        <f>IF(F61&lt;"",(D61+F61)*(1+'Lookup Data'!$H$1),"")</f>
        <v>4.0669597655263034</v>
      </c>
      <c r="H61" s="6">
        <f>IF(G61&lt;"",G61*(1+'Lookup Data'!$H$2),"")</f>
        <v>5.0836997069078791</v>
      </c>
    </row>
    <row r="62" spans="1:8" ht="17" thickTop="1" x14ac:dyDescent="0.2">
      <c r="A62" s="36" t="s">
        <v>74</v>
      </c>
      <c r="B62" s="37" t="s">
        <v>8</v>
      </c>
      <c r="C62" s="38">
        <v>7</v>
      </c>
      <c r="D62" s="12">
        <f>IF(B62&gt;"",C62*(VLOOKUP(B62,'Oils Price List'!$A$2:$D$97,4,TRUE)),"")</f>
        <v>0.2614785992217899</v>
      </c>
      <c r="E62" s="36" t="s">
        <v>51</v>
      </c>
      <c r="F62" s="10">
        <f>IF(E62&gt;"",VLOOKUP(E62,'Lookup Data'!$A$2:$D$50,4,TRUE),"")</f>
        <v>1.296</v>
      </c>
      <c r="G62" s="18"/>
      <c r="H62" s="19"/>
    </row>
    <row r="63" spans="1:8" x14ac:dyDescent="0.2">
      <c r="A63" s="48"/>
      <c r="B63" s="37" t="s">
        <v>10</v>
      </c>
      <c r="C63" s="38">
        <v>5</v>
      </c>
      <c r="D63" s="12">
        <f>IF(B63&gt;"",C63*(VLOOKUP(B63,'Oils Price List'!$A$2:$D$97,4,TRUE)),"")</f>
        <v>3.5019455252918288E-2</v>
      </c>
      <c r="E63" s="36" t="s">
        <v>42</v>
      </c>
      <c r="F63" s="10">
        <f>IF(E63&gt;"",VLOOKUP(E63,'Lookup Data'!$A$2:$D$50,4,TRUE),"")</f>
        <v>0.1</v>
      </c>
      <c r="G63" s="18"/>
      <c r="H63" s="19"/>
    </row>
    <row r="64" spans="1:8" x14ac:dyDescent="0.2">
      <c r="A64" s="48"/>
      <c r="B64" s="37"/>
      <c r="C64" s="38"/>
      <c r="D64" s="12" t="str">
        <f>IF(B64&gt;"",C64*(VLOOKUP(B64,'Oils Price List'!$A$2:$D$97,4,TRUE)),"")</f>
        <v/>
      </c>
      <c r="E64" s="36" t="s">
        <v>44</v>
      </c>
      <c r="F64" s="10">
        <f>IF(E64&gt;"",VLOOKUP(E64,'Lookup Data'!$A$2:$D$50,4,TRUE),"")</f>
        <v>0.06</v>
      </c>
      <c r="G64" s="18"/>
      <c r="H64" s="19"/>
    </row>
    <row r="65" spans="1:8" x14ac:dyDescent="0.2">
      <c r="A65" s="48"/>
      <c r="B65" s="37"/>
      <c r="C65" s="38"/>
      <c r="D65" s="12" t="str">
        <f>IF(B65&gt;"",C65*(VLOOKUP(B65,'Oils Price List'!$A$2:$D$97,4,TRUE)),"")</f>
        <v/>
      </c>
      <c r="E65" s="36" t="s">
        <v>47</v>
      </c>
      <c r="F65" s="10">
        <f>IF(E65&gt;"",VLOOKUP(E65,'Lookup Data'!$A$2:$D$50,4,TRUE),"")</f>
        <v>0.8</v>
      </c>
      <c r="G65" s="18"/>
      <c r="H65" s="19"/>
    </row>
    <row r="66" spans="1:8" x14ac:dyDescent="0.2">
      <c r="A66" s="48"/>
      <c r="B66" s="37"/>
      <c r="C66" s="38"/>
      <c r="D66" s="12" t="str">
        <f>IF(B66&gt;"",C66*(VLOOKUP(B66,'Oils Price List'!$A$2:$D$97,4,TRUE)),"")</f>
        <v/>
      </c>
      <c r="E66" s="36" t="s">
        <v>48</v>
      </c>
      <c r="F66" s="10">
        <f>IF(E66&gt;"",VLOOKUP(E66,'Lookup Data'!$A$2:$D$50,4,TRUE),"")</f>
        <v>0.2</v>
      </c>
      <c r="G66" s="18"/>
      <c r="H66" s="19"/>
    </row>
    <row r="67" spans="1:8" x14ac:dyDescent="0.2">
      <c r="A67" s="48"/>
      <c r="B67" s="37"/>
      <c r="C67" s="38"/>
      <c r="D67" s="12" t="str">
        <f>IF(B67&gt;"",C67*(VLOOKUP(B67,'Oils Price List'!$A$2:$D$97,4,TRUE)),"")</f>
        <v/>
      </c>
      <c r="E67" s="36"/>
      <c r="F67" s="10" t="str">
        <f>IF(E67&gt;"",VLOOKUP(E67,'Lookup Data'!$A$2:$D$50,4,TRUE),"")</f>
        <v/>
      </c>
      <c r="G67" s="18"/>
      <c r="H67" s="19"/>
    </row>
    <row r="68" spans="1:8" x14ac:dyDescent="0.2">
      <c r="A68" s="48"/>
      <c r="B68" s="37"/>
      <c r="C68" s="38"/>
      <c r="D68" s="12" t="str">
        <f>IF(B68&gt;"",C68*(VLOOKUP(B68,'Oils Price List'!$A$2:$D$97,4,TRUE)),"")</f>
        <v/>
      </c>
      <c r="E68" s="36"/>
      <c r="F68" s="10" t="str">
        <f>IF(E68&gt;"",VLOOKUP(E68,'Lookup Data'!$A$2:$D$50,4,TRUE),"")</f>
        <v/>
      </c>
      <c r="G68" s="18"/>
      <c r="H68" s="19"/>
    </row>
    <row r="69" spans="1:8" x14ac:dyDescent="0.2">
      <c r="A69" s="48"/>
      <c r="B69" s="37"/>
      <c r="C69" s="38"/>
      <c r="D69" s="12" t="str">
        <f>IF(B69&gt;"",C69*(VLOOKUP(B69,'Oils Price List'!$A$2:$D$97,4,TRUE)),"")</f>
        <v/>
      </c>
      <c r="E69" s="36"/>
      <c r="F69" s="10" t="str">
        <f>IF(E69&gt;"",VLOOKUP(E69,'Lookup Data'!$A$2:$D$50,4,TRUE),"")</f>
        <v/>
      </c>
      <c r="G69" s="18"/>
      <c r="H69" s="19"/>
    </row>
    <row r="70" spans="1:8" ht="17" thickBot="1" x14ac:dyDescent="0.25">
      <c r="A70" s="48"/>
      <c r="B70" s="37"/>
      <c r="C70" s="38"/>
      <c r="D70" s="12" t="str">
        <f>IF(B70&gt;"",C70*(VLOOKUP(B70,'Oils Price List'!$A$2:$D$97,4,TRUE)),"")</f>
        <v/>
      </c>
      <c r="E70" s="36"/>
      <c r="F70" s="10" t="str">
        <f>IF(E70&gt;"",VLOOKUP(E70,'Lookup Data'!$A$2:$D$50,4,TRUE),"")</f>
        <v/>
      </c>
      <c r="G70" s="18"/>
      <c r="H70" s="19"/>
    </row>
    <row r="71" spans="1:8" ht="18" thickTop="1" thickBot="1" x14ac:dyDescent="0.25">
      <c r="A71" s="47"/>
      <c r="B71" s="40"/>
      <c r="C71" s="41"/>
      <c r="D71" s="11">
        <f>IF(D62&lt;"",SUM(D62:D70),"")</f>
        <v>0.29649805447470817</v>
      </c>
      <c r="E71" s="39"/>
      <c r="F71" s="9">
        <f>IF(F62&lt;"",SUM(F62:F70),"")</f>
        <v>2.4560000000000004</v>
      </c>
      <c r="G71" s="9">
        <f>IF(F71&lt;"",(D71+F71)*(1+'Lookup Data'!$H$1),"")</f>
        <v>3.9911221789883271</v>
      </c>
      <c r="H71" s="6">
        <f>IF(G71&lt;"",G71*(1+'Lookup Data'!$H$2),"")</f>
        <v>4.9889027237354089</v>
      </c>
    </row>
    <row r="72" spans="1:8" ht="17" thickTop="1" x14ac:dyDescent="0.2">
      <c r="A72" s="36" t="s">
        <v>75</v>
      </c>
      <c r="B72" s="37" t="s">
        <v>24</v>
      </c>
      <c r="C72" s="38">
        <v>5</v>
      </c>
      <c r="D72" s="12">
        <f>IF(B72&gt;"",C72*(VLOOKUP(B72,'Oils Price List'!$A$2:$D$97,4,TRUE)),"")</f>
        <v>3.5019455252918288E-2</v>
      </c>
      <c r="E72" s="36" t="s">
        <v>17</v>
      </c>
      <c r="F72" s="10">
        <f>IF(E72&gt;"",VLOOKUP(E72,'Lookup Data'!$A$2:$D$50,4,TRUE),"")</f>
        <v>0.55000000000000004</v>
      </c>
      <c r="G72" s="18"/>
      <c r="H72" s="19"/>
    </row>
    <row r="73" spans="1:8" x14ac:dyDescent="0.2">
      <c r="A73" s="48"/>
      <c r="B73" s="37" t="s">
        <v>25</v>
      </c>
      <c r="C73" s="38">
        <v>5</v>
      </c>
      <c r="D73" s="12">
        <f>IF(B73&gt;"",C73*(VLOOKUP(B73,'Oils Price List'!$A$2:$D$97,4,TRUE)),"")</f>
        <v>2.7237354085603117E-2</v>
      </c>
      <c r="E73" s="36" t="s">
        <v>42</v>
      </c>
      <c r="F73" s="10">
        <f>IF(E73&gt;"",VLOOKUP(E73,'Lookup Data'!$A$2:$D$50,4,TRUE),"")</f>
        <v>0.1</v>
      </c>
      <c r="G73" s="18"/>
      <c r="H73" s="19"/>
    </row>
    <row r="74" spans="1:8" x14ac:dyDescent="0.2">
      <c r="A74" s="48"/>
      <c r="B74" s="37" t="s">
        <v>26</v>
      </c>
      <c r="C74" s="38">
        <v>3</v>
      </c>
      <c r="D74" s="12">
        <f>IF(B74&gt;"",C74*(VLOOKUP(B74,'Oils Price List'!$A$2:$D$97,4,TRUE)),"")</f>
        <v>4.2023346303501949E-2</v>
      </c>
      <c r="E74" s="36" t="s">
        <v>44</v>
      </c>
      <c r="F74" s="10">
        <f>IF(E74&gt;"",VLOOKUP(E74,'Lookup Data'!$A$2:$D$50,4,TRUE),"")</f>
        <v>0.06</v>
      </c>
      <c r="G74" s="18"/>
      <c r="H74" s="19"/>
    </row>
    <row r="75" spans="1:8" x14ac:dyDescent="0.2">
      <c r="A75" s="48"/>
      <c r="B75" s="37"/>
      <c r="C75" s="38"/>
      <c r="D75" s="12" t="str">
        <f>IF(B75&gt;"",C75*(VLOOKUP(B75,'Oils Price List'!$A$2:$D$97,4,TRUE)),"")</f>
        <v/>
      </c>
      <c r="E75" s="36" t="s">
        <v>47</v>
      </c>
      <c r="F75" s="10">
        <f>IF(E75&gt;"",VLOOKUP(E75,'Lookup Data'!$A$2:$D$50,4,TRUE),"")</f>
        <v>0.8</v>
      </c>
      <c r="G75" s="18"/>
      <c r="H75" s="19"/>
    </row>
    <row r="76" spans="1:8" x14ac:dyDescent="0.2">
      <c r="A76" s="48"/>
      <c r="B76" s="37"/>
      <c r="C76" s="38"/>
      <c r="D76" s="12" t="str">
        <f>IF(B76&gt;"",C76*(VLOOKUP(B76,'Oils Price List'!$A$2:$D$97,4,TRUE)),"")</f>
        <v/>
      </c>
      <c r="E76" s="36" t="s">
        <v>48</v>
      </c>
      <c r="F76" s="10">
        <f>IF(E76&gt;"",VLOOKUP(E76,'Lookup Data'!$A$2:$D$50,4,TRUE),"")</f>
        <v>0.2</v>
      </c>
      <c r="G76" s="18"/>
      <c r="H76" s="19"/>
    </row>
    <row r="77" spans="1:8" x14ac:dyDescent="0.2">
      <c r="A77" s="48"/>
      <c r="B77" s="37"/>
      <c r="C77" s="38"/>
      <c r="D77" s="12" t="str">
        <f>IF(B77&gt;"",C77*(VLOOKUP(B77,'Oils Price List'!$A$2:$D$97,4,TRUE)),"")</f>
        <v/>
      </c>
      <c r="E77" s="36"/>
      <c r="F77" s="10" t="str">
        <f>IF(E77&gt;"",VLOOKUP(E77,'Lookup Data'!$A$2:$D$50,4,TRUE),"")</f>
        <v/>
      </c>
      <c r="G77" s="18"/>
      <c r="H77" s="19"/>
    </row>
    <row r="78" spans="1:8" x14ac:dyDescent="0.2">
      <c r="A78" s="48"/>
      <c r="B78" s="37"/>
      <c r="C78" s="38"/>
      <c r="D78" s="12" t="str">
        <f>IF(B78&gt;"",C78*(VLOOKUP(B78,'Oils Price List'!$A$2:$D$97,4,TRUE)),"")</f>
        <v/>
      </c>
      <c r="E78" s="36"/>
      <c r="F78" s="10" t="str">
        <f>IF(E78&gt;"",VLOOKUP(E78,'Lookup Data'!$A$2:$D$50,4,TRUE),"")</f>
        <v/>
      </c>
      <c r="G78" s="18"/>
      <c r="H78" s="19"/>
    </row>
    <row r="79" spans="1:8" x14ac:dyDescent="0.2">
      <c r="A79" s="48"/>
      <c r="B79" s="37"/>
      <c r="C79" s="38"/>
      <c r="D79" s="12" t="str">
        <f>IF(B79&gt;"",C79*(VLOOKUP(B79,'Oils Price List'!$A$2:$D$97,4,TRUE)),"")</f>
        <v/>
      </c>
      <c r="E79" s="36"/>
      <c r="F79" s="10" t="str">
        <f>IF(E79&gt;"",VLOOKUP(E79,'Lookup Data'!$A$2:$D$50,4,TRUE),"")</f>
        <v/>
      </c>
      <c r="G79" s="18"/>
      <c r="H79" s="19"/>
    </row>
    <row r="80" spans="1:8" ht="17" thickBot="1" x14ac:dyDescent="0.25">
      <c r="A80" s="48"/>
      <c r="B80" s="37"/>
      <c r="C80" s="38"/>
      <c r="D80" s="12" t="str">
        <f>IF(B80&gt;"",C80*(VLOOKUP(B80,'Oils Price List'!$A$2:$D$97,4,TRUE)),"")</f>
        <v/>
      </c>
      <c r="E80" s="36"/>
      <c r="F80" s="10" t="str">
        <f>IF(E80&gt;"",VLOOKUP(E80,'Lookup Data'!$A$2:$D$50,4,TRUE),"")</f>
        <v/>
      </c>
      <c r="G80" s="18"/>
      <c r="H80" s="19"/>
    </row>
    <row r="81" spans="1:8" ht="18" thickTop="1" thickBot="1" x14ac:dyDescent="0.25">
      <c r="A81" s="47"/>
      <c r="B81" s="40"/>
      <c r="C81" s="41"/>
      <c r="D81" s="11">
        <f>IF(D72&lt;"",SUM(D72:D80),"")</f>
        <v>0.10428015564202335</v>
      </c>
      <c r="E81" s="39"/>
      <c r="F81" s="9">
        <f>IF(F72&lt;"",SUM(F72:F80),"")</f>
        <v>1.71</v>
      </c>
      <c r="G81" s="9">
        <f>IF(F81&lt;"",(D81+F81)*(1+'Lookup Data'!$H$1),"")</f>
        <v>2.6307062256809339</v>
      </c>
      <c r="H81" s="6">
        <f>IF(G81&lt;"",G81*(1+'Lookup Data'!$H$2),"")</f>
        <v>3.2883827821011673</v>
      </c>
    </row>
    <row r="82" spans="1:8" ht="17" thickTop="1" x14ac:dyDescent="0.2">
      <c r="A82" s="36" t="s">
        <v>76</v>
      </c>
      <c r="B82" s="37" t="s">
        <v>24</v>
      </c>
      <c r="C82" s="38">
        <v>5</v>
      </c>
      <c r="D82" s="12">
        <f>IF(B82&gt;"",C82*(VLOOKUP(B82,'Oils Price List'!$A$2:$D$97,4,TRUE)),"")</f>
        <v>3.5019455252918288E-2</v>
      </c>
      <c r="E82" s="36" t="s">
        <v>17</v>
      </c>
      <c r="F82" s="10">
        <f>IF(E82&gt;"",VLOOKUP(E82,'Lookup Data'!$A$2:$D$50,4,TRUE),"")</f>
        <v>0.55000000000000004</v>
      </c>
      <c r="G82" s="18"/>
      <c r="H82" s="19"/>
    </row>
    <row r="83" spans="1:8" x14ac:dyDescent="0.2">
      <c r="A83" s="48"/>
      <c r="B83" s="37" t="s">
        <v>34</v>
      </c>
      <c r="C83" s="38">
        <v>2</v>
      </c>
      <c r="D83" s="12">
        <f>IF(B83&gt;"",C83*(VLOOKUP(B83,'Oils Price List'!$A$2:$D$97,4,TRUE)),"")</f>
        <v>6.2256809338521402E-2</v>
      </c>
      <c r="E83" s="36" t="s">
        <v>42</v>
      </c>
      <c r="F83" s="10">
        <f>IF(E83&gt;"",VLOOKUP(E83,'Lookup Data'!$A$2:$D$50,4,TRUE),"")</f>
        <v>0.1</v>
      </c>
      <c r="G83" s="18"/>
      <c r="H83" s="19"/>
    </row>
    <row r="84" spans="1:8" x14ac:dyDescent="0.2">
      <c r="A84" s="48"/>
      <c r="B84" s="37" t="s">
        <v>77</v>
      </c>
      <c r="C84" s="38">
        <v>4</v>
      </c>
      <c r="D84" s="12">
        <f>IF(B84&gt;"",C84*(VLOOKUP(B84,'Oils Price List'!$A$2:$D$97,4,TRUE)),"")</f>
        <v>2.5974025974025976E-2</v>
      </c>
      <c r="E84" s="36" t="s">
        <v>44</v>
      </c>
      <c r="F84" s="10">
        <f>IF(E84&gt;"",VLOOKUP(E84,'Lookup Data'!$A$2:$D$50,4,TRUE),"")</f>
        <v>0.06</v>
      </c>
      <c r="G84" s="18"/>
      <c r="H84" s="19"/>
    </row>
    <row r="85" spans="1:8" x14ac:dyDescent="0.2">
      <c r="A85" s="48"/>
      <c r="B85" s="37"/>
      <c r="C85" s="38"/>
      <c r="D85" s="12" t="str">
        <f>IF(B85&gt;"",C85*(VLOOKUP(B85,'Oils Price List'!$A$2:$D$97,4,TRUE)),"")</f>
        <v/>
      </c>
      <c r="E85" s="36" t="s">
        <v>47</v>
      </c>
      <c r="F85" s="10">
        <f>IF(E85&gt;"",VLOOKUP(E85,'Lookup Data'!$A$2:$D$50,4,TRUE),"")</f>
        <v>0.8</v>
      </c>
      <c r="G85" s="18"/>
      <c r="H85" s="19"/>
    </row>
    <row r="86" spans="1:8" x14ac:dyDescent="0.2">
      <c r="A86" s="48"/>
      <c r="B86" s="37"/>
      <c r="C86" s="38"/>
      <c r="D86" s="12" t="str">
        <f>IF(B86&gt;"",C86*(VLOOKUP(B86,'Oils Price List'!$A$2:$D$97,4,TRUE)),"")</f>
        <v/>
      </c>
      <c r="E86" s="36" t="s">
        <v>48</v>
      </c>
      <c r="F86" s="10">
        <f>IF(E86&gt;"",VLOOKUP(E86,'Lookup Data'!$A$2:$D$50,4,TRUE),"")</f>
        <v>0.2</v>
      </c>
      <c r="G86" s="18"/>
      <c r="H86" s="19"/>
    </row>
    <row r="87" spans="1:8" x14ac:dyDescent="0.2">
      <c r="A87" s="48"/>
      <c r="B87" s="37"/>
      <c r="C87" s="38"/>
      <c r="D87" s="12" t="str">
        <f>IF(B87&gt;"",C87*(VLOOKUP(B87,'Oils Price List'!$A$2:$D$97,4,TRUE)),"")</f>
        <v/>
      </c>
      <c r="E87" s="36"/>
      <c r="F87" s="10" t="str">
        <f>IF(E87&gt;"",VLOOKUP(E87,'Lookup Data'!$A$2:$D$50,4,TRUE),"")</f>
        <v/>
      </c>
      <c r="G87" s="18"/>
      <c r="H87" s="19"/>
    </row>
    <row r="88" spans="1:8" x14ac:dyDescent="0.2">
      <c r="A88" s="48"/>
      <c r="B88" s="37"/>
      <c r="C88" s="38"/>
      <c r="D88" s="12" t="str">
        <f>IF(B88&gt;"",C88*(VLOOKUP(B88,'Oils Price List'!$A$2:$D$97,4,TRUE)),"")</f>
        <v/>
      </c>
      <c r="E88" s="36"/>
      <c r="F88" s="10" t="str">
        <f>IF(E88&gt;"",VLOOKUP(E88,'Lookup Data'!$A$2:$D$50,4,TRUE),"")</f>
        <v/>
      </c>
      <c r="G88" s="18"/>
      <c r="H88" s="19"/>
    </row>
    <row r="89" spans="1:8" x14ac:dyDescent="0.2">
      <c r="A89" s="48"/>
      <c r="B89" s="37"/>
      <c r="C89" s="38"/>
      <c r="D89" s="12" t="str">
        <f>IF(B89&gt;"",C89*(VLOOKUP(B89,'Oils Price List'!$A$2:$D$97,4,TRUE)),"")</f>
        <v/>
      </c>
      <c r="E89" s="36"/>
      <c r="F89" s="10" t="str">
        <f>IF(E89&gt;"",VLOOKUP(E89,'Lookup Data'!$A$2:$D$50,4,TRUE),"")</f>
        <v/>
      </c>
      <c r="G89" s="18"/>
      <c r="H89" s="19"/>
    </row>
    <row r="90" spans="1:8" ht="17" thickBot="1" x14ac:dyDescent="0.25">
      <c r="A90" s="48"/>
      <c r="B90" s="37"/>
      <c r="C90" s="38"/>
      <c r="D90" s="12" t="str">
        <f>IF(B90&gt;"",C90*(VLOOKUP(B90,'Oils Price List'!$A$2:$D$97,4,TRUE)),"")</f>
        <v/>
      </c>
      <c r="E90" s="36"/>
      <c r="F90" s="10" t="str">
        <f>IF(E90&gt;"",VLOOKUP(E90,'Lookup Data'!$A$2:$D$50,4,TRUE),"")</f>
        <v/>
      </c>
      <c r="G90" s="18"/>
      <c r="H90" s="19"/>
    </row>
    <row r="91" spans="1:8" ht="18" thickTop="1" thickBot="1" x14ac:dyDescent="0.25">
      <c r="A91" s="47"/>
      <c r="B91" s="40"/>
      <c r="C91" s="41"/>
      <c r="D91" s="11">
        <f>IF(D82&lt;"",SUM(D82:D90),"")</f>
        <v>0.12325029056546566</v>
      </c>
      <c r="E91" s="39"/>
      <c r="F91" s="9">
        <f>IF(F82&lt;"",SUM(F82:F90),"")</f>
        <v>1.71</v>
      </c>
      <c r="G91" s="9">
        <f>IF(F91&lt;"",(D91+F91)*(1+'Lookup Data'!$H$1),"")</f>
        <v>2.658212921319925</v>
      </c>
      <c r="H91" s="6">
        <f>IF(G91&lt;"",G91*(1+'Lookup Data'!$H$2),"")</f>
        <v>3.3227661516499065</v>
      </c>
    </row>
    <row r="92" spans="1:8" ht="17" thickTop="1" x14ac:dyDescent="0.2">
      <c r="A92" s="36" t="s">
        <v>78</v>
      </c>
      <c r="B92" s="37" t="s">
        <v>27</v>
      </c>
      <c r="C92" s="38">
        <v>3</v>
      </c>
      <c r="D92" s="12">
        <f>IF(B92&gt;"",C92*(VLOOKUP(B92,'Oils Price List'!$A$2:$D$97,4,TRUE)),"")</f>
        <v>3.3852140077821009E-2</v>
      </c>
      <c r="E92" s="36" t="s">
        <v>17</v>
      </c>
      <c r="F92" s="10">
        <f>IF(E92&gt;"",VLOOKUP(E92,'Lookup Data'!$A$2:$D$50,4,TRUE),"")</f>
        <v>0.55000000000000004</v>
      </c>
      <c r="G92" s="18"/>
      <c r="H92" s="19"/>
    </row>
    <row r="93" spans="1:8" x14ac:dyDescent="0.2">
      <c r="A93" s="48"/>
      <c r="B93" s="37" t="s">
        <v>28</v>
      </c>
      <c r="C93" s="38">
        <v>3</v>
      </c>
      <c r="D93" s="12">
        <f>IF(B93&gt;"",C93*(VLOOKUP(B93,'Oils Price List'!$A$2:$D$97,4,TRUE)),"")</f>
        <v>4.43579766536965E-2</v>
      </c>
      <c r="E93" s="36" t="s">
        <v>42</v>
      </c>
      <c r="F93" s="10">
        <f>IF(E93&gt;"",VLOOKUP(E93,'Lookup Data'!$A$2:$D$50,4,TRUE),"")</f>
        <v>0.1</v>
      </c>
      <c r="G93" s="18"/>
      <c r="H93" s="19"/>
    </row>
    <row r="94" spans="1:8" x14ac:dyDescent="0.2">
      <c r="A94" s="48"/>
      <c r="B94" s="37" t="s">
        <v>29</v>
      </c>
      <c r="C94" s="38">
        <v>3</v>
      </c>
      <c r="D94" s="12">
        <f>IF(B94&gt;"",C94*(VLOOKUP(B94,'Oils Price List'!$A$2:$D$97,4,TRUE)),"")</f>
        <v>3.5953307392996112E-2</v>
      </c>
      <c r="E94" s="36" t="s">
        <v>44</v>
      </c>
      <c r="F94" s="10">
        <f>IF(E94&gt;"",VLOOKUP(E94,'Lookup Data'!$A$2:$D$50,4,TRUE),"")</f>
        <v>0.06</v>
      </c>
      <c r="G94" s="18"/>
      <c r="H94" s="19"/>
    </row>
    <row r="95" spans="1:8" x14ac:dyDescent="0.2">
      <c r="A95" s="48"/>
      <c r="B95" s="37" t="s">
        <v>30</v>
      </c>
      <c r="C95" s="38">
        <v>3</v>
      </c>
      <c r="D95" s="12">
        <f>IF(B95&gt;"",C95*(VLOOKUP(B95,'Oils Price List'!$A$2:$D$97,4,TRUE)),"")</f>
        <v>1.9844357976653695E-2</v>
      </c>
      <c r="E95" s="36" t="s">
        <v>47</v>
      </c>
      <c r="F95" s="10">
        <f>IF(E95&gt;"",VLOOKUP(E95,'Lookup Data'!$A$2:$D$50,4,TRUE),"")</f>
        <v>0.8</v>
      </c>
      <c r="G95" s="18"/>
      <c r="H95" s="19"/>
    </row>
    <row r="96" spans="1:8" x14ac:dyDescent="0.2">
      <c r="A96" s="48"/>
      <c r="B96" s="37"/>
      <c r="C96" s="38"/>
      <c r="D96" s="12" t="str">
        <f>IF(B96&gt;"",C96*(VLOOKUP(B96,'Oils Price List'!$A$2:$D$97,4,TRUE)),"")</f>
        <v/>
      </c>
      <c r="E96" s="36" t="s">
        <v>48</v>
      </c>
      <c r="F96" s="10">
        <f>IF(E96&gt;"",VLOOKUP(E96,'Lookup Data'!$A$2:$D$50,4,TRUE),"")</f>
        <v>0.2</v>
      </c>
      <c r="G96" s="18"/>
      <c r="H96" s="19"/>
    </row>
    <row r="97" spans="1:8" x14ac:dyDescent="0.2">
      <c r="A97" s="48"/>
      <c r="B97" s="37"/>
      <c r="C97" s="38"/>
      <c r="D97" s="12" t="str">
        <f>IF(B97&gt;"",C97*(VLOOKUP(B97,'Oils Price List'!$A$2:$D$97,4,TRUE)),"")</f>
        <v/>
      </c>
      <c r="E97" s="36"/>
      <c r="F97" s="10" t="str">
        <f>IF(E97&gt;"",VLOOKUP(E97,'Lookup Data'!$A$2:$D$50,4,TRUE),"")</f>
        <v/>
      </c>
      <c r="G97" s="18"/>
      <c r="H97" s="19"/>
    </row>
    <row r="98" spans="1:8" x14ac:dyDescent="0.2">
      <c r="A98" s="48"/>
      <c r="B98" s="37"/>
      <c r="C98" s="38"/>
      <c r="D98" s="12" t="str">
        <f>IF(B98&gt;"",C98*(VLOOKUP(B98,'Oils Price List'!$A$2:$D$97,4,TRUE)),"")</f>
        <v/>
      </c>
      <c r="E98" s="36"/>
      <c r="F98" s="10" t="str">
        <f>IF(E98&gt;"",VLOOKUP(E98,'Lookup Data'!$A$2:$D$50,4,TRUE),"")</f>
        <v/>
      </c>
      <c r="G98" s="18"/>
      <c r="H98" s="19"/>
    </row>
    <row r="99" spans="1:8" x14ac:dyDescent="0.2">
      <c r="A99" s="48"/>
      <c r="B99" s="37"/>
      <c r="C99" s="38"/>
      <c r="D99" s="12" t="str">
        <f>IF(B99&gt;"",C99*(VLOOKUP(B99,'Oils Price List'!$A$2:$D$97,4,TRUE)),"")</f>
        <v/>
      </c>
      <c r="E99" s="36"/>
      <c r="F99" s="10" t="str">
        <f>IF(E99&gt;"",VLOOKUP(E99,'Lookup Data'!$A$2:$D$50,4,TRUE),"")</f>
        <v/>
      </c>
      <c r="G99" s="18"/>
      <c r="H99" s="19"/>
    </row>
    <row r="100" spans="1:8" ht="17" thickBot="1" x14ac:dyDescent="0.25">
      <c r="A100" s="48"/>
      <c r="B100" s="37"/>
      <c r="C100" s="38"/>
      <c r="D100" s="12" t="str">
        <f>IF(B100&gt;"",C100*(VLOOKUP(B100,'Oils Price List'!$A$2:$D$97,4,TRUE)),"")</f>
        <v/>
      </c>
      <c r="E100" s="36"/>
      <c r="F100" s="10" t="str">
        <f>IF(E100&gt;"",VLOOKUP(E100,'Lookup Data'!$A$2:$D$50,4,TRUE),"")</f>
        <v/>
      </c>
      <c r="G100" s="18"/>
      <c r="H100" s="19"/>
    </row>
    <row r="101" spans="1:8" ht="18" thickTop="1" thickBot="1" x14ac:dyDescent="0.25">
      <c r="A101" s="47"/>
      <c r="B101" s="40"/>
      <c r="C101" s="41"/>
      <c r="D101" s="11">
        <f>IF(D92&lt;"",SUM(D92:D100),"")</f>
        <v>0.13400778210116732</v>
      </c>
      <c r="E101" s="39"/>
      <c r="F101" s="9">
        <f>IF(F92&lt;"",SUM(F92:F100),"")</f>
        <v>1.71</v>
      </c>
      <c r="G101" s="9">
        <f>IF(F101&lt;"",(D101+F101)*(1+'Lookup Data'!$H$1),"")</f>
        <v>2.6738112840466925</v>
      </c>
      <c r="H101" s="6">
        <f>IF(G101&lt;"",G101*(1+'Lookup Data'!$H$2),"")</f>
        <v>3.3422641050583657</v>
      </c>
    </row>
    <row r="102" spans="1:8" ht="17" thickTop="1" x14ac:dyDescent="0.2">
      <c r="A102" s="36" t="s">
        <v>79</v>
      </c>
      <c r="B102" s="37" t="s">
        <v>26</v>
      </c>
      <c r="C102" s="38">
        <v>2</v>
      </c>
      <c r="D102" s="12">
        <f>IF(B102&gt;"",C102*(VLOOKUP(B102,'Oils Price List'!$A$2:$D$97,4,TRUE)),"")</f>
        <v>2.8015564202334631E-2</v>
      </c>
      <c r="E102" s="36" t="s">
        <v>17</v>
      </c>
      <c r="F102" s="10">
        <f>IF(E102&gt;"",VLOOKUP(E102,'Lookup Data'!$A$2:$D$50,4,TRUE),"")</f>
        <v>0.55000000000000004</v>
      </c>
      <c r="G102" s="18"/>
      <c r="H102" s="19"/>
    </row>
    <row r="103" spans="1:8" x14ac:dyDescent="0.2">
      <c r="A103" s="48"/>
      <c r="B103" s="37" t="s">
        <v>36</v>
      </c>
      <c r="C103" s="38">
        <v>3</v>
      </c>
      <c r="D103" s="12">
        <f>IF(B103&gt;"",C103*(VLOOKUP(B103,'Oils Price List'!$A$2:$D$97,4,TRUE)),"")</f>
        <v>7.0129870129870125E-2</v>
      </c>
      <c r="E103" s="36" t="s">
        <v>42</v>
      </c>
      <c r="F103" s="10">
        <f>IF(E103&gt;"",VLOOKUP(E103,'Lookup Data'!$A$2:$D$50,4,TRUE),"")</f>
        <v>0.1</v>
      </c>
      <c r="G103" s="18"/>
      <c r="H103" s="19"/>
    </row>
    <row r="104" spans="1:8" x14ac:dyDescent="0.2">
      <c r="A104" s="48"/>
      <c r="B104" s="37" t="s">
        <v>25</v>
      </c>
      <c r="C104" s="38">
        <v>4</v>
      </c>
      <c r="D104" s="12">
        <f>IF(B104&gt;"",C104*(VLOOKUP(B104,'Oils Price List'!$A$2:$D$97,4,TRUE)),"")</f>
        <v>2.1789883268482493E-2</v>
      </c>
      <c r="E104" s="36" t="s">
        <v>44</v>
      </c>
      <c r="F104" s="10">
        <f>IF(E104&gt;"",VLOOKUP(E104,'Lookup Data'!$A$2:$D$50,4,TRUE),"")</f>
        <v>0.06</v>
      </c>
      <c r="G104" s="18"/>
      <c r="H104" s="19"/>
    </row>
    <row r="105" spans="1:8" x14ac:dyDescent="0.2">
      <c r="A105" s="48"/>
      <c r="B105" s="37"/>
      <c r="C105" s="38"/>
      <c r="D105" s="12" t="str">
        <f>IF(B105&gt;"",C105*(VLOOKUP(B105,'Oils Price List'!$A$2:$D$97,4,TRUE)),"")</f>
        <v/>
      </c>
      <c r="E105" s="36" t="s">
        <v>47</v>
      </c>
      <c r="F105" s="10">
        <f>IF(E105&gt;"",VLOOKUP(E105,'Lookup Data'!$A$2:$D$50,4,TRUE),"")</f>
        <v>0.8</v>
      </c>
      <c r="G105" s="18"/>
      <c r="H105" s="19"/>
    </row>
    <row r="106" spans="1:8" x14ac:dyDescent="0.2">
      <c r="A106" s="48"/>
      <c r="B106" s="37"/>
      <c r="C106" s="38"/>
      <c r="D106" s="12" t="str">
        <f>IF(B106&gt;"",C106*(VLOOKUP(B106,'Oils Price List'!$A$2:$D$97,4,TRUE)),"")</f>
        <v/>
      </c>
      <c r="E106" s="36" t="s">
        <v>48</v>
      </c>
      <c r="F106" s="10">
        <f>IF(E106&gt;"",VLOOKUP(E106,'Lookup Data'!$A$2:$D$50,4,TRUE),"")</f>
        <v>0.2</v>
      </c>
      <c r="G106" s="18"/>
      <c r="H106" s="19"/>
    </row>
    <row r="107" spans="1:8" x14ac:dyDescent="0.2">
      <c r="A107" s="48"/>
      <c r="B107" s="37"/>
      <c r="C107" s="38"/>
      <c r="D107" s="12" t="str">
        <f>IF(B107&gt;"",C107*(VLOOKUP(B107,'Oils Price List'!$A$2:$D$97,4,TRUE)),"")</f>
        <v/>
      </c>
      <c r="E107" s="36"/>
      <c r="F107" s="10" t="str">
        <f>IF(E107&gt;"",VLOOKUP(E107,'Lookup Data'!$A$2:$D$50,4,TRUE),"")</f>
        <v/>
      </c>
      <c r="G107" s="18"/>
      <c r="H107" s="19"/>
    </row>
    <row r="108" spans="1:8" x14ac:dyDescent="0.2">
      <c r="A108" s="48"/>
      <c r="B108" s="37"/>
      <c r="C108" s="38"/>
      <c r="D108" s="12" t="str">
        <f>IF(B108&gt;"",C108*(VLOOKUP(B108,'Oils Price List'!$A$2:$D$97,4,TRUE)),"")</f>
        <v/>
      </c>
      <c r="E108" s="36"/>
      <c r="F108" s="10" t="str">
        <f>IF(E108&gt;"",VLOOKUP(E108,'Lookup Data'!$A$2:$D$50,4,TRUE),"")</f>
        <v/>
      </c>
      <c r="G108" s="18"/>
      <c r="H108" s="19"/>
    </row>
    <row r="109" spans="1:8" x14ac:dyDescent="0.2">
      <c r="A109" s="48"/>
      <c r="B109" s="37"/>
      <c r="C109" s="38"/>
      <c r="D109" s="12" t="str">
        <f>IF(B109&gt;"",C109*(VLOOKUP(B109,'Oils Price List'!$A$2:$D$97,4,TRUE)),"")</f>
        <v/>
      </c>
      <c r="E109" s="36"/>
      <c r="F109" s="10" t="str">
        <f>IF(E109&gt;"",VLOOKUP(E109,'Lookup Data'!$A$2:$D$50,4,TRUE),"")</f>
        <v/>
      </c>
      <c r="G109" s="18"/>
      <c r="H109" s="19"/>
    </row>
    <row r="110" spans="1:8" ht="17" thickBot="1" x14ac:dyDescent="0.25">
      <c r="A110" s="48"/>
      <c r="B110" s="37"/>
      <c r="C110" s="38"/>
      <c r="D110" s="12" t="str">
        <f>IF(B110&gt;"",C110*(VLOOKUP(B110,'Oils Price List'!$A$2:$D$97,4,TRUE)),"")</f>
        <v/>
      </c>
      <c r="E110" s="36"/>
      <c r="F110" s="10" t="str">
        <f>IF(E110&gt;"",VLOOKUP(E110,'Lookup Data'!$A$2:$D$50,4,TRUE),"")</f>
        <v/>
      </c>
      <c r="G110" s="18"/>
      <c r="H110" s="19"/>
    </row>
    <row r="111" spans="1:8" ht="18" thickTop="1" thickBot="1" x14ac:dyDescent="0.25">
      <c r="A111" s="47"/>
      <c r="B111" s="40"/>
      <c r="C111" s="41"/>
      <c r="D111" s="11">
        <f>IF(D102&lt;"",SUM(D102:D110),"")</f>
        <v>0.11993531760068725</v>
      </c>
      <c r="E111" s="39"/>
      <c r="F111" s="9">
        <f>IF(F102&lt;"",SUM(F102:F110),"")</f>
        <v>1.71</v>
      </c>
      <c r="G111" s="9">
        <f>IF(F111&lt;"",(D111+F111)*(1+'Lookup Data'!$H$1),"")</f>
        <v>2.6534062105209961</v>
      </c>
      <c r="H111" s="6">
        <f>IF(G111&lt;"",G111*(1+'Lookup Data'!$H$2),"")</f>
        <v>3.3167577631512453</v>
      </c>
    </row>
    <row r="112" spans="1:8" ht="17" thickTop="1" x14ac:dyDescent="0.2">
      <c r="A112" s="36" t="s">
        <v>80</v>
      </c>
      <c r="B112" s="37" t="s">
        <v>27</v>
      </c>
      <c r="C112" s="38">
        <v>5</v>
      </c>
      <c r="D112" s="12">
        <f>IF(B112&gt;"",C112*(VLOOKUP(B112,'Oils Price List'!$A$2:$D$97,4,TRUE)),"")</f>
        <v>5.642023346303502E-2</v>
      </c>
      <c r="E112" s="36" t="s">
        <v>17</v>
      </c>
      <c r="F112" s="10">
        <f>IF(E112&gt;"",VLOOKUP(E112,'Lookup Data'!$A$2:$D$50,4,TRUE),"")</f>
        <v>0.55000000000000004</v>
      </c>
      <c r="G112" s="18"/>
      <c r="H112" s="19"/>
    </row>
    <row r="113" spans="1:8" x14ac:dyDescent="0.2">
      <c r="A113" s="48"/>
      <c r="B113" s="37" t="s">
        <v>9</v>
      </c>
      <c r="C113" s="38">
        <v>3</v>
      </c>
      <c r="D113" s="12">
        <f>IF(B113&gt;"",C113*(VLOOKUP(B113,'Oils Price List'!$A$2:$D$97,4,TRUE)),"")</f>
        <v>0.13307392996108949</v>
      </c>
      <c r="E113" s="36" t="s">
        <v>42</v>
      </c>
      <c r="F113" s="10">
        <f>IF(E113&gt;"",VLOOKUP(E113,'Lookup Data'!$A$2:$D$50,4,TRUE),"")</f>
        <v>0.1</v>
      </c>
      <c r="G113" s="18"/>
      <c r="H113" s="19"/>
    </row>
    <row r="114" spans="1:8" x14ac:dyDescent="0.2">
      <c r="A114" s="48"/>
      <c r="B114" s="37" t="s">
        <v>31</v>
      </c>
      <c r="C114" s="38">
        <v>2</v>
      </c>
      <c r="D114" s="12">
        <f>IF(B114&gt;"",C114*(VLOOKUP(B114,'Oils Price List'!$A$2:$D$97,4,TRUE)),"")</f>
        <v>1.556420233463035E-2</v>
      </c>
      <c r="E114" s="36" t="s">
        <v>44</v>
      </c>
      <c r="F114" s="10">
        <f>IF(E114&gt;"",VLOOKUP(E114,'Lookup Data'!$A$2:$D$50,4,TRUE),"")</f>
        <v>0.06</v>
      </c>
      <c r="G114" s="18"/>
      <c r="H114" s="19"/>
    </row>
    <row r="115" spans="1:8" x14ac:dyDescent="0.2">
      <c r="A115" s="48"/>
      <c r="B115" s="37"/>
      <c r="C115" s="38"/>
      <c r="D115" s="12" t="str">
        <f>IF(B115&gt;"",C115*(VLOOKUP(B115,'Oils Price List'!$A$2:$D$97,4,TRUE)),"")</f>
        <v/>
      </c>
      <c r="E115" s="36" t="s">
        <v>47</v>
      </c>
      <c r="F115" s="10">
        <f>IF(E115&gt;"",VLOOKUP(E115,'Lookup Data'!$A$2:$D$50,4,TRUE),"")</f>
        <v>0.8</v>
      </c>
      <c r="G115" s="18"/>
      <c r="H115" s="19"/>
    </row>
    <row r="116" spans="1:8" x14ac:dyDescent="0.2">
      <c r="A116" s="48"/>
      <c r="B116" s="37"/>
      <c r="C116" s="38"/>
      <c r="D116" s="12" t="str">
        <f>IF(B116&gt;"",C116*(VLOOKUP(B116,'Oils Price List'!$A$2:$D$97,4,TRUE)),"")</f>
        <v/>
      </c>
      <c r="E116" s="36" t="s">
        <v>48</v>
      </c>
      <c r="F116" s="10">
        <f>IF(E116&gt;"",VLOOKUP(E116,'Lookup Data'!$A$2:$D$50,4,TRUE),"")</f>
        <v>0.2</v>
      </c>
      <c r="G116" s="18"/>
      <c r="H116" s="19"/>
    </row>
    <row r="117" spans="1:8" x14ac:dyDescent="0.2">
      <c r="A117" s="48"/>
      <c r="B117" s="37"/>
      <c r="C117" s="38"/>
      <c r="D117" s="12" t="str">
        <f>IF(B117&gt;"",C117*(VLOOKUP(B117,'Oils Price List'!$A$2:$D$97,4,TRUE)),"")</f>
        <v/>
      </c>
      <c r="E117" s="36"/>
      <c r="F117" s="10" t="str">
        <f>IF(E117&gt;"",VLOOKUP(E117,'Lookup Data'!$A$2:$D$50,4,TRUE),"")</f>
        <v/>
      </c>
      <c r="G117" s="18"/>
      <c r="H117" s="19"/>
    </row>
    <row r="118" spans="1:8" x14ac:dyDescent="0.2">
      <c r="A118" s="48"/>
      <c r="B118" s="37"/>
      <c r="C118" s="38"/>
      <c r="D118" s="12" t="str">
        <f>IF(B118&gt;"",C118*(VLOOKUP(B118,'Oils Price List'!$A$2:$D$97,4,TRUE)),"")</f>
        <v/>
      </c>
      <c r="E118" s="36"/>
      <c r="F118" s="10" t="str">
        <f>IF(E118&gt;"",VLOOKUP(E118,'Lookup Data'!$A$2:$D$50,4,TRUE),"")</f>
        <v/>
      </c>
      <c r="G118" s="18"/>
      <c r="H118" s="19"/>
    </row>
    <row r="119" spans="1:8" x14ac:dyDescent="0.2">
      <c r="A119" s="48"/>
      <c r="B119" s="37"/>
      <c r="C119" s="38"/>
      <c r="D119" s="12" t="str">
        <f>IF(B119&gt;"",C119*(VLOOKUP(B119,'Oils Price List'!$A$2:$D$97,4,TRUE)),"")</f>
        <v/>
      </c>
      <c r="E119" s="36"/>
      <c r="F119" s="10" t="str">
        <f>IF(E119&gt;"",VLOOKUP(E119,'Lookup Data'!$A$2:$D$50,4,TRUE),"")</f>
        <v/>
      </c>
      <c r="G119" s="18"/>
      <c r="H119" s="19"/>
    </row>
    <row r="120" spans="1:8" ht="17" thickBot="1" x14ac:dyDescent="0.25">
      <c r="A120" s="48"/>
      <c r="B120" s="37"/>
      <c r="C120" s="38"/>
      <c r="D120" s="12" t="str">
        <f>IF(B120&gt;"",C120*(VLOOKUP(B120,'Oils Price List'!$A$2:$D$97,4,TRUE)),"")</f>
        <v/>
      </c>
      <c r="E120" s="36"/>
      <c r="F120" s="10" t="str">
        <f>IF(E120&gt;"",VLOOKUP(E120,'Lookup Data'!$A$2:$D$50,4,TRUE),"")</f>
        <v/>
      </c>
      <c r="G120" s="18"/>
      <c r="H120" s="19"/>
    </row>
    <row r="121" spans="1:8" ht="18" thickTop="1" thickBot="1" x14ac:dyDescent="0.25">
      <c r="A121" s="47"/>
      <c r="B121" s="40"/>
      <c r="C121" s="41"/>
      <c r="D121" s="11">
        <f>IF(D112&lt;"",SUM(D112:D120),"")</f>
        <v>0.20505836575875486</v>
      </c>
      <c r="E121" s="39"/>
      <c r="F121" s="9">
        <f>IF(F112&lt;"",SUM(F112:F120),"")</f>
        <v>1.71</v>
      </c>
      <c r="G121" s="9">
        <f>IF(F121&lt;"",(D121+F121)*(1+'Lookup Data'!$H$1),"")</f>
        <v>2.7768346303501943</v>
      </c>
      <c r="H121" s="6">
        <f>IF(G121&lt;"",G121*(1+'Lookup Data'!$H$2),"")</f>
        <v>3.4710432879377429</v>
      </c>
    </row>
    <row r="122" spans="1:8" ht="17" thickTop="1" x14ac:dyDescent="0.2">
      <c r="A122" s="36" t="s">
        <v>81</v>
      </c>
      <c r="B122" s="37" t="s">
        <v>31</v>
      </c>
      <c r="C122" s="38">
        <v>5</v>
      </c>
      <c r="D122" s="12">
        <f>IF(B122&gt;"",C122*(VLOOKUP(B122,'Oils Price List'!$A$2:$D$97,4,TRUE)),"")</f>
        <v>3.8910505836575876E-2</v>
      </c>
      <c r="E122" s="36" t="s">
        <v>17</v>
      </c>
      <c r="F122" s="10">
        <f>IF(E122&gt;"",VLOOKUP(E122,'Lookup Data'!$A$2:$D$50,4,TRUE),"")</f>
        <v>0.55000000000000004</v>
      </c>
      <c r="G122" s="18"/>
      <c r="H122" s="19"/>
    </row>
    <row r="123" spans="1:8" x14ac:dyDescent="0.2">
      <c r="A123" s="48"/>
      <c r="B123" s="37" t="s">
        <v>32</v>
      </c>
      <c r="C123" s="38">
        <v>4</v>
      </c>
      <c r="D123" s="12">
        <f>IF(B123&gt;"",C123*(VLOOKUP(B123,'Oils Price List'!$A$2:$D$97,4,TRUE)),"")</f>
        <v>3.6420233463035016E-2</v>
      </c>
      <c r="E123" s="36" t="s">
        <v>42</v>
      </c>
      <c r="F123" s="10">
        <f>IF(E123&gt;"",VLOOKUP(E123,'Lookup Data'!$A$2:$D$50,4,TRUE),"")</f>
        <v>0.1</v>
      </c>
      <c r="G123" s="18"/>
      <c r="H123" s="19"/>
    </row>
    <row r="124" spans="1:8" x14ac:dyDescent="0.2">
      <c r="A124" s="48"/>
      <c r="B124" s="37" t="s">
        <v>30</v>
      </c>
      <c r="C124" s="38">
        <v>4</v>
      </c>
      <c r="D124" s="12">
        <f>IF(B124&gt;"",C124*(VLOOKUP(B124,'Oils Price List'!$A$2:$D$97,4,TRUE)),"")</f>
        <v>2.6459143968871595E-2</v>
      </c>
      <c r="E124" s="36" t="s">
        <v>44</v>
      </c>
      <c r="F124" s="10">
        <f>IF(E124&gt;"",VLOOKUP(E124,'Lookup Data'!$A$2:$D$50,4,TRUE),"")</f>
        <v>0.06</v>
      </c>
      <c r="G124" s="18"/>
      <c r="H124" s="19"/>
    </row>
    <row r="125" spans="1:8" x14ac:dyDescent="0.2">
      <c r="A125" s="48"/>
      <c r="B125" s="37"/>
      <c r="C125" s="38"/>
      <c r="D125" s="12" t="str">
        <f>IF(B125&gt;"",C125*(VLOOKUP(B125,'Oils Price List'!$A$2:$D$97,4,TRUE)),"")</f>
        <v/>
      </c>
      <c r="E125" s="36" t="s">
        <v>47</v>
      </c>
      <c r="F125" s="10">
        <f>IF(E125&gt;"",VLOOKUP(E125,'Lookup Data'!$A$2:$D$50,4,TRUE),"")</f>
        <v>0.8</v>
      </c>
      <c r="G125" s="18"/>
      <c r="H125" s="19"/>
    </row>
    <row r="126" spans="1:8" x14ac:dyDescent="0.2">
      <c r="A126" s="48"/>
      <c r="B126" s="37"/>
      <c r="C126" s="38"/>
      <c r="D126" s="12" t="str">
        <f>IF(B126&gt;"",C126*(VLOOKUP(B126,'Oils Price List'!$A$2:$D$97,4,TRUE)),"")</f>
        <v/>
      </c>
      <c r="E126" s="36" t="s">
        <v>48</v>
      </c>
      <c r="F126" s="10">
        <f>IF(E126&gt;"",VLOOKUP(E126,'Lookup Data'!$A$2:$D$50,4,TRUE),"")</f>
        <v>0.2</v>
      </c>
      <c r="G126" s="18"/>
      <c r="H126" s="19"/>
    </row>
    <row r="127" spans="1:8" x14ac:dyDescent="0.2">
      <c r="A127" s="48"/>
      <c r="B127" s="37"/>
      <c r="C127" s="38"/>
      <c r="D127" s="12" t="str">
        <f>IF(B127&gt;"",C127*(VLOOKUP(B127,'Oils Price List'!$A$2:$D$97,4,TRUE)),"")</f>
        <v/>
      </c>
      <c r="E127" s="36"/>
      <c r="F127" s="10" t="str">
        <f>IF(E127&gt;"",VLOOKUP(E127,'Lookup Data'!$A$2:$D$50,4,TRUE),"")</f>
        <v/>
      </c>
      <c r="G127" s="18"/>
      <c r="H127" s="19"/>
    </row>
    <row r="128" spans="1:8" x14ac:dyDescent="0.2">
      <c r="A128" s="48"/>
      <c r="B128" s="37"/>
      <c r="C128" s="38"/>
      <c r="D128" s="12" t="str">
        <f>IF(B128&gt;"",C128*(VLOOKUP(B128,'Oils Price List'!$A$2:$D$97,4,TRUE)),"")</f>
        <v/>
      </c>
      <c r="E128" s="36"/>
      <c r="F128" s="10" t="str">
        <f>IF(E128&gt;"",VLOOKUP(E128,'Lookup Data'!$A$2:$D$50,4,TRUE),"")</f>
        <v/>
      </c>
      <c r="G128" s="18"/>
      <c r="H128" s="19"/>
    </row>
    <row r="129" spans="1:8" x14ac:dyDescent="0.2">
      <c r="A129" s="48"/>
      <c r="B129" s="37"/>
      <c r="C129" s="38"/>
      <c r="D129" s="12" t="str">
        <f>IF(B129&gt;"",C129*(VLOOKUP(B129,'Oils Price List'!$A$2:$D$97,4,TRUE)),"")</f>
        <v/>
      </c>
      <c r="E129" s="36"/>
      <c r="F129" s="10" t="str">
        <f>IF(E129&gt;"",VLOOKUP(E129,'Lookup Data'!$A$2:$D$50,4,TRUE),"")</f>
        <v/>
      </c>
      <c r="G129" s="18"/>
      <c r="H129" s="19"/>
    </row>
    <row r="130" spans="1:8" ht="17" thickBot="1" x14ac:dyDescent="0.25">
      <c r="A130" s="48"/>
      <c r="B130" s="37"/>
      <c r="C130" s="38"/>
      <c r="D130" s="12" t="str">
        <f>IF(B130&gt;"",C130*(VLOOKUP(B130,'Oils Price List'!$A$2:$D$97,4,TRUE)),"")</f>
        <v/>
      </c>
      <c r="E130" s="36"/>
      <c r="F130" s="10" t="str">
        <f>IF(E130&gt;"",VLOOKUP(E130,'Lookup Data'!$A$2:$D$50,4,TRUE),"")</f>
        <v/>
      </c>
      <c r="G130" s="18"/>
      <c r="H130" s="19"/>
    </row>
    <row r="131" spans="1:8" ht="18" thickTop="1" thickBot="1" x14ac:dyDescent="0.25">
      <c r="A131" s="47"/>
      <c r="B131" s="40"/>
      <c r="C131" s="41"/>
      <c r="D131" s="11">
        <f>IF(D122&lt;"",SUM(D122:D130),"")</f>
        <v>0.1017898832684825</v>
      </c>
      <c r="E131" s="39"/>
      <c r="F131" s="9">
        <f>IF(F122&lt;"",SUM(F122:F130),"")</f>
        <v>1.71</v>
      </c>
      <c r="G131" s="9">
        <f>IF(F131&lt;"",(D131+F131)*(1+'Lookup Data'!$H$1),"")</f>
        <v>2.6270953307392997</v>
      </c>
      <c r="H131" s="6">
        <f>IF(G131&lt;"",G131*(1+'Lookup Data'!$H$2),"")</f>
        <v>3.2838691634241246</v>
      </c>
    </row>
    <row r="132" spans="1:8" ht="17" thickTop="1" x14ac:dyDescent="0.2">
      <c r="A132" s="36" t="s">
        <v>82</v>
      </c>
      <c r="B132" s="37" t="s">
        <v>54</v>
      </c>
      <c r="C132" s="38">
        <v>4</v>
      </c>
      <c r="D132" s="12">
        <f>IF(B132&gt;"",C132*(VLOOKUP(B132,'Oils Price List'!$A$2:$D$97,4,TRUE)),"")</f>
        <v>5.1948051948051951E-2</v>
      </c>
      <c r="E132" s="36" t="s">
        <v>17</v>
      </c>
      <c r="F132" s="10">
        <f>IF(E132&gt;"",VLOOKUP(E132,'Lookup Data'!$A$2:$D$50,4,TRUE),"")</f>
        <v>0.55000000000000004</v>
      </c>
      <c r="G132" s="18"/>
      <c r="H132" s="19"/>
    </row>
    <row r="133" spans="1:8" x14ac:dyDescent="0.2">
      <c r="A133" s="48"/>
      <c r="B133" s="37" t="s">
        <v>55</v>
      </c>
      <c r="C133" s="38">
        <v>4</v>
      </c>
      <c r="D133" s="12">
        <f>IF(B133&gt;"",C133*(VLOOKUP(B133,'Oils Price List'!$A$2:$D$97,4,TRUE)),"")</f>
        <v>5.1948051948051951E-2</v>
      </c>
      <c r="E133" s="36" t="s">
        <v>42</v>
      </c>
      <c r="F133" s="10">
        <f>IF(E133&gt;"",VLOOKUP(E133,'Lookup Data'!$A$2:$D$50,4,TRUE),"")</f>
        <v>0.1</v>
      </c>
      <c r="G133" s="18"/>
      <c r="H133" s="19"/>
    </row>
    <row r="134" spans="1:8" x14ac:dyDescent="0.2">
      <c r="A134" s="48"/>
      <c r="B134" s="37" t="s">
        <v>32</v>
      </c>
      <c r="C134" s="38">
        <v>1</v>
      </c>
      <c r="D134" s="12">
        <f>IF(B134&gt;"",C134*(VLOOKUP(B134,'Oils Price List'!$A$2:$D$97,4,TRUE)),"")</f>
        <v>9.1050583657587541E-3</v>
      </c>
      <c r="E134" s="36" t="s">
        <v>44</v>
      </c>
      <c r="F134" s="10">
        <f>IF(E134&gt;"",VLOOKUP(E134,'Lookup Data'!$A$2:$D$50,4,TRUE),"")</f>
        <v>0.06</v>
      </c>
      <c r="G134" s="18"/>
      <c r="H134" s="19"/>
    </row>
    <row r="135" spans="1:8" x14ac:dyDescent="0.2">
      <c r="A135" s="48"/>
      <c r="B135" s="37"/>
      <c r="C135" s="38"/>
      <c r="D135" s="12" t="str">
        <f>IF(B135&gt;"",C135*(VLOOKUP(B135,'Oils Price List'!$A$2:$D$97,4,TRUE)),"")</f>
        <v/>
      </c>
      <c r="E135" s="36" t="s">
        <v>47</v>
      </c>
      <c r="F135" s="10">
        <f>IF(E135&gt;"",VLOOKUP(E135,'Lookup Data'!$A$2:$D$50,4,TRUE),"")</f>
        <v>0.8</v>
      </c>
      <c r="G135" s="18"/>
      <c r="H135" s="19"/>
    </row>
    <row r="136" spans="1:8" x14ac:dyDescent="0.2">
      <c r="A136" s="48"/>
      <c r="B136" s="37"/>
      <c r="C136" s="38"/>
      <c r="D136" s="12" t="str">
        <f>IF(B136&gt;"",C136*(VLOOKUP(B136,'Oils Price List'!$A$2:$D$97,4,TRUE)),"")</f>
        <v/>
      </c>
      <c r="E136" s="36" t="s">
        <v>48</v>
      </c>
      <c r="F136" s="10">
        <f>IF(E136&gt;"",VLOOKUP(E136,'Lookup Data'!$A$2:$D$50,4,TRUE),"")</f>
        <v>0.2</v>
      </c>
      <c r="G136" s="18"/>
      <c r="H136" s="19"/>
    </row>
    <row r="137" spans="1:8" x14ac:dyDescent="0.2">
      <c r="A137" s="48"/>
      <c r="B137" s="37"/>
      <c r="C137" s="38"/>
      <c r="D137" s="12" t="str">
        <f>IF(B137&gt;"",C137*(VLOOKUP(B137,'Oils Price List'!$A$2:$D$97,4,TRUE)),"")</f>
        <v/>
      </c>
      <c r="E137" s="36"/>
      <c r="F137" s="10" t="str">
        <f>IF(E137&gt;"",VLOOKUP(E137,'Lookup Data'!$A$2:$D$50,4,TRUE),"")</f>
        <v/>
      </c>
      <c r="G137" s="18"/>
      <c r="H137" s="19"/>
    </row>
    <row r="138" spans="1:8" x14ac:dyDescent="0.2">
      <c r="A138" s="48"/>
      <c r="B138" s="37"/>
      <c r="C138" s="38"/>
      <c r="D138" s="12" t="str">
        <f>IF(B138&gt;"",C138*(VLOOKUP(B138,'Oils Price List'!$A$2:$D$97,4,TRUE)),"")</f>
        <v/>
      </c>
      <c r="E138" s="36"/>
      <c r="F138" s="10" t="str">
        <f>IF(E138&gt;"",VLOOKUP(E138,'Lookup Data'!$A$2:$D$50,4,TRUE),"")</f>
        <v/>
      </c>
      <c r="G138" s="18"/>
      <c r="H138" s="19"/>
    </row>
    <row r="139" spans="1:8" x14ac:dyDescent="0.2">
      <c r="A139" s="48"/>
      <c r="B139" s="37"/>
      <c r="C139" s="38"/>
      <c r="D139" s="12" t="str">
        <f>IF(B139&gt;"",C139*(VLOOKUP(B139,'Oils Price List'!$A$2:$D$97,4,TRUE)),"")</f>
        <v/>
      </c>
      <c r="E139" s="36"/>
      <c r="F139" s="10" t="str">
        <f>IF(E139&gt;"",VLOOKUP(E139,'Lookup Data'!$A$2:$D$50,4,TRUE),"")</f>
        <v/>
      </c>
      <c r="G139" s="18"/>
      <c r="H139" s="19"/>
    </row>
    <row r="140" spans="1:8" ht="17" thickBot="1" x14ac:dyDescent="0.25">
      <c r="A140" s="48"/>
      <c r="B140" s="37"/>
      <c r="C140" s="38"/>
      <c r="D140" s="12" t="str">
        <f>IF(B140&gt;"",C140*(VLOOKUP(B140,'Oils Price List'!$A$2:$D$97,4,TRUE)),"")</f>
        <v/>
      </c>
      <c r="E140" s="36"/>
      <c r="F140" s="10" t="str">
        <f>IF(E140&gt;"",VLOOKUP(E140,'Lookup Data'!$A$2:$D$50,4,TRUE),"")</f>
        <v/>
      </c>
      <c r="G140" s="18"/>
      <c r="H140" s="19"/>
    </row>
    <row r="141" spans="1:8" ht="18" thickTop="1" thickBot="1" x14ac:dyDescent="0.25">
      <c r="A141" s="47"/>
      <c r="B141" s="40"/>
      <c r="C141" s="41"/>
      <c r="D141" s="11">
        <f>IF(D132&lt;"",SUM(D132:D140),"")</f>
        <v>0.11300116226186266</v>
      </c>
      <c r="E141" s="39"/>
      <c r="F141" s="9">
        <f>IF(F132&lt;"",SUM(F132:F140),"")</f>
        <v>1.71</v>
      </c>
      <c r="G141" s="9">
        <f>IF(F141&lt;"",(D141+F141)*(1+'Lookup Data'!$H$1),"")</f>
        <v>2.643351685279701</v>
      </c>
      <c r="H141" s="6">
        <f>IF(G141&lt;"",G141*(1+'Lookup Data'!$H$2),"")</f>
        <v>3.3041896065996261</v>
      </c>
    </row>
    <row r="142" spans="1:8" ht="17" thickTop="1" x14ac:dyDescent="0.2">
      <c r="A142" s="36" t="s">
        <v>92</v>
      </c>
      <c r="B142" s="37" t="s">
        <v>8</v>
      </c>
      <c r="C142" s="38">
        <v>4</v>
      </c>
      <c r="D142" s="12">
        <f>IF(B142&gt;"",C142*(VLOOKUP(B142,'Oils Price List'!$A$2:$D$97,4,TRUE)),"")</f>
        <v>0.14941634241245136</v>
      </c>
      <c r="E142" s="36" t="s">
        <v>17</v>
      </c>
      <c r="F142" s="10">
        <f>IF(E142&gt;"",VLOOKUP(E142,'Lookup Data'!$A$2:$D$50,4,TRUE),"")</f>
        <v>0.55000000000000004</v>
      </c>
      <c r="G142" s="18"/>
      <c r="H142" s="19"/>
    </row>
    <row r="143" spans="1:8" x14ac:dyDescent="0.2">
      <c r="A143" s="48"/>
      <c r="B143" s="37" t="s">
        <v>9</v>
      </c>
      <c r="C143" s="38">
        <v>5</v>
      </c>
      <c r="D143" s="12">
        <f>IF(B143&gt;"",C143*(VLOOKUP(B143,'Oils Price List'!$A$2:$D$97,4,TRUE)),"")</f>
        <v>0.22178988326848251</v>
      </c>
      <c r="E143" s="36" t="s">
        <v>42</v>
      </c>
      <c r="F143" s="10">
        <f>IF(E143&gt;"",VLOOKUP(E143,'Lookup Data'!$A$2:$D$50,4,TRUE),"")</f>
        <v>0.1</v>
      </c>
      <c r="G143" s="18"/>
      <c r="H143" s="19"/>
    </row>
    <row r="144" spans="1:8" x14ac:dyDescent="0.2">
      <c r="A144" s="48"/>
      <c r="B144" s="37" t="s">
        <v>10</v>
      </c>
      <c r="C144" s="38">
        <v>2</v>
      </c>
      <c r="D144" s="12">
        <f>IF(B144&gt;"",C144*(VLOOKUP(B144,'Oils Price List'!$A$2:$D$97,4,TRUE)),"")</f>
        <v>1.4007782101167316E-2</v>
      </c>
      <c r="E144" s="36" t="s">
        <v>44</v>
      </c>
      <c r="F144" s="10">
        <f>IF(E144&gt;"",VLOOKUP(E144,'Lookup Data'!$A$2:$D$50,4,TRUE),"")</f>
        <v>0.06</v>
      </c>
      <c r="G144" s="18"/>
      <c r="H144" s="19"/>
    </row>
    <row r="145" spans="1:8" x14ac:dyDescent="0.2">
      <c r="A145" s="48"/>
      <c r="B145" s="37"/>
      <c r="C145" s="38"/>
      <c r="D145" s="12" t="str">
        <f>IF(B145&gt;"",C145*(VLOOKUP(B145,'Oils Price List'!$A$2:$D$97,4,TRUE)),"")</f>
        <v/>
      </c>
      <c r="E145" s="36" t="s">
        <v>47</v>
      </c>
      <c r="F145" s="10">
        <f>IF(E145&gt;"",VLOOKUP(E145,'Lookup Data'!$A$2:$D$50,4,TRUE),"")</f>
        <v>0.8</v>
      </c>
      <c r="G145" s="18"/>
      <c r="H145" s="19"/>
    </row>
    <row r="146" spans="1:8" x14ac:dyDescent="0.2">
      <c r="A146" s="48"/>
      <c r="B146" s="37"/>
      <c r="C146" s="38"/>
      <c r="D146" s="12" t="str">
        <f>IF(B146&gt;"",C146*(VLOOKUP(B146,'Oils Price List'!$A$2:$D$97,4,TRUE)),"")</f>
        <v/>
      </c>
      <c r="E146" s="36" t="s">
        <v>48</v>
      </c>
      <c r="F146" s="10">
        <f>IF(E146&gt;"",VLOOKUP(E146,'Lookup Data'!$A$2:$D$50,4,TRUE),"")</f>
        <v>0.2</v>
      </c>
      <c r="G146" s="18"/>
      <c r="H146" s="19"/>
    </row>
    <row r="147" spans="1:8" x14ac:dyDescent="0.2">
      <c r="A147" s="48"/>
      <c r="B147" s="37"/>
      <c r="C147" s="38"/>
      <c r="D147" s="12" t="str">
        <f>IF(B147&gt;"",C147*(VLOOKUP(B147,'Oils Price List'!$A$2:$D$97,4,TRUE)),"")</f>
        <v/>
      </c>
      <c r="E147" s="36"/>
      <c r="F147" s="10" t="str">
        <f>IF(E147&gt;"",VLOOKUP(E147,'Lookup Data'!$A$2:$D$50,4,TRUE),"")</f>
        <v/>
      </c>
      <c r="G147" s="18"/>
      <c r="H147" s="19"/>
    </row>
    <row r="148" spans="1:8" x14ac:dyDescent="0.2">
      <c r="A148" s="48"/>
      <c r="B148" s="37"/>
      <c r="C148" s="38"/>
      <c r="D148" s="12" t="str">
        <f>IF(B148&gt;"",C148*(VLOOKUP(B148,'Oils Price List'!$A$2:$D$97,4,TRUE)),"")</f>
        <v/>
      </c>
      <c r="E148" s="36"/>
      <c r="F148" s="10" t="str">
        <f>IF(E148&gt;"",VLOOKUP(E148,'Lookup Data'!$A$2:$D$50,4,TRUE),"")</f>
        <v/>
      </c>
      <c r="G148" s="18"/>
      <c r="H148" s="19"/>
    </row>
    <row r="149" spans="1:8" x14ac:dyDescent="0.2">
      <c r="A149" s="48"/>
      <c r="B149" s="37"/>
      <c r="C149" s="38"/>
      <c r="D149" s="12" t="str">
        <f>IF(B149&gt;"",C149*(VLOOKUP(B149,'Oils Price List'!$A$2:$D$97,4,TRUE)),"")</f>
        <v/>
      </c>
      <c r="E149" s="36"/>
      <c r="F149" s="10" t="str">
        <f>IF(E149&gt;"",VLOOKUP(E149,'Lookup Data'!$A$2:$D$50,4,TRUE),"")</f>
        <v/>
      </c>
      <c r="G149" s="18"/>
      <c r="H149" s="19"/>
    </row>
    <row r="150" spans="1:8" ht="17" thickBot="1" x14ac:dyDescent="0.25">
      <c r="A150" s="48"/>
      <c r="B150" s="37"/>
      <c r="C150" s="38"/>
      <c r="D150" s="12" t="str">
        <f>IF(B150&gt;"",C150*(VLOOKUP(B150,'Oils Price List'!$A$2:$D$97,4,TRUE)),"")</f>
        <v/>
      </c>
      <c r="E150" s="36"/>
      <c r="F150" s="10" t="str">
        <f>IF(E150&gt;"",VLOOKUP(E150,'Lookup Data'!$A$2:$D$50,4,TRUE),"")</f>
        <v/>
      </c>
      <c r="G150" s="18"/>
      <c r="H150" s="19"/>
    </row>
    <row r="151" spans="1:8" ht="18" thickTop="1" thickBot="1" x14ac:dyDescent="0.25">
      <c r="A151" s="47"/>
      <c r="B151" s="40"/>
      <c r="C151" s="41"/>
      <c r="D151" s="11">
        <f>IF(D142&lt;"",SUM(D142:D150),"")</f>
        <v>0.38521400778210119</v>
      </c>
      <c r="E151" s="39"/>
      <c r="F151" s="9">
        <f>IF(F142&lt;"",SUM(F142:F150),"")</f>
        <v>1.71</v>
      </c>
      <c r="G151" s="9">
        <f>IF(F151&lt;"",(D151+F151)*(1+'Lookup Data'!$H$1),"")</f>
        <v>3.0380603112840463</v>
      </c>
      <c r="H151" s="6">
        <f>IF(G151&lt;"",G151*(1+'Lookup Data'!$H$2),"")</f>
        <v>3.7975753891050577</v>
      </c>
    </row>
    <row r="152" spans="1:8" ht="17" thickTop="1" x14ac:dyDescent="0.2">
      <c r="A152" s="36" t="s">
        <v>91</v>
      </c>
      <c r="B152" s="37" t="s">
        <v>25</v>
      </c>
      <c r="C152" s="38">
        <v>5</v>
      </c>
      <c r="D152" s="12">
        <f>IF(B152&gt;"",C152*(VLOOKUP(B152,'Oils Price List'!$A$2:$D$97,4,TRUE)),"")</f>
        <v>2.7237354085603117E-2</v>
      </c>
      <c r="E152" s="36" t="s">
        <v>17</v>
      </c>
      <c r="F152" s="10">
        <f>IF(E152&gt;"",VLOOKUP(E152,'Lookup Data'!$A$2:$D$50,4,TRUE),"")</f>
        <v>0.55000000000000004</v>
      </c>
      <c r="G152" s="18"/>
      <c r="H152" s="19"/>
    </row>
    <row r="153" spans="1:8" x14ac:dyDescent="0.2">
      <c r="A153" s="48"/>
      <c r="B153" s="37" t="s">
        <v>54</v>
      </c>
      <c r="C153" s="38">
        <v>3</v>
      </c>
      <c r="D153" s="12">
        <f>IF(B153&gt;"",C153*(VLOOKUP(B153,'Oils Price List'!$A$2:$D$97,4,TRUE)),"")</f>
        <v>3.896103896103896E-2</v>
      </c>
      <c r="E153" s="36" t="s">
        <v>42</v>
      </c>
      <c r="F153" s="10">
        <f>IF(E153&gt;"",VLOOKUP(E153,'Lookup Data'!$A$2:$D$50,4,TRUE),"")</f>
        <v>0.1</v>
      </c>
      <c r="G153" s="18"/>
      <c r="H153" s="19"/>
    </row>
    <row r="154" spans="1:8" x14ac:dyDescent="0.2">
      <c r="A154" s="48"/>
      <c r="B154" s="37" t="s">
        <v>62</v>
      </c>
      <c r="C154" s="38">
        <v>2</v>
      </c>
      <c r="D154" s="12">
        <f>IF(B154&gt;"",C154*(VLOOKUP(B154,'Oils Price List'!$A$2:$D$97,4,TRUE)),"")</f>
        <v>2.5108225108225107E-2</v>
      </c>
      <c r="E154" s="36" t="s">
        <v>44</v>
      </c>
      <c r="F154" s="10">
        <f>IF(E154&gt;"",VLOOKUP(E154,'Lookup Data'!$A$2:$D$50,4,TRUE),"")</f>
        <v>0.06</v>
      </c>
      <c r="G154" s="18"/>
      <c r="H154" s="19"/>
    </row>
    <row r="155" spans="1:8" x14ac:dyDescent="0.2">
      <c r="A155" s="48"/>
      <c r="B155" s="37"/>
      <c r="C155" s="38"/>
      <c r="D155" s="12" t="str">
        <f>IF(B155&gt;"",C155*(VLOOKUP(B155,'Oils Price List'!$A$2:$D$97,4,TRUE)),"")</f>
        <v/>
      </c>
      <c r="E155" s="36" t="s">
        <v>47</v>
      </c>
      <c r="F155" s="10">
        <f>IF(E155&gt;"",VLOOKUP(E155,'Lookup Data'!$A$2:$D$50,4,TRUE),"")</f>
        <v>0.8</v>
      </c>
      <c r="G155" s="18"/>
      <c r="H155" s="19"/>
    </row>
    <row r="156" spans="1:8" x14ac:dyDescent="0.2">
      <c r="A156" s="48"/>
      <c r="B156" s="37"/>
      <c r="C156" s="38"/>
      <c r="D156" s="12" t="str">
        <f>IF(B156&gt;"",C156*(VLOOKUP(B156,'Oils Price List'!$A$2:$D$97,4,TRUE)),"")</f>
        <v/>
      </c>
      <c r="E156" s="36" t="s">
        <v>48</v>
      </c>
      <c r="F156" s="10">
        <f>IF(E156&gt;"",VLOOKUP(E156,'Lookup Data'!$A$2:$D$50,4,TRUE),"")</f>
        <v>0.2</v>
      </c>
      <c r="G156" s="18"/>
      <c r="H156" s="19"/>
    </row>
    <row r="157" spans="1:8" x14ac:dyDescent="0.2">
      <c r="A157" s="48"/>
      <c r="B157" s="37"/>
      <c r="C157" s="38"/>
      <c r="D157" s="12" t="str">
        <f>IF(B157&gt;"",C157*(VLOOKUP(B157,'Oils Price List'!$A$2:$D$97,4,TRUE)),"")</f>
        <v/>
      </c>
      <c r="E157" s="36"/>
      <c r="F157" s="10" t="str">
        <f>IF(E157&gt;"",VLOOKUP(E157,'Lookup Data'!$A$2:$D$50,4,TRUE),"")</f>
        <v/>
      </c>
      <c r="G157" s="18"/>
      <c r="H157" s="19"/>
    </row>
    <row r="158" spans="1:8" x14ac:dyDescent="0.2">
      <c r="A158" s="48"/>
      <c r="B158" s="37"/>
      <c r="C158" s="38"/>
      <c r="D158" s="12" t="str">
        <f>IF(B158&gt;"",C158*(VLOOKUP(B158,'Oils Price List'!$A$2:$D$97,4,TRUE)),"")</f>
        <v/>
      </c>
      <c r="E158" s="36"/>
      <c r="F158" s="10" t="str">
        <f>IF(E158&gt;"",VLOOKUP(E158,'Lookup Data'!$A$2:$D$50,4,TRUE),"")</f>
        <v/>
      </c>
      <c r="G158" s="18"/>
      <c r="H158" s="19"/>
    </row>
    <row r="159" spans="1:8" x14ac:dyDescent="0.2">
      <c r="A159" s="48"/>
      <c r="B159" s="37"/>
      <c r="C159" s="38"/>
      <c r="D159" s="12" t="str">
        <f>IF(B159&gt;"",C159*(VLOOKUP(B159,'Oils Price List'!$A$2:$D$97,4,TRUE)),"")</f>
        <v/>
      </c>
      <c r="E159" s="36"/>
      <c r="F159" s="10" t="str">
        <f>IF(E159&gt;"",VLOOKUP(E159,'Lookup Data'!$A$2:$D$50,4,TRUE),"")</f>
        <v/>
      </c>
      <c r="G159" s="18"/>
      <c r="H159" s="19"/>
    </row>
    <row r="160" spans="1:8" ht="17" thickBot="1" x14ac:dyDescent="0.25">
      <c r="A160" s="48"/>
      <c r="B160" s="37"/>
      <c r="C160" s="38"/>
      <c r="D160" s="12" t="str">
        <f>IF(B160&gt;"",C160*(VLOOKUP(B160,'Oils Price List'!$A$2:$D$97,4,TRUE)),"")</f>
        <v/>
      </c>
      <c r="E160" s="36"/>
      <c r="F160" s="10" t="str">
        <f>IF(E160&gt;"",VLOOKUP(E160,'Lookup Data'!$A$2:$D$50,4,TRUE),"")</f>
        <v/>
      </c>
      <c r="G160" s="18"/>
      <c r="H160" s="19"/>
    </row>
    <row r="161" spans="1:8" ht="18" thickTop="1" thickBot="1" x14ac:dyDescent="0.25">
      <c r="A161" s="47"/>
      <c r="B161" s="40"/>
      <c r="C161" s="41"/>
      <c r="D161" s="11">
        <f>IF(D152&lt;"",SUM(D152:D160),"")</f>
        <v>9.1306618154867181E-2</v>
      </c>
      <c r="E161" s="39"/>
      <c r="F161" s="9">
        <f>IF(F152&lt;"",SUM(F152:F160),"")</f>
        <v>1.71</v>
      </c>
      <c r="G161" s="9">
        <f>IF(F161&lt;"",(D161+F161)*(1+'Lookup Data'!$H$1),"")</f>
        <v>2.6118945963245572</v>
      </c>
      <c r="H161" s="6">
        <f>IF(G161&lt;"",G161*(1+'Lookup Data'!$H$2),"")</f>
        <v>3.2648682454056965</v>
      </c>
    </row>
    <row r="162" spans="1:8" ht="17" thickTop="1" x14ac:dyDescent="0.2">
      <c r="A162" s="36" t="s">
        <v>106</v>
      </c>
      <c r="B162" s="37"/>
      <c r="C162" s="38"/>
      <c r="D162" s="12" t="str">
        <f>IF(B162&gt;"",C162*(VLOOKUP(B162,'Oils Price List'!$A$2:$D$97,4,TRUE)),"")</f>
        <v/>
      </c>
      <c r="E162" s="36" t="s">
        <v>103</v>
      </c>
      <c r="F162" s="10">
        <f>IF(E162&gt;"",VLOOKUP(E162,'Lookup Data'!$A$2:$D$50,4,TRUE),"")</f>
        <v>1.79</v>
      </c>
      <c r="G162" s="18"/>
      <c r="H162" s="19"/>
    </row>
    <row r="163" spans="1:8" x14ac:dyDescent="0.2">
      <c r="A163" s="50"/>
      <c r="B163" s="37"/>
      <c r="C163" s="38"/>
      <c r="D163" s="12" t="str">
        <f>IF(B163&gt;"",C163*(VLOOKUP(B163,'Oils Price List'!$A$2:$D$97,4,TRUE)),"")</f>
        <v/>
      </c>
      <c r="E163" s="36" t="s">
        <v>97</v>
      </c>
      <c r="F163" s="10">
        <f>IF(E163&gt;"",VLOOKUP(E163,'Lookup Data'!$A$2:$D$50,4,TRUE),"")</f>
        <v>1.71</v>
      </c>
      <c r="G163" s="18"/>
      <c r="H163" s="19"/>
    </row>
    <row r="164" spans="1:8" x14ac:dyDescent="0.2">
      <c r="A164" s="50"/>
      <c r="B164" s="37"/>
      <c r="C164" s="38"/>
      <c r="D164" s="12" t="str">
        <f>IF(B164&gt;"",C164*(VLOOKUP(B164,'Oils Price List'!$A$2:$D$97,4,TRUE)),"")</f>
        <v/>
      </c>
      <c r="E164" s="36" t="s">
        <v>105</v>
      </c>
      <c r="F164" s="10">
        <f>IF(E164&gt;"",VLOOKUP(E164,'Lookup Data'!$A$2:$D$50,4,TRUE),"")</f>
        <v>0.15</v>
      </c>
      <c r="G164" s="18"/>
      <c r="H164" s="19"/>
    </row>
    <row r="165" spans="1:8" x14ac:dyDescent="0.2">
      <c r="A165" s="50"/>
      <c r="B165" s="37"/>
      <c r="C165" s="38"/>
      <c r="D165" s="12" t="str">
        <f>IF(B165&gt;"",C165*(VLOOKUP(B165,'Oils Price List'!$A$2:$D$97,4,TRUE)),"")</f>
        <v/>
      </c>
      <c r="E165" s="36" t="s">
        <v>100</v>
      </c>
      <c r="F165" s="10">
        <f>IF(E165&gt;"",VLOOKUP(E165,'Lookup Data'!$A$2:$D$50,4,TRUE),"")</f>
        <v>2.2000000000000002</v>
      </c>
      <c r="G165" s="18"/>
      <c r="H165" s="19"/>
    </row>
    <row r="166" spans="1:8" x14ac:dyDescent="0.2">
      <c r="A166" s="48"/>
      <c r="B166" s="37"/>
      <c r="C166" s="38"/>
      <c r="D166" s="12" t="str">
        <f>IF(B166&gt;"",C166*(VLOOKUP(B166,'Oils Price List'!$A$2:$D$97,4,TRUE)),"")</f>
        <v/>
      </c>
      <c r="E166" s="36" t="s">
        <v>101</v>
      </c>
      <c r="F166" s="10">
        <f>IF(E166&gt;"",VLOOKUP(E166,'Lookup Data'!$A$2:$D$50,4,TRUE),"")</f>
        <v>1.1200000000000001</v>
      </c>
      <c r="G166" s="18"/>
      <c r="H166" s="19"/>
    </row>
    <row r="167" spans="1:8" x14ac:dyDescent="0.2">
      <c r="A167" s="48"/>
      <c r="B167" s="37"/>
      <c r="C167" s="38"/>
      <c r="D167" s="12" t="str">
        <f>IF(B167&gt;"",C167*(VLOOKUP(B167,'Oils Price List'!$A$2:$D$97,4,TRUE)),"")</f>
        <v/>
      </c>
      <c r="E167" s="36" t="s">
        <v>99</v>
      </c>
      <c r="F167" s="10">
        <f>IF(E167&gt;"",VLOOKUP(E167,'Lookup Data'!$A$2:$D$50,4,TRUE),"")</f>
        <v>2.3660000000000001</v>
      </c>
      <c r="G167" s="18"/>
      <c r="H167" s="19"/>
    </row>
    <row r="168" spans="1:8" x14ac:dyDescent="0.2">
      <c r="A168" s="48"/>
      <c r="B168" s="37"/>
      <c r="C168" s="38"/>
      <c r="D168" s="12" t="str">
        <f>IF(B168&gt;"",C168*(VLOOKUP(B168,'Oils Price List'!$A$2:$D$97,4,TRUE)),"")</f>
        <v/>
      </c>
      <c r="E168" s="36" t="s">
        <v>102</v>
      </c>
      <c r="F168" s="10">
        <f>IF(E168&gt;"",VLOOKUP(E168,'Lookup Data'!$A$2:$D$50,4,TRUE),"")</f>
        <v>0.75</v>
      </c>
      <c r="G168" s="18"/>
      <c r="H168" s="19"/>
    </row>
    <row r="169" spans="1:8" x14ac:dyDescent="0.2">
      <c r="A169" s="48"/>
      <c r="B169" s="37"/>
      <c r="C169" s="38"/>
      <c r="D169" s="12" t="str">
        <f>IF(B169&gt;"",C169*(VLOOKUP(B169,'Oils Price List'!$A$2:$D$97,4,TRUE)),"")</f>
        <v/>
      </c>
      <c r="E169" s="36" t="s">
        <v>104</v>
      </c>
      <c r="F169" s="10">
        <f>IF(E169&gt;"",VLOOKUP(E169,'Lookup Data'!$A$2:$D$50,4,TRUE),"")</f>
        <v>0.04</v>
      </c>
      <c r="G169" s="18"/>
      <c r="H169" s="19"/>
    </row>
    <row r="170" spans="1:8" ht="17" thickBot="1" x14ac:dyDescent="0.25">
      <c r="A170" s="48"/>
      <c r="B170" s="37"/>
      <c r="C170" s="38"/>
      <c r="D170" s="12" t="str">
        <f>IF(B170&gt;"",C170*(VLOOKUP(B170,'Oils Price List'!$A$2:$D$97,4,TRUE)),"")</f>
        <v/>
      </c>
      <c r="E170" s="36"/>
      <c r="F170" s="10" t="str">
        <f>IF(E170&gt;"",VLOOKUP(E170,'Lookup Data'!$A$2:$D$50,4,TRUE),"")</f>
        <v/>
      </c>
      <c r="G170" s="18"/>
      <c r="H170" s="19"/>
    </row>
    <row r="171" spans="1:8" ht="18" thickTop="1" thickBot="1" x14ac:dyDescent="0.25">
      <c r="A171" s="47"/>
      <c r="B171" s="40"/>
      <c r="C171" s="41"/>
      <c r="D171" s="11">
        <f>IF(D162&lt;"",SUM(D162:D170),0)</f>
        <v>0</v>
      </c>
      <c r="E171" s="39"/>
      <c r="F171" s="9">
        <f>IF(F162&lt;"",SUM(F162:F170),"")</f>
        <v>10.125999999999999</v>
      </c>
      <c r="G171" s="9">
        <f>IF(OR(D171&lt;"",F171&lt;""),(D171+F171)*(1+'Lookup Data'!$H$1),"")</f>
        <v>14.682699999999999</v>
      </c>
      <c r="H171" s="6">
        <f>IF(G171&lt;"",G171*(1+'Lookup Data'!$H$2),"")</f>
        <v>18.353375</v>
      </c>
    </row>
    <row r="172" spans="1:8" ht="17" thickTop="1" x14ac:dyDescent="0.2">
      <c r="A172" s="36" t="s">
        <v>119</v>
      </c>
      <c r="B172" s="37"/>
      <c r="C172" s="38"/>
      <c r="D172" s="12" t="str">
        <f>IF(B172&gt;"",C172*(VLOOKUP(B172,'Oils Price List'!$A$2:$D$97,4,TRUE)),"")</f>
        <v/>
      </c>
      <c r="E172" s="36" t="s">
        <v>103</v>
      </c>
      <c r="F172" s="10">
        <f>IF(E172&gt;"",VLOOKUP(E172,'Lookup Data'!$A$2:$D$50,4,TRUE),"")</f>
        <v>1.79</v>
      </c>
      <c r="G172" s="18"/>
      <c r="H172" s="19"/>
    </row>
    <row r="173" spans="1:8" x14ac:dyDescent="0.2">
      <c r="A173" s="48"/>
      <c r="B173" s="37"/>
      <c r="C173" s="38"/>
      <c r="D173" s="12" t="str">
        <f>IF(B173&gt;"",C173*(VLOOKUP(B173,'Oils Price List'!$A$2:$D$97,4,TRUE)),"")</f>
        <v/>
      </c>
      <c r="E173" s="36" t="s">
        <v>98</v>
      </c>
      <c r="F173" s="10">
        <f>IF(E173&gt;"",VLOOKUP(E173,'Lookup Data'!$A$2:$D$50,4,TRUE),"")</f>
        <v>1.71</v>
      </c>
      <c r="G173" s="18"/>
      <c r="H173" s="19"/>
    </row>
    <row r="174" spans="1:8" x14ac:dyDescent="0.2">
      <c r="A174" s="48"/>
      <c r="B174" s="37"/>
      <c r="C174" s="38"/>
      <c r="D174" s="12" t="str">
        <f>IF(B174&gt;"",C174*(VLOOKUP(B174,'Oils Price List'!$A$2:$D$97,4,TRUE)),"")</f>
        <v/>
      </c>
      <c r="E174" s="36" t="s">
        <v>108</v>
      </c>
      <c r="F174" s="10">
        <f>IF(E174&gt;"",VLOOKUP(E174,'Lookup Data'!$A$2:$D$50,4,TRUE),"")</f>
        <v>0.5</v>
      </c>
      <c r="G174" s="18"/>
      <c r="H174" s="19"/>
    </row>
    <row r="175" spans="1:8" x14ac:dyDescent="0.2">
      <c r="A175" s="48"/>
      <c r="B175" s="37"/>
      <c r="C175" s="38"/>
      <c r="D175" s="12" t="str">
        <f>IF(B175&gt;"",C175*(VLOOKUP(B175,'Oils Price List'!$A$2:$D$97,4,TRUE)),"")</f>
        <v/>
      </c>
      <c r="E175" s="36" t="s">
        <v>102</v>
      </c>
      <c r="F175" s="10">
        <f>IF(E175&gt;"",VLOOKUP(E175,'Lookup Data'!$A$2:$D$50,4,TRUE),"")</f>
        <v>0.75</v>
      </c>
      <c r="G175" s="18"/>
      <c r="H175" s="19"/>
    </row>
    <row r="176" spans="1:8" x14ac:dyDescent="0.2">
      <c r="A176" s="48"/>
      <c r="B176" s="37"/>
      <c r="C176" s="38"/>
      <c r="D176" s="12" t="str">
        <f>IF(B176&gt;"",C176*(VLOOKUP(B176,'Oils Price List'!$A$2:$D$97,4,TRUE)),"")</f>
        <v/>
      </c>
      <c r="E176" s="36" t="s">
        <v>107</v>
      </c>
      <c r="F176" s="10">
        <f>IF(E176&gt;"",VLOOKUP(E176,'Lookup Data'!$A$2:$D$50,4,TRUE),"")</f>
        <v>0.6</v>
      </c>
      <c r="G176" s="18"/>
      <c r="H176" s="19"/>
    </row>
    <row r="177" spans="1:8" x14ac:dyDescent="0.2">
      <c r="A177" s="48"/>
      <c r="B177" s="37"/>
      <c r="C177" s="38"/>
      <c r="D177" s="12" t="str">
        <f>IF(B177&gt;"",C177*(VLOOKUP(B177,'Oils Price List'!$A$2:$D$97,4,TRUE)),"")</f>
        <v/>
      </c>
      <c r="E177" s="36" t="s">
        <v>111</v>
      </c>
      <c r="F177" s="10">
        <f>IF(E177&gt;"",VLOOKUP(E177,'Lookup Data'!$A$2:$D$50,4,TRUE),"")</f>
        <v>1.6</v>
      </c>
      <c r="G177" s="18"/>
      <c r="H177" s="19"/>
    </row>
    <row r="178" spans="1:8" x14ac:dyDescent="0.2">
      <c r="A178" s="48"/>
      <c r="B178" s="37"/>
      <c r="C178" s="38"/>
      <c r="D178" s="12" t="str">
        <f>IF(B178&gt;"",C178*(VLOOKUP(B178,'Oils Price List'!$A$2:$D$97,4,TRUE)),"")</f>
        <v/>
      </c>
      <c r="E178" s="36"/>
      <c r="F178" s="10" t="str">
        <f>IF(E178&gt;"",VLOOKUP(E178,'Lookup Data'!$A$2:$D$50,4,TRUE),"")</f>
        <v/>
      </c>
      <c r="G178" s="18"/>
      <c r="H178" s="19"/>
    </row>
    <row r="179" spans="1:8" x14ac:dyDescent="0.2">
      <c r="A179" s="48"/>
      <c r="B179" s="37"/>
      <c r="C179" s="38"/>
      <c r="D179" s="12" t="str">
        <f>IF(B179&gt;"",C179*(VLOOKUP(B179,'Oils Price List'!$A$2:$D$97,4,TRUE)),"")</f>
        <v/>
      </c>
      <c r="E179" s="36"/>
      <c r="F179" s="10" t="str">
        <f>IF(E179&gt;"",VLOOKUP(E179,'Lookup Data'!$A$2:$D$50,4,TRUE),"")</f>
        <v/>
      </c>
      <c r="G179" s="18"/>
      <c r="H179" s="19"/>
    </row>
    <row r="180" spans="1:8" ht="17" thickBot="1" x14ac:dyDescent="0.25">
      <c r="A180" s="48"/>
      <c r="B180" s="37"/>
      <c r="C180" s="38"/>
      <c r="D180" s="12" t="str">
        <f>IF(B180&gt;"",C180*(VLOOKUP(B180,'Oils Price List'!$A$2:$D$97,4,TRUE)),"")</f>
        <v/>
      </c>
      <c r="E180" s="36"/>
      <c r="F180" s="10" t="str">
        <f>IF(E180&gt;"",VLOOKUP(E180,'Lookup Data'!$A$2:$D$50,4,TRUE),"")</f>
        <v/>
      </c>
      <c r="G180" s="18"/>
      <c r="H180" s="19"/>
    </row>
    <row r="181" spans="1:8" ht="18" thickTop="1" thickBot="1" x14ac:dyDescent="0.25">
      <c r="A181" s="47"/>
      <c r="B181" s="40"/>
      <c r="C181" s="41"/>
      <c r="D181" s="11">
        <f>IF(D172&lt;"",SUM(D172:D180),0)</f>
        <v>0</v>
      </c>
      <c r="E181" s="39"/>
      <c r="F181" s="9">
        <f>IF(F172&lt;"",SUM(F172:F180),"")</f>
        <v>6.9499999999999993</v>
      </c>
      <c r="G181" s="9">
        <f>IF(F181&lt;"",(D181+F181)*(1+'Lookup Data'!$H$1),"")</f>
        <v>10.077499999999999</v>
      </c>
      <c r="H181" s="6">
        <f>IF(G181&lt;"",G181*(1+'Lookup Data'!$H$2),"")</f>
        <v>12.596874999999999</v>
      </c>
    </row>
    <row r="182" spans="1:8" ht="17" thickTop="1" x14ac:dyDescent="0.2">
      <c r="A182" s="36" t="s">
        <v>118</v>
      </c>
      <c r="B182" s="37"/>
      <c r="C182" s="38"/>
      <c r="D182" s="12" t="str">
        <f>IF(B182&gt;"",C182*(VLOOKUP(B182,'Oils Price List'!$A$2:$D$97,4,TRUE)),"")</f>
        <v/>
      </c>
      <c r="E182" s="36" t="s">
        <v>103</v>
      </c>
      <c r="F182" s="10">
        <f>IF(E182&gt;"",VLOOKUP(E182,'Lookup Data'!$A$2:$D$50,4,TRUE),"")</f>
        <v>1.79</v>
      </c>
      <c r="G182" s="18"/>
      <c r="H182" s="19"/>
    </row>
    <row r="183" spans="1:8" x14ac:dyDescent="0.2">
      <c r="A183" s="50"/>
      <c r="B183" s="37"/>
      <c r="C183" s="38"/>
      <c r="D183" s="12" t="str">
        <f>IF(B183&gt;"",C183*(VLOOKUP(B183,'Oils Price List'!$A$2:$D$97,4,TRUE)),"")</f>
        <v/>
      </c>
      <c r="E183" s="36" t="s">
        <v>97</v>
      </c>
      <c r="F183" s="10">
        <f>IF(E183&gt;"",VLOOKUP(E183,'Lookup Data'!$A$2:$D$50,4,TRUE),"")</f>
        <v>1.71</v>
      </c>
      <c r="G183" s="18"/>
      <c r="H183" s="19"/>
    </row>
    <row r="184" spans="1:8" x14ac:dyDescent="0.2">
      <c r="A184" s="50"/>
      <c r="B184" s="37"/>
      <c r="C184" s="38"/>
      <c r="D184" s="12" t="str">
        <f>IF(B184&gt;"",C184*(VLOOKUP(B184,'Oils Price List'!$A$2:$D$97,4,TRUE)),"")</f>
        <v/>
      </c>
      <c r="E184" s="36" t="s">
        <v>102</v>
      </c>
      <c r="F184" s="10">
        <f>IF(E184&gt;"",VLOOKUP(E184,'Lookup Data'!$A$2:$D$50,4,TRUE),"")</f>
        <v>0.75</v>
      </c>
      <c r="G184" s="18"/>
      <c r="H184" s="19"/>
    </row>
    <row r="185" spans="1:8" x14ac:dyDescent="0.2">
      <c r="A185" s="50"/>
      <c r="B185" s="37"/>
      <c r="C185" s="38"/>
      <c r="D185" s="12" t="str">
        <f>IF(B185&gt;"",C185*(VLOOKUP(B185,'Oils Price List'!$A$2:$D$97,4,TRUE)),"")</f>
        <v/>
      </c>
      <c r="E185" s="36" t="s">
        <v>100</v>
      </c>
      <c r="F185" s="10">
        <f>IF(E185&gt;"",VLOOKUP(E185,'Lookup Data'!$A$2:$D$50,4,TRUE),"")</f>
        <v>2.2000000000000002</v>
      </c>
      <c r="G185" s="18"/>
      <c r="H185" s="19"/>
    </row>
    <row r="186" spans="1:8" x14ac:dyDescent="0.2">
      <c r="A186" s="48"/>
      <c r="B186" s="37"/>
      <c r="C186" s="38"/>
      <c r="D186" s="12" t="str">
        <f>IF(B186&gt;"",C186*(VLOOKUP(B186,'Oils Price List'!$A$2:$D$97,4,TRUE)),"")</f>
        <v/>
      </c>
      <c r="E186" s="36" t="s">
        <v>101</v>
      </c>
      <c r="F186" s="10">
        <f>IF(E186&gt;"",VLOOKUP(E186,'Lookup Data'!$A$2:$D$50,4,TRUE),"")</f>
        <v>1.1200000000000001</v>
      </c>
      <c r="G186" s="18"/>
      <c r="H186" s="19"/>
    </row>
    <row r="187" spans="1:8" x14ac:dyDescent="0.2">
      <c r="A187" s="48"/>
      <c r="B187" s="37"/>
      <c r="C187" s="38"/>
      <c r="D187" s="12" t="str">
        <f>IF(B187&gt;"",C187*(VLOOKUP(B187,'Oils Price List'!$A$2:$D$97,4,TRUE)),"")</f>
        <v/>
      </c>
      <c r="E187" s="36" t="s">
        <v>109</v>
      </c>
      <c r="F187" s="10">
        <f>IF(E187&gt;"",VLOOKUP(E187,'Lookup Data'!$A$2:$D$50,4,TRUE),"")</f>
        <v>2.8</v>
      </c>
      <c r="G187" s="18"/>
      <c r="H187" s="19"/>
    </row>
    <row r="188" spans="1:8" x14ac:dyDescent="0.2">
      <c r="A188" s="48"/>
      <c r="B188" s="37"/>
      <c r="C188" s="38"/>
      <c r="D188" s="12" t="str">
        <f>IF(B188&gt;"",C188*(VLOOKUP(B188,'Oils Price List'!$A$2:$D$97,4,TRUE)),"")</f>
        <v/>
      </c>
      <c r="E188" s="36"/>
      <c r="F188" s="10" t="str">
        <f>IF(E188&gt;"",VLOOKUP(E188,'Lookup Data'!$A$2:$D$50,4,TRUE),"")</f>
        <v/>
      </c>
      <c r="G188" s="18"/>
      <c r="H188" s="19"/>
    </row>
    <row r="189" spans="1:8" x14ac:dyDescent="0.2">
      <c r="A189" s="48"/>
      <c r="B189" s="37"/>
      <c r="C189" s="38"/>
      <c r="D189" s="12" t="str">
        <f>IF(B189&gt;"",C189*(VLOOKUP(B189,'Oils Price List'!$A$2:$D$97,4,TRUE)),"")</f>
        <v/>
      </c>
      <c r="E189" s="36"/>
      <c r="F189" s="10" t="str">
        <f>IF(E189&gt;"",VLOOKUP(E189,'Lookup Data'!$A$2:$D$50,4,TRUE),"")</f>
        <v/>
      </c>
      <c r="G189" s="18"/>
      <c r="H189" s="19"/>
    </row>
    <row r="190" spans="1:8" ht="17" thickBot="1" x14ac:dyDescent="0.25">
      <c r="A190" s="48"/>
      <c r="B190" s="37"/>
      <c r="C190" s="38"/>
      <c r="D190" s="12" t="str">
        <f>IF(B190&gt;"",C190*(VLOOKUP(B190,'Oils Price List'!$A$2:$D$97,4,TRUE)),"")</f>
        <v/>
      </c>
      <c r="E190" s="36"/>
      <c r="F190" s="10" t="str">
        <f>IF(E190&gt;"",VLOOKUP(E190,'Lookup Data'!$A$2:$D$50,4,TRUE),"")</f>
        <v/>
      </c>
      <c r="G190" s="18"/>
      <c r="H190" s="19"/>
    </row>
    <row r="191" spans="1:8" ht="18" thickTop="1" thickBot="1" x14ac:dyDescent="0.25">
      <c r="A191" s="47"/>
      <c r="B191" s="40"/>
      <c r="C191" s="41"/>
      <c r="D191" s="11">
        <f>IF(D182&lt;"",SUM(D182:D190),0)</f>
        <v>0</v>
      </c>
      <c r="E191" s="39"/>
      <c r="F191" s="9">
        <f>IF(F182&lt;"",SUM(F182:F190),"")</f>
        <v>10.370000000000001</v>
      </c>
      <c r="G191" s="9">
        <f>IF(F191&lt;"",(D191+F191)*(1+'Lookup Data'!$H$1),"")</f>
        <v>15.0365</v>
      </c>
      <c r="H191" s="6">
        <f>IF(G191&lt;"",G191*(1+'Lookup Data'!$H$2),"")</f>
        <v>18.795625000000001</v>
      </c>
    </row>
    <row r="192" spans="1:8" ht="17" thickTop="1" x14ac:dyDescent="0.2">
      <c r="A192" s="36" t="s">
        <v>117</v>
      </c>
      <c r="B192" s="37"/>
      <c r="C192" s="38"/>
      <c r="D192" s="12" t="str">
        <f>IF(B192&gt;"",C192*(VLOOKUP(B192,'Oils Price List'!$A$2:$D$97,4,TRUE)),"")</f>
        <v/>
      </c>
      <c r="E192" s="36" t="s">
        <v>103</v>
      </c>
      <c r="F192" s="10">
        <f>IF(E192&gt;"",VLOOKUP(E192,'Lookup Data'!$A$2:$D$50,4,TRUE),"")</f>
        <v>1.79</v>
      </c>
      <c r="G192" s="18"/>
      <c r="H192" s="19"/>
    </row>
    <row r="193" spans="1:8" x14ac:dyDescent="0.2">
      <c r="A193" s="48"/>
      <c r="B193" s="37"/>
      <c r="C193" s="38"/>
      <c r="D193" s="12" t="str">
        <f>IF(B193&gt;"",C193*(VLOOKUP(B193,'Oils Price List'!$A$2:$D$97,4,TRUE)),"")</f>
        <v/>
      </c>
      <c r="E193" s="36" t="s">
        <v>102</v>
      </c>
      <c r="F193" s="10">
        <f>IF(E193&gt;"",VLOOKUP(E193,'Lookup Data'!$A$2:$D$50,4,TRUE),"")</f>
        <v>0.75</v>
      </c>
      <c r="G193" s="18"/>
      <c r="H193" s="19"/>
    </row>
    <row r="194" spans="1:8" x14ac:dyDescent="0.2">
      <c r="A194" s="48"/>
      <c r="B194" s="37"/>
      <c r="C194" s="38"/>
      <c r="D194" s="12" t="str">
        <f>IF(B194&gt;"",C194*(VLOOKUP(B194,'Oils Price List'!$A$2:$D$97,4,TRUE)),"")</f>
        <v/>
      </c>
      <c r="E194" s="36" t="s">
        <v>97</v>
      </c>
      <c r="F194" s="10">
        <f>IF(E194&gt;"",VLOOKUP(E194,'Lookup Data'!$A$2:$D$50,4,TRUE),"")</f>
        <v>1.71</v>
      </c>
      <c r="G194" s="18"/>
      <c r="H194" s="19"/>
    </row>
    <row r="195" spans="1:8" x14ac:dyDescent="0.2">
      <c r="A195" s="48"/>
      <c r="B195" s="37"/>
      <c r="C195" s="38"/>
      <c r="D195" s="12" t="str">
        <f>IF(B195&gt;"",C195*(VLOOKUP(B195,'Oils Price List'!$A$2:$D$97,4,TRUE)),"")</f>
        <v/>
      </c>
      <c r="E195" s="36" t="s">
        <v>99</v>
      </c>
      <c r="F195" s="10">
        <f>IF(E195&gt;"",VLOOKUP(E195,'Lookup Data'!$A$2:$D$50,4,TRUE),"")</f>
        <v>2.3660000000000001</v>
      </c>
      <c r="G195" s="18"/>
      <c r="H195" s="19"/>
    </row>
    <row r="196" spans="1:8" x14ac:dyDescent="0.2">
      <c r="A196" s="48"/>
      <c r="B196" s="37"/>
      <c r="C196" s="38"/>
      <c r="D196" s="12" t="str">
        <f>IF(B196&gt;"",C196*(VLOOKUP(B196,'Oils Price List'!$A$2:$D$97,4,TRUE)),"")</f>
        <v/>
      </c>
      <c r="E196" s="36" t="s">
        <v>110</v>
      </c>
      <c r="F196" s="10">
        <f>IF(E196&gt;"",VLOOKUP(E196,'Lookup Data'!$A$2:$D$50,4,TRUE),"")</f>
        <v>1.1000000000000001</v>
      </c>
      <c r="G196" s="18"/>
      <c r="H196" s="19"/>
    </row>
    <row r="197" spans="1:8" x14ac:dyDescent="0.2">
      <c r="A197" s="48"/>
      <c r="B197" s="37"/>
      <c r="C197" s="38"/>
      <c r="D197" s="12" t="str">
        <f>IF(B197&gt;"",C197*(VLOOKUP(B197,'Oils Price List'!$A$2:$D$97,4,TRUE)),"")</f>
        <v/>
      </c>
      <c r="E197" s="36" t="s">
        <v>115</v>
      </c>
      <c r="F197" s="10">
        <f>IF(E197&gt;"",VLOOKUP(E197,'Lookup Data'!$A$2:$D$50,4,TRUE),"")</f>
        <v>3</v>
      </c>
      <c r="G197" s="18"/>
      <c r="H197" s="19"/>
    </row>
    <row r="198" spans="1:8" x14ac:dyDescent="0.2">
      <c r="A198" s="48"/>
      <c r="B198" s="37"/>
      <c r="C198" s="38"/>
      <c r="D198" s="12" t="str">
        <f>IF(B198&gt;"",C198*(VLOOKUP(B198,'Oils Price List'!$A$2:$D$97,4,TRUE)),"")</f>
        <v/>
      </c>
      <c r="E198" s="36"/>
      <c r="F198" s="10" t="str">
        <f>IF(E198&gt;"",VLOOKUP(E198,'Lookup Data'!$A$2:$D$50,4,TRUE),"")</f>
        <v/>
      </c>
      <c r="G198" s="18"/>
      <c r="H198" s="19"/>
    </row>
    <row r="199" spans="1:8" x14ac:dyDescent="0.2">
      <c r="A199" s="48"/>
      <c r="B199" s="37"/>
      <c r="C199" s="38"/>
      <c r="D199" s="12" t="str">
        <f>IF(B199&gt;"",C199*(VLOOKUP(B199,'Oils Price List'!$A$2:$D$97,4,TRUE)),"")</f>
        <v/>
      </c>
      <c r="E199" s="36"/>
      <c r="F199" s="10" t="str">
        <f>IF(E199&gt;"",VLOOKUP(E199,'Lookup Data'!$A$2:$D$50,4,TRUE),"")</f>
        <v/>
      </c>
      <c r="G199" s="18"/>
      <c r="H199" s="19"/>
    </row>
    <row r="200" spans="1:8" ht="17" thickBot="1" x14ac:dyDescent="0.25">
      <c r="A200" s="48"/>
      <c r="B200" s="37"/>
      <c r="C200" s="38"/>
      <c r="D200" s="12" t="str">
        <f>IF(B200&gt;"",C200*(VLOOKUP(B200,'Oils Price List'!$A$2:$D$97,4,TRUE)),"")</f>
        <v/>
      </c>
      <c r="E200" s="36"/>
      <c r="F200" s="10" t="str">
        <f>IF(E200&gt;"",VLOOKUP(E200,'Lookup Data'!$A$2:$D$50,4,TRUE),"")</f>
        <v/>
      </c>
      <c r="G200" s="18"/>
      <c r="H200" s="19"/>
    </row>
    <row r="201" spans="1:8" ht="18" thickTop="1" thickBot="1" x14ac:dyDescent="0.25">
      <c r="A201" s="47"/>
      <c r="B201" s="40"/>
      <c r="C201" s="41"/>
      <c r="D201" s="11">
        <f>IF(D192&lt;"",SUM(D192:D200),0)</f>
        <v>0</v>
      </c>
      <c r="E201" s="39"/>
      <c r="F201" s="9">
        <f>IF(F192&lt;"",SUM(F192:F200),"")</f>
        <v>10.715999999999999</v>
      </c>
      <c r="G201" s="9">
        <f>IF(F201&lt;"",(D201+F201)*(1+'Lookup Data'!$H$1),"")</f>
        <v>15.538199999999998</v>
      </c>
      <c r="H201" s="6">
        <f>IF(G201&lt;"",G201*(1+'Lookup Data'!$H$2),"")</f>
        <v>19.422749999999997</v>
      </c>
    </row>
    <row r="202" spans="1:8" ht="17" thickTop="1" x14ac:dyDescent="0.2">
      <c r="A202" s="36" t="s">
        <v>116</v>
      </c>
      <c r="B202" s="37"/>
      <c r="C202" s="38"/>
      <c r="D202" s="12" t="str">
        <f>IF(B202&gt;"",C202*(VLOOKUP(B202,'Oils Price List'!$A$2:$D$97,4,TRUE)),"")</f>
        <v/>
      </c>
      <c r="E202" s="36" t="s">
        <v>103</v>
      </c>
      <c r="F202" s="10">
        <f>IF(E202&gt;"",VLOOKUP(E202,'Lookup Data'!$A$2:$D$50,4,TRUE),"")</f>
        <v>1.79</v>
      </c>
      <c r="G202" s="18"/>
      <c r="H202" s="19"/>
    </row>
    <row r="203" spans="1:8" x14ac:dyDescent="0.2">
      <c r="A203" s="48"/>
      <c r="B203" s="37"/>
      <c r="C203" s="38"/>
      <c r="D203" s="12" t="str">
        <f>IF(B203&gt;"",C203*(VLOOKUP(B203,'Oils Price List'!$A$2:$D$97,4,TRUE)),"")</f>
        <v/>
      </c>
      <c r="E203" s="36" t="s">
        <v>114</v>
      </c>
      <c r="F203" s="10">
        <f>IF(E203&gt;"",VLOOKUP(E203,'Lookup Data'!$A$2:$D$50,4,TRUE),"")</f>
        <v>2.25</v>
      </c>
      <c r="G203" s="18"/>
      <c r="H203" s="19"/>
    </row>
    <row r="204" spans="1:8" x14ac:dyDescent="0.2">
      <c r="A204" s="48"/>
      <c r="B204" s="37"/>
      <c r="C204" s="38"/>
      <c r="D204" s="12" t="str">
        <f>IF(B204&gt;"",C204*(VLOOKUP(B204,'Oils Price List'!$A$2:$D$97,4,TRUE)),"")</f>
        <v/>
      </c>
      <c r="E204" s="36" t="s">
        <v>98</v>
      </c>
      <c r="F204" s="10">
        <f>IF(E204&gt;"",VLOOKUP(E204,'Lookup Data'!$A$2:$D$50,4,TRUE),"")</f>
        <v>1.71</v>
      </c>
      <c r="G204" s="18"/>
      <c r="H204" s="19"/>
    </row>
    <row r="205" spans="1:8" x14ac:dyDescent="0.2">
      <c r="A205" s="48"/>
      <c r="B205" s="37"/>
      <c r="C205" s="38"/>
      <c r="D205" s="12" t="str">
        <f>IF(B205&gt;"",C205*(VLOOKUP(B205,'Oils Price List'!$A$2:$D$97,4,TRUE)),"")</f>
        <v/>
      </c>
      <c r="E205" s="36" t="s">
        <v>102</v>
      </c>
      <c r="F205" s="10">
        <f>IF(E205&gt;"",VLOOKUP(E205,'Lookup Data'!$A$2:$D$50,4,TRUE),"")</f>
        <v>0.75</v>
      </c>
      <c r="G205" s="18"/>
      <c r="H205" s="19"/>
    </row>
    <row r="206" spans="1:8" x14ac:dyDescent="0.2">
      <c r="A206" s="48"/>
      <c r="B206" s="37"/>
      <c r="C206" s="38"/>
      <c r="D206" s="12" t="str">
        <f>IF(B206&gt;"",C206*(VLOOKUP(B206,'Oils Price List'!$A$2:$D$97,4,TRUE)),"")</f>
        <v/>
      </c>
      <c r="E206" s="36" t="s">
        <v>113</v>
      </c>
      <c r="F206" s="10">
        <f>IF(E206&gt;"",VLOOKUP(E206,'Lookup Data'!$A$2:$D$50,4,TRUE),"")</f>
        <v>2</v>
      </c>
      <c r="G206" s="18"/>
      <c r="H206" s="19"/>
    </row>
    <row r="207" spans="1:8" x14ac:dyDescent="0.2">
      <c r="A207" s="48"/>
      <c r="B207" s="37"/>
      <c r="C207" s="38"/>
      <c r="D207" s="12" t="str">
        <f>IF(B207&gt;"",C207*(VLOOKUP(B207,'Oils Price List'!$A$2:$D$97,4,TRUE)),"")</f>
        <v/>
      </c>
      <c r="E207" s="36" t="s">
        <v>112</v>
      </c>
      <c r="F207" s="10">
        <f>IF(E207&gt;"",VLOOKUP(E207,'Lookup Data'!$A$2:$D$50,4,TRUE),"")</f>
        <v>2</v>
      </c>
      <c r="G207" s="18"/>
      <c r="H207" s="19"/>
    </row>
    <row r="208" spans="1:8" x14ac:dyDescent="0.2">
      <c r="A208" s="48"/>
      <c r="B208" s="37"/>
      <c r="C208" s="38"/>
      <c r="D208" s="12" t="str">
        <f>IF(B208&gt;"",C208*(VLOOKUP(B208,'Oils Price List'!$A$2:$D$97,4,TRUE)),"")</f>
        <v/>
      </c>
      <c r="E208" s="36"/>
      <c r="F208" s="10" t="str">
        <f>IF(E208&gt;"",VLOOKUP(E208,'Lookup Data'!$A$2:$D$50,4,TRUE),"")</f>
        <v/>
      </c>
      <c r="G208" s="18"/>
      <c r="H208" s="19"/>
    </row>
    <row r="209" spans="1:8" x14ac:dyDescent="0.2">
      <c r="A209" s="48"/>
      <c r="B209" s="37"/>
      <c r="C209" s="38"/>
      <c r="D209" s="12" t="str">
        <f>IF(B209&gt;"",C209*(VLOOKUP(B209,'Oils Price List'!$A$2:$D$97,4,TRUE)),"")</f>
        <v/>
      </c>
      <c r="E209" s="36"/>
      <c r="F209" s="10" t="str">
        <f>IF(E209&gt;"",VLOOKUP(E209,'Lookup Data'!$A$2:$D$50,4,TRUE),"")</f>
        <v/>
      </c>
      <c r="G209" s="18"/>
      <c r="H209" s="19"/>
    </row>
    <row r="210" spans="1:8" ht="17" thickBot="1" x14ac:dyDescent="0.25">
      <c r="A210" s="48"/>
      <c r="B210" s="37"/>
      <c r="C210" s="38"/>
      <c r="D210" s="12" t="str">
        <f>IF(B210&gt;"",C210*(VLOOKUP(B210,'Oils Price List'!$A$2:$D$97,4,TRUE)),"")</f>
        <v/>
      </c>
      <c r="E210" s="36"/>
      <c r="F210" s="10" t="str">
        <f>IF(E210&gt;"",VLOOKUP(E210,'Lookup Data'!$A$2:$D$50,4,TRUE),"")</f>
        <v/>
      </c>
      <c r="G210" s="18"/>
      <c r="H210" s="19"/>
    </row>
    <row r="211" spans="1:8" ht="18" thickTop="1" thickBot="1" x14ac:dyDescent="0.25">
      <c r="A211" s="47"/>
      <c r="B211" s="16"/>
      <c r="C211" s="17"/>
      <c r="D211" s="11">
        <f>IF(D202&lt;"",SUM(D202:D210),0)</f>
        <v>0</v>
      </c>
      <c r="E211" s="15"/>
      <c r="F211" s="9">
        <f>IF(F202&lt;"",SUM(F202:F210),"")</f>
        <v>10.5</v>
      </c>
      <c r="G211" s="9">
        <f>IF(F211&lt;"",(D211+F211)*(1+'Lookup Data'!$H$1),"")</f>
        <v>15.225</v>
      </c>
      <c r="H211" s="6">
        <f>IF(G211&lt;"",G211*(1+'Lookup Data'!$H$2),"")</f>
        <v>19.03125</v>
      </c>
    </row>
    <row r="212" spans="1:8" ht="17" thickTop="1" x14ac:dyDescent="0.2"/>
  </sheetData>
  <sheetProtection sheet="1" objects="1" scenarios="1" sort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49BE59-4E93-FE4C-9C59-E0831BE15A70}">
          <x14:formula1>
            <xm:f>'Lookup Data'!$A$2:$A$50</xm:f>
          </x14:formula1>
          <xm:sqref>E1:E1048576</xm:sqref>
        </x14:dataValidation>
        <x14:dataValidation type="list" allowBlank="1" showInputMessage="1" showErrorMessage="1" xr:uid="{E59B067D-C91F-6A42-BB55-39E8C7908A91}">
          <x14:formula1>
            <xm:f>'Oils Price List'!$A$2:$A$96</xm:f>
          </x14:formula1>
          <xm:sqref>B2:B363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6FDD-A425-8B47-9B75-D31D4AF22FB1}">
  <dimension ref="A1:K212"/>
  <sheetViews>
    <sheetView workbookViewId="0">
      <pane ySplit="1" topLeftCell="A8" activePane="bottomLeft" state="frozen"/>
      <selection pane="bottomLeft" activeCell="E30" sqref="E30"/>
    </sheetView>
  </sheetViews>
  <sheetFormatPr baseColWidth="10" defaultRowHeight="16" x14ac:dyDescent="0.2"/>
  <cols>
    <col min="1" max="1" width="29.83203125" customWidth="1"/>
    <col min="2" max="2" width="27.6640625" customWidth="1"/>
    <col min="3" max="3" width="11.1640625" style="2" customWidth="1"/>
    <col min="4" max="4" width="13.5" style="4" customWidth="1"/>
    <col min="5" max="5" width="20.83203125" customWidth="1"/>
    <col min="6" max="6" width="10.5" style="4" customWidth="1"/>
    <col min="7" max="8" width="13.83203125" customWidth="1"/>
  </cols>
  <sheetData>
    <row r="1" spans="1:11" ht="18" thickTop="1" thickBot="1" x14ac:dyDescent="0.25">
      <c r="A1" s="5" t="s">
        <v>4</v>
      </c>
      <c r="B1" s="7" t="s">
        <v>5</v>
      </c>
      <c r="C1" s="8" t="s">
        <v>6</v>
      </c>
      <c r="D1" s="11" t="s">
        <v>7</v>
      </c>
      <c r="E1" s="5" t="s">
        <v>18</v>
      </c>
      <c r="F1" s="49" t="s">
        <v>19</v>
      </c>
      <c r="G1" s="13" t="s">
        <v>21</v>
      </c>
      <c r="H1" s="14" t="s">
        <v>22</v>
      </c>
      <c r="I1" s="1"/>
      <c r="J1" s="1"/>
      <c r="K1" s="1"/>
    </row>
    <row r="2" spans="1:11" ht="17" thickTop="1" x14ac:dyDescent="0.2">
      <c r="A2" s="36" t="s">
        <v>85</v>
      </c>
      <c r="B2" s="37" t="s">
        <v>8</v>
      </c>
      <c r="C2" s="38">
        <v>8</v>
      </c>
      <c r="D2" s="12">
        <f>IF(B2&gt;"",C2*(VLOOKUP(B2,'Oils Price List'!$A$2:$D$97,4,TRUE)),"")</f>
        <v>0.29883268482490272</v>
      </c>
      <c r="E2" s="36" t="s">
        <v>16</v>
      </c>
      <c r="F2" s="10">
        <f>IF(E2&gt;"",VLOOKUP(E2,'Lookup Data'!$A$2:$D$50,4,TRUE),"")</f>
        <v>0.65999999999999992</v>
      </c>
      <c r="G2" s="18"/>
      <c r="H2" s="19"/>
    </row>
    <row r="3" spans="1:11" x14ac:dyDescent="0.2">
      <c r="A3" s="48"/>
      <c r="B3" s="37" t="s">
        <v>9</v>
      </c>
      <c r="C3" s="38">
        <v>10</v>
      </c>
      <c r="D3" s="12">
        <f>IF(B3&gt;"",C3*(VLOOKUP(B3,'Oils Price List'!$A$2:$D$97,4,TRUE)),"")</f>
        <v>0.44357976653696501</v>
      </c>
      <c r="E3" s="36" t="s">
        <v>41</v>
      </c>
      <c r="F3" s="10">
        <f>IF(E3&gt;"",VLOOKUP(E3,'Lookup Data'!$A$2:$D$50,4,TRUE),"")</f>
        <v>0.15</v>
      </c>
      <c r="G3" s="18"/>
      <c r="H3" s="19"/>
    </row>
    <row r="4" spans="1:11" x14ac:dyDescent="0.2">
      <c r="A4" s="48"/>
      <c r="B4" s="37" t="s">
        <v>10</v>
      </c>
      <c r="C4" s="38">
        <v>5</v>
      </c>
      <c r="D4" s="12">
        <f>IF(B4&gt;"",C4*(VLOOKUP(B4,'Oils Price List'!$A$2:$D$97,4,TRUE)),"")</f>
        <v>3.5019455252918288E-2</v>
      </c>
      <c r="E4" s="36" t="s">
        <v>43</v>
      </c>
      <c r="F4" s="10">
        <f>IF(E4&gt;"",VLOOKUP(E4,'Lookup Data'!$A$2:$D$50,4,TRUE),"")</f>
        <v>0.1</v>
      </c>
      <c r="G4" s="18"/>
      <c r="H4" s="19"/>
    </row>
    <row r="5" spans="1:11" x14ac:dyDescent="0.2">
      <c r="A5" s="48"/>
      <c r="B5" s="37"/>
      <c r="C5" s="38"/>
      <c r="D5" s="12" t="str">
        <f>IF(B5&gt;"",C5*(VLOOKUP(B5,'Oils Price List'!$A$2:$D$97,4,TRUE)),"")</f>
        <v/>
      </c>
      <c r="E5" s="36" t="s">
        <v>47</v>
      </c>
      <c r="F5" s="10">
        <f>IF(E5&gt;"",VLOOKUP(E5,'Lookup Data'!$A$2:$D$50,4,TRUE),"")</f>
        <v>0.8</v>
      </c>
      <c r="G5" s="18"/>
      <c r="H5" s="19"/>
    </row>
    <row r="6" spans="1:11" x14ac:dyDescent="0.2">
      <c r="A6" s="48"/>
      <c r="B6" s="37"/>
      <c r="C6" s="38"/>
      <c r="D6" s="12" t="str">
        <f>IF(B6&gt;"",C6*(VLOOKUP(B6,'Oils Price List'!$A$2:$D$97,4,TRUE)),"")</f>
        <v/>
      </c>
      <c r="E6" s="36" t="s">
        <v>48</v>
      </c>
      <c r="F6" s="10">
        <f>IF(E6&gt;"",VLOOKUP(E6,'Lookup Data'!$A$2:$D$50,4,TRUE),"")</f>
        <v>0.2</v>
      </c>
      <c r="G6" s="18"/>
      <c r="H6" s="19"/>
    </row>
    <row r="7" spans="1:11" x14ac:dyDescent="0.2">
      <c r="A7" s="48"/>
      <c r="B7" s="37"/>
      <c r="C7" s="38"/>
      <c r="D7" s="12" t="str">
        <f>IF(B7&gt;"",C7*(VLOOKUP(B7,'Oils Price List'!$A$2:$D$97,4,TRUE)),"")</f>
        <v/>
      </c>
      <c r="E7" s="36"/>
      <c r="F7" s="10" t="str">
        <f>IF(E7&gt;"",VLOOKUP(E7,'Lookup Data'!$A$2:$D$50,4,TRUE),"")</f>
        <v/>
      </c>
      <c r="G7" s="18"/>
      <c r="H7" s="19"/>
    </row>
    <row r="8" spans="1:11" x14ac:dyDescent="0.2">
      <c r="A8" s="48"/>
      <c r="B8" s="37"/>
      <c r="C8" s="38"/>
      <c r="D8" s="12" t="str">
        <f>IF(B8&gt;"",C8*(VLOOKUP(B8,'Oils Price List'!$A$2:$D$97,4,TRUE)),"")</f>
        <v/>
      </c>
      <c r="E8" s="36"/>
      <c r="F8" s="10" t="str">
        <f>IF(E8&gt;"",VLOOKUP(E8,'Lookup Data'!$A$2:$D$50,4,TRUE),"")</f>
        <v/>
      </c>
      <c r="G8" s="18"/>
      <c r="H8" s="19"/>
    </row>
    <row r="9" spans="1:11" x14ac:dyDescent="0.2">
      <c r="A9" s="48"/>
      <c r="B9" s="37"/>
      <c r="C9" s="38"/>
      <c r="D9" s="12" t="str">
        <f>IF(B9&gt;"",C9*(VLOOKUP(B9,'Oils Price List'!$A$2:$D$97,4,TRUE)),"")</f>
        <v/>
      </c>
      <c r="E9" s="36"/>
      <c r="F9" s="10" t="str">
        <f>IF(E9&gt;"",VLOOKUP(E9,'Lookup Data'!$A$2:$D$50,4,TRUE),"")</f>
        <v/>
      </c>
      <c r="G9" s="18"/>
      <c r="H9" s="19"/>
    </row>
    <row r="10" spans="1:11" ht="17" thickBot="1" x14ac:dyDescent="0.25">
      <c r="A10" s="48"/>
      <c r="B10" s="37"/>
      <c r="C10" s="38"/>
      <c r="D10" s="12" t="str">
        <f>IF(B10&gt;"",C10*(VLOOKUP(B10,'Oils Price List'!$A$2:$D$97,4,TRUE)),"")</f>
        <v/>
      </c>
      <c r="E10" s="36"/>
      <c r="F10" s="10" t="str">
        <f>IF(E10&gt;"",VLOOKUP(E10,'Lookup Data'!$A$2:$D$50,4,TRUE),"")</f>
        <v/>
      </c>
      <c r="G10" s="18"/>
      <c r="H10" s="19"/>
    </row>
    <row r="11" spans="1:11" ht="18" thickTop="1" thickBot="1" x14ac:dyDescent="0.25">
      <c r="A11" s="47"/>
      <c r="B11" s="40"/>
      <c r="C11" s="41"/>
      <c r="D11" s="11">
        <f>IF(D2&lt;"",SUM(D2:D10),"")</f>
        <v>0.77743190661478601</v>
      </c>
      <c r="E11" s="39"/>
      <c r="F11" s="9">
        <f>IF(F2&lt;"",SUM(F2:F10),"")</f>
        <v>1.91</v>
      </c>
      <c r="G11" s="9">
        <f>IF(F11&lt;"",(D11+F11)*(1+'Lookup Data'!$H$1),"")</f>
        <v>3.8967762645914394</v>
      </c>
      <c r="H11" s="6">
        <f>IF(G11&lt;"",G11*(1+'Lookup Data'!$H$2),"")</f>
        <v>4.8709703307392989</v>
      </c>
      <c r="I11" s="4"/>
    </row>
    <row r="12" spans="1:11" ht="17" thickTop="1" x14ac:dyDescent="0.2">
      <c r="A12" s="36" t="s">
        <v>86</v>
      </c>
      <c r="B12" s="37" t="s">
        <v>24</v>
      </c>
      <c r="C12" s="38">
        <v>10</v>
      </c>
      <c r="D12" s="12">
        <f>IF(B12&gt;"",C12*(VLOOKUP(B12,'Oils Price List'!$A$2:$D$97,4,TRUE)),"")</f>
        <v>7.0038910505836577E-2</v>
      </c>
      <c r="E12" s="36" t="s">
        <v>16</v>
      </c>
      <c r="F12" s="10">
        <f>IF(E12&gt;"",VLOOKUP(E12,'Lookup Data'!$A$2:$D$50,4,TRUE),"")</f>
        <v>0.65999999999999992</v>
      </c>
      <c r="G12" s="18"/>
      <c r="H12" s="19"/>
      <c r="I12" s="4"/>
    </row>
    <row r="13" spans="1:11" x14ac:dyDescent="0.2">
      <c r="A13" s="48"/>
      <c r="B13" s="37" t="s">
        <v>25</v>
      </c>
      <c r="C13" s="38">
        <v>10</v>
      </c>
      <c r="D13" s="12">
        <f>IF(B13&gt;"",C13*(VLOOKUP(B13,'Oils Price List'!$A$2:$D$97,4,TRUE)),"")</f>
        <v>5.4474708171206233E-2</v>
      </c>
      <c r="E13" s="36" t="s">
        <v>41</v>
      </c>
      <c r="F13" s="10">
        <f>IF(E13&gt;"",VLOOKUP(E13,'Lookup Data'!$A$2:$D$50,4,TRUE),"")</f>
        <v>0.15</v>
      </c>
      <c r="G13" s="18"/>
      <c r="H13" s="19"/>
      <c r="I13" s="4"/>
    </row>
    <row r="14" spans="1:11" x14ac:dyDescent="0.2">
      <c r="A14" s="48"/>
      <c r="B14" s="37" t="s">
        <v>26</v>
      </c>
      <c r="C14" s="38">
        <v>6</v>
      </c>
      <c r="D14" s="12">
        <f>IF(B14&gt;"",C14*(VLOOKUP(B14,'Oils Price List'!$A$2:$D$97,4,TRUE)),"")</f>
        <v>8.4046692607003898E-2</v>
      </c>
      <c r="E14" s="36" t="s">
        <v>43</v>
      </c>
      <c r="F14" s="10">
        <f>IF(E14&gt;"",VLOOKUP(E14,'Lookup Data'!$A$2:$D$50,4,TRUE),"")</f>
        <v>0.1</v>
      </c>
      <c r="G14" s="18"/>
      <c r="H14" s="19"/>
    </row>
    <row r="15" spans="1:11" x14ac:dyDescent="0.2">
      <c r="A15" s="48"/>
      <c r="B15" s="37"/>
      <c r="C15" s="38"/>
      <c r="D15" s="12" t="str">
        <f>IF(B15&gt;"",C15*(VLOOKUP(B15,'Oils Price List'!$A$2:$D$97,4,TRUE)),"")</f>
        <v/>
      </c>
      <c r="E15" s="36" t="s">
        <v>47</v>
      </c>
      <c r="F15" s="10">
        <f>IF(E15&gt;"",VLOOKUP(E15,'Lookup Data'!$A$2:$D$50,4,TRUE),"")</f>
        <v>0.8</v>
      </c>
      <c r="G15" s="18"/>
      <c r="H15" s="19"/>
    </row>
    <row r="16" spans="1:11" x14ac:dyDescent="0.2">
      <c r="A16" s="48"/>
      <c r="B16" s="37"/>
      <c r="C16" s="38"/>
      <c r="D16" s="12" t="str">
        <f>IF(B16&gt;"",C16*(VLOOKUP(B16,'Oils Price List'!$A$2:$D$97,4,TRUE)),"")</f>
        <v/>
      </c>
      <c r="E16" s="36" t="s">
        <v>48</v>
      </c>
      <c r="F16" s="10">
        <f>IF(E16&gt;"",VLOOKUP(E16,'Lookup Data'!$A$2:$D$50,4,TRUE),"")</f>
        <v>0.2</v>
      </c>
      <c r="G16" s="18"/>
      <c r="H16" s="19"/>
    </row>
    <row r="17" spans="1:8" x14ac:dyDescent="0.2">
      <c r="A17" s="48"/>
      <c r="B17" s="37"/>
      <c r="C17" s="38"/>
      <c r="D17" s="12" t="str">
        <f>IF(B17&gt;"",C17*(VLOOKUP(B17,'Oils Price List'!$A$2:$D$97,4,TRUE)),"")</f>
        <v/>
      </c>
      <c r="E17" s="36"/>
      <c r="F17" s="10" t="str">
        <f>IF(E17&gt;"",VLOOKUP(E17,'Lookup Data'!$A$2:$D$50,4,TRUE),"")</f>
        <v/>
      </c>
      <c r="G17" s="18"/>
      <c r="H17" s="19"/>
    </row>
    <row r="18" spans="1:8" x14ac:dyDescent="0.2">
      <c r="A18" s="48"/>
      <c r="B18" s="37"/>
      <c r="C18" s="38"/>
      <c r="D18" s="12" t="str">
        <f>IF(B18&gt;"",C18*(VLOOKUP(B18,'Oils Price List'!$A$2:$D$97,4,TRUE)),"")</f>
        <v/>
      </c>
      <c r="E18" s="36"/>
      <c r="F18" s="10" t="str">
        <f>IF(E18&gt;"",VLOOKUP(E18,'Lookup Data'!$A$2:$D$50,4,TRUE),"")</f>
        <v/>
      </c>
      <c r="G18" s="18"/>
      <c r="H18" s="19"/>
    </row>
    <row r="19" spans="1:8" x14ac:dyDescent="0.2">
      <c r="A19" s="48"/>
      <c r="B19" s="37"/>
      <c r="C19" s="38"/>
      <c r="D19" s="12" t="str">
        <f>IF(B19&gt;"",C19*(VLOOKUP(B19,'Oils Price List'!$A$2:$D$97,4,TRUE)),"")</f>
        <v/>
      </c>
      <c r="E19" s="36"/>
      <c r="F19" s="10" t="str">
        <f>IF(E19&gt;"",VLOOKUP(E19,'Lookup Data'!$A$2:$D$50,4,TRUE),"")</f>
        <v/>
      </c>
      <c r="G19" s="18"/>
      <c r="H19" s="19"/>
    </row>
    <row r="20" spans="1:8" ht="17" thickBot="1" x14ac:dyDescent="0.25">
      <c r="A20" s="48"/>
      <c r="B20" s="37"/>
      <c r="C20" s="38"/>
      <c r="D20" s="12" t="str">
        <f>IF(B20&gt;"",C20*(VLOOKUP(B20,'Oils Price List'!$A$2:$D$97,4,TRUE)),"")</f>
        <v/>
      </c>
      <c r="E20" s="36"/>
      <c r="F20" s="10" t="str">
        <f>IF(E20&gt;"",VLOOKUP(E20,'Lookup Data'!$A$2:$D$50,4,TRUE),"")</f>
        <v/>
      </c>
      <c r="G20" s="18"/>
      <c r="H20" s="19"/>
    </row>
    <row r="21" spans="1:8" ht="18" thickTop="1" thickBot="1" x14ac:dyDescent="0.25">
      <c r="A21" s="47"/>
      <c r="B21" s="40"/>
      <c r="C21" s="41"/>
      <c r="D21" s="11">
        <f>IF(D12&lt;"",SUM(D12:D20),"")</f>
        <v>0.2085603112840467</v>
      </c>
      <c r="E21" s="39"/>
      <c r="F21" s="9">
        <f>IF(D12&lt;"",SUM(F12:F20),"")</f>
        <v>1.91</v>
      </c>
      <c r="G21" s="9">
        <f>IF(F21&lt;"",(D21+F21)*(1+'Lookup Data'!$H$1),"")</f>
        <v>3.0719124513618672</v>
      </c>
      <c r="H21" s="6">
        <f>IF(G21&lt;"",G21*(1+'Lookup Data'!$H$2),"")</f>
        <v>3.8398905642023342</v>
      </c>
    </row>
    <row r="22" spans="1:8" ht="17" thickTop="1" x14ac:dyDescent="0.2">
      <c r="A22" s="36" t="s">
        <v>87</v>
      </c>
      <c r="B22" s="37" t="s">
        <v>27</v>
      </c>
      <c r="C22" s="38">
        <v>5</v>
      </c>
      <c r="D22" s="12">
        <f>IF(B22&gt;"",C22*(VLOOKUP(B22,'Oils Price List'!$A$2:$D$97,4,TRUE)),"")</f>
        <v>5.642023346303502E-2</v>
      </c>
      <c r="E22" s="36" t="s">
        <v>16</v>
      </c>
      <c r="F22" s="10">
        <f>IF(E22&gt;"",VLOOKUP(E22,'Lookup Data'!$A$2:$D$50,4,TRUE),"")</f>
        <v>0.65999999999999992</v>
      </c>
      <c r="G22" s="18"/>
      <c r="H22" s="19"/>
    </row>
    <row r="23" spans="1:8" x14ac:dyDescent="0.2">
      <c r="A23" s="48"/>
      <c r="B23" s="37" t="s">
        <v>28</v>
      </c>
      <c r="C23" s="38">
        <v>5</v>
      </c>
      <c r="D23" s="12">
        <f>IF(B23&gt;"",C23*(VLOOKUP(B23,'Oils Price List'!$A$2:$D$97,4,TRUE)),"")</f>
        <v>7.3929961089494164E-2</v>
      </c>
      <c r="E23" s="36" t="s">
        <v>41</v>
      </c>
      <c r="F23" s="10">
        <f>IF(E23&gt;"",VLOOKUP(E23,'Lookup Data'!$A$2:$D$50,4,TRUE),"")</f>
        <v>0.15</v>
      </c>
      <c r="G23" s="18"/>
      <c r="H23" s="19"/>
    </row>
    <row r="24" spans="1:8" x14ac:dyDescent="0.2">
      <c r="A24" s="48"/>
      <c r="B24" s="37" t="s">
        <v>29</v>
      </c>
      <c r="C24" s="38">
        <v>5</v>
      </c>
      <c r="D24" s="12">
        <f>IF(B24&gt;"",C24*(VLOOKUP(B24,'Oils Price List'!$A$2:$D$97,4,TRUE)),"")</f>
        <v>5.9922178988326844E-2</v>
      </c>
      <c r="E24" s="36" t="s">
        <v>43</v>
      </c>
      <c r="F24" s="10">
        <f>IF(E24&gt;"",VLOOKUP(E24,'Lookup Data'!$A$2:$D$50,4,TRUE),"")</f>
        <v>0.1</v>
      </c>
      <c r="G24" s="18"/>
      <c r="H24" s="19"/>
    </row>
    <row r="25" spans="1:8" x14ac:dyDescent="0.2">
      <c r="A25" s="48"/>
      <c r="B25" s="37" t="s">
        <v>30</v>
      </c>
      <c r="C25" s="38">
        <v>5</v>
      </c>
      <c r="D25" s="12">
        <f>IF(B25&gt;"",C25*(VLOOKUP(B25,'Oils Price List'!$A$2:$D$97,4,TRUE)),"")</f>
        <v>3.3073929961089495E-2</v>
      </c>
      <c r="E25" s="36" t="s">
        <v>47</v>
      </c>
      <c r="F25" s="10">
        <f>IF(E25&gt;"",VLOOKUP(E25,'Lookup Data'!$A$2:$D$50,4,TRUE),"")</f>
        <v>0.8</v>
      </c>
      <c r="G25" s="18"/>
      <c r="H25" s="19"/>
    </row>
    <row r="26" spans="1:8" x14ac:dyDescent="0.2">
      <c r="A26" s="48"/>
      <c r="B26" s="37"/>
      <c r="C26" s="38"/>
      <c r="D26" s="12" t="str">
        <f>IF(B26&gt;"",C26*(VLOOKUP(B26,'Oils Price List'!$A$2:$D$97,4,TRUE)),"")</f>
        <v/>
      </c>
      <c r="E26" s="36" t="s">
        <v>48</v>
      </c>
      <c r="F26" s="10">
        <f>IF(E26&gt;"",VLOOKUP(E26,'Lookup Data'!$A$2:$D$50,4,TRUE),"")</f>
        <v>0.2</v>
      </c>
      <c r="G26" s="18"/>
      <c r="H26" s="19"/>
    </row>
    <row r="27" spans="1:8" x14ac:dyDescent="0.2">
      <c r="A27" s="48"/>
      <c r="B27" s="37"/>
      <c r="C27" s="38"/>
      <c r="D27" s="12" t="str">
        <f>IF(B27&gt;"",C27*(VLOOKUP(B27,'Oils Price List'!$A$2:$D$97,4,TRUE)),"")</f>
        <v/>
      </c>
      <c r="E27" s="36"/>
      <c r="F27" s="10" t="str">
        <f>IF(E27&gt;"",VLOOKUP(E27,'Lookup Data'!$A$2:$D$50,4,TRUE),"")</f>
        <v/>
      </c>
      <c r="G27" s="18"/>
      <c r="H27" s="19"/>
    </row>
    <row r="28" spans="1:8" x14ac:dyDescent="0.2">
      <c r="A28" s="48"/>
      <c r="B28" s="37"/>
      <c r="C28" s="38"/>
      <c r="D28" s="12" t="str">
        <f>IF(B28&gt;"",C28*(VLOOKUP(B28,'Oils Price List'!$A$2:$D$97,4,TRUE)),"")</f>
        <v/>
      </c>
      <c r="E28" s="36"/>
      <c r="F28" s="10" t="str">
        <f>IF(E28&gt;"",VLOOKUP(E28,'Lookup Data'!$A$2:$D$50,4,TRUE),"")</f>
        <v/>
      </c>
      <c r="G28" s="18"/>
      <c r="H28" s="19"/>
    </row>
    <row r="29" spans="1:8" x14ac:dyDescent="0.2">
      <c r="A29" s="48"/>
      <c r="B29" s="37"/>
      <c r="C29" s="38"/>
      <c r="D29" s="12" t="str">
        <f>IF(B29&gt;"",C29*(VLOOKUP(B29,'Oils Price List'!$A$2:$D$97,4,TRUE)),"")</f>
        <v/>
      </c>
      <c r="E29" s="36"/>
      <c r="F29" s="10" t="str">
        <f>IF(E29&gt;"",VLOOKUP(E29,'Lookup Data'!$A$2:$D$50,4,TRUE),"")</f>
        <v/>
      </c>
      <c r="G29" s="18"/>
      <c r="H29" s="19"/>
    </row>
    <row r="30" spans="1:8" ht="17" thickBot="1" x14ac:dyDescent="0.25">
      <c r="A30" s="48"/>
      <c r="B30" s="37"/>
      <c r="C30" s="38"/>
      <c r="D30" s="12" t="str">
        <f>IF(B30&gt;"",C30*(VLOOKUP(B30,'Oils Price List'!$A$2:$D$97,4,TRUE)),"")</f>
        <v/>
      </c>
      <c r="E30" s="36"/>
      <c r="F30" s="10" t="str">
        <f>IF(E30&gt;"",VLOOKUP(E30,'Lookup Data'!$A$2:$D$50,4,TRUE),"")</f>
        <v/>
      </c>
      <c r="G30" s="18"/>
      <c r="H30" s="19"/>
    </row>
    <row r="31" spans="1:8" ht="18" thickTop="1" thickBot="1" x14ac:dyDescent="0.25">
      <c r="A31" s="47"/>
      <c r="B31" s="40"/>
      <c r="C31" s="41"/>
      <c r="D31" s="11">
        <f>IF(D22&lt;"",SUM(D22:D30),"")</f>
        <v>0.22334630350194551</v>
      </c>
      <c r="E31" s="39"/>
      <c r="F31" s="9">
        <f>IF(D22&lt;"",SUM(F22:F30),"")</f>
        <v>1.91</v>
      </c>
      <c r="G31" s="9">
        <f>IF(F31&lt;"",(D31+F31)*(1+'Lookup Data'!$H$1),"")</f>
        <v>3.0933521400778208</v>
      </c>
      <c r="H31" s="6">
        <f>IF(G31&lt;"",G31*(1+'Lookup Data'!$H$2),"")</f>
        <v>3.866690175097276</v>
      </c>
    </row>
    <row r="32" spans="1:8" ht="17" thickTop="1" x14ac:dyDescent="0.2">
      <c r="A32" s="36" t="s">
        <v>84</v>
      </c>
      <c r="B32" s="37" t="s">
        <v>31</v>
      </c>
      <c r="C32" s="38">
        <v>10</v>
      </c>
      <c r="D32" s="12">
        <f>IF(B32&gt;"",C32*(VLOOKUP(B32,'Oils Price List'!$A$2:$D$97,4,TRUE)),"")</f>
        <v>7.7821011673151752E-2</v>
      </c>
      <c r="E32" s="36" t="s">
        <v>16</v>
      </c>
      <c r="F32" s="10">
        <f>IF(E32&gt;"",VLOOKUP(E32,'Lookup Data'!$A$2:$D$50,4,TRUE),"")</f>
        <v>0.65999999999999992</v>
      </c>
      <c r="G32" s="18"/>
      <c r="H32" s="19"/>
    </row>
    <row r="33" spans="1:8" x14ac:dyDescent="0.2">
      <c r="A33" s="48"/>
      <c r="B33" s="37" t="s">
        <v>32</v>
      </c>
      <c r="C33" s="38">
        <v>8</v>
      </c>
      <c r="D33" s="12">
        <f>IF(B33&gt;"",C33*(VLOOKUP(B33,'Oils Price List'!$A$2:$D$97,4,TRUE)),"")</f>
        <v>7.2840466926070033E-2</v>
      </c>
      <c r="E33" s="36" t="s">
        <v>41</v>
      </c>
      <c r="F33" s="10">
        <f>IF(E33&gt;"",VLOOKUP(E33,'Lookup Data'!$A$2:$D$50,4,TRUE),"")</f>
        <v>0.15</v>
      </c>
      <c r="G33" s="18"/>
      <c r="H33" s="19"/>
    </row>
    <row r="34" spans="1:8" x14ac:dyDescent="0.2">
      <c r="A34" s="48"/>
      <c r="B34" s="37" t="s">
        <v>30</v>
      </c>
      <c r="C34" s="38">
        <v>8</v>
      </c>
      <c r="D34" s="12">
        <f>IF(B34&gt;"",C34*(VLOOKUP(B34,'Oils Price List'!$A$2:$D$97,4,TRUE)),"")</f>
        <v>5.291828793774319E-2</v>
      </c>
      <c r="E34" s="36" t="s">
        <v>43</v>
      </c>
      <c r="F34" s="10">
        <f>IF(E34&gt;"",VLOOKUP(E34,'Lookup Data'!$A$2:$D$50,4,TRUE),"")</f>
        <v>0.1</v>
      </c>
      <c r="G34" s="18"/>
      <c r="H34" s="19"/>
    </row>
    <row r="35" spans="1:8" x14ac:dyDescent="0.2">
      <c r="A35" s="48"/>
      <c r="B35" s="37"/>
      <c r="C35" s="38"/>
      <c r="D35" s="12" t="str">
        <f>IF(B35&gt;"",C35*(VLOOKUP(B35,'Oils Price List'!$A$2:$D$97,4,TRUE)),"")</f>
        <v/>
      </c>
      <c r="E35" s="36" t="s">
        <v>47</v>
      </c>
      <c r="F35" s="10">
        <f>IF(E35&gt;"",VLOOKUP(E35,'Lookup Data'!$A$2:$D$50,4,TRUE),"")</f>
        <v>0.8</v>
      </c>
      <c r="G35" s="18"/>
      <c r="H35" s="19"/>
    </row>
    <row r="36" spans="1:8" x14ac:dyDescent="0.2">
      <c r="A36" s="48"/>
      <c r="B36" s="37"/>
      <c r="C36" s="38"/>
      <c r="D36" s="12" t="str">
        <f>IF(B36&gt;"",C36*(VLOOKUP(B36,'Oils Price List'!$A$2:$D$97,4,TRUE)),"")</f>
        <v/>
      </c>
      <c r="E36" s="36" t="s">
        <v>48</v>
      </c>
      <c r="F36" s="10">
        <f>IF(E36&gt;"",VLOOKUP(E36,'Lookup Data'!$A$2:$D$50,4,TRUE),"")</f>
        <v>0.2</v>
      </c>
      <c r="G36" s="18"/>
      <c r="H36" s="19"/>
    </row>
    <row r="37" spans="1:8" x14ac:dyDescent="0.2">
      <c r="A37" s="48"/>
      <c r="B37" s="37"/>
      <c r="C37" s="38"/>
      <c r="D37" s="12" t="str">
        <f>IF(B37&gt;"",C37*(VLOOKUP(B37,'Oils Price List'!$A$2:$D$97,4,TRUE)),"")</f>
        <v/>
      </c>
      <c r="E37" s="36"/>
      <c r="F37" s="10" t="str">
        <f>IF(E37&gt;"",VLOOKUP(E37,'Lookup Data'!$A$2:$D$50,4,TRUE),"")</f>
        <v/>
      </c>
      <c r="G37" s="18"/>
      <c r="H37" s="19"/>
    </row>
    <row r="38" spans="1:8" x14ac:dyDescent="0.2">
      <c r="A38" s="48"/>
      <c r="B38" s="37"/>
      <c r="C38" s="38"/>
      <c r="D38" s="12" t="str">
        <f>IF(B38&gt;"",C38*(VLOOKUP(B38,'Oils Price List'!$A$2:$D$97,4,TRUE)),"")</f>
        <v/>
      </c>
      <c r="E38" s="36"/>
      <c r="F38" s="10" t="str">
        <f>IF(E38&gt;"",VLOOKUP(E38,'Lookup Data'!$A$2:$D$50,4,TRUE),"")</f>
        <v/>
      </c>
      <c r="G38" s="18"/>
      <c r="H38" s="19"/>
    </row>
    <row r="39" spans="1:8" x14ac:dyDescent="0.2">
      <c r="A39" s="48"/>
      <c r="B39" s="37"/>
      <c r="C39" s="38"/>
      <c r="D39" s="12" t="str">
        <f>IF(B39&gt;"",C39*(VLOOKUP(B39,'Oils Price List'!$A$2:$D$97,4,TRUE)),"")</f>
        <v/>
      </c>
      <c r="E39" s="36"/>
      <c r="F39" s="10" t="str">
        <f>IF(E39&gt;"",VLOOKUP(E39,'Lookup Data'!$A$2:$D$50,4,TRUE),"")</f>
        <v/>
      </c>
      <c r="G39" s="18"/>
      <c r="H39" s="19"/>
    </row>
    <row r="40" spans="1:8" ht="17" thickBot="1" x14ac:dyDescent="0.25">
      <c r="A40" s="48"/>
      <c r="B40" s="37"/>
      <c r="C40" s="38"/>
      <c r="D40" s="12" t="str">
        <f>IF(B40&gt;"",C40*(VLOOKUP(B40,'Oils Price List'!$A$2:$D$97,4,TRUE)),"")</f>
        <v/>
      </c>
      <c r="E40" s="36"/>
      <c r="F40" s="10" t="str">
        <f>IF(E40&gt;"",VLOOKUP(E40,'Lookup Data'!$A$2:$D$50,4,TRUE),"")</f>
        <v/>
      </c>
      <c r="G40" s="18"/>
      <c r="H40" s="19"/>
    </row>
    <row r="41" spans="1:8" ht="18" thickTop="1" thickBot="1" x14ac:dyDescent="0.25">
      <c r="A41" s="47"/>
      <c r="B41" s="40"/>
      <c r="C41" s="41"/>
      <c r="D41" s="11">
        <f>IF(D32&lt;"",SUM(D32:D40),"")</f>
        <v>0.203579766536965</v>
      </c>
      <c r="E41" s="39"/>
      <c r="F41" s="9">
        <f>IF(D32&lt;"",SUM(F32:F40),"")</f>
        <v>1.91</v>
      </c>
      <c r="G41" s="9">
        <f>IF(F41&lt;"",(D41+F41)*(1+'Lookup Data'!$H$1),"")</f>
        <v>3.0646906614785991</v>
      </c>
      <c r="H41" s="6">
        <f>IF(G41&lt;"",G41*(1+'Lookup Data'!$H$2),"")</f>
        <v>3.8308633268482488</v>
      </c>
    </row>
    <row r="42" spans="1:8" ht="17" thickTop="1" x14ac:dyDescent="0.2">
      <c r="A42" s="36" t="s">
        <v>83</v>
      </c>
      <c r="B42" s="37" t="s">
        <v>24</v>
      </c>
      <c r="C42" s="38">
        <v>10</v>
      </c>
      <c r="D42" s="12">
        <f>IF(B42&gt;"",C42*(VLOOKUP(B42,'Oils Price List'!$A$2:$D$97,4,TRUE)),"")</f>
        <v>7.0038910505836577E-2</v>
      </c>
      <c r="E42" s="36" t="s">
        <v>16</v>
      </c>
      <c r="F42" s="10">
        <f>IF(E42&gt;"",VLOOKUP(E42,'Lookup Data'!$A$2:$D$50,4,TRUE),"")</f>
        <v>0.65999999999999992</v>
      </c>
      <c r="G42" s="18"/>
      <c r="H42" s="19"/>
    </row>
    <row r="43" spans="1:8" x14ac:dyDescent="0.2">
      <c r="A43" s="48"/>
      <c r="B43" s="37" t="s">
        <v>34</v>
      </c>
      <c r="C43" s="38">
        <v>5</v>
      </c>
      <c r="D43" s="12">
        <f>IF(B43&gt;"",C43*(VLOOKUP(B43,'Oils Price List'!$A$2:$D$97,4,TRUE)),"")</f>
        <v>0.1556420233463035</v>
      </c>
      <c r="E43" s="36" t="s">
        <v>41</v>
      </c>
      <c r="F43" s="10">
        <f>IF(E43&gt;"",VLOOKUP(E43,'Lookup Data'!$A$2:$D$50,4,TRUE),"")</f>
        <v>0.15</v>
      </c>
      <c r="G43" s="18"/>
      <c r="H43" s="19"/>
    </row>
    <row r="44" spans="1:8" x14ac:dyDescent="0.2">
      <c r="A44" s="48"/>
      <c r="B44" s="37" t="s">
        <v>77</v>
      </c>
      <c r="C44" s="38">
        <v>8</v>
      </c>
      <c r="D44" s="12">
        <f>IF(B44&gt;"",C44*(VLOOKUP(B44,'Oils Price List'!$A$2:$D$97,4,TRUE)),"")</f>
        <v>5.1948051948051951E-2</v>
      </c>
      <c r="E44" s="36" t="s">
        <v>43</v>
      </c>
      <c r="F44" s="10">
        <f>IF(E44&gt;"",VLOOKUP(E44,'Lookup Data'!$A$2:$D$50,4,TRUE),"")</f>
        <v>0.1</v>
      </c>
      <c r="G44" s="18"/>
      <c r="H44" s="19"/>
    </row>
    <row r="45" spans="1:8" x14ac:dyDescent="0.2">
      <c r="A45" s="48"/>
      <c r="B45" s="37"/>
      <c r="C45" s="38"/>
      <c r="D45" s="12" t="str">
        <f>IF(B45&gt;"",C45*(VLOOKUP(B45,'Oils Price List'!$A$2:$D$97,4,TRUE)),"")</f>
        <v/>
      </c>
      <c r="E45" s="36" t="s">
        <v>47</v>
      </c>
      <c r="F45" s="10">
        <f>IF(E45&gt;"",VLOOKUP(E45,'Lookup Data'!$A$2:$D$50,4,TRUE),"")</f>
        <v>0.8</v>
      </c>
      <c r="G45" s="18"/>
      <c r="H45" s="19"/>
    </row>
    <row r="46" spans="1:8" x14ac:dyDescent="0.2">
      <c r="A46" s="48"/>
      <c r="B46" s="37"/>
      <c r="C46" s="38"/>
      <c r="D46" s="12" t="str">
        <f>IF(B46&gt;"",C46*(VLOOKUP(B46,'Oils Price List'!$A$2:$D$97,4,TRUE)),"")</f>
        <v/>
      </c>
      <c r="E46" s="36" t="s">
        <v>48</v>
      </c>
      <c r="F46" s="10">
        <f>IF(E46&gt;"",VLOOKUP(E46,'Lookup Data'!$A$2:$D$50,4,TRUE),"")</f>
        <v>0.2</v>
      </c>
      <c r="G46" s="18"/>
      <c r="H46" s="19"/>
    </row>
    <row r="47" spans="1:8" x14ac:dyDescent="0.2">
      <c r="A47" s="48"/>
      <c r="B47" s="37"/>
      <c r="C47" s="38"/>
      <c r="D47" s="12" t="str">
        <f>IF(B47&gt;"",C47*(VLOOKUP(B47,'Oils Price List'!$A$2:$D$97,4,TRUE)),"")</f>
        <v/>
      </c>
      <c r="E47" s="36"/>
      <c r="F47" s="10" t="str">
        <f>IF(E47&gt;"",VLOOKUP(E47,'Lookup Data'!$A$2:$D$50,4,TRUE),"")</f>
        <v/>
      </c>
      <c r="G47" s="18"/>
      <c r="H47" s="19"/>
    </row>
    <row r="48" spans="1:8" x14ac:dyDescent="0.2">
      <c r="A48" s="48"/>
      <c r="B48" s="37"/>
      <c r="C48" s="38"/>
      <c r="D48" s="12" t="str">
        <f>IF(B48&gt;"",C48*(VLOOKUP(B48,'Oils Price List'!$A$2:$D$97,4,TRUE)),"")</f>
        <v/>
      </c>
      <c r="E48" s="36"/>
      <c r="F48" s="10" t="str">
        <f>IF(E48&gt;"",VLOOKUP(E48,'Lookup Data'!$A$2:$D$50,4,TRUE),"")</f>
        <v/>
      </c>
      <c r="G48" s="18"/>
      <c r="H48" s="19"/>
    </row>
    <row r="49" spans="1:8" x14ac:dyDescent="0.2">
      <c r="A49" s="48"/>
      <c r="B49" s="37"/>
      <c r="C49" s="38"/>
      <c r="D49" s="12" t="str">
        <f>IF(B49&gt;"",C49*(VLOOKUP(B49,'Oils Price List'!$A$2:$D$97,4,TRUE)),"")</f>
        <v/>
      </c>
      <c r="E49" s="36"/>
      <c r="F49" s="10" t="str">
        <f>IF(E49&gt;"",VLOOKUP(E49,'Lookup Data'!$A$2:$D$50,4,TRUE),"")</f>
        <v/>
      </c>
      <c r="G49" s="18"/>
      <c r="H49" s="19"/>
    </row>
    <row r="50" spans="1:8" ht="17" thickBot="1" x14ac:dyDescent="0.25">
      <c r="A50" s="48"/>
      <c r="B50" s="37"/>
      <c r="C50" s="38"/>
      <c r="D50" s="12" t="str">
        <f>IF(B50&gt;"",C50*(VLOOKUP(B50,'Oils Price List'!$A$2:$D$97,4,TRUE)),"")</f>
        <v/>
      </c>
      <c r="E50" s="36"/>
      <c r="F50" s="10" t="str">
        <f>IF(E50&gt;"",VLOOKUP(E50,'Lookup Data'!$A$2:$D$50,4,TRUE),"")</f>
        <v/>
      </c>
      <c r="G50" s="18"/>
      <c r="H50" s="19"/>
    </row>
    <row r="51" spans="1:8" ht="18" thickTop="1" thickBot="1" x14ac:dyDescent="0.25">
      <c r="A51" s="47"/>
      <c r="B51" s="40"/>
      <c r="C51" s="41"/>
      <c r="D51" s="11">
        <f>IF(D42&lt;"",SUM(D42:D50),"")</f>
        <v>0.27762898580019202</v>
      </c>
      <c r="E51" s="39"/>
      <c r="F51" s="9">
        <f>IF(D42&lt;"",SUM(F42:F50),"")</f>
        <v>1.91</v>
      </c>
      <c r="G51" s="9">
        <f>IF(F51&lt;"",(D51+F51)*(1+'Lookup Data'!$H$1),"")</f>
        <v>3.1720620294102782</v>
      </c>
      <c r="H51" s="6">
        <f>IF(G51&lt;"",G51*(1+'Lookup Data'!$H$2),"")</f>
        <v>3.9650775367628475</v>
      </c>
    </row>
    <row r="52" spans="1:8" ht="17" thickTop="1" x14ac:dyDescent="0.2">
      <c r="A52" s="36" t="s">
        <v>88</v>
      </c>
      <c r="B52" s="37" t="s">
        <v>55</v>
      </c>
      <c r="C52" s="38">
        <v>8</v>
      </c>
      <c r="D52" s="12">
        <f>IF(B52&gt;"",C52*(VLOOKUP(B52,'Oils Price List'!$A$2:$D$97,4,TRUE)),"")</f>
        <v>0.1038961038961039</v>
      </c>
      <c r="E52" s="36" t="s">
        <v>16</v>
      </c>
      <c r="F52" s="10">
        <f>IF(E52&gt;"",VLOOKUP(E52,'Lookup Data'!$A$2:$D$50,4,TRUE),"")</f>
        <v>0.65999999999999992</v>
      </c>
      <c r="G52" s="18"/>
      <c r="H52" s="19"/>
    </row>
    <row r="53" spans="1:8" x14ac:dyDescent="0.2">
      <c r="A53" s="48"/>
      <c r="B53" s="37" t="s">
        <v>54</v>
      </c>
      <c r="C53" s="38">
        <v>8</v>
      </c>
      <c r="D53" s="12">
        <f>IF(B53&gt;"",C53*(VLOOKUP(B53,'Oils Price List'!$A$2:$D$97,4,TRUE)),"")</f>
        <v>0.1038961038961039</v>
      </c>
      <c r="E53" s="36" t="s">
        <v>41</v>
      </c>
      <c r="F53" s="10">
        <f>IF(E53&gt;"",VLOOKUP(E53,'Lookup Data'!$A$2:$D$50,4,TRUE),"")</f>
        <v>0.15</v>
      </c>
      <c r="G53" s="18"/>
      <c r="H53" s="19"/>
    </row>
    <row r="54" spans="1:8" x14ac:dyDescent="0.2">
      <c r="A54" s="48"/>
      <c r="B54" s="37" t="s">
        <v>32</v>
      </c>
      <c r="C54" s="38">
        <v>3</v>
      </c>
      <c r="D54" s="12">
        <f>IF(B54&gt;"",C54*(VLOOKUP(B54,'Oils Price List'!$A$2:$D$97,4,TRUE)),"")</f>
        <v>2.7315175097276261E-2</v>
      </c>
      <c r="E54" s="36" t="s">
        <v>43</v>
      </c>
      <c r="F54" s="10">
        <f>IF(E54&gt;"",VLOOKUP(E54,'Lookup Data'!$A$2:$D$50,4,TRUE),"")</f>
        <v>0.1</v>
      </c>
      <c r="G54" s="18"/>
      <c r="H54" s="19"/>
    </row>
    <row r="55" spans="1:8" x14ac:dyDescent="0.2">
      <c r="A55" s="48"/>
      <c r="B55" s="37"/>
      <c r="C55" s="38"/>
      <c r="D55" s="12" t="str">
        <f>IF(B55&gt;"",C55*(VLOOKUP(B55,'Oils Price List'!$A$2:$D$97,4,TRUE)),"")</f>
        <v/>
      </c>
      <c r="E55" s="36" t="s">
        <v>47</v>
      </c>
      <c r="F55" s="10">
        <f>IF(E55&gt;"",VLOOKUP(E55,'Lookup Data'!$A$2:$D$50,4,TRUE),"")</f>
        <v>0.8</v>
      </c>
      <c r="G55" s="18"/>
      <c r="H55" s="19"/>
    </row>
    <row r="56" spans="1:8" x14ac:dyDescent="0.2">
      <c r="A56" s="48"/>
      <c r="B56" s="37"/>
      <c r="C56" s="38"/>
      <c r="D56" s="12" t="str">
        <f>IF(B56&gt;"",C56*(VLOOKUP(B56,'Oils Price List'!$A$2:$D$97,4,TRUE)),"")</f>
        <v/>
      </c>
      <c r="E56" s="36" t="s">
        <v>48</v>
      </c>
      <c r="F56" s="10">
        <f>IF(E56&gt;"",VLOOKUP(E56,'Lookup Data'!$A$2:$D$50,4,TRUE),"")</f>
        <v>0.2</v>
      </c>
      <c r="G56" s="18"/>
      <c r="H56" s="19"/>
    </row>
    <row r="57" spans="1:8" x14ac:dyDescent="0.2">
      <c r="A57" s="48"/>
      <c r="B57" s="37"/>
      <c r="C57" s="38"/>
      <c r="D57" s="12" t="str">
        <f>IF(B57&gt;"",C57*(VLOOKUP(B57,'Oils Price List'!$A$2:$D$97,4,TRUE)),"")</f>
        <v/>
      </c>
      <c r="E57" s="36"/>
      <c r="F57" s="10" t="str">
        <f>IF(E57&gt;"",VLOOKUP(E57,'Lookup Data'!$A$2:$D$50,4,TRUE),"")</f>
        <v/>
      </c>
      <c r="G57" s="18"/>
      <c r="H57" s="19"/>
    </row>
    <row r="58" spans="1:8" x14ac:dyDescent="0.2">
      <c r="A58" s="48"/>
      <c r="B58" s="37"/>
      <c r="C58" s="38"/>
      <c r="D58" s="12" t="str">
        <f>IF(B58&gt;"",C58*(VLOOKUP(B58,'Oils Price List'!$A$2:$D$97,4,TRUE)),"")</f>
        <v/>
      </c>
      <c r="E58" s="36"/>
      <c r="F58" s="10" t="str">
        <f>IF(E58&gt;"",VLOOKUP(E58,'Lookup Data'!$A$2:$D$50,4,TRUE),"")</f>
        <v/>
      </c>
      <c r="G58" s="18"/>
      <c r="H58" s="19"/>
    </row>
    <row r="59" spans="1:8" x14ac:dyDescent="0.2">
      <c r="A59" s="48"/>
      <c r="B59" s="37"/>
      <c r="C59" s="38"/>
      <c r="D59" s="12" t="str">
        <f>IF(B59&gt;"",C59*(VLOOKUP(B59,'Oils Price List'!$A$2:$D$97,4,TRUE)),"")</f>
        <v/>
      </c>
      <c r="E59" s="36"/>
      <c r="F59" s="10" t="str">
        <f>IF(E59&gt;"",VLOOKUP(E59,'Lookup Data'!$A$2:$D$50,4,TRUE),"")</f>
        <v/>
      </c>
      <c r="G59" s="18"/>
      <c r="H59" s="19"/>
    </row>
    <row r="60" spans="1:8" ht="17" thickBot="1" x14ac:dyDescent="0.25">
      <c r="A60" s="48"/>
      <c r="B60" s="37"/>
      <c r="C60" s="38"/>
      <c r="D60" s="12" t="str">
        <f>IF(B60&gt;"",C60*(VLOOKUP(B60,'Oils Price List'!$A$2:$D$97,4,TRUE)),"")</f>
        <v/>
      </c>
      <c r="E60" s="36"/>
      <c r="F60" s="10" t="str">
        <f>IF(E60&gt;"",VLOOKUP(E60,'Lookup Data'!$A$2:$D$50,4,TRUE),"")</f>
        <v/>
      </c>
      <c r="G60" s="18"/>
      <c r="H60" s="19"/>
    </row>
    <row r="61" spans="1:8" ht="18" thickTop="1" thickBot="1" x14ac:dyDescent="0.25">
      <c r="A61" s="47"/>
      <c r="B61" s="40"/>
      <c r="C61" s="41"/>
      <c r="D61" s="11">
        <f>IF(D52&lt;"",SUM(D52:D60),"")</f>
        <v>0.23510738288948407</v>
      </c>
      <c r="E61" s="39"/>
      <c r="F61" s="9">
        <f>IF(D52&lt;"",SUM(F52:F60),"")</f>
        <v>1.91</v>
      </c>
      <c r="G61" s="9">
        <f>IF(F61&lt;"",(D61+F61)*(1+'Lookup Data'!$H$1),"")</f>
        <v>3.1104057051897516</v>
      </c>
      <c r="H61" s="6">
        <f>IF(G61&lt;"",G61*(1+'Lookup Data'!$H$2),"")</f>
        <v>3.8880071314871896</v>
      </c>
    </row>
    <row r="62" spans="1:8" ht="17" thickTop="1" x14ac:dyDescent="0.2">
      <c r="A62" s="36" t="s">
        <v>89</v>
      </c>
      <c r="B62" s="37" t="s">
        <v>26</v>
      </c>
      <c r="C62" s="38">
        <v>4</v>
      </c>
      <c r="D62" s="12">
        <f>IF(B62&gt;"",C62*(VLOOKUP(B62,'Oils Price List'!$A$2:$D$97,4,TRUE)),"")</f>
        <v>5.6031128404669263E-2</v>
      </c>
      <c r="E62" s="36" t="s">
        <v>16</v>
      </c>
      <c r="F62" s="10">
        <f>IF(E62&gt;"",VLOOKUP(E62,'Lookup Data'!$A$2:$D$50,4,TRUE),"")</f>
        <v>0.65999999999999992</v>
      </c>
      <c r="G62" s="18"/>
      <c r="H62" s="19"/>
    </row>
    <row r="63" spans="1:8" x14ac:dyDescent="0.2">
      <c r="A63" s="48"/>
      <c r="B63" s="37" t="s">
        <v>36</v>
      </c>
      <c r="C63" s="38">
        <v>6</v>
      </c>
      <c r="D63" s="12">
        <f>IF(B63&gt;"",C63*(VLOOKUP(B63,'Oils Price List'!$A$2:$D$97,4,TRUE)),"")</f>
        <v>0.14025974025974025</v>
      </c>
      <c r="E63" s="36" t="s">
        <v>41</v>
      </c>
      <c r="F63" s="10">
        <f>IF(E63&gt;"",VLOOKUP(E63,'Lookup Data'!$A$2:$D$50,4,TRUE),"")</f>
        <v>0.15</v>
      </c>
      <c r="G63" s="18"/>
      <c r="H63" s="19"/>
    </row>
    <row r="64" spans="1:8" x14ac:dyDescent="0.2">
      <c r="A64" s="48"/>
      <c r="B64" s="37" t="s">
        <v>25</v>
      </c>
      <c r="C64" s="38">
        <v>8</v>
      </c>
      <c r="D64" s="12">
        <f>IF(B64&gt;"",C64*(VLOOKUP(B64,'Oils Price List'!$A$2:$D$97,4,TRUE)),"")</f>
        <v>4.3579766536964985E-2</v>
      </c>
      <c r="E64" s="36" t="s">
        <v>43</v>
      </c>
      <c r="F64" s="10">
        <f>IF(E64&gt;"",VLOOKUP(E64,'Lookup Data'!$A$2:$D$50,4,TRUE),"")</f>
        <v>0.1</v>
      </c>
      <c r="G64" s="18"/>
      <c r="H64" s="19"/>
    </row>
    <row r="65" spans="1:8" x14ac:dyDescent="0.2">
      <c r="A65" s="48"/>
      <c r="B65" s="37"/>
      <c r="C65" s="38"/>
      <c r="D65" s="12" t="str">
        <f>IF(B65&gt;"",C65*(VLOOKUP(B65,'Oils Price List'!$A$2:$D$97,4,TRUE)),"")</f>
        <v/>
      </c>
      <c r="E65" s="36" t="s">
        <v>47</v>
      </c>
      <c r="F65" s="10">
        <f>IF(E65&gt;"",VLOOKUP(E65,'Lookup Data'!$A$2:$D$50,4,TRUE),"")</f>
        <v>0.8</v>
      </c>
      <c r="G65" s="18"/>
      <c r="H65" s="19"/>
    </row>
    <row r="66" spans="1:8" x14ac:dyDescent="0.2">
      <c r="A66" s="48"/>
      <c r="B66" s="37"/>
      <c r="C66" s="38"/>
      <c r="D66" s="12" t="str">
        <f>IF(B66&gt;"",C66*(VLOOKUP(B66,'Oils Price List'!$A$2:$D$97,4,TRUE)),"")</f>
        <v/>
      </c>
      <c r="E66" s="36" t="s">
        <v>48</v>
      </c>
      <c r="F66" s="10">
        <f>IF(E66&gt;"",VLOOKUP(E66,'Lookup Data'!$A$2:$D$50,4,TRUE),"")</f>
        <v>0.2</v>
      </c>
      <c r="G66" s="18"/>
      <c r="H66" s="19"/>
    </row>
    <row r="67" spans="1:8" x14ac:dyDescent="0.2">
      <c r="A67" s="48"/>
      <c r="B67" s="37"/>
      <c r="C67" s="38"/>
      <c r="D67" s="12" t="str">
        <f>IF(B67&gt;"",C67*(VLOOKUP(B67,'Oils Price List'!$A$2:$D$97,4,TRUE)),"")</f>
        <v/>
      </c>
      <c r="E67" s="36"/>
      <c r="F67" s="10" t="str">
        <f>IF(E67&gt;"",VLOOKUP(E67,'Lookup Data'!$A$2:$D$50,4,TRUE),"")</f>
        <v/>
      </c>
      <c r="G67" s="18"/>
      <c r="H67" s="19"/>
    </row>
    <row r="68" spans="1:8" x14ac:dyDescent="0.2">
      <c r="A68" s="48"/>
      <c r="B68" s="37"/>
      <c r="C68" s="38"/>
      <c r="D68" s="12" t="str">
        <f>IF(B68&gt;"",C68*(VLOOKUP(B68,'Oils Price List'!$A$2:$D$97,4,TRUE)),"")</f>
        <v/>
      </c>
      <c r="E68" s="36"/>
      <c r="F68" s="10" t="str">
        <f>IF(E68&gt;"",VLOOKUP(E68,'Lookup Data'!$A$2:$D$50,4,TRUE),"")</f>
        <v/>
      </c>
      <c r="G68" s="18"/>
      <c r="H68" s="19"/>
    </row>
    <row r="69" spans="1:8" x14ac:dyDescent="0.2">
      <c r="A69" s="48"/>
      <c r="B69" s="37"/>
      <c r="C69" s="38"/>
      <c r="D69" s="12" t="str">
        <f>IF(B69&gt;"",C69*(VLOOKUP(B69,'Oils Price List'!$A$2:$D$97,4,TRUE)),"")</f>
        <v/>
      </c>
      <c r="E69" s="36"/>
      <c r="F69" s="10" t="str">
        <f>IF(E69&gt;"",VLOOKUP(E69,'Lookup Data'!$A$2:$D$50,4,TRUE),"")</f>
        <v/>
      </c>
      <c r="G69" s="18"/>
      <c r="H69" s="19"/>
    </row>
    <row r="70" spans="1:8" ht="17" thickBot="1" x14ac:dyDescent="0.25">
      <c r="A70" s="48"/>
      <c r="B70" s="37"/>
      <c r="C70" s="38"/>
      <c r="D70" s="12" t="str">
        <f>IF(B70&gt;"",C70*(VLOOKUP(B70,'Oils Price List'!$A$2:$D$97,4,TRUE)),"")</f>
        <v/>
      </c>
      <c r="E70" s="36"/>
      <c r="F70" s="10" t="str">
        <f>IF(E70&gt;"",VLOOKUP(E70,'Lookup Data'!$A$2:$D$50,4,TRUE),"")</f>
        <v/>
      </c>
      <c r="G70" s="18"/>
      <c r="H70" s="19"/>
    </row>
    <row r="71" spans="1:8" ht="18" thickTop="1" thickBot="1" x14ac:dyDescent="0.25">
      <c r="A71" s="47"/>
      <c r="B71" s="40"/>
      <c r="C71" s="41"/>
      <c r="D71" s="11">
        <f>IF(D62&lt;"",SUM(D62:D70),"")</f>
        <v>0.2398706352013745</v>
      </c>
      <c r="E71" s="39"/>
      <c r="F71" s="9">
        <f>IF(D62&lt;"",SUM(F62:F70),"")</f>
        <v>1.91</v>
      </c>
      <c r="G71" s="9">
        <f>IF(F71&lt;"",(D71+F71)*(1+'Lookup Data'!$H$1),"")</f>
        <v>3.1173124210419929</v>
      </c>
      <c r="H71" s="6">
        <f>IF(G71&lt;"",G71*(1+'Lookup Data'!$H$2),"")</f>
        <v>3.896640526302491</v>
      </c>
    </row>
    <row r="72" spans="1:8" ht="17" thickTop="1" x14ac:dyDescent="0.2">
      <c r="A72" s="36" t="s">
        <v>90</v>
      </c>
      <c r="B72" s="37" t="s">
        <v>27</v>
      </c>
      <c r="C72" s="38">
        <v>10</v>
      </c>
      <c r="D72" s="12">
        <f>IF(B72&gt;"",C72*(VLOOKUP(B72,'Oils Price List'!$A$2:$D$97,4,TRUE)),"")</f>
        <v>0.11284046692607004</v>
      </c>
      <c r="E72" s="36" t="s">
        <v>16</v>
      </c>
      <c r="F72" s="10">
        <f>IF(E72&gt;"",VLOOKUP(E72,'Lookup Data'!$A$2:$D$50,4,TRUE),"")</f>
        <v>0.65999999999999992</v>
      </c>
      <c r="G72" s="18"/>
      <c r="H72" s="19"/>
    </row>
    <row r="73" spans="1:8" x14ac:dyDescent="0.2">
      <c r="A73" s="48"/>
      <c r="B73" s="37" t="s">
        <v>9</v>
      </c>
      <c r="C73" s="38">
        <v>6</v>
      </c>
      <c r="D73" s="12">
        <f>IF(B73&gt;"",C73*(VLOOKUP(B73,'Oils Price List'!$A$2:$D$97,4,TRUE)),"")</f>
        <v>0.26614785992217899</v>
      </c>
      <c r="E73" s="36" t="s">
        <v>41</v>
      </c>
      <c r="F73" s="10">
        <f>IF(E73&gt;"",VLOOKUP(E73,'Lookup Data'!$A$2:$D$50,4,TRUE),"")</f>
        <v>0.15</v>
      </c>
      <c r="G73" s="18"/>
      <c r="H73" s="19"/>
    </row>
    <row r="74" spans="1:8" x14ac:dyDescent="0.2">
      <c r="A74" s="48"/>
      <c r="B74" s="37" t="s">
        <v>31</v>
      </c>
      <c r="C74" s="38">
        <v>3</v>
      </c>
      <c r="D74" s="12">
        <f>IF(B74&gt;"",C74*(VLOOKUP(B74,'Oils Price List'!$A$2:$D$97,4,TRUE)),"")</f>
        <v>2.3346303501945526E-2</v>
      </c>
      <c r="E74" s="36" t="s">
        <v>43</v>
      </c>
      <c r="F74" s="10">
        <f>IF(E74&gt;"",VLOOKUP(E74,'Lookup Data'!$A$2:$D$50,4,TRUE),"")</f>
        <v>0.1</v>
      </c>
      <c r="G74" s="18"/>
      <c r="H74" s="19"/>
    </row>
    <row r="75" spans="1:8" x14ac:dyDescent="0.2">
      <c r="A75" s="48"/>
      <c r="B75" s="37"/>
      <c r="C75" s="38"/>
      <c r="D75" s="12" t="str">
        <f>IF(B75&gt;"",C75*(VLOOKUP(B75,'Oils Price List'!$A$2:$D$97,4,TRUE)),"")</f>
        <v/>
      </c>
      <c r="E75" s="36" t="s">
        <v>47</v>
      </c>
      <c r="F75" s="10">
        <f>IF(E75&gt;"",VLOOKUP(E75,'Lookup Data'!$A$2:$D$50,4,TRUE),"")</f>
        <v>0.8</v>
      </c>
      <c r="G75" s="18"/>
      <c r="H75" s="19"/>
    </row>
    <row r="76" spans="1:8" x14ac:dyDescent="0.2">
      <c r="A76" s="48"/>
      <c r="B76" s="37"/>
      <c r="C76" s="38"/>
      <c r="D76" s="12" t="str">
        <f>IF(B76&gt;"",C76*(VLOOKUP(B76,'Oils Price List'!$A$2:$D$97,4,TRUE)),"")</f>
        <v/>
      </c>
      <c r="E76" s="36" t="s">
        <v>48</v>
      </c>
      <c r="F76" s="10">
        <f>IF(E76&gt;"",VLOOKUP(E76,'Lookup Data'!$A$2:$D$50,4,TRUE),"")</f>
        <v>0.2</v>
      </c>
      <c r="G76" s="18"/>
      <c r="H76" s="19"/>
    </row>
    <row r="77" spans="1:8" x14ac:dyDescent="0.2">
      <c r="A77" s="48"/>
      <c r="B77" s="37"/>
      <c r="C77" s="38"/>
      <c r="D77" s="12" t="str">
        <f>IF(B77&gt;"",C77*(VLOOKUP(B77,'Oils Price List'!$A$2:$D$97,4,TRUE)),"")</f>
        <v/>
      </c>
      <c r="E77" s="36"/>
      <c r="F77" s="10" t="str">
        <f>IF(E77&gt;"",VLOOKUP(E77,'Lookup Data'!$A$2:$D$50,4,TRUE),"")</f>
        <v/>
      </c>
      <c r="G77" s="18"/>
      <c r="H77" s="19"/>
    </row>
    <row r="78" spans="1:8" x14ac:dyDescent="0.2">
      <c r="A78" s="48"/>
      <c r="B78" s="37"/>
      <c r="C78" s="38"/>
      <c r="D78" s="12" t="str">
        <f>IF(B78&gt;"",C78*(VLOOKUP(B78,'Oils Price List'!$A$2:$D$97,4,TRUE)),"")</f>
        <v/>
      </c>
      <c r="E78" s="36"/>
      <c r="F78" s="10" t="str">
        <f>IF(E78&gt;"",VLOOKUP(E78,'Lookup Data'!$A$2:$D$50,4,TRUE),"")</f>
        <v/>
      </c>
      <c r="G78" s="18"/>
      <c r="H78" s="19"/>
    </row>
    <row r="79" spans="1:8" x14ac:dyDescent="0.2">
      <c r="A79" s="48"/>
      <c r="B79" s="37"/>
      <c r="C79" s="38"/>
      <c r="D79" s="12" t="str">
        <f>IF(B79&gt;"",C79*(VLOOKUP(B79,'Oils Price List'!$A$2:$D$97,4,TRUE)),"")</f>
        <v/>
      </c>
      <c r="E79" s="36"/>
      <c r="F79" s="10" t="str">
        <f>IF(E79&gt;"",VLOOKUP(E79,'Lookup Data'!$A$2:$D$50,4,TRUE),"")</f>
        <v/>
      </c>
      <c r="G79" s="18"/>
      <c r="H79" s="19"/>
    </row>
    <row r="80" spans="1:8" ht="17" thickBot="1" x14ac:dyDescent="0.25">
      <c r="A80" s="48"/>
      <c r="B80" s="37"/>
      <c r="C80" s="38"/>
      <c r="D80" s="12" t="str">
        <f>IF(B80&gt;"",C80*(VLOOKUP(B80,'Oils Price List'!$A$2:$D$97,4,TRUE)),"")</f>
        <v/>
      </c>
      <c r="E80" s="36"/>
      <c r="F80" s="10" t="str">
        <f>IF(E80&gt;"",VLOOKUP(E80,'Lookup Data'!$A$2:$D$50,4,TRUE),"")</f>
        <v/>
      </c>
      <c r="G80" s="18"/>
      <c r="H80" s="19"/>
    </row>
    <row r="81" spans="1:8" ht="18" thickTop="1" thickBot="1" x14ac:dyDescent="0.25">
      <c r="A81" s="47"/>
      <c r="B81" s="40"/>
      <c r="C81" s="41"/>
      <c r="D81" s="11">
        <f>IF(D72&lt;"",SUM(D72:D80),"")</f>
        <v>0.40233463035019457</v>
      </c>
      <c r="E81" s="39"/>
      <c r="F81" s="9">
        <f>IF(D72&lt;"",SUM(F72:F80),"")</f>
        <v>1.91</v>
      </c>
      <c r="G81" s="9">
        <f>IF(F81&lt;"",(D81+F81)*(1+'Lookup Data'!$H$1),"")</f>
        <v>3.3528852140077823</v>
      </c>
      <c r="H81" s="6">
        <f>IF(G81&lt;"",G81*(1+'Lookup Data'!$H$2),"")</f>
        <v>4.191106517509728</v>
      </c>
    </row>
    <row r="82" spans="1:8" ht="17" thickTop="1" x14ac:dyDescent="0.2">
      <c r="A82" s="36" t="s">
        <v>91</v>
      </c>
      <c r="B82" s="37" t="s">
        <v>25</v>
      </c>
      <c r="C82" s="38">
        <v>10</v>
      </c>
      <c r="D82" s="12">
        <f>IF(B82&gt;"",C82*(VLOOKUP(B82,'Oils Price List'!$A$2:$D$97,4,TRUE)),"")</f>
        <v>5.4474708171206233E-2</v>
      </c>
      <c r="E82" s="36" t="s">
        <v>16</v>
      </c>
      <c r="F82" s="10">
        <f>IF(E82&gt;"",VLOOKUP(E82,'Lookup Data'!$A$2:$D$50,4,TRUE),"")</f>
        <v>0.65999999999999992</v>
      </c>
      <c r="G82" s="18"/>
      <c r="H82" s="19"/>
    </row>
    <row r="83" spans="1:8" x14ac:dyDescent="0.2">
      <c r="A83" s="48"/>
      <c r="B83" s="37" t="s">
        <v>54</v>
      </c>
      <c r="C83" s="38">
        <v>7</v>
      </c>
      <c r="D83" s="12">
        <f>IF(B83&gt;"",C83*(VLOOKUP(B83,'Oils Price List'!$A$2:$D$97,4,TRUE)),"")</f>
        <v>9.0909090909090912E-2</v>
      </c>
      <c r="E83" s="36" t="s">
        <v>41</v>
      </c>
      <c r="F83" s="10">
        <f>IF(E83&gt;"",VLOOKUP(E83,'Lookup Data'!$A$2:$D$50,4,TRUE),"")</f>
        <v>0.15</v>
      </c>
      <c r="G83" s="18"/>
      <c r="H83" s="19"/>
    </row>
    <row r="84" spans="1:8" x14ac:dyDescent="0.2">
      <c r="A84" s="48"/>
      <c r="B84" s="37" t="s">
        <v>62</v>
      </c>
      <c r="C84" s="38">
        <v>4</v>
      </c>
      <c r="D84" s="12">
        <f>IF(B84&gt;"",C84*(VLOOKUP(B84,'Oils Price List'!$A$2:$D$97,4,TRUE)),"")</f>
        <v>5.0216450216450215E-2</v>
      </c>
      <c r="E84" s="36" t="s">
        <v>43</v>
      </c>
      <c r="F84" s="10">
        <f>IF(E84&gt;"",VLOOKUP(E84,'Lookup Data'!$A$2:$D$50,4,TRUE),"")</f>
        <v>0.1</v>
      </c>
      <c r="G84" s="18"/>
      <c r="H84" s="19"/>
    </row>
    <row r="85" spans="1:8" x14ac:dyDescent="0.2">
      <c r="A85" s="48"/>
      <c r="B85" s="37"/>
      <c r="C85" s="38"/>
      <c r="D85" s="12" t="str">
        <f>IF(B85&gt;"",C85*(VLOOKUP(B85,'Oils Price List'!$A$2:$D$97,4,TRUE)),"")</f>
        <v/>
      </c>
      <c r="E85" s="36" t="s">
        <v>47</v>
      </c>
      <c r="F85" s="10">
        <f>IF(E85&gt;"",VLOOKUP(E85,'Lookup Data'!$A$2:$D$50,4,TRUE),"")</f>
        <v>0.8</v>
      </c>
      <c r="G85" s="18"/>
      <c r="H85" s="19"/>
    </row>
    <row r="86" spans="1:8" x14ac:dyDescent="0.2">
      <c r="A86" s="48"/>
      <c r="B86" s="37"/>
      <c r="C86" s="38"/>
      <c r="D86" s="12" t="str">
        <f>IF(B86&gt;"",C86*(VLOOKUP(B86,'Oils Price List'!$A$2:$D$97,4,TRUE)),"")</f>
        <v/>
      </c>
      <c r="E86" s="36" t="s">
        <v>48</v>
      </c>
      <c r="F86" s="10">
        <f>IF(E86&gt;"",VLOOKUP(E86,'Lookup Data'!$A$2:$D$50,4,TRUE),"")</f>
        <v>0.2</v>
      </c>
      <c r="G86" s="18"/>
      <c r="H86" s="19"/>
    </row>
    <row r="87" spans="1:8" x14ac:dyDescent="0.2">
      <c r="A87" s="48"/>
      <c r="B87" s="37"/>
      <c r="C87" s="38"/>
      <c r="D87" s="12" t="str">
        <f>IF(B87&gt;"",C87*(VLOOKUP(B87,'Oils Price List'!$A$2:$D$97,4,TRUE)),"")</f>
        <v/>
      </c>
      <c r="E87" s="36"/>
      <c r="F87" s="10" t="str">
        <f>IF(E87&gt;"",VLOOKUP(E87,'Lookup Data'!$A$2:$D$50,4,TRUE),"")</f>
        <v/>
      </c>
      <c r="G87" s="18"/>
      <c r="H87" s="19"/>
    </row>
    <row r="88" spans="1:8" x14ac:dyDescent="0.2">
      <c r="A88" s="48"/>
      <c r="B88" s="37"/>
      <c r="C88" s="38"/>
      <c r="D88" s="12" t="str">
        <f>IF(B88&gt;"",C88*(VLOOKUP(B88,'Oils Price List'!$A$2:$D$97,4,TRUE)),"")</f>
        <v/>
      </c>
      <c r="E88" s="36"/>
      <c r="F88" s="10" t="str">
        <f>IF(E88&gt;"",VLOOKUP(E88,'Lookup Data'!$A$2:$D$50,4,TRUE),"")</f>
        <v/>
      </c>
      <c r="G88" s="18"/>
      <c r="H88" s="19"/>
    </row>
    <row r="89" spans="1:8" x14ac:dyDescent="0.2">
      <c r="A89" s="48"/>
      <c r="B89" s="37"/>
      <c r="C89" s="38"/>
      <c r="D89" s="12" t="str">
        <f>IF(B89&gt;"",C89*(VLOOKUP(B89,'Oils Price List'!$A$2:$D$97,4,TRUE)),"")</f>
        <v/>
      </c>
      <c r="E89" s="36"/>
      <c r="F89" s="10" t="str">
        <f>IF(E89&gt;"",VLOOKUP(E89,'Lookup Data'!$A$2:$D$50,4,TRUE),"")</f>
        <v/>
      </c>
      <c r="G89" s="18"/>
      <c r="H89" s="19"/>
    </row>
    <row r="90" spans="1:8" ht="17" thickBot="1" x14ac:dyDescent="0.25">
      <c r="A90" s="48"/>
      <c r="B90" s="37"/>
      <c r="C90" s="38"/>
      <c r="D90" s="12" t="str">
        <f>IF(B90&gt;"",C90*(VLOOKUP(B90,'Oils Price List'!$A$2:$D$97,4,TRUE)),"")</f>
        <v/>
      </c>
      <c r="E90" s="36"/>
      <c r="F90" s="10" t="str">
        <f>IF(E90&gt;"",VLOOKUP(E90,'Lookup Data'!$A$2:$D$50,4,TRUE),"")</f>
        <v/>
      </c>
      <c r="G90" s="18"/>
      <c r="H90" s="19"/>
    </row>
    <row r="91" spans="1:8" ht="18" thickTop="1" thickBot="1" x14ac:dyDescent="0.25">
      <c r="A91" s="47"/>
      <c r="B91" s="40"/>
      <c r="C91" s="41"/>
      <c r="D91" s="11">
        <f>IF(D82&lt;"",SUM(D82:D90),"")</f>
        <v>0.19560024929674735</v>
      </c>
      <c r="E91" s="39"/>
      <c r="F91" s="9">
        <f>IF(D82&lt;"",SUM(F82:F90),"")</f>
        <v>1.91</v>
      </c>
      <c r="G91" s="9">
        <f>IF(F91&lt;"",(D91+F91)*(1+'Lookup Data'!$H$1),"")</f>
        <v>3.0531203614802833</v>
      </c>
      <c r="H91" s="6">
        <f>IF(G91&lt;"",G91*(1+'Lookup Data'!$H$2),"")</f>
        <v>3.8164004518503543</v>
      </c>
    </row>
    <row r="92" spans="1:8" ht="17" thickTop="1" x14ac:dyDescent="0.2">
      <c r="A92" s="36"/>
      <c r="B92" s="37"/>
      <c r="C92" s="38"/>
      <c r="D92" s="12" t="str">
        <f>IF(B92&gt;"",C92*(VLOOKUP(B92,'Oils Price List'!$A$2:$D$97,4,TRUE)),"")</f>
        <v/>
      </c>
      <c r="E92" s="36"/>
      <c r="F92" s="10" t="str">
        <f>IF(E92&gt;"",VLOOKUP(E92,'Lookup Data'!$A$2:$D$50,4,TRUE),"")</f>
        <v/>
      </c>
      <c r="G92" s="18"/>
      <c r="H92" s="19"/>
    </row>
    <row r="93" spans="1:8" x14ac:dyDescent="0.2">
      <c r="A93" s="48"/>
      <c r="B93" s="37"/>
      <c r="C93" s="38"/>
      <c r="D93" s="12" t="str">
        <f>IF(B93&gt;"",C93*(VLOOKUP(B93,'Oils Price List'!$A$2:$D$97,4,TRUE)),"")</f>
        <v/>
      </c>
      <c r="E93" s="36"/>
      <c r="F93" s="10" t="str">
        <f>IF(E93&gt;"",VLOOKUP(E93,'Lookup Data'!$A$2:$D$50,4,TRUE),"")</f>
        <v/>
      </c>
      <c r="G93" s="18"/>
      <c r="H93" s="19"/>
    </row>
    <row r="94" spans="1:8" x14ac:dyDescent="0.2">
      <c r="A94" s="48"/>
      <c r="B94" s="37"/>
      <c r="C94" s="38"/>
      <c r="D94" s="12" t="str">
        <f>IF(B94&gt;"",C94*(VLOOKUP(B94,'Oils Price List'!$A$2:$D$97,4,TRUE)),"")</f>
        <v/>
      </c>
      <c r="E94" s="36"/>
      <c r="F94" s="10" t="str">
        <f>IF(E94&gt;"",VLOOKUP(E94,'Lookup Data'!$A$2:$D$50,4,TRUE),"")</f>
        <v/>
      </c>
      <c r="G94" s="18"/>
      <c r="H94" s="19"/>
    </row>
    <row r="95" spans="1:8" x14ac:dyDescent="0.2">
      <c r="A95" s="48"/>
      <c r="B95" s="37"/>
      <c r="C95" s="38"/>
      <c r="D95" s="12" t="str">
        <f>IF(B95&gt;"",C95*(VLOOKUP(B95,'Oils Price List'!$A$2:$D$97,4,TRUE)),"")</f>
        <v/>
      </c>
      <c r="E95" s="36"/>
      <c r="F95" s="10" t="str">
        <f>IF(E95&gt;"",VLOOKUP(E95,'Lookup Data'!$A$2:$D$50,4,TRUE),"")</f>
        <v/>
      </c>
      <c r="G95" s="18"/>
      <c r="H95" s="19"/>
    </row>
    <row r="96" spans="1:8" x14ac:dyDescent="0.2">
      <c r="A96" s="48"/>
      <c r="B96" s="37"/>
      <c r="C96" s="38"/>
      <c r="D96" s="12" t="str">
        <f>IF(B96&gt;"",C96*(VLOOKUP(B96,'Oils Price List'!$A$2:$D$97,4,TRUE)),"")</f>
        <v/>
      </c>
      <c r="E96" s="36"/>
      <c r="F96" s="10" t="str">
        <f>IF(E96&gt;"",VLOOKUP(E96,'Lookup Data'!$A$2:$D$50,4,TRUE),"")</f>
        <v/>
      </c>
      <c r="G96" s="18"/>
      <c r="H96" s="19"/>
    </row>
    <row r="97" spans="1:8" x14ac:dyDescent="0.2">
      <c r="A97" s="48"/>
      <c r="B97" s="37"/>
      <c r="C97" s="38"/>
      <c r="D97" s="12" t="str">
        <f>IF(B97&gt;"",C97*(VLOOKUP(B97,'Oils Price List'!$A$2:$D$97,4,TRUE)),"")</f>
        <v/>
      </c>
      <c r="E97" s="36"/>
      <c r="F97" s="10" t="str">
        <f>IF(E97&gt;"",VLOOKUP(E97,'Lookup Data'!$A$2:$D$50,4,TRUE),"")</f>
        <v/>
      </c>
      <c r="G97" s="18"/>
      <c r="H97" s="19"/>
    </row>
    <row r="98" spans="1:8" x14ac:dyDescent="0.2">
      <c r="A98" s="48"/>
      <c r="B98" s="37"/>
      <c r="C98" s="38"/>
      <c r="D98" s="12" t="str">
        <f>IF(B98&gt;"",C98*(VLOOKUP(B98,'Oils Price List'!$A$2:$D$97,4,TRUE)),"")</f>
        <v/>
      </c>
      <c r="E98" s="36"/>
      <c r="F98" s="10" t="str">
        <f>IF(E98&gt;"",VLOOKUP(E98,'Lookup Data'!$A$2:$D$50,4,TRUE),"")</f>
        <v/>
      </c>
      <c r="G98" s="18"/>
      <c r="H98" s="19"/>
    </row>
    <row r="99" spans="1:8" x14ac:dyDescent="0.2">
      <c r="A99" s="48"/>
      <c r="B99" s="37"/>
      <c r="C99" s="38"/>
      <c r="D99" s="12" t="str">
        <f>IF(B99&gt;"",C99*(VLOOKUP(B99,'Oils Price List'!$A$2:$D$97,4,TRUE)),"")</f>
        <v/>
      </c>
      <c r="E99" s="36"/>
      <c r="F99" s="10" t="str">
        <f>IF(E99&gt;"",VLOOKUP(E99,'Lookup Data'!$A$2:$D$50,4,TRUE),"")</f>
        <v/>
      </c>
      <c r="G99" s="18"/>
      <c r="H99" s="19"/>
    </row>
    <row r="100" spans="1:8" ht="17" thickBot="1" x14ac:dyDescent="0.25">
      <c r="A100" s="48"/>
      <c r="B100" s="37"/>
      <c r="C100" s="38"/>
      <c r="D100" s="12" t="str">
        <f>IF(B100&gt;"",C100*(VLOOKUP(B100,'Oils Price List'!$A$2:$D$97,4,TRUE)),"")</f>
        <v/>
      </c>
      <c r="E100" s="36"/>
      <c r="F100" s="10" t="str">
        <f>IF(E100&gt;"",VLOOKUP(E100,'Lookup Data'!$A$2:$D$50,4,TRUE),"")</f>
        <v/>
      </c>
      <c r="G100" s="18"/>
      <c r="H100" s="19"/>
    </row>
    <row r="101" spans="1:8" ht="18" thickTop="1" thickBot="1" x14ac:dyDescent="0.25">
      <c r="A101" s="47"/>
      <c r="B101" s="40"/>
      <c r="C101" s="41"/>
      <c r="D101" s="11" t="str">
        <f>IF(D92&lt;"",SUM(D92:D100),"")</f>
        <v/>
      </c>
      <c r="E101" s="39"/>
      <c r="F101" s="9" t="str">
        <f>IF(D92&lt;"",SUM(F92:F100),"")</f>
        <v/>
      </c>
      <c r="G101" s="9" t="str">
        <f>IF(F101&lt;"",(D101+F101)*(1+'Lookup Data'!$H$1),"")</f>
        <v/>
      </c>
      <c r="H101" s="6" t="str">
        <f>IF(G101&lt;"",G101*(1+'Lookup Data'!$H$2),"")</f>
        <v/>
      </c>
    </row>
    <row r="102" spans="1:8" ht="17" thickTop="1" x14ac:dyDescent="0.2">
      <c r="A102" s="36"/>
      <c r="B102" s="37"/>
      <c r="C102" s="38"/>
      <c r="D102" s="12" t="str">
        <f>IF(B102&gt;"",C102*(VLOOKUP(B102,'Oils Price List'!$A$2:$D$97,4,TRUE)),"")</f>
        <v/>
      </c>
      <c r="E102" s="36"/>
      <c r="F102" s="10" t="str">
        <f>IF(E102&gt;"",VLOOKUP(E102,'Lookup Data'!$A$2:$D$50,4,TRUE),"")</f>
        <v/>
      </c>
      <c r="G102" s="18"/>
      <c r="H102" s="19"/>
    </row>
    <row r="103" spans="1:8" x14ac:dyDescent="0.2">
      <c r="A103" s="48"/>
      <c r="B103" s="37"/>
      <c r="C103" s="38"/>
      <c r="D103" s="12" t="str">
        <f>IF(B103&gt;"",C103*(VLOOKUP(B103,'Oils Price List'!$A$2:$D$97,4,TRUE)),"")</f>
        <v/>
      </c>
      <c r="E103" s="36"/>
      <c r="F103" s="10" t="str">
        <f>IF(E103&gt;"",VLOOKUP(E103,'Lookup Data'!$A$2:$D$50,4,TRUE),"")</f>
        <v/>
      </c>
      <c r="G103" s="18"/>
      <c r="H103" s="19"/>
    </row>
    <row r="104" spans="1:8" x14ac:dyDescent="0.2">
      <c r="A104" s="48"/>
      <c r="B104" s="37"/>
      <c r="C104" s="38"/>
      <c r="D104" s="12" t="str">
        <f>IF(B104&gt;"",C104*(VLOOKUP(B104,'Oils Price List'!$A$2:$D$97,4,TRUE)),"")</f>
        <v/>
      </c>
      <c r="E104" s="36"/>
      <c r="F104" s="10" t="str">
        <f>IF(E104&gt;"",VLOOKUP(E104,'Lookup Data'!$A$2:$D$50,4,TRUE),"")</f>
        <v/>
      </c>
      <c r="G104" s="18"/>
      <c r="H104" s="19"/>
    </row>
    <row r="105" spans="1:8" x14ac:dyDescent="0.2">
      <c r="A105" s="48"/>
      <c r="B105" s="37"/>
      <c r="C105" s="38"/>
      <c r="D105" s="12" t="str">
        <f>IF(B105&gt;"",C105*(VLOOKUP(B105,'Oils Price List'!$A$2:$D$97,4,TRUE)),"")</f>
        <v/>
      </c>
      <c r="E105" s="36"/>
      <c r="F105" s="10" t="str">
        <f>IF(E105&gt;"",VLOOKUP(E105,'Lookup Data'!$A$2:$D$50,4,TRUE),"")</f>
        <v/>
      </c>
      <c r="G105" s="18"/>
      <c r="H105" s="19"/>
    </row>
    <row r="106" spans="1:8" x14ac:dyDescent="0.2">
      <c r="A106" s="48"/>
      <c r="B106" s="37"/>
      <c r="C106" s="38"/>
      <c r="D106" s="12" t="str">
        <f>IF(B106&gt;"",C106*(VLOOKUP(B106,'Oils Price List'!$A$2:$D$97,4,TRUE)),"")</f>
        <v/>
      </c>
      <c r="E106" s="36"/>
      <c r="F106" s="10" t="str">
        <f>IF(E106&gt;"",VLOOKUP(E106,'Lookup Data'!$A$2:$D$50,4,TRUE),"")</f>
        <v/>
      </c>
      <c r="G106" s="18"/>
      <c r="H106" s="19"/>
    </row>
    <row r="107" spans="1:8" x14ac:dyDescent="0.2">
      <c r="A107" s="48"/>
      <c r="B107" s="37"/>
      <c r="C107" s="38"/>
      <c r="D107" s="12" t="str">
        <f>IF(B107&gt;"",C107*(VLOOKUP(B107,'Oils Price List'!$A$2:$D$97,4,TRUE)),"")</f>
        <v/>
      </c>
      <c r="E107" s="36"/>
      <c r="F107" s="10" t="str">
        <f>IF(E107&gt;"",VLOOKUP(E107,'Lookup Data'!$A$2:$D$50,4,TRUE),"")</f>
        <v/>
      </c>
      <c r="G107" s="18"/>
      <c r="H107" s="19"/>
    </row>
    <row r="108" spans="1:8" x14ac:dyDescent="0.2">
      <c r="A108" s="48"/>
      <c r="B108" s="37"/>
      <c r="C108" s="38"/>
      <c r="D108" s="12" t="str">
        <f>IF(B108&gt;"",C108*(VLOOKUP(B108,'Oils Price List'!$A$2:$D$97,4,TRUE)),"")</f>
        <v/>
      </c>
      <c r="E108" s="36"/>
      <c r="F108" s="10" t="str">
        <f>IF(E108&gt;"",VLOOKUP(E108,'Lookup Data'!$A$2:$D$50,4,TRUE),"")</f>
        <v/>
      </c>
      <c r="G108" s="18"/>
      <c r="H108" s="19"/>
    </row>
    <row r="109" spans="1:8" x14ac:dyDescent="0.2">
      <c r="A109" s="48"/>
      <c r="B109" s="37"/>
      <c r="C109" s="38"/>
      <c r="D109" s="12" t="str">
        <f>IF(B109&gt;"",C109*(VLOOKUP(B109,'Oils Price List'!$A$2:$D$97,4,TRUE)),"")</f>
        <v/>
      </c>
      <c r="E109" s="36"/>
      <c r="F109" s="10" t="str">
        <f>IF(E109&gt;"",VLOOKUP(E109,'Lookup Data'!$A$2:$D$50,4,TRUE),"")</f>
        <v/>
      </c>
      <c r="G109" s="18"/>
      <c r="H109" s="19"/>
    </row>
    <row r="110" spans="1:8" ht="17" thickBot="1" x14ac:dyDescent="0.25">
      <c r="A110" s="48"/>
      <c r="B110" s="37"/>
      <c r="C110" s="38"/>
      <c r="D110" s="12" t="str">
        <f>IF(B110&gt;"",C110*(VLOOKUP(B110,'Oils Price List'!$A$2:$D$97,4,TRUE)),"")</f>
        <v/>
      </c>
      <c r="E110" s="36"/>
      <c r="F110" s="10" t="str">
        <f>IF(E110&gt;"",VLOOKUP(E110,'Lookup Data'!$A$2:$D$50,4,TRUE),"")</f>
        <v/>
      </c>
      <c r="G110" s="18"/>
      <c r="H110" s="19"/>
    </row>
    <row r="111" spans="1:8" ht="18" thickTop="1" thickBot="1" x14ac:dyDescent="0.25">
      <c r="A111" s="47"/>
      <c r="B111" s="40"/>
      <c r="C111" s="41"/>
      <c r="D111" s="11" t="str">
        <f>IF(D102&lt;"",SUM(D102:D110),"")</f>
        <v/>
      </c>
      <c r="E111" s="39"/>
      <c r="F111" s="9" t="str">
        <f>IF(D102&lt;"",SUM(F102:F110),"")</f>
        <v/>
      </c>
      <c r="G111" s="9" t="str">
        <f>IF(F111&lt;"",(D111+F111)*(1+'Lookup Data'!$H$1),"")</f>
        <v/>
      </c>
      <c r="H111" s="6" t="str">
        <f>IF(G111&lt;"",G111*(1+'Lookup Data'!$H$2),"")</f>
        <v/>
      </c>
    </row>
    <row r="112" spans="1:8" ht="17" thickTop="1" x14ac:dyDescent="0.2">
      <c r="A112" s="36"/>
      <c r="B112" s="37"/>
      <c r="C112" s="38"/>
      <c r="D112" s="12" t="str">
        <f>IF(B112&gt;"",C112*(VLOOKUP(B112,'Oils Price List'!$A$2:$D$97,4,TRUE)),"")</f>
        <v/>
      </c>
      <c r="E112" s="36"/>
      <c r="F112" s="10" t="str">
        <f>IF(E112&gt;"",VLOOKUP(E112,'Lookup Data'!$A$2:$D$50,4,TRUE),"")</f>
        <v/>
      </c>
      <c r="G112" s="18"/>
      <c r="H112" s="19"/>
    </row>
    <row r="113" spans="1:8" x14ac:dyDescent="0.2">
      <c r="A113" s="48"/>
      <c r="B113" s="37"/>
      <c r="C113" s="38"/>
      <c r="D113" s="12" t="str">
        <f>IF(B113&gt;"",C113*(VLOOKUP(B113,'Oils Price List'!$A$2:$D$97,4,TRUE)),"")</f>
        <v/>
      </c>
      <c r="E113" s="36"/>
      <c r="F113" s="10" t="str">
        <f>IF(E113&gt;"",VLOOKUP(E113,'Lookup Data'!$A$2:$D$50,4,TRUE),"")</f>
        <v/>
      </c>
      <c r="G113" s="18"/>
      <c r="H113" s="19"/>
    </row>
    <row r="114" spans="1:8" x14ac:dyDescent="0.2">
      <c r="A114" s="48"/>
      <c r="B114" s="37"/>
      <c r="C114" s="38"/>
      <c r="D114" s="12" t="str">
        <f>IF(B114&gt;"",C114*(VLOOKUP(B114,'Oils Price List'!$A$2:$D$97,4,TRUE)),"")</f>
        <v/>
      </c>
      <c r="E114" s="36"/>
      <c r="F114" s="10" t="str">
        <f>IF(E114&gt;"",VLOOKUP(E114,'Lookup Data'!$A$2:$D$50,4,TRUE),"")</f>
        <v/>
      </c>
      <c r="G114" s="18"/>
      <c r="H114" s="19"/>
    </row>
    <row r="115" spans="1:8" x14ac:dyDescent="0.2">
      <c r="A115" s="48"/>
      <c r="B115" s="37"/>
      <c r="C115" s="38"/>
      <c r="D115" s="12" t="str">
        <f>IF(B115&gt;"",C115*(VLOOKUP(B115,'Oils Price List'!$A$2:$D$97,4,TRUE)),"")</f>
        <v/>
      </c>
      <c r="E115" s="36"/>
      <c r="F115" s="10" t="str">
        <f>IF(E115&gt;"",VLOOKUP(E115,'Lookup Data'!$A$2:$D$50,4,TRUE),"")</f>
        <v/>
      </c>
      <c r="G115" s="18"/>
      <c r="H115" s="19"/>
    </row>
    <row r="116" spans="1:8" x14ac:dyDescent="0.2">
      <c r="A116" s="48"/>
      <c r="B116" s="37"/>
      <c r="C116" s="38"/>
      <c r="D116" s="12" t="str">
        <f>IF(B116&gt;"",C116*(VLOOKUP(B116,'Oils Price List'!$A$2:$D$97,4,TRUE)),"")</f>
        <v/>
      </c>
      <c r="E116" s="36"/>
      <c r="F116" s="10" t="str">
        <f>IF(E116&gt;"",VLOOKUP(E116,'Lookup Data'!$A$2:$D$50,4,TRUE),"")</f>
        <v/>
      </c>
      <c r="G116" s="18"/>
      <c r="H116" s="19"/>
    </row>
    <row r="117" spans="1:8" x14ac:dyDescent="0.2">
      <c r="A117" s="48"/>
      <c r="B117" s="37"/>
      <c r="C117" s="38"/>
      <c r="D117" s="12" t="str">
        <f>IF(B117&gt;"",C117*(VLOOKUP(B117,'Oils Price List'!$A$2:$D$97,4,TRUE)),"")</f>
        <v/>
      </c>
      <c r="E117" s="36"/>
      <c r="F117" s="10" t="str">
        <f>IF(E117&gt;"",VLOOKUP(E117,'Lookup Data'!$A$2:$D$50,4,TRUE),"")</f>
        <v/>
      </c>
      <c r="G117" s="18"/>
      <c r="H117" s="19"/>
    </row>
    <row r="118" spans="1:8" x14ac:dyDescent="0.2">
      <c r="A118" s="48"/>
      <c r="B118" s="37"/>
      <c r="C118" s="38"/>
      <c r="D118" s="12" t="str">
        <f>IF(B118&gt;"",C118*(VLOOKUP(B118,'Oils Price List'!$A$2:$D$97,4,TRUE)),"")</f>
        <v/>
      </c>
      <c r="E118" s="36"/>
      <c r="F118" s="10" t="str">
        <f>IF(E118&gt;"",VLOOKUP(E118,'Lookup Data'!$A$2:$D$50,4,TRUE),"")</f>
        <v/>
      </c>
      <c r="G118" s="18"/>
      <c r="H118" s="19"/>
    </row>
    <row r="119" spans="1:8" x14ac:dyDescent="0.2">
      <c r="A119" s="48"/>
      <c r="B119" s="37"/>
      <c r="C119" s="38"/>
      <c r="D119" s="12" t="str">
        <f>IF(B119&gt;"",C119*(VLOOKUP(B119,'Oils Price List'!$A$2:$D$97,4,TRUE)),"")</f>
        <v/>
      </c>
      <c r="E119" s="36"/>
      <c r="F119" s="10" t="str">
        <f>IF(E119&gt;"",VLOOKUP(E119,'Lookup Data'!$A$2:$D$50,4,TRUE),"")</f>
        <v/>
      </c>
      <c r="G119" s="18"/>
      <c r="H119" s="19"/>
    </row>
    <row r="120" spans="1:8" ht="17" thickBot="1" x14ac:dyDescent="0.25">
      <c r="A120" s="48"/>
      <c r="B120" s="37"/>
      <c r="C120" s="38"/>
      <c r="D120" s="12" t="str">
        <f>IF(B120&gt;"",C120*(VLOOKUP(B120,'Oils Price List'!$A$2:$D$97,4,TRUE)),"")</f>
        <v/>
      </c>
      <c r="E120" s="36"/>
      <c r="F120" s="10" t="str">
        <f>IF(E120&gt;"",VLOOKUP(E120,'Lookup Data'!$A$2:$D$50,4,TRUE),"")</f>
        <v/>
      </c>
      <c r="G120" s="18"/>
      <c r="H120" s="19"/>
    </row>
    <row r="121" spans="1:8" ht="18" thickTop="1" thickBot="1" x14ac:dyDescent="0.25">
      <c r="A121" s="47"/>
      <c r="B121" s="40"/>
      <c r="C121" s="41"/>
      <c r="D121" s="11" t="str">
        <f>IF(D112&lt;"",SUM(D112:D120),"")</f>
        <v/>
      </c>
      <c r="E121" s="39"/>
      <c r="F121" s="9" t="str">
        <f>IF(D112&lt;"",SUM(F112:F120),"")</f>
        <v/>
      </c>
      <c r="G121" s="9" t="str">
        <f>IF(F121&lt;"",(D121+F121)*(1+'Lookup Data'!$H$1),"")</f>
        <v/>
      </c>
      <c r="H121" s="6" t="str">
        <f>IF(G121&lt;"",G121*(1+'Lookup Data'!$H$2),"")</f>
        <v/>
      </c>
    </row>
    <row r="122" spans="1:8" ht="17" thickTop="1" x14ac:dyDescent="0.2">
      <c r="A122" s="36"/>
      <c r="B122" s="37"/>
      <c r="C122" s="38"/>
      <c r="D122" s="12" t="str">
        <f>IF(B122&gt;"",C122*(VLOOKUP(B122,'Oils Price List'!$A$2:$D$97,4,TRUE)),"")</f>
        <v/>
      </c>
      <c r="E122" s="36"/>
      <c r="F122" s="10" t="str">
        <f>IF(E122&gt;"",VLOOKUP(E122,'Lookup Data'!$A$2:$D$50,4,TRUE),"")</f>
        <v/>
      </c>
      <c r="G122" s="18"/>
      <c r="H122" s="19"/>
    </row>
    <row r="123" spans="1:8" x14ac:dyDescent="0.2">
      <c r="A123" s="48"/>
      <c r="B123" s="37"/>
      <c r="C123" s="38"/>
      <c r="D123" s="12" t="str">
        <f>IF(B123&gt;"",C123*(VLOOKUP(B123,'Oils Price List'!$A$2:$D$97,4,TRUE)),"")</f>
        <v/>
      </c>
      <c r="E123" s="36"/>
      <c r="F123" s="10" t="str">
        <f>IF(E123&gt;"",VLOOKUP(E123,'Lookup Data'!$A$2:$D$50,4,TRUE),"")</f>
        <v/>
      </c>
      <c r="G123" s="18"/>
      <c r="H123" s="19"/>
    </row>
    <row r="124" spans="1:8" x14ac:dyDescent="0.2">
      <c r="A124" s="48"/>
      <c r="B124" s="37"/>
      <c r="C124" s="38"/>
      <c r="D124" s="12" t="str">
        <f>IF(B124&gt;"",C124*(VLOOKUP(B124,'Oils Price List'!$A$2:$D$97,4,TRUE)),"")</f>
        <v/>
      </c>
      <c r="E124" s="36"/>
      <c r="F124" s="10" t="str">
        <f>IF(E124&gt;"",VLOOKUP(E124,'Lookup Data'!$A$2:$D$50,4,TRUE),"")</f>
        <v/>
      </c>
      <c r="G124" s="18"/>
      <c r="H124" s="19"/>
    </row>
    <row r="125" spans="1:8" x14ac:dyDescent="0.2">
      <c r="A125" s="48"/>
      <c r="B125" s="37"/>
      <c r="C125" s="38"/>
      <c r="D125" s="12" t="str">
        <f>IF(B125&gt;"",C125*(VLOOKUP(B125,'Oils Price List'!$A$2:$D$97,4,TRUE)),"")</f>
        <v/>
      </c>
      <c r="E125" s="36"/>
      <c r="F125" s="10" t="str">
        <f>IF(E125&gt;"",VLOOKUP(E125,'Lookup Data'!$A$2:$D$50,4,TRUE),"")</f>
        <v/>
      </c>
      <c r="G125" s="18"/>
      <c r="H125" s="19"/>
    </row>
    <row r="126" spans="1:8" x14ac:dyDescent="0.2">
      <c r="A126" s="48"/>
      <c r="B126" s="37"/>
      <c r="C126" s="38"/>
      <c r="D126" s="12" t="str">
        <f>IF(B126&gt;"",C126*(VLOOKUP(B126,'Oils Price List'!$A$2:$D$97,4,TRUE)),"")</f>
        <v/>
      </c>
      <c r="E126" s="36"/>
      <c r="F126" s="10" t="str">
        <f>IF(E126&gt;"",VLOOKUP(E126,'Lookup Data'!$A$2:$D$50,4,TRUE),"")</f>
        <v/>
      </c>
      <c r="G126" s="18"/>
      <c r="H126" s="19"/>
    </row>
    <row r="127" spans="1:8" x14ac:dyDescent="0.2">
      <c r="A127" s="48"/>
      <c r="B127" s="37"/>
      <c r="C127" s="38"/>
      <c r="D127" s="12" t="str">
        <f>IF(B127&gt;"",C127*(VLOOKUP(B127,'Oils Price List'!$A$2:$D$97,4,TRUE)),"")</f>
        <v/>
      </c>
      <c r="E127" s="36"/>
      <c r="F127" s="10" t="str">
        <f>IF(E127&gt;"",VLOOKUP(E127,'Lookup Data'!$A$2:$D$50,4,TRUE),"")</f>
        <v/>
      </c>
      <c r="G127" s="18"/>
      <c r="H127" s="19"/>
    </row>
    <row r="128" spans="1:8" x14ac:dyDescent="0.2">
      <c r="A128" s="48"/>
      <c r="B128" s="37"/>
      <c r="C128" s="38"/>
      <c r="D128" s="12" t="str">
        <f>IF(B128&gt;"",C128*(VLOOKUP(B128,'Oils Price List'!$A$2:$D$97,4,TRUE)),"")</f>
        <v/>
      </c>
      <c r="E128" s="36"/>
      <c r="F128" s="10" t="str">
        <f>IF(E128&gt;"",VLOOKUP(E128,'Lookup Data'!$A$2:$D$50,4,TRUE),"")</f>
        <v/>
      </c>
      <c r="G128" s="18"/>
      <c r="H128" s="19"/>
    </row>
    <row r="129" spans="1:8" x14ac:dyDescent="0.2">
      <c r="A129" s="48"/>
      <c r="B129" s="37"/>
      <c r="C129" s="38"/>
      <c r="D129" s="12" t="str">
        <f>IF(B129&gt;"",C129*(VLOOKUP(B129,'Oils Price List'!$A$2:$D$97,4,TRUE)),"")</f>
        <v/>
      </c>
      <c r="E129" s="36"/>
      <c r="F129" s="10" t="str">
        <f>IF(E129&gt;"",VLOOKUP(E129,'Lookup Data'!$A$2:$D$50,4,TRUE),"")</f>
        <v/>
      </c>
      <c r="G129" s="18"/>
      <c r="H129" s="19"/>
    </row>
    <row r="130" spans="1:8" ht="17" thickBot="1" x14ac:dyDescent="0.25">
      <c r="A130" s="48"/>
      <c r="B130" s="37"/>
      <c r="C130" s="38"/>
      <c r="D130" s="12" t="str">
        <f>IF(B130&gt;"",C130*(VLOOKUP(B130,'Oils Price List'!$A$2:$D$97,4,TRUE)),"")</f>
        <v/>
      </c>
      <c r="E130" s="36"/>
      <c r="F130" s="10" t="str">
        <f>IF(E130&gt;"",VLOOKUP(E130,'Lookup Data'!$A$2:$D$50,4,TRUE),"")</f>
        <v/>
      </c>
      <c r="G130" s="18"/>
      <c r="H130" s="19"/>
    </row>
    <row r="131" spans="1:8" ht="18" thickTop="1" thickBot="1" x14ac:dyDescent="0.25">
      <c r="A131" s="47"/>
      <c r="B131" s="40"/>
      <c r="C131" s="41"/>
      <c r="D131" s="11" t="str">
        <f>IF(D122&lt;"",SUM(D122:D130),"")</f>
        <v/>
      </c>
      <c r="E131" s="39"/>
      <c r="F131" s="9" t="str">
        <f>IF(D122&lt;"",SUM(F122:F130),"")</f>
        <v/>
      </c>
      <c r="G131" s="9" t="str">
        <f>IF(F131&lt;"",(D131+F131)*(1+'Lookup Data'!$H$1),"")</f>
        <v/>
      </c>
      <c r="H131" s="6" t="str">
        <f>IF(G131&lt;"",G131*(1+'Lookup Data'!$H$2),"")</f>
        <v/>
      </c>
    </row>
    <row r="132" spans="1:8" ht="17" thickTop="1" x14ac:dyDescent="0.2">
      <c r="A132" s="36"/>
      <c r="B132" s="37"/>
      <c r="C132" s="38"/>
      <c r="D132" s="12" t="str">
        <f>IF(B132&gt;"",C132*(VLOOKUP(B132,'Oils Price List'!$A$2:$D$97,4,TRUE)),"")</f>
        <v/>
      </c>
      <c r="E132" s="36"/>
      <c r="F132" s="10" t="str">
        <f>IF(E132&gt;"",VLOOKUP(E132,'Lookup Data'!$A$2:$D$50,4,TRUE),"")</f>
        <v/>
      </c>
      <c r="G132" s="18"/>
      <c r="H132" s="19"/>
    </row>
    <row r="133" spans="1:8" x14ac:dyDescent="0.2">
      <c r="A133" s="48"/>
      <c r="B133" s="37"/>
      <c r="C133" s="38"/>
      <c r="D133" s="12" t="str">
        <f>IF(B133&gt;"",C133*(VLOOKUP(B133,'Oils Price List'!$A$2:$D$97,4,TRUE)),"")</f>
        <v/>
      </c>
      <c r="E133" s="36"/>
      <c r="F133" s="10" t="str">
        <f>IF(E133&gt;"",VLOOKUP(E133,'Lookup Data'!$A$2:$D$50,4,TRUE),"")</f>
        <v/>
      </c>
      <c r="G133" s="18"/>
      <c r="H133" s="19"/>
    </row>
    <row r="134" spans="1:8" x14ac:dyDescent="0.2">
      <c r="A134" s="48"/>
      <c r="B134" s="37"/>
      <c r="C134" s="38"/>
      <c r="D134" s="12" t="str">
        <f>IF(B134&gt;"",C134*(VLOOKUP(B134,'Oils Price List'!$A$2:$D$97,4,TRUE)),"")</f>
        <v/>
      </c>
      <c r="E134" s="36"/>
      <c r="F134" s="10" t="str">
        <f>IF(E134&gt;"",VLOOKUP(E134,'Lookup Data'!$A$2:$D$50,4,TRUE),"")</f>
        <v/>
      </c>
      <c r="G134" s="18"/>
      <c r="H134" s="19"/>
    </row>
    <row r="135" spans="1:8" x14ac:dyDescent="0.2">
      <c r="A135" s="48"/>
      <c r="B135" s="37"/>
      <c r="C135" s="38"/>
      <c r="D135" s="12" t="str">
        <f>IF(B135&gt;"",C135*(VLOOKUP(B135,'Oils Price List'!$A$2:$D$97,4,TRUE)),"")</f>
        <v/>
      </c>
      <c r="E135" s="36"/>
      <c r="F135" s="10" t="str">
        <f>IF(E135&gt;"",VLOOKUP(E135,'Lookup Data'!$A$2:$D$50,4,TRUE),"")</f>
        <v/>
      </c>
      <c r="G135" s="18"/>
      <c r="H135" s="19"/>
    </row>
    <row r="136" spans="1:8" x14ac:dyDescent="0.2">
      <c r="A136" s="48"/>
      <c r="B136" s="37"/>
      <c r="C136" s="38"/>
      <c r="D136" s="12" t="str">
        <f>IF(B136&gt;"",C136*(VLOOKUP(B136,'Oils Price List'!$A$2:$D$97,4,TRUE)),"")</f>
        <v/>
      </c>
      <c r="E136" s="36"/>
      <c r="F136" s="10" t="str">
        <f>IF(E136&gt;"",VLOOKUP(E136,'Lookup Data'!$A$2:$D$50,4,TRUE),"")</f>
        <v/>
      </c>
      <c r="G136" s="18"/>
      <c r="H136" s="19"/>
    </row>
    <row r="137" spans="1:8" x14ac:dyDescent="0.2">
      <c r="A137" s="48"/>
      <c r="B137" s="37"/>
      <c r="C137" s="38"/>
      <c r="D137" s="12" t="str">
        <f>IF(B137&gt;"",C137*(VLOOKUP(B137,'Oils Price List'!$A$2:$D$97,4,TRUE)),"")</f>
        <v/>
      </c>
      <c r="E137" s="36"/>
      <c r="F137" s="10" t="str">
        <f>IF(E137&gt;"",VLOOKUP(E137,'Lookup Data'!$A$2:$D$50,4,TRUE),"")</f>
        <v/>
      </c>
      <c r="G137" s="18"/>
      <c r="H137" s="19"/>
    </row>
    <row r="138" spans="1:8" x14ac:dyDescent="0.2">
      <c r="A138" s="48"/>
      <c r="B138" s="37"/>
      <c r="C138" s="38"/>
      <c r="D138" s="12" t="str">
        <f>IF(B138&gt;"",C138*(VLOOKUP(B138,'Oils Price List'!$A$2:$D$97,4,TRUE)),"")</f>
        <v/>
      </c>
      <c r="E138" s="36"/>
      <c r="F138" s="10" t="str">
        <f>IF(E138&gt;"",VLOOKUP(E138,'Lookup Data'!$A$2:$D$50,4,TRUE),"")</f>
        <v/>
      </c>
      <c r="G138" s="18"/>
      <c r="H138" s="19"/>
    </row>
    <row r="139" spans="1:8" x14ac:dyDescent="0.2">
      <c r="A139" s="48"/>
      <c r="B139" s="37"/>
      <c r="C139" s="38"/>
      <c r="D139" s="12" t="str">
        <f>IF(B139&gt;"",C139*(VLOOKUP(B139,'Oils Price List'!$A$2:$D$97,4,TRUE)),"")</f>
        <v/>
      </c>
      <c r="E139" s="36"/>
      <c r="F139" s="10" t="str">
        <f>IF(E139&gt;"",VLOOKUP(E139,'Lookup Data'!$A$2:$D$50,4,TRUE),"")</f>
        <v/>
      </c>
      <c r="G139" s="18"/>
      <c r="H139" s="19"/>
    </row>
    <row r="140" spans="1:8" ht="17" thickBot="1" x14ac:dyDescent="0.25">
      <c r="A140" s="48"/>
      <c r="B140" s="37"/>
      <c r="C140" s="38"/>
      <c r="D140" s="12" t="str">
        <f>IF(B140&gt;"",C140*(VLOOKUP(B140,'Oils Price List'!$A$2:$D$97,4,TRUE)),"")</f>
        <v/>
      </c>
      <c r="E140" s="36"/>
      <c r="F140" s="10" t="str">
        <f>IF(E140&gt;"",VLOOKUP(E140,'Lookup Data'!$A$2:$D$50,4,TRUE),"")</f>
        <v/>
      </c>
      <c r="G140" s="18"/>
      <c r="H140" s="19"/>
    </row>
    <row r="141" spans="1:8" ht="18" thickTop="1" thickBot="1" x14ac:dyDescent="0.25">
      <c r="A141" s="47"/>
      <c r="B141" s="40"/>
      <c r="C141" s="41"/>
      <c r="D141" s="11" t="str">
        <f>IF(D132&lt;"",SUM(D132:D140),"")</f>
        <v/>
      </c>
      <c r="E141" s="39"/>
      <c r="F141" s="9" t="str">
        <f>IF(D132&lt;"",SUM(F132:F140),"")</f>
        <v/>
      </c>
      <c r="G141" s="9" t="str">
        <f>IF(F141&lt;"",(D141+F141)*(1+'Lookup Data'!$H$1),"")</f>
        <v/>
      </c>
      <c r="H141" s="6" t="str">
        <f>IF(G141&lt;"",G141*(1+'Lookup Data'!$H$2),"")</f>
        <v/>
      </c>
    </row>
    <row r="142" spans="1:8" ht="17" thickTop="1" x14ac:dyDescent="0.2">
      <c r="A142" s="36"/>
      <c r="B142" s="37"/>
      <c r="C142" s="38"/>
      <c r="D142" s="12" t="str">
        <f>IF(B142&gt;"",C142*(VLOOKUP(B142,'Oils Price List'!$A$2:$D$97,4,TRUE)),"")</f>
        <v/>
      </c>
      <c r="E142" s="36"/>
      <c r="F142" s="10" t="str">
        <f>IF(E142&gt;"",VLOOKUP(E142,'Lookup Data'!$A$2:$D$50,4,TRUE),"")</f>
        <v/>
      </c>
      <c r="G142" s="18"/>
      <c r="H142" s="19"/>
    </row>
    <row r="143" spans="1:8" x14ac:dyDescent="0.2">
      <c r="A143" s="48"/>
      <c r="B143" s="37"/>
      <c r="C143" s="38"/>
      <c r="D143" s="12" t="str">
        <f>IF(B143&gt;"",C143*(VLOOKUP(B143,'Oils Price List'!$A$2:$D$97,4,TRUE)),"")</f>
        <v/>
      </c>
      <c r="E143" s="36"/>
      <c r="F143" s="10" t="str">
        <f>IF(E143&gt;"",VLOOKUP(E143,'Lookup Data'!$A$2:$D$50,4,TRUE),"")</f>
        <v/>
      </c>
      <c r="G143" s="18"/>
      <c r="H143" s="19"/>
    </row>
    <row r="144" spans="1:8" x14ac:dyDescent="0.2">
      <c r="A144" s="48"/>
      <c r="B144" s="37"/>
      <c r="C144" s="38"/>
      <c r="D144" s="12" t="str">
        <f>IF(B144&gt;"",C144*(VLOOKUP(B144,'Oils Price List'!$A$2:$D$97,4,TRUE)),"")</f>
        <v/>
      </c>
      <c r="E144" s="36"/>
      <c r="F144" s="10" t="str">
        <f>IF(E144&gt;"",VLOOKUP(E144,'Lookup Data'!$A$2:$D$50,4,TRUE),"")</f>
        <v/>
      </c>
      <c r="G144" s="18"/>
      <c r="H144" s="19"/>
    </row>
    <row r="145" spans="1:8" x14ac:dyDescent="0.2">
      <c r="A145" s="48"/>
      <c r="B145" s="37"/>
      <c r="C145" s="38"/>
      <c r="D145" s="12" t="str">
        <f>IF(B145&gt;"",C145*(VLOOKUP(B145,'Oils Price List'!$A$2:$D$97,4,TRUE)),"")</f>
        <v/>
      </c>
      <c r="E145" s="36"/>
      <c r="F145" s="10" t="str">
        <f>IF(E145&gt;"",VLOOKUP(E145,'Lookup Data'!$A$2:$D$50,4,TRUE),"")</f>
        <v/>
      </c>
      <c r="G145" s="18"/>
      <c r="H145" s="19"/>
    </row>
    <row r="146" spans="1:8" x14ac:dyDescent="0.2">
      <c r="A146" s="48"/>
      <c r="B146" s="37"/>
      <c r="C146" s="38"/>
      <c r="D146" s="12" t="str">
        <f>IF(B146&gt;"",C146*(VLOOKUP(B146,'Oils Price List'!$A$2:$D$97,4,TRUE)),"")</f>
        <v/>
      </c>
      <c r="E146" s="36"/>
      <c r="F146" s="10" t="str">
        <f>IF(E146&gt;"",VLOOKUP(E146,'Lookup Data'!$A$2:$D$50,4,TRUE),"")</f>
        <v/>
      </c>
      <c r="G146" s="18"/>
      <c r="H146" s="19"/>
    </row>
    <row r="147" spans="1:8" x14ac:dyDescent="0.2">
      <c r="A147" s="48"/>
      <c r="B147" s="37"/>
      <c r="C147" s="38"/>
      <c r="D147" s="12" t="str">
        <f>IF(B147&gt;"",C147*(VLOOKUP(B147,'Oils Price List'!$A$2:$D$97,4,TRUE)),"")</f>
        <v/>
      </c>
      <c r="E147" s="36"/>
      <c r="F147" s="10" t="str">
        <f>IF(E147&gt;"",VLOOKUP(E147,'Lookup Data'!$A$2:$D$50,4,TRUE),"")</f>
        <v/>
      </c>
      <c r="G147" s="18"/>
      <c r="H147" s="19"/>
    </row>
    <row r="148" spans="1:8" x14ac:dyDescent="0.2">
      <c r="A148" s="48"/>
      <c r="B148" s="37"/>
      <c r="C148" s="38"/>
      <c r="D148" s="12" t="str">
        <f>IF(B148&gt;"",C148*(VLOOKUP(B148,'Oils Price List'!$A$2:$D$97,4,TRUE)),"")</f>
        <v/>
      </c>
      <c r="E148" s="36"/>
      <c r="F148" s="10" t="str">
        <f>IF(E148&gt;"",VLOOKUP(E148,'Lookup Data'!$A$2:$D$50,4,TRUE),"")</f>
        <v/>
      </c>
      <c r="G148" s="18"/>
      <c r="H148" s="19"/>
    </row>
    <row r="149" spans="1:8" x14ac:dyDescent="0.2">
      <c r="A149" s="48"/>
      <c r="B149" s="37"/>
      <c r="C149" s="38"/>
      <c r="D149" s="12" t="str">
        <f>IF(B149&gt;"",C149*(VLOOKUP(B149,'Oils Price List'!$A$2:$D$97,4,TRUE)),"")</f>
        <v/>
      </c>
      <c r="E149" s="36"/>
      <c r="F149" s="10" t="str">
        <f>IF(E149&gt;"",VLOOKUP(E149,'Lookup Data'!$A$2:$D$50,4,TRUE),"")</f>
        <v/>
      </c>
      <c r="G149" s="18"/>
      <c r="H149" s="19"/>
    </row>
    <row r="150" spans="1:8" ht="17" thickBot="1" x14ac:dyDescent="0.25">
      <c r="A150" s="48"/>
      <c r="B150" s="37"/>
      <c r="C150" s="38"/>
      <c r="D150" s="12" t="str">
        <f>IF(B150&gt;"",C150*(VLOOKUP(B150,'Oils Price List'!$A$2:$D$97,4,TRUE)),"")</f>
        <v/>
      </c>
      <c r="E150" s="36"/>
      <c r="F150" s="10" t="str">
        <f>IF(E150&gt;"",VLOOKUP(E150,'Lookup Data'!$A$2:$D$50,4,TRUE),"")</f>
        <v/>
      </c>
      <c r="G150" s="18"/>
      <c r="H150" s="19"/>
    </row>
    <row r="151" spans="1:8" ht="18" thickTop="1" thickBot="1" x14ac:dyDescent="0.25">
      <c r="A151" s="47"/>
      <c r="B151" s="40"/>
      <c r="C151" s="41"/>
      <c r="D151" s="11" t="str">
        <f>IF(D142&lt;"",SUM(D142:D150),"")</f>
        <v/>
      </c>
      <c r="E151" s="39"/>
      <c r="F151" s="9" t="str">
        <f>IF(D142&lt;"",SUM(F142:F150),"")</f>
        <v/>
      </c>
      <c r="G151" s="9" t="str">
        <f>IF(F151&lt;"",(D151+F151)*(1+'Lookup Data'!$H$1),"")</f>
        <v/>
      </c>
      <c r="H151" s="6" t="str">
        <f>IF(G151&lt;"",G151*(1+'Lookup Data'!$H$2),"")</f>
        <v/>
      </c>
    </row>
    <row r="152" spans="1:8" ht="17" thickTop="1" x14ac:dyDescent="0.2">
      <c r="A152" s="36"/>
      <c r="B152" s="37"/>
      <c r="C152" s="38"/>
      <c r="D152" s="12" t="str">
        <f>IF(B152&gt;"",C152*(VLOOKUP(B152,'Oils Price List'!$A$2:$D$97,4,TRUE)),"")</f>
        <v/>
      </c>
      <c r="E152" s="36"/>
      <c r="F152" s="10" t="str">
        <f>IF(E152&gt;"",VLOOKUP(E152,'Lookup Data'!$A$2:$D$50,4,TRUE),"")</f>
        <v/>
      </c>
      <c r="G152" s="18"/>
      <c r="H152" s="19"/>
    </row>
    <row r="153" spans="1:8" x14ac:dyDescent="0.2">
      <c r="A153" s="48"/>
      <c r="B153" s="37"/>
      <c r="C153" s="38"/>
      <c r="D153" s="12" t="str">
        <f>IF(B153&gt;"",C153*(VLOOKUP(B153,'Oils Price List'!$A$2:$D$97,4,TRUE)),"")</f>
        <v/>
      </c>
      <c r="E153" s="36"/>
      <c r="F153" s="10" t="str">
        <f>IF(E153&gt;"",VLOOKUP(E153,'Lookup Data'!$A$2:$D$50,4,TRUE),"")</f>
        <v/>
      </c>
      <c r="G153" s="18"/>
      <c r="H153" s="19"/>
    </row>
    <row r="154" spans="1:8" x14ac:dyDescent="0.2">
      <c r="A154" s="48"/>
      <c r="B154" s="37"/>
      <c r="C154" s="38"/>
      <c r="D154" s="12" t="str">
        <f>IF(B154&gt;"",C154*(VLOOKUP(B154,'Oils Price List'!$A$2:$D$97,4,TRUE)),"")</f>
        <v/>
      </c>
      <c r="E154" s="36"/>
      <c r="F154" s="10" t="str">
        <f>IF(E154&gt;"",VLOOKUP(E154,'Lookup Data'!$A$2:$D$50,4,TRUE),"")</f>
        <v/>
      </c>
      <c r="G154" s="18"/>
      <c r="H154" s="19"/>
    </row>
    <row r="155" spans="1:8" x14ac:dyDescent="0.2">
      <c r="A155" s="48"/>
      <c r="B155" s="37"/>
      <c r="C155" s="38"/>
      <c r="D155" s="12" t="str">
        <f>IF(B155&gt;"",C155*(VLOOKUP(B155,'Oils Price List'!$A$2:$D$97,4,TRUE)),"")</f>
        <v/>
      </c>
      <c r="E155" s="36"/>
      <c r="F155" s="10" t="str">
        <f>IF(E155&gt;"",VLOOKUP(E155,'Lookup Data'!$A$2:$D$50,4,TRUE),"")</f>
        <v/>
      </c>
      <c r="G155" s="18"/>
      <c r="H155" s="19"/>
    </row>
    <row r="156" spans="1:8" x14ac:dyDescent="0.2">
      <c r="A156" s="48"/>
      <c r="B156" s="37"/>
      <c r="C156" s="38"/>
      <c r="D156" s="12" t="str">
        <f>IF(B156&gt;"",C156*(VLOOKUP(B156,'Oils Price List'!$A$2:$D$97,4,TRUE)),"")</f>
        <v/>
      </c>
      <c r="E156" s="36"/>
      <c r="F156" s="10" t="str">
        <f>IF(E156&gt;"",VLOOKUP(E156,'Lookup Data'!$A$2:$D$50,4,TRUE),"")</f>
        <v/>
      </c>
      <c r="G156" s="18"/>
      <c r="H156" s="19"/>
    </row>
    <row r="157" spans="1:8" x14ac:dyDescent="0.2">
      <c r="A157" s="48"/>
      <c r="B157" s="37"/>
      <c r="C157" s="38"/>
      <c r="D157" s="12" t="str">
        <f>IF(B157&gt;"",C157*(VLOOKUP(B157,'Oils Price List'!$A$2:$D$97,4,TRUE)),"")</f>
        <v/>
      </c>
      <c r="E157" s="36"/>
      <c r="F157" s="10" t="str">
        <f>IF(E157&gt;"",VLOOKUP(E157,'Lookup Data'!$A$2:$D$50,4,TRUE),"")</f>
        <v/>
      </c>
      <c r="G157" s="18"/>
      <c r="H157" s="19"/>
    </row>
    <row r="158" spans="1:8" x14ac:dyDescent="0.2">
      <c r="A158" s="48"/>
      <c r="B158" s="37"/>
      <c r="C158" s="38"/>
      <c r="D158" s="12" t="str">
        <f>IF(B158&gt;"",C158*(VLOOKUP(B158,'Oils Price List'!$A$2:$D$97,4,TRUE)),"")</f>
        <v/>
      </c>
      <c r="E158" s="36"/>
      <c r="F158" s="10" t="str">
        <f>IF(E158&gt;"",VLOOKUP(E158,'Lookup Data'!$A$2:$D$50,4,TRUE),"")</f>
        <v/>
      </c>
      <c r="G158" s="18"/>
      <c r="H158" s="19"/>
    </row>
    <row r="159" spans="1:8" x14ac:dyDescent="0.2">
      <c r="A159" s="48"/>
      <c r="B159" s="37"/>
      <c r="C159" s="38"/>
      <c r="D159" s="12" t="str">
        <f>IF(B159&gt;"",C159*(VLOOKUP(B159,'Oils Price List'!$A$2:$D$97,4,TRUE)),"")</f>
        <v/>
      </c>
      <c r="E159" s="36"/>
      <c r="F159" s="10" t="str">
        <f>IF(E159&gt;"",VLOOKUP(E159,'Lookup Data'!$A$2:$D$50,4,TRUE),"")</f>
        <v/>
      </c>
      <c r="G159" s="18"/>
      <c r="H159" s="19"/>
    </row>
    <row r="160" spans="1:8" ht="17" thickBot="1" x14ac:dyDescent="0.25">
      <c r="A160" s="48"/>
      <c r="B160" s="37"/>
      <c r="C160" s="38"/>
      <c r="D160" s="12" t="str">
        <f>IF(B160&gt;"",C160*(VLOOKUP(B160,'Oils Price List'!$A$2:$D$97,4,TRUE)),"")</f>
        <v/>
      </c>
      <c r="E160" s="36"/>
      <c r="F160" s="10" t="str">
        <f>IF(E160&gt;"",VLOOKUP(E160,'Lookup Data'!$A$2:$D$50,4,TRUE),"")</f>
        <v/>
      </c>
      <c r="G160" s="18"/>
      <c r="H160" s="19"/>
    </row>
    <row r="161" spans="1:8" ht="18" thickTop="1" thickBot="1" x14ac:dyDescent="0.25">
      <c r="A161" s="47"/>
      <c r="B161" s="40"/>
      <c r="C161" s="41"/>
      <c r="D161" s="11" t="str">
        <f>IF(D152&lt;"",SUM(D152:D160),"")</f>
        <v/>
      </c>
      <c r="E161" s="39"/>
      <c r="F161" s="9" t="str">
        <f>IF(D152&lt;"",SUM(F152:F160),"")</f>
        <v/>
      </c>
      <c r="G161" s="9" t="str">
        <f>IF(F161&lt;"",(D161+F161)*(1+'Lookup Data'!$H$1),"")</f>
        <v/>
      </c>
      <c r="H161" s="6" t="str">
        <f>IF(G161&lt;"",G161*(1+'Lookup Data'!$H$2),"")</f>
        <v/>
      </c>
    </row>
    <row r="162" spans="1:8" ht="17" thickTop="1" x14ac:dyDescent="0.2">
      <c r="A162" s="36"/>
      <c r="B162" s="37"/>
      <c r="C162" s="38"/>
      <c r="D162" s="12" t="str">
        <f>IF(B162&gt;"",C162*(VLOOKUP(B162,'Oils Price List'!$A$2:$D$97,4,TRUE)),"")</f>
        <v/>
      </c>
      <c r="E162" s="36"/>
      <c r="F162" s="10" t="str">
        <f>IF(E162&gt;"",VLOOKUP(E162,'Lookup Data'!$A$2:$D$50,4,TRUE),"")</f>
        <v/>
      </c>
      <c r="G162" s="18"/>
      <c r="H162" s="19"/>
    </row>
    <row r="163" spans="1:8" x14ac:dyDescent="0.2">
      <c r="A163" s="50"/>
      <c r="B163" s="37"/>
      <c r="C163" s="38"/>
      <c r="D163" s="12" t="str">
        <f>IF(B163&gt;"",C163*(VLOOKUP(B163,'Oils Price List'!$A$2:$D$97,4,TRUE)),"")</f>
        <v/>
      </c>
      <c r="E163" s="36"/>
      <c r="F163" s="10" t="str">
        <f>IF(E163&gt;"",VLOOKUP(E163,'Lookup Data'!$A$2:$D$50,4,TRUE),"")</f>
        <v/>
      </c>
      <c r="G163" s="18"/>
      <c r="H163" s="19"/>
    </row>
    <row r="164" spans="1:8" x14ac:dyDescent="0.2">
      <c r="A164" s="50"/>
      <c r="B164" s="37"/>
      <c r="C164" s="38"/>
      <c r="D164" s="12" t="str">
        <f>IF(B164&gt;"",C164*(VLOOKUP(B164,'Oils Price List'!$A$2:$D$97,4,TRUE)),"")</f>
        <v/>
      </c>
      <c r="E164" s="36"/>
      <c r="F164" s="10" t="str">
        <f>IF(E164&gt;"",VLOOKUP(E164,'Lookup Data'!$A$2:$D$50,4,TRUE),"")</f>
        <v/>
      </c>
      <c r="G164" s="18"/>
      <c r="H164" s="19"/>
    </row>
    <row r="165" spans="1:8" x14ac:dyDescent="0.2">
      <c r="A165" s="50"/>
      <c r="B165" s="37"/>
      <c r="C165" s="38"/>
      <c r="D165" s="12" t="str">
        <f>IF(B165&gt;"",C165*(VLOOKUP(B165,'Oils Price List'!$A$2:$D$97,4,TRUE)),"")</f>
        <v/>
      </c>
      <c r="E165" s="36"/>
      <c r="F165" s="10" t="str">
        <f>IF(E165&gt;"",VLOOKUP(E165,'Lookup Data'!$A$2:$D$50,4,TRUE),"")</f>
        <v/>
      </c>
      <c r="G165" s="18"/>
      <c r="H165" s="19"/>
    </row>
    <row r="166" spans="1:8" x14ac:dyDescent="0.2">
      <c r="A166" s="48"/>
      <c r="B166" s="37"/>
      <c r="C166" s="38"/>
      <c r="D166" s="12" t="str">
        <f>IF(B166&gt;"",C166*(VLOOKUP(B166,'Oils Price List'!$A$2:$D$97,4,TRUE)),"")</f>
        <v/>
      </c>
      <c r="E166" s="36"/>
      <c r="F166" s="10" t="str">
        <f>IF(E166&gt;"",VLOOKUP(E166,'Lookup Data'!$A$2:$D$50,4,TRUE),"")</f>
        <v/>
      </c>
      <c r="G166" s="18"/>
      <c r="H166" s="19"/>
    </row>
    <row r="167" spans="1:8" x14ac:dyDescent="0.2">
      <c r="A167" s="48"/>
      <c r="B167" s="37"/>
      <c r="C167" s="38"/>
      <c r="D167" s="12" t="str">
        <f>IF(B167&gt;"",C167*(VLOOKUP(B167,'Oils Price List'!$A$2:$D$97,4,TRUE)),"")</f>
        <v/>
      </c>
      <c r="E167" s="36"/>
      <c r="F167" s="10" t="str">
        <f>IF(E167&gt;"",VLOOKUP(E167,'Lookup Data'!$A$2:$D$50,4,TRUE),"")</f>
        <v/>
      </c>
      <c r="G167" s="18"/>
      <c r="H167" s="19"/>
    </row>
    <row r="168" spans="1:8" x14ac:dyDescent="0.2">
      <c r="A168" s="48"/>
      <c r="B168" s="37"/>
      <c r="C168" s="38"/>
      <c r="D168" s="12" t="str">
        <f>IF(B168&gt;"",C168*(VLOOKUP(B168,'Oils Price List'!$A$2:$D$97,4,TRUE)),"")</f>
        <v/>
      </c>
      <c r="E168" s="36"/>
      <c r="F168" s="10" t="str">
        <f>IF(E168&gt;"",VLOOKUP(E168,'Lookup Data'!$A$2:$D$50,4,TRUE),"")</f>
        <v/>
      </c>
      <c r="G168" s="18"/>
      <c r="H168" s="19"/>
    </row>
    <row r="169" spans="1:8" x14ac:dyDescent="0.2">
      <c r="A169" s="48"/>
      <c r="B169" s="37"/>
      <c r="C169" s="38"/>
      <c r="D169" s="12" t="str">
        <f>IF(B169&gt;"",C169*(VLOOKUP(B169,'Oils Price List'!$A$2:$D$97,4,TRUE)),"")</f>
        <v/>
      </c>
      <c r="E169" s="36"/>
      <c r="F169" s="10" t="str">
        <f>IF(E169&gt;"",VLOOKUP(E169,'Lookup Data'!$A$2:$D$50,4,TRUE),"")</f>
        <v/>
      </c>
      <c r="G169" s="18"/>
      <c r="H169" s="19"/>
    </row>
    <row r="170" spans="1:8" ht="17" thickBot="1" x14ac:dyDescent="0.25">
      <c r="A170" s="48"/>
      <c r="B170" s="37"/>
      <c r="C170" s="38"/>
      <c r="D170" s="12" t="str">
        <f>IF(B170&gt;"",C170*(VLOOKUP(B170,'Oils Price List'!$A$2:$D$97,4,TRUE)),"")</f>
        <v/>
      </c>
      <c r="E170" s="36"/>
      <c r="F170" s="10" t="str">
        <f>IF(E170&gt;"",VLOOKUP(E170,'Lookup Data'!$A$2:$D$50,4,TRUE),"")</f>
        <v/>
      </c>
      <c r="G170" s="18"/>
      <c r="H170" s="19"/>
    </row>
    <row r="171" spans="1:8" ht="18" thickTop="1" thickBot="1" x14ac:dyDescent="0.25">
      <c r="A171" s="47"/>
      <c r="B171" s="40"/>
      <c r="C171" s="41"/>
      <c r="D171" s="11" t="str">
        <f>IF(D162&lt;"",SUM(D162:D170),"")</f>
        <v/>
      </c>
      <c r="E171" s="39"/>
      <c r="F171" s="9" t="str">
        <f>IF(D162&lt;"",SUM(F162:F170),"")</f>
        <v/>
      </c>
      <c r="G171" s="9" t="str">
        <f>IF(F171&lt;"",(D171+F171)*(1+'Lookup Data'!$H$1),"")</f>
        <v/>
      </c>
      <c r="H171" s="6" t="str">
        <f>IF(G171&lt;"",G171*(1+'Lookup Data'!$H$2),"")</f>
        <v/>
      </c>
    </row>
    <row r="172" spans="1:8" ht="17" thickTop="1" x14ac:dyDescent="0.2">
      <c r="A172" s="36"/>
      <c r="B172" s="37"/>
      <c r="C172" s="38"/>
      <c r="D172" s="12" t="str">
        <f>IF(B172&gt;"",C172*(VLOOKUP(B172,'Oils Price List'!$A$2:$D$97,4,TRUE)),"")</f>
        <v/>
      </c>
      <c r="E172" s="36"/>
      <c r="F172" s="10" t="str">
        <f>IF(E172&gt;"",VLOOKUP(E172,'Lookup Data'!$A$2:$D$50,4,TRUE),"")</f>
        <v/>
      </c>
      <c r="G172" s="18"/>
      <c r="H172" s="19"/>
    </row>
    <row r="173" spans="1:8" x14ac:dyDescent="0.2">
      <c r="A173" s="48"/>
      <c r="B173" s="37"/>
      <c r="C173" s="38"/>
      <c r="D173" s="12" t="str">
        <f>IF(B173&gt;"",C173*(VLOOKUP(B173,'Oils Price List'!$A$2:$D$97,4,TRUE)),"")</f>
        <v/>
      </c>
      <c r="E173" s="36"/>
      <c r="F173" s="10" t="str">
        <f>IF(E173&gt;"",VLOOKUP(E173,'Lookup Data'!$A$2:$D$50,4,TRUE),"")</f>
        <v/>
      </c>
      <c r="G173" s="18"/>
      <c r="H173" s="19"/>
    </row>
    <row r="174" spans="1:8" x14ac:dyDescent="0.2">
      <c r="A174" s="48"/>
      <c r="B174" s="37"/>
      <c r="C174" s="38"/>
      <c r="D174" s="12" t="str">
        <f>IF(B174&gt;"",C174*(VLOOKUP(B174,'Oils Price List'!$A$2:$D$97,4,TRUE)),"")</f>
        <v/>
      </c>
      <c r="E174" s="36"/>
      <c r="F174" s="10" t="str">
        <f>IF(E174&gt;"",VLOOKUP(E174,'Lookup Data'!$A$2:$D$50,4,TRUE),"")</f>
        <v/>
      </c>
      <c r="G174" s="18"/>
      <c r="H174" s="19"/>
    </row>
    <row r="175" spans="1:8" x14ac:dyDescent="0.2">
      <c r="A175" s="48"/>
      <c r="B175" s="37"/>
      <c r="C175" s="38"/>
      <c r="D175" s="12" t="str">
        <f>IF(B175&gt;"",C175*(VLOOKUP(B175,'Oils Price List'!$A$2:$D$97,4,TRUE)),"")</f>
        <v/>
      </c>
      <c r="E175" s="36"/>
      <c r="F175" s="10" t="str">
        <f>IF(E175&gt;"",VLOOKUP(E175,'Lookup Data'!$A$2:$D$50,4,TRUE),"")</f>
        <v/>
      </c>
      <c r="G175" s="18"/>
      <c r="H175" s="19"/>
    </row>
    <row r="176" spans="1:8" x14ac:dyDescent="0.2">
      <c r="A176" s="48"/>
      <c r="B176" s="37"/>
      <c r="C176" s="38"/>
      <c r="D176" s="12" t="str">
        <f>IF(B176&gt;"",C176*(VLOOKUP(B176,'Oils Price List'!$A$2:$D$97,4,TRUE)),"")</f>
        <v/>
      </c>
      <c r="E176" s="36"/>
      <c r="F176" s="10" t="str">
        <f>IF(E176&gt;"",VLOOKUP(E176,'Lookup Data'!$A$2:$D$50,4,TRUE),"")</f>
        <v/>
      </c>
      <c r="G176" s="18"/>
      <c r="H176" s="19"/>
    </row>
    <row r="177" spans="1:8" x14ac:dyDescent="0.2">
      <c r="A177" s="48"/>
      <c r="B177" s="37"/>
      <c r="C177" s="38"/>
      <c r="D177" s="12" t="str">
        <f>IF(B177&gt;"",C177*(VLOOKUP(B177,'Oils Price List'!$A$2:$D$97,4,TRUE)),"")</f>
        <v/>
      </c>
      <c r="E177" s="36"/>
      <c r="F177" s="10" t="str">
        <f>IF(E177&gt;"",VLOOKUP(E177,'Lookup Data'!$A$2:$D$50,4,TRUE),"")</f>
        <v/>
      </c>
      <c r="G177" s="18"/>
      <c r="H177" s="19"/>
    </row>
    <row r="178" spans="1:8" x14ac:dyDescent="0.2">
      <c r="A178" s="48"/>
      <c r="B178" s="37"/>
      <c r="C178" s="38"/>
      <c r="D178" s="12" t="str">
        <f>IF(B178&gt;"",C178*(VLOOKUP(B178,'Oils Price List'!$A$2:$D$97,4,TRUE)),"")</f>
        <v/>
      </c>
      <c r="E178" s="36"/>
      <c r="F178" s="10" t="str">
        <f>IF(E178&gt;"",VLOOKUP(E178,'Lookup Data'!$A$2:$D$50,4,TRUE),"")</f>
        <v/>
      </c>
      <c r="G178" s="18"/>
      <c r="H178" s="19"/>
    </row>
    <row r="179" spans="1:8" x14ac:dyDescent="0.2">
      <c r="A179" s="48"/>
      <c r="B179" s="37"/>
      <c r="C179" s="38"/>
      <c r="D179" s="12" t="str">
        <f>IF(B179&gt;"",C179*(VLOOKUP(B179,'Oils Price List'!$A$2:$D$97,4,TRUE)),"")</f>
        <v/>
      </c>
      <c r="E179" s="36"/>
      <c r="F179" s="10" t="str">
        <f>IF(E179&gt;"",VLOOKUP(E179,'Lookup Data'!$A$2:$D$50,4,TRUE),"")</f>
        <v/>
      </c>
      <c r="G179" s="18"/>
      <c r="H179" s="19"/>
    </row>
    <row r="180" spans="1:8" ht="17" thickBot="1" x14ac:dyDescent="0.25">
      <c r="A180" s="48"/>
      <c r="B180" s="37"/>
      <c r="C180" s="38"/>
      <c r="D180" s="12" t="str">
        <f>IF(B180&gt;"",C180*(VLOOKUP(B180,'Oils Price List'!$A$2:$D$97,4,TRUE)),"")</f>
        <v/>
      </c>
      <c r="E180" s="36"/>
      <c r="F180" s="10" t="str">
        <f>IF(E180&gt;"",VLOOKUP(E180,'Lookup Data'!$A$2:$D$50,4,TRUE),"")</f>
        <v/>
      </c>
      <c r="G180" s="18"/>
      <c r="H180" s="19"/>
    </row>
    <row r="181" spans="1:8" ht="18" thickTop="1" thickBot="1" x14ac:dyDescent="0.25">
      <c r="A181" s="47"/>
      <c r="B181" s="40"/>
      <c r="C181" s="41"/>
      <c r="D181" s="11" t="str">
        <f>IF(D172&lt;"",SUM(D172:D180),"")</f>
        <v/>
      </c>
      <c r="E181" s="39"/>
      <c r="F181" s="9" t="str">
        <f>IF(D172&lt;"",SUM(F172:F180),"")</f>
        <v/>
      </c>
      <c r="G181" s="9" t="str">
        <f>IF(F181&lt;"",(D181+F181)*(1+'Lookup Data'!$H$1),"")</f>
        <v/>
      </c>
      <c r="H181" s="6" t="str">
        <f>IF(G181&lt;"",G181*(1+'Lookup Data'!$H$2),"")</f>
        <v/>
      </c>
    </row>
    <row r="182" spans="1:8" ht="17" thickTop="1" x14ac:dyDescent="0.2">
      <c r="A182" s="36"/>
      <c r="B182" s="37"/>
      <c r="C182" s="38"/>
      <c r="D182" s="12" t="str">
        <f>IF(B182&gt;"",C182*(VLOOKUP(B182,'Oils Price List'!$A$2:$D$97,4,TRUE)),"")</f>
        <v/>
      </c>
      <c r="E182" s="36"/>
      <c r="F182" s="10" t="str">
        <f>IF(E182&gt;"",VLOOKUP(E182,'Lookup Data'!$A$2:$D$50,4,TRUE),"")</f>
        <v/>
      </c>
      <c r="G182" s="18"/>
      <c r="H182" s="19"/>
    </row>
    <row r="183" spans="1:8" x14ac:dyDescent="0.2">
      <c r="A183" s="50"/>
      <c r="B183" s="37"/>
      <c r="C183" s="38"/>
      <c r="D183" s="12" t="str">
        <f>IF(B183&gt;"",C183*(VLOOKUP(B183,'Oils Price List'!$A$2:$D$97,4,TRUE)),"")</f>
        <v/>
      </c>
      <c r="E183" s="36"/>
      <c r="F183" s="10" t="str">
        <f>IF(E183&gt;"",VLOOKUP(E183,'Lookup Data'!$A$2:$D$50,4,TRUE),"")</f>
        <v/>
      </c>
      <c r="G183" s="18"/>
      <c r="H183" s="19"/>
    </row>
    <row r="184" spans="1:8" x14ac:dyDescent="0.2">
      <c r="A184" s="50"/>
      <c r="B184" s="37"/>
      <c r="C184" s="38"/>
      <c r="D184" s="12" t="str">
        <f>IF(B184&gt;"",C184*(VLOOKUP(B184,'Oils Price List'!$A$2:$D$97,4,TRUE)),"")</f>
        <v/>
      </c>
      <c r="E184" s="36"/>
      <c r="F184" s="10" t="str">
        <f>IF(E184&gt;"",VLOOKUP(E184,'Lookup Data'!$A$2:$D$50,4,TRUE),"")</f>
        <v/>
      </c>
      <c r="G184" s="18"/>
      <c r="H184" s="19"/>
    </row>
    <row r="185" spans="1:8" x14ac:dyDescent="0.2">
      <c r="A185" s="50"/>
      <c r="B185" s="37"/>
      <c r="C185" s="38"/>
      <c r="D185" s="12" t="str">
        <f>IF(B185&gt;"",C185*(VLOOKUP(B185,'Oils Price List'!$A$2:$D$97,4,TRUE)),"")</f>
        <v/>
      </c>
      <c r="E185" s="36"/>
      <c r="F185" s="10" t="str">
        <f>IF(E185&gt;"",VLOOKUP(E185,'Lookup Data'!$A$2:$D$50,4,TRUE),"")</f>
        <v/>
      </c>
      <c r="G185" s="18"/>
      <c r="H185" s="19"/>
    </row>
    <row r="186" spans="1:8" x14ac:dyDescent="0.2">
      <c r="A186" s="48"/>
      <c r="B186" s="37"/>
      <c r="C186" s="38"/>
      <c r="D186" s="12" t="str">
        <f>IF(B186&gt;"",C186*(VLOOKUP(B186,'Oils Price List'!$A$2:$D$97,4,TRUE)),"")</f>
        <v/>
      </c>
      <c r="E186" s="36"/>
      <c r="F186" s="10" t="str">
        <f>IF(E186&gt;"",VLOOKUP(E186,'Lookup Data'!$A$2:$D$50,4,TRUE),"")</f>
        <v/>
      </c>
      <c r="G186" s="18"/>
      <c r="H186" s="19"/>
    </row>
    <row r="187" spans="1:8" x14ac:dyDescent="0.2">
      <c r="A187" s="48"/>
      <c r="B187" s="37"/>
      <c r="C187" s="38"/>
      <c r="D187" s="12" t="str">
        <f>IF(B187&gt;"",C187*(VLOOKUP(B187,'Oils Price List'!$A$2:$D$97,4,TRUE)),"")</f>
        <v/>
      </c>
      <c r="E187" s="36"/>
      <c r="F187" s="10" t="str">
        <f>IF(E187&gt;"",VLOOKUP(E187,'Lookup Data'!$A$2:$D$50,4,TRUE),"")</f>
        <v/>
      </c>
      <c r="G187" s="18"/>
      <c r="H187" s="19"/>
    </row>
    <row r="188" spans="1:8" x14ac:dyDescent="0.2">
      <c r="A188" s="48"/>
      <c r="B188" s="37"/>
      <c r="C188" s="38"/>
      <c r="D188" s="12" t="str">
        <f>IF(B188&gt;"",C188*(VLOOKUP(B188,'Oils Price List'!$A$2:$D$97,4,TRUE)),"")</f>
        <v/>
      </c>
      <c r="E188" s="36"/>
      <c r="F188" s="10" t="str">
        <f>IF(E188&gt;"",VLOOKUP(E188,'Lookup Data'!$A$2:$D$50,4,TRUE),"")</f>
        <v/>
      </c>
      <c r="G188" s="18"/>
      <c r="H188" s="19"/>
    </row>
    <row r="189" spans="1:8" x14ac:dyDescent="0.2">
      <c r="A189" s="48"/>
      <c r="B189" s="37"/>
      <c r="C189" s="38"/>
      <c r="D189" s="12" t="str">
        <f>IF(B189&gt;"",C189*(VLOOKUP(B189,'Oils Price List'!$A$2:$D$97,4,TRUE)),"")</f>
        <v/>
      </c>
      <c r="E189" s="36"/>
      <c r="F189" s="10" t="str">
        <f>IF(E189&gt;"",VLOOKUP(E189,'Lookup Data'!$A$2:$D$50,4,TRUE),"")</f>
        <v/>
      </c>
      <c r="G189" s="18"/>
      <c r="H189" s="19"/>
    </row>
    <row r="190" spans="1:8" ht="17" thickBot="1" x14ac:dyDescent="0.25">
      <c r="A190" s="48"/>
      <c r="B190" s="37"/>
      <c r="C190" s="38"/>
      <c r="D190" s="12" t="str">
        <f>IF(B190&gt;"",C190*(VLOOKUP(B190,'Oils Price List'!$A$2:$D$97,4,TRUE)),"")</f>
        <v/>
      </c>
      <c r="E190" s="36"/>
      <c r="F190" s="10" t="str">
        <f>IF(E190&gt;"",VLOOKUP(E190,'Lookup Data'!$A$2:$D$50,4,TRUE),"")</f>
        <v/>
      </c>
      <c r="G190" s="18"/>
      <c r="H190" s="19"/>
    </row>
    <row r="191" spans="1:8" ht="18" thickTop="1" thickBot="1" x14ac:dyDescent="0.25">
      <c r="A191" s="47"/>
      <c r="B191" s="40"/>
      <c r="C191" s="41"/>
      <c r="D191" s="11" t="str">
        <f>IF(D182&lt;"",SUM(D182:D190),"")</f>
        <v/>
      </c>
      <c r="E191" s="39"/>
      <c r="F191" s="9" t="str">
        <f>IF(D182&lt;"",SUM(F182:F190),"")</f>
        <v/>
      </c>
      <c r="G191" s="9" t="str">
        <f>IF(F191&lt;"",(D191+F191)*(1+'Lookup Data'!$H$1),"")</f>
        <v/>
      </c>
      <c r="H191" s="6" t="str">
        <f>IF(G191&lt;"",G191*(1+'Lookup Data'!$H$2),"")</f>
        <v/>
      </c>
    </row>
    <row r="192" spans="1:8" ht="17" thickTop="1" x14ac:dyDescent="0.2">
      <c r="A192" s="36"/>
      <c r="B192" s="37"/>
      <c r="C192" s="38"/>
      <c r="D192" s="12" t="str">
        <f>IF(B192&gt;"",C192*(VLOOKUP(B192,'Oils Price List'!$A$2:$D$97,4,TRUE)),"")</f>
        <v/>
      </c>
      <c r="E192" s="36"/>
      <c r="F192" s="10" t="str">
        <f>IF(E192&gt;"",VLOOKUP(E192,'Lookup Data'!$A$2:$D$50,4,TRUE),"")</f>
        <v/>
      </c>
      <c r="G192" s="18"/>
      <c r="H192" s="19"/>
    </row>
    <row r="193" spans="1:8" x14ac:dyDescent="0.2">
      <c r="A193" s="48"/>
      <c r="B193" s="37"/>
      <c r="C193" s="38"/>
      <c r="D193" s="12" t="str">
        <f>IF(B193&gt;"",C193*(VLOOKUP(B193,'Oils Price List'!$A$2:$D$97,4,TRUE)),"")</f>
        <v/>
      </c>
      <c r="E193" s="36"/>
      <c r="F193" s="10" t="str">
        <f>IF(E193&gt;"",VLOOKUP(E193,'Lookup Data'!$A$2:$D$50,4,TRUE),"")</f>
        <v/>
      </c>
      <c r="G193" s="18"/>
      <c r="H193" s="19"/>
    </row>
    <row r="194" spans="1:8" x14ac:dyDescent="0.2">
      <c r="A194" s="48"/>
      <c r="B194" s="37"/>
      <c r="C194" s="38"/>
      <c r="D194" s="12" t="str">
        <f>IF(B194&gt;"",C194*(VLOOKUP(B194,'Oils Price List'!$A$2:$D$97,4,TRUE)),"")</f>
        <v/>
      </c>
      <c r="E194" s="36"/>
      <c r="F194" s="10" t="str">
        <f>IF(E194&gt;"",VLOOKUP(E194,'Lookup Data'!$A$2:$D$50,4,TRUE),"")</f>
        <v/>
      </c>
      <c r="G194" s="18"/>
      <c r="H194" s="19"/>
    </row>
    <row r="195" spans="1:8" x14ac:dyDescent="0.2">
      <c r="A195" s="48"/>
      <c r="B195" s="37"/>
      <c r="C195" s="38"/>
      <c r="D195" s="12" t="str">
        <f>IF(B195&gt;"",C195*(VLOOKUP(B195,'Oils Price List'!$A$2:$D$97,4,TRUE)),"")</f>
        <v/>
      </c>
      <c r="E195" s="36"/>
      <c r="F195" s="10" t="str">
        <f>IF(E195&gt;"",VLOOKUP(E195,'Lookup Data'!$A$2:$D$50,4,TRUE),"")</f>
        <v/>
      </c>
      <c r="G195" s="18"/>
      <c r="H195" s="19"/>
    </row>
    <row r="196" spans="1:8" x14ac:dyDescent="0.2">
      <c r="A196" s="48"/>
      <c r="B196" s="37"/>
      <c r="C196" s="38"/>
      <c r="D196" s="12" t="str">
        <f>IF(B196&gt;"",C196*(VLOOKUP(B196,'Oils Price List'!$A$2:$D$97,4,TRUE)),"")</f>
        <v/>
      </c>
      <c r="E196" s="36"/>
      <c r="F196" s="10" t="str">
        <f>IF(E196&gt;"",VLOOKUP(E196,'Lookup Data'!$A$2:$D$50,4,TRUE),"")</f>
        <v/>
      </c>
      <c r="G196" s="18"/>
      <c r="H196" s="19"/>
    </row>
    <row r="197" spans="1:8" x14ac:dyDescent="0.2">
      <c r="A197" s="48"/>
      <c r="B197" s="37"/>
      <c r="C197" s="38"/>
      <c r="D197" s="12" t="str">
        <f>IF(B197&gt;"",C197*(VLOOKUP(B197,'Oils Price List'!$A$2:$D$97,4,TRUE)),"")</f>
        <v/>
      </c>
      <c r="E197" s="36"/>
      <c r="F197" s="10" t="str">
        <f>IF(E197&gt;"",VLOOKUP(E197,'Lookup Data'!$A$2:$D$50,4,TRUE),"")</f>
        <v/>
      </c>
      <c r="G197" s="18"/>
      <c r="H197" s="19"/>
    </row>
    <row r="198" spans="1:8" x14ac:dyDescent="0.2">
      <c r="A198" s="48"/>
      <c r="B198" s="37"/>
      <c r="C198" s="38"/>
      <c r="D198" s="12" t="str">
        <f>IF(B198&gt;"",C198*(VLOOKUP(B198,'Oils Price List'!$A$2:$D$97,4,TRUE)),"")</f>
        <v/>
      </c>
      <c r="E198" s="36"/>
      <c r="F198" s="10" t="str">
        <f>IF(E198&gt;"",VLOOKUP(E198,'Lookup Data'!$A$2:$D$50,4,TRUE),"")</f>
        <v/>
      </c>
      <c r="G198" s="18"/>
      <c r="H198" s="19"/>
    </row>
    <row r="199" spans="1:8" x14ac:dyDescent="0.2">
      <c r="A199" s="48"/>
      <c r="B199" s="37"/>
      <c r="C199" s="38"/>
      <c r="D199" s="12" t="str">
        <f>IF(B199&gt;"",C199*(VLOOKUP(B199,'Oils Price List'!$A$2:$D$97,4,TRUE)),"")</f>
        <v/>
      </c>
      <c r="E199" s="36"/>
      <c r="F199" s="10" t="str">
        <f>IF(E199&gt;"",VLOOKUP(E199,'Lookup Data'!$A$2:$D$50,4,TRUE),"")</f>
        <v/>
      </c>
      <c r="G199" s="18"/>
      <c r="H199" s="19"/>
    </row>
    <row r="200" spans="1:8" ht="17" thickBot="1" x14ac:dyDescent="0.25">
      <c r="A200" s="48"/>
      <c r="B200" s="37"/>
      <c r="C200" s="38"/>
      <c r="D200" s="12" t="str">
        <f>IF(B200&gt;"",C200*(VLOOKUP(B200,'Oils Price List'!$A$2:$D$97,4,TRUE)),"")</f>
        <v/>
      </c>
      <c r="E200" s="36"/>
      <c r="F200" s="10" t="str">
        <f>IF(E200&gt;"",VLOOKUP(E200,'Lookup Data'!$A$2:$D$50,4,TRUE),"")</f>
        <v/>
      </c>
      <c r="G200" s="18"/>
      <c r="H200" s="19"/>
    </row>
    <row r="201" spans="1:8" ht="18" thickTop="1" thickBot="1" x14ac:dyDescent="0.25">
      <c r="A201" s="47"/>
      <c r="B201" s="40"/>
      <c r="C201" s="41"/>
      <c r="D201" s="11" t="str">
        <f>IF(D192&lt;"",SUM(D192:D200),"")</f>
        <v/>
      </c>
      <c r="E201" s="39"/>
      <c r="F201" s="9" t="str">
        <f>IF(D192&lt;"",SUM(F192:F200),"")</f>
        <v/>
      </c>
      <c r="G201" s="9" t="str">
        <f>IF(F201&lt;"",(D201+F201)*(1+'Lookup Data'!$H$1),"")</f>
        <v/>
      </c>
      <c r="H201" s="6" t="str">
        <f>IF(G201&lt;"",G201*(1+'Lookup Data'!$H$2),"")</f>
        <v/>
      </c>
    </row>
    <row r="202" spans="1:8" ht="17" thickTop="1" x14ac:dyDescent="0.2">
      <c r="A202" s="36"/>
      <c r="B202" s="37"/>
      <c r="C202" s="38"/>
      <c r="D202" s="12" t="str">
        <f>IF(B202&gt;"",C202*(VLOOKUP(B202,'Oils Price List'!$A$2:$D$97,4,TRUE)),"")</f>
        <v/>
      </c>
      <c r="E202" s="36"/>
      <c r="F202" s="10" t="str">
        <f>IF(E202&gt;"",VLOOKUP(E202,'Lookup Data'!$A$2:$D$50,4,TRUE),"")</f>
        <v/>
      </c>
      <c r="G202" s="18"/>
      <c r="H202" s="19"/>
    </row>
    <row r="203" spans="1:8" x14ac:dyDescent="0.2">
      <c r="A203" s="48"/>
      <c r="B203" s="37"/>
      <c r="C203" s="38"/>
      <c r="D203" s="12" t="str">
        <f>IF(B203&gt;"",C203*(VLOOKUP(B203,'Oils Price List'!$A$2:$D$97,4,TRUE)),"")</f>
        <v/>
      </c>
      <c r="E203" s="36"/>
      <c r="F203" s="10" t="str">
        <f>IF(E203&gt;"",VLOOKUP(E203,'Lookup Data'!$A$2:$D$50,4,TRUE),"")</f>
        <v/>
      </c>
      <c r="G203" s="18"/>
      <c r="H203" s="19"/>
    </row>
    <row r="204" spans="1:8" x14ac:dyDescent="0.2">
      <c r="A204" s="48"/>
      <c r="B204" s="37"/>
      <c r="C204" s="38"/>
      <c r="D204" s="12" t="str">
        <f>IF(B204&gt;"",C204*(VLOOKUP(B204,'Oils Price List'!$A$2:$D$97,4,TRUE)),"")</f>
        <v/>
      </c>
      <c r="E204" s="36"/>
      <c r="F204" s="10" t="str">
        <f>IF(E204&gt;"",VLOOKUP(E204,'Lookup Data'!$A$2:$D$50,4,TRUE),"")</f>
        <v/>
      </c>
      <c r="G204" s="18"/>
      <c r="H204" s="19"/>
    </row>
    <row r="205" spans="1:8" x14ac:dyDescent="0.2">
      <c r="A205" s="48"/>
      <c r="B205" s="37"/>
      <c r="C205" s="38"/>
      <c r="D205" s="12" t="str">
        <f>IF(B205&gt;"",C205*(VLOOKUP(B205,'Oils Price List'!$A$2:$D$97,4,TRUE)),"")</f>
        <v/>
      </c>
      <c r="E205" s="36"/>
      <c r="F205" s="10" t="str">
        <f>IF(E205&gt;"",VLOOKUP(E205,'Lookup Data'!$A$2:$D$50,4,TRUE),"")</f>
        <v/>
      </c>
      <c r="G205" s="18"/>
      <c r="H205" s="19"/>
    </row>
    <row r="206" spans="1:8" x14ac:dyDescent="0.2">
      <c r="A206" s="48"/>
      <c r="B206" s="37"/>
      <c r="C206" s="38"/>
      <c r="D206" s="12" t="str">
        <f>IF(B206&gt;"",C206*(VLOOKUP(B206,'Oils Price List'!$A$2:$D$97,4,TRUE)),"")</f>
        <v/>
      </c>
      <c r="E206" s="36"/>
      <c r="F206" s="10" t="str">
        <f>IF(E206&gt;"",VLOOKUP(E206,'Lookup Data'!$A$2:$D$50,4,TRUE),"")</f>
        <v/>
      </c>
      <c r="G206" s="18"/>
      <c r="H206" s="19"/>
    </row>
    <row r="207" spans="1:8" x14ac:dyDescent="0.2">
      <c r="A207" s="48"/>
      <c r="B207" s="37"/>
      <c r="C207" s="38"/>
      <c r="D207" s="12" t="str">
        <f>IF(B207&gt;"",C207*(VLOOKUP(B207,'Oils Price List'!$A$2:$D$97,4,TRUE)),"")</f>
        <v/>
      </c>
      <c r="E207" s="36"/>
      <c r="F207" s="10" t="str">
        <f>IF(E207&gt;"",VLOOKUP(E207,'Lookup Data'!$A$2:$D$50,4,TRUE),"")</f>
        <v/>
      </c>
      <c r="G207" s="18"/>
      <c r="H207" s="19"/>
    </row>
    <row r="208" spans="1:8" x14ac:dyDescent="0.2">
      <c r="A208" s="48"/>
      <c r="B208" s="37"/>
      <c r="C208" s="38"/>
      <c r="D208" s="12" t="str">
        <f>IF(B208&gt;"",C208*(VLOOKUP(B208,'Oils Price List'!$A$2:$D$97,4,TRUE)),"")</f>
        <v/>
      </c>
      <c r="E208" s="36"/>
      <c r="F208" s="10" t="str">
        <f>IF(E208&gt;"",VLOOKUP(E208,'Lookup Data'!$A$2:$D$50,4,TRUE),"")</f>
        <v/>
      </c>
      <c r="G208" s="18"/>
      <c r="H208" s="19"/>
    </row>
    <row r="209" spans="1:8" x14ac:dyDescent="0.2">
      <c r="A209" s="48"/>
      <c r="B209" s="37"/>
      <c r="C209" s="38"/>
      <c r="D209" s="12" t="str">
        <f>IF(B209&gt;"",C209*(VLOOKUP(B209,'Oils Price List'!$A$2:$D$97,4,TRUE)),"")</f>
        <v/>
      </c>
      <c r="E209" s="36"/>
      <c r="F209" s="10" t="str">
        <f>IF(E209&gt;"",VLOOKUP(E209,'Lookup Data'!$A$2:$D$50,4,TRUE),"")</f>
        <v/>
      </c>
      <c r="G209" s="18"/>
      <c r="H209" s="19"/>
    </row>
    <row r="210" spans="1:8" ht="17" thickBot="1" x14ac:dyDescent="0.25">
      <c r="A210" s="48"/>
      <c r="B210" s="37"/>
      <c r="C210" s="38"/>
      <c r="D210" s="12" t="str">
        <f>IF(B210&gt;"",C210*(VLOOKUP(B210,'Oils Price List'!$A$2:$D$97,4,TRUE)),"")</f>
        <v/>
      </c>
      <c r="E210" s="36"/>
      <c r="F210" s="10" t="str">
        <f>IF(E210&gt;"",VLOOKUP(E210,'Lookup Data'!$A$2:$D$50,4,TRUE),"")</f>
        <v/>
      </c>
      <c r="G210" s="18"/>
      <c r="H210" s="19"/>
    </row>
    <row r="211" spans="1:8" ht="18" thickTop="1" thickBot="1" x14ac:dyDescent="0.25">
      <c r="A211" s="47"/>
      <c r="B211" s="16"/>
      <c r="C211" s="17"/>
      <c r="D211" s="11" t="str">
        <f>IF(D202&lt;"",SUM(D202:D210),"")</f>
        <v/>
      </c>
      <c r="E211" s="15"/>
      <c r="F211" s="9" t="str">
        <f>IF(D202&lt;"",SUM(F202:F210),"")</f>
        <v/>
      </c>
      <c r="G211" s="9" t="str">
        <f>IF(F211&lt;"",(D211+F211)*(1+'Lookup Data'!$H$1),"")</f>
        <v/>
      </c>
      <c r="H211" s="6" t="str">
        <f>IF(G211&lt;"",G211*(1+'Lookup Data'!$H$2),"")</f>
        <v/>
      </c>
    </row>
    <row r="212" spans="1:8" ht="17" thickTop="1" x14ac:dyDescent="0.2"/>
  </sheetData>
  <sheetProtection sheet="1" objects="1" scenarios="1" sort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ACDB30-E539-0744-BC82-9AC3B405D8A8}">
          <x14:formula1>
            <xm:f>'Oils Price List'!$A$2:$A$96</xm:f>
          </x14:formula1>
          <xm:sqref>B2:B363</xm:sqref>
        </x14:dataValidation>
        <x14:dataValidation type="list" allowBlank="1" showInputMessage="1" showErrorMessage="1" xr:uid="{C799DB13-E797-FD4E-980E-808540D66718}">
          <x14:formula1>
            <xm:f>'Lookup Data'!$A$2:$A$50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4844-B300-9540-8C89-49FC4E17723A}">
  <dimension ref="A1:H51"/>
  <sheetViews>
    <sheetView topLeftCell="A17" zoomScaleNormal="100" workbookViewId="0">
      <selection activeCell="D36" sqref="D36"/>
    </sheetView>
  </sheetViews>
  <sheetFormatPr baseColWidth="10" defaultRowHeight="16" x14ac:dyDescent="0.2"/>
  <cols>
    <col min="1" max="1" width="27.1640625" customWidth="1"/>
    <col min="2" max="2" width="16.1640625" style="2" customWidth="1"/>
    <col min="3" max="4" width="14.83203125" style="4" customWidth="1"/>
    <col min="7" max="7" width="23.5" customWidth="1"/>
  </cols>
  <sheetData>
    <row r="1" spans="1:8" ht="18" thickTop="1" thickBot="1" x14ac:dyDescent="0.25">
      <c r="A1" s="24" t="s">
        <v>13</v>
      </c>
      <c r="B1" s="8" t="s">
        <v>14</v>
      </c>
      <c r="C1" s="9" t="s">
        <v>1</v>
      </c>
      <c r="D1" s="11" t="s">
        <v>15</v>
      </c>
      <c r="E1" s="1"/>
      <c r="G1" s="20" t="s">
        <v>11</v>
      </c>
      <c r="H1" s="45">
        <v>0.45</v>
      </c>
    </row>
    <row r="2" spans="1:8" ht="18" thickTop="1" thickBot="1" x14ac:dyDescent="0.25">
      <c r="A2" s="42" t="s">
        <v>16</v>
      </c>
      <c r="B2" s="29">
        <v>5</v>
      </c>
      <c r="C2" s="28">
        <v>3.3</v>
      </c>
      <c r="D2" s="23">
        <f t="shared" ref="D2" si="0">IF(A2&gt;"",C2/B2,"")</f>
        <v>0.65999999999999992</v>
      </c>
      <c r="G2" s="25" t="s">
        <v>12</v>
      </c>
      <c r="H2" s="46">
        <v>0.25</v>
      </c>
    </row>
    <row r="3" spans="1:8" ht="17" thickTop="1" x14ac:dyDescent="0.2">
      <c r="A3" s="43" t="s">
        <v>41</v>
      </c>
      <c r="B3" s="32">
        <v>1</v>
      </c>
      <c r="C3" s="31">
        <v>0.15</v>
      </c>
      <c r="D3" s="21">
        <f t="shared" ref="D3:D38" si="1">IF(A3&gt;"",C3/B3,"")</f>
        <v>0.15</v>
      </c>
    </row>
    <row r="4" spans="1:8" x14ac:dyDescent="0.2">
      <c r="A4" s="43" t="s">
        <v>43</v>
      </c>
      <c r="B4" s="32">
        <v>1</v>
      </c>
      <c r="C4" s="31">
        <v>0.1</v>
      </c>
      <c r="D4" s="21">
        <f t="shared" si="1"/>
        <v>0.1</v>
      </c>
    </row>
    <row r="5" spans="1:8" x14ac:dyDescent="0.2">
      <c r="A5" s="43" t="s">
        <v>93</v>
      </c>
      <c r="B5" s="32">
        <v>1</v>
      </c>
      <c r="C5" s="31">
        <v>3.5</v>
      </c>
      <c r="D5" s="21">
        <f t="shared" si="1"/>
        <v>3.5</v>
      </c>
    </row>
    <row r="6" spans="1:8" x14ac:dyDescent="0.2">
      <c r="A6" s="43" t="s">
        <v>17</v>
      </c>
      <c r="B6" s="32">
        <v>5</v>
      </c>
      <c r="C6" s="31">
        <v>2.75</v>
      </c>
      <c r="D6" s="21">
        <f t="shared" si="1"/>
        <v>0.55000000000000004</v>
      </c>
    </row>
    <row r="7" spans="1:8" x14ac:dyDescent="0.2">
      <c r="A7" s="43" t="s">
        <v>42</v>
      </c>
      <c r="B7" s="32">
        <v>1</v>
      </c>
      <c r="C7" s="31">
        <v>0.1</v>
      </c>
      <c r="D7" s="21">
        <f t="shared" si="1"/>
        <v>0.1</v>
      </c>
    </row>
    <row r="8" spans="1:8" x14ac:dyDescent="0.2">
      <c r="A8" s="43" t="s">
        <v>44</v>
      </c>
      <c r="B8" s="32">
        <v>1</v>
      </c>
      <c r="C8" s="31">
        <v>0.06</v>
      </c>
      <c r="D8" s="21">
        <f t="shared" si="1"/>
        <v>0.06</v>
      </c>
    </row>
    <row r="9" spans="1:8" x14ac:dyDescent="0.2">
      <c r="A9" s="43" t="s">
        <v>51</v>
      </c>
      <c r="B9" s="32">
        <v>5</v>
      </c>
      <c r="C9" s="31">
        <v>6.48</v>
      </c>
      <c r="D9" s="21">
        <f t="shared" si="1"/>
        <v>1.296</v>
      </c>
    </row>
    <row r="10" spans="1:8" x14ac:dyDescent="0.2">
      <c r="A10" s="43" t="s">
        <v>103</v>
      </c>
      <c r="B10" s="32">
        <v>1</v>
      </c>
      <c r="C10" s="31">
        <v>1.79</v>
      </c>
      <c r="D10" s="21">
        <f t="shared" si="1"/>
        <v>1.79</v>
      </c>
    </row>
    <row r="11" spans="1:8" x14ac:dyDescent="0.2">
      <c r="A11" s="43" t="s">
        <v>48</v>
      </c>
      <c r="B11" s="32">
        <v>1</v>
      </c>
      <c r="C11" s="31">
        <v>0.2</v>
      </c>
      <c r="D11" s="21">
        <f t="shared" si="1"/>
        <v>0.2</v>
      </c>
    </row>
    <row r="12" spans="1:8" x14ac:dyDescent="0.2">
      <c r="A12" s="43" t="s">
        <v>114</v>
      </c>
      <c r="B12" s="32">
        <v>1</v>
      </c>
      <c r="C12" s="31">
        <v>2.25</v>
      </c>
      <c r="D12" s="21">
        <f t="shared" si="1"/>
        <v>2.25</v>
      </c>
    </row>
    <row r="13" spans="1:8" x14ac:dyDescent="0.2">
      <c r="A13" s="43" t="s">
        <v>94</v>
      </c>
      <c r="B13" s="32">
        <v>1</v>
      </c>
      <c r="C13" s="31">
        <v>5</v>
      </c>
      <c r="D13" s="21">
        <f t="shared" si="1"/>
        <v>5</v>
      </c>
    </row>
    <row r="14" spans="1:8" x14ac:dyDescent="0.2">
      <c r="A14" s="43" t="s">
        <v>46</v>
      </c>
      <c r="B14" s="32">
        <v>1</v>
      </c>
      <c r="C14" s="31">
        <v>0.3</v>
      </c>
      <c r="D14" s="21">
        <f t="shared" si="1"/>
        <v>0.3</v>
      </c>
    </row>
    <row r="15" spans="1:8" x14ac:dyDescent="0.2">
      <c r="A15" s="43" t="s">
        <v>23</v>
      </c>
      <c r="B15" s="32">
        <v>10</v>
      </c>
      <c r="C15" s="31">
        <v>35</v>
      </c>
      <c r="D15" s="21">
        <f t="shared" si="1"/>
        <v>3.5</v>
      </c>
    </row>
    <row r="16" spans="1:8" x14ac:dyDescent="0.2">
      <c r="A16" s="43" t="s">
        <v>111</v>
      </c>
      <c r="B16" s="32">
        <v>1</v>
      </c>
      <c r="C16" s="31">
        <v>1.6</v>
      </c>
      <c r="D16" s="21">
        <f t="shared" si="1"/>
        <v>1.6</v>
      </c>
    </row>
    <row r="17" spans="1:4" x14ac:dyDescent="0.2">
      <c r="A17" s="43" t="s">
        <v>107</v>
      </c>
      <c r="B17" s="32">
        <v>1</v>
      </c>
      <c r="C17" s="31">
        <v>0.6</v>
      </c>
      <c r="D17" s="21">
        <f t="shared" si="1"/>
        <v>0.6</v>
      </c>
    </row>
    <row r="18" spans="1:4" x14ac:dyDescent="0.2">
      <c r="A18" s="43" t="s">
        <v>95</v>
      </c>
      <c r="B18" s="32">
        <v>1</v>
      </c>
      <c r="C18" s="31">
        <v>6</v>
      </c>
      <c r="D18" s="21">
        <f t="shared" si="1"/>
        <v>6</v>
      </c>
    </row>
    <row r="19" spans="1:4" x14ac:dyDescent="0.2">
      <c r="A19" s="43" t="s">
        <v>113</v>
      </c>
      <c r="B19" s="32">
        <v>1</v>
      </c>
      <c r="C19" s="31">
        <v>2</v>
      </c>
      <c r="D19" s="21">
        <f t="shared" si="1"/>
        <v>2</v>
      </c>
    </row>
    <row r="20" spans="1:4" x14ac:dyDescent="0.2">
      <c r="A20" s="43" t="s">
        <v>97</v>
      </c>
      <c r="B20" s="32">
        <v>1</v>
      </c>
      <c r="C20" s="31">
        <v>1.71</v>
      </c>
      <c r="D20" s="21">
        <f t="shared" si="1"/>
        <v>1.71</v>
      </c>
    </row>
    <row r="21" spans="1:4" x14ac:dyDescent="0.2">
      <c r="A21" s="43" t="s">
        <v>45</v>
      </c>
      <c r="B21" s="32">
        <v>1</v>
      </c>
      <c r="C21" s="31">
        <v>0.05</v>
      </c>
      <c r="D21" s="21">
        <f t="shared" si="1"/>
        <v>0.05</v>
      </c>
    </row>
    <row r="22" spans="1:4" x14ac:dyDescent="0.2">
      <c r="A22" s="43" t="s">
        <v>49</v>
      </c>
      <c r="B22" s="32">
        <v>50</v>
      </c>
      <c r="C22" s="31">
        <v>9.4499999999999993</v>
      </c>
      <c r="D22" s="21">
        <f t="shared" si="1"/>
        <v>0.18899999999999997</v>
      </c>
    </row>
    <row r="23" spans="1:4" x14ac:dyDescent="0.2">
      <c r="A23" s="43" t="s">
        <v>20</v>
      </c>
      <c r="B23" s="32">
        <v>100</v>
      </c>
      <c r="C23" s="31">
        <v>34.99</v>
      </c>
      <c r="D23" s="21">
        <f t="shared" si="1"/>
        <v>0.34990000000000004</v>
      </c>
    </row>
    <row r="24" spans="1:4" x14ac:dyDescent="0.2">
      <c r="A24" s="43" t="s">
        <v>105</v>
      </c>
      <c r="B24" s="32">
        <v>30</v>
      </c>
      <c r="C24" s="31">
        <v>4.5</v>
      </c>
      <c r="D24" s="21">
        <f t="shared" si="1"/>
        <v>0.15</v>
      </c>
    </row>
    <row r="25" spans="1:4" x14ac:dyDescent="0.2">
      <c r="A25" s="43" t="s">
        <v>109</v>
      </c>
      <c r="B25" s="32">
        <v>1</v>
      </c>
      <c r="C25" s="31">
        <v>2.8</v>
      </c>
      <c r="D25" s="21">
        <f t="shared" si="1"/>
        <v>2.8</v>
      </c>
    </row>
    <row r="26" spans="1:4" x14ac:dyDescent="0.2">
      <c r="A26" s="43" t="s">
        <v>112</v>
      </c>
      <c r="B26" s="32">
        <v>1</v>
      </c>
      <c r="C26" s="31">
        <v>2</v>
      </c>
      <c r="D26" s="21">
        <f t="shared" si="1"/>
        <v>2</v>
      </c>
    </row>
    <row r="27" spans="1:4" x14ac:dyDescent="0.2">
      <c r="A27" s="43" t="s">
        <v>110</v>
      </c>
      <c r="B27" s="32">
        <v>1</v>
      </c>
      <c r="C27" s="31">
        <v>1.1000000000000001</v>
      </c>
      <c r="D27" s="21">
        <f t="shared" si="1"/>
        <v>1.1000000000000001</v>
      </c>
    </row>
    <row r="28" spans="1:4" x14ac:dyDescent="0.2">
      <c r="A28" s="43" t="s">
        <v>100</v>
      </c>
      <c r="B28" s="32">
        <v>25</v>
      </c>
      <c r="C28" s="31">
        <v>55</v>
      </c>
      <c r="D28" s="21">
        <f t="shared" si="1"/>
        <v>2.2000000000000002</v>
      </c>
    </row>
    <row r="29" spans="1:4" x14ac:dyDescent="0.2">
      <c r="A29" s="43" t="s">
        <v>108</v>
      </c>
      <c r="B29" s="32">
        <v>1</v>
      </c>
      <c r="C29" s="31">
        <v>0.5</v>
      </c>
      <c r="D29" s="21">
        <f t="shared" si="1"/>
        <v>0.5</v>
      </c>
    </row>
    <row r="30" spans="1:4" x14ac:dyDescent="0.2">
      <c r="A30" s="43" t="s">
        <v>115</v>
      </c>
      <c r="B30" s="32">
        <v>1</v>
      </c>
      <c r="C30" s="31">
        <v>3</v>
      </c>
      <c r="D30" s="21">
        <f t="shared" si="1"/>
        <v>3</v>
      </c>
    </row>
    <row r="31" spans="1:4" x14ac:dyDescent="0.2">
      <c r="A31" s="43" t="s">
        <v>101</v>
      </c>
      <c r="B31" s="32">
        <v>1</v>
      </c>
      <c r="C31" s="31">
        <v>1.1200000000000001</v>
      </c>
      <c r="D31" s="21">
        <f t="shared" si="1"/>
        <v>1.1200000000000001</v>
      </c>
    </row>
    <row r="32" spans="1:4" x14ac:dyDescent="0.2">
      <c r="A32" s="43" t="s">
        <v>47</v>
      </c>
      <c r="B32" s="32">
        <v>1</v>
      </c>
      <c r="C32" s="31">
        <v>0.8</v>
      </c>
      <c r="D32" s="21">
        <f t="shared" si="1"/>
        <v>0.8</v>
      </c>
    </row>
    <row r="33" spans="1:4" x14ac:dyDescent="0.2">
      <c r="A33" s="43" t="s">
        <v>50</v>
      </c>
      <c r="B33" s="32">
        <v>20</v>
      </c>
      <c r="C33" s="31">
        <v>11.95</v>
      </c>
      <c r="D33" s="21">
        <f t="shared" si="1"/>
        <v>0.59749999999999992</v>
      </c>
    </row>
    <row r="34" spans="1:4" x14ac:dyDescent="0.2">
      <c r="A34" s="43" t="s">
        <v>104</v>
      </c>
      <c r="B34" s="32">
        <v>100</v>
      </c>
      <c r="C34" s="31">
        <v>4</v>
      </c>
      <c r="D34" s="21">
        <f t="shared" si="1"/>
        <v>0.04</v>
      </c>
    </row>
    <row r="35" spans="1:4" x14ac:dyDescent="0.2">
      <c r="A35" s="43" t="s">
        <v>96</v>
      </c>
      <c r="B35" s="32">
        <v>15</v>
      </c>
      <c r="C35" s="31">
        <v>15</v>
      </c>
      <c r="D35" s="21">
        <f t="shared" si="1"/>
        <v>1</v>
      </c>
    </row>
    <row r="36" spans="1:4" x14ac:dyDescent="0.2">
      <c r="A36" s="43" t="s">
        <v>102</v>
      </c>
      <c r="B36" s="32">
        <v>1</v>
      </c>
      <c r="C36" s="31">
        <v>0.75</v>
      </c>
      <c r="D36" s="21">
        <f t="shared" si="1"/>
        <v>0.75</v>
      </c>
    </row>
    <row r="37" spans="1:4" x14ac:dyDescent="0.2">
      <c r="A37" s="43" t="s">
        <v>99</v>
      </c>
      <c r="B37" s="32">
        <v>25</v>
      </c>
      <c r="C37" s="31">
        <v>59.15</v>
      </c>
      <c r="D37" s="21">
        <f t="shared" si="1"/>
        <v>2.3660000000000001</v>
      </c>
    </row>
    <row r="38" spans="1:4" x14ac:dyDescent="0.2">
      <c r="A38" s="43" t="s">
        <v>98</v>
      </c>
      <c r="B38" s="32">
        <v>1</v>
      </c>
      <c r="C38" s="31">
        <v>1.71</v>
      </c>
      <c r="D38" s="21">
        <f t="shared" si="1"/>
        <v>1.71</v>
      </c>
    </row>
    <row r="39" spans="1:4" x14ac:dyDescent="0.2">
      <c r="A39" s="43"/>
      <c r="B39" s="32"/>
      <c r="C39" s="31"/>
      <c r="D39" s="21" t="str">
        <f t="shared" ref="D39:D50" si="2">IF(A39&gt;"",C39/B39,"")</f>
        <v/>
      </c>
    </row>
    <row r="40" spans="1:4" x14ac:dyDescent="0.2">
      <c r="A40" s="43"/>
      <c r="B40" s="32"/>
      <c r="C40" s="31"/>
      <c r="D40" s="21" t="str">
        <f t="shared" si="2"/>
        <v/>
      </c>
    </row>
    <row r="41" spans="1:4" x14ac:dyDescent="0.2">
      <c r="A41" s="43"/>
      <c r="B41" s="32"/>
      <c r="C41" s="31"/>
      <c r="D41" s="21" t="str">
        <f t="shared" si="2"/>
        <v/>
      </c>
    </row>
    <row r="42" spans="1:4" x14ac:dyDescent="0.2">
      <c r="A42" s="43"/>
      <c r="B42" s="32"/>
      <c r="C42" s="31"/>
      <c r="D42" s="21" t="str">
        <f t="shared" si="2"/>
        <v/>
      </c>
    </row>
    <row r="43" spans="1:4" x14ac:dyDescent="0.2">
      <c r="A43" s="43"/>
      <c r="B43" s="32"/>
      <c r="C43" s="31"/>
      <c r="D43" s="21" t="str">
        <f t="shared" si="2"/>
        <v/>
      </c>
    </row>
    <row r="44" spans="1:4" x14ac:dyDescent="0.2">
      <c r="A44" s="43"/>
      <c r="B44" s="32"/>
      <c r="C44" s="31"/>
      <c r="D44" s="21" t="str">
        <f t="shared" si="2"/>
        <v/>
      </c>
    </row>
    <row r="45" spans="1:4" x14ac:dyDescent="0.2">
      <c r="A45" s="43"/>
      <c r="B45" s="32"/>
      <c r="C45" s="31"/>
      <c r="D45" s="21" t="str">
        <f t="shared" si="2"/>
        <v/>
      </c>
    </row>
    <row r="46" spans="1:4" x14ac:dyDescent="0.2">
      <c r="A46" s="43"/>
      <c r="B46" s="32"/>
      <c r="C46" s="31"/>
      <c r="D46" s="21" t="str">
        <f t="shared" si="2"/>
        <v/>
      </c>
    </row>
    <row r="47" spans="1:4" x14ac:dyDescent="0.2">
      <c r="A47" s="43"/>
      <c r="B47" s="32"/>
      <c r="C47" s="31"/>
      <c r="D47" s="21" t="str">
        <f t="shared" si="2"/>
        <v/>
      </c>
    </row>
    <row r="48" spans="1:4" x14ac:dyDescent="0.2">
      <c r="A48" s="43"/>
      <c r="B48" s="32"/>
      <c r="C48" s="31"/>
      <c r="D48" s="21" t="str">
        <f t="shared" si="2"/>
        <v/>
      </c>
    </row>
    <row r="49" spans="1:4" x14ac:dyDescent="0.2">
      <c r="A49" s="43"/>
      <c r="B49" s="32"/>
      <c r="C49" s="31"/>
      <c r="D49" s="21" t="str">
        <f t="shared" si="2"/>
        <v/>
      </c>
    </row>
    <row r="50" spans="1:4" ht="17" thickBot="1" x14ac:dyDescent="0.25">
      <c r="A50" s="44"/>
      <c r="B50" s="35"/>
      <c r="C50" s="34"/>
      <c r="D50" s="22" t="str">
        <f t="shared" si="2"/>
        <v/>
      </c>
    </row>
    <row r="51" spans="1:4" ht="17" thickTop="1" x14ac:dyDescent="0.2"/>
  </sheetData>
  <sheetProtection sort="0"/>
  <sortState xmlns:xlrd2="http://schemas.microsoft.com/office/spreadsheetml/2017/richdata2" ref="A3:D38">
    <sortCondition ref="A2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Oils Price List</vt:lpstr>
      <vt:lpstr>Pricing &amp; Costing (5ml)</vt:lpstr>
      <vt:lpstr>Pricing &amp; Costing (10ml)</vt:lpstr>
      <vt:lpstr>Lookup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Thornton</cp:lastModifiedBy>
  <dcterms:created xsi:type="dcterms:W3CDTF">2021-03-17T19:14:29Z</dcterms:created>
  <dcterms:modified xsi:type="dcterms:W3CDTF">2022-04-13T16:52:52Z</dcterms:modified>
</cp:coreProperties>
</file>