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en\TET4565\TET4565_Market\courseProject_TET4565\"/>
    </mc:Choice>
  </mc:AlternateContent>
  <xr:revisionPtr revIDLastSave="0" documentId="13_ncr:1_{4EB6548F-4B5B-45B6-9546-D3A885A705DA}" xr6:coauthVersionLast="47" xr6:coauthVersionMax="47" xr10:uidLastSave="{00000000-0000-0000-0000-000000000000}"/>
  <bookViews>
    <workbookView xWindow="-28920" yWindow="1560" windowWidth="29040" windowHeight="15720" xr2:uid="{B4C2A857-2B71-4656-B030-3EEE771D021B}"/>
  </bookViews>
  <sheets>
    <sheet name="Producers" sheetId="1" r:id="rId1"/>
    <sheet name="Consumers" sheetId="2" r:id="rId2"/>
    <sheet name="Time_wind" sheetId="8" r:id="rId3"/>
    <sheet name="Time_wind_data" sheetId="4" r:id="rId4"/>
    <sheet name="Capacity plots" sheetId="6" r:id="rId5"/>
    <sheet name="Wind plo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4" i="7"/>
  <c r="F5" i="7"/>
  <c r="F2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4" i="7"/>
  <c r="D5" i="7"/>
  <c r="D3" i="7"/>
  <c r="D2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D4" i="4" l="1"/>
  <c r="C4" i="4"/>
  <c r="B3" i="4"/>
  <c r="B4" i="4"/>
  <c r="C3" i="4"/>
  <c r="D3" i="4"/>
  <c r="C2" i="4"/>
  <c r="B2" i="4"/>
  <c r="D2" i="4"/>
</calcChain>
</file>

<file path=xl/sharedStrings.xml><?xml version="1.0" encoding="utf-8"?>
<sst xmlns="http://schemas.openxmlformats.org/spreadsheetml/2006/main" count="59" uniqueCount="38">
  <si>
    <t>type</t>
  </si>
  <si>
    <t>marginal_cost</t>
  </si>
  <si>
    <t>Producer 1</t>
  </si>
  <si>
    <t>hydro</t>
  </si>
  <si>
    <t>Producer 2</t>
  </si>
  <si>
    <t>wind</t>
  </si>
  <si>
    <t/>
  </si>
  <si>
    <t>load</t>
  </si>
  <si>
    <t>consumption</t>
  </si>
  <si>
    <t>Load 1</t>
  </si>
  <si>
    <t>Time</t>
  </si>
  <si>
    <t>wind_med</t>
  </si>
  <si>
    <t>wind_high</t>
  </si>
  <si>
    <t>wind_low</t>
  </si>
  <si>
    <t>Historical</t>
  </si>
  <si>
    <t>Future</t>
  </si>
  <si>
    <t>load_NO1</t>
  </si>
  <si>
    <t>Load is given as a ratio of demand</t>
  </si>
  <si>
    <t>Wind is given as a ratio of p_max</t>
  </si>
  <si>
    <t>Solar is given as a ratio of p_max</t>
  </si>
  <si>
    <t>producer</t>
  </si>
  <si>
    <t>Producer 3</t>
  </si>
  <si>
    <t>nuclear</t>
  </si>
  <si>
    <t>Scaling factor</t>
  </si>
  <si>
    <t>1 steg</t>
  </si>
  <si>
    <t>2 steg</t>
  </si>
  <si>
    <t>reserve_cost</t>
  </si>
  <si>
    <t>p_max</t>
  </si>
  <si>
    <t>p_min</t>
  </si>
  <si>
    <t>p_res</t>
  </si>
  <si>
    <t>Stage</t>
  </si>
  <si>
    <t>med</t>
  </si>
  <si>
    <t>high</t>
  </si>
  <si>
    <t>low</t>
  </si>
  <si>
    <t>45.6</t>
  </si>
  <si>
    <t>55.904</t>
  </si>
  <si>
    <t>34.504</t>
  </si>
  <si>
    <t>rationing_cost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</si>
</sst>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4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4" xfId="0" applyNumberFormat="1" applyBorder="1"/>
    <xf numFmtId="0" fontId="0" fillId="0" borderId="4" xfId="0" applyBorder="1"/>
    <xf numFmtId="0" fontId="0" fillId="0" borderId="5" xfId="0" applyBorder="1"/>
    <xf numFmtId="22" fontId="2" fillId="0" borderId="0" xfId="0" applyNumberFormat="1" applyFont="1"/>
    <xf numFmtId="14" fontId="0" fillId="0" borderId="0" xfId="0" applyNumberFormat="1"/>
    <xf numFmtId="14" fontId="0" fillId="0" borderId="4" xfId="0" applyNumberFormat="1" applyBorder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Producers!$F$2:$F$4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Producers!$A$2:$B$3</c:f>
              <c:multiLvlStrCache>
                <c:ptCount val="2"/>
                <c:lvl>
                  <c:pt idx="0">
                    <c:v>nuclear</c:v>
                  </c:pt>
                  <c:pt idx="1">
                    <c:v>hydro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</c:lvl>
              </c:multiLvlStrCache>
            </c:multiLvlStrRef>
          </c:cat>
          <c:val>
            <c:numRef>
              <c:f>Producers!$C$2:$C$4</c:f>
              <c:numCache>
                <c:formatCode>General</c:formatCode>
                <c:ptCount val="3"/>
                <c:pt idx="0">
                  <c:v>150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Consumers!$A$2:$A$2</c:f>
              <c:strCache>
                <c:ptCount val="1"/>
                <c:pt idx="0">
                  <c:v>Load 1</c:v>
                </c:pt>
              </c:strCache>
            </c:strRef>
          </c:cat>
          <c:val>
            <c:numRef>
              <c:f>Consumers!$B$2:$B$2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plots'!$G$2:$G$74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plots'!$F$2:$F$74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8.4</c:v>
                </c:pt>
                <c:pt idx="50">
                  <c:v>11.799999999999999</c:v>
                </c:pt>
                <c:pt idx="51">
                  <c:v>9.3999999999999986</c:v>
                </c:pt>
                <c:pt idx="52">
                  <c:v>4.2999999999999989</c:v>
                </c:pt>
                <c:pt idx="53">
                  <c:v>4.3999999999999995</c:v>
                </c:pt>
                <c:pt idx="54">
                  <c:v>5.4</c:v>
                </c:pt>
                <c:pt idx="55">
                  <c:v>6.8000000000000007</c:v>
                </c:pt>
                <c:pt idx="56">
                  <c:v>9.1</c:v>
                </c:pt>
                <c:pt idx="57">
                  <c:v>11.400000000000002</c:v>
                </c:pt>
                <c:pt idx="58">
                  <c:v>14.1</c:v>
                </c:pt>
                <c:pt idx="59">
                  <c:v>17.399999999999999</c:v>
                </c:pt>
                <c:pt idx="60">
                  <c:v>21.6</c:v>
                </c:pt>
                <c:pt idx="61">
                  <c:v>21.9</c:v>
                </c:pt>
                <c:pt idx="62">
                  <c:v>19.900000000000002</c:v>
                </c:pt>
                <c:pt idx="63">
                  <c:v>22.5</c:v>
                </c:pt>
                <c:pt idx="64">
                  <c:v>23.9</c:v>
                </c:pt>
                <c:pt idx="65">
                  <c:v>23.3</c:v>
                </c:pt>
                <c:pt idx="66">
                  <c:v>24.5</c:v>
                </c:pt>
                <c:pt idx="67">
                  <c:v>24.699999999999996</c:v>
                </c:pt>
                <c:pt idx="68">
                  <c:v>26.299999999999997</c:v>
                </c:pt>
                <c:pt idx="69">
                  <c:v>23.499999999999996</c:v>
                </c:pt>
                <c:pt idx="70">
                  <c:v>19.900000000000002</c:v>
                </c:pt>
                <c:pt idx="71">
                  <c:v>18.2</c:v>
                </c:pt>
                <c:pt idx="72">
                  <c:v>17.199999999999996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749-BFCE-668A1E40D689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6.7200000000000006</c:v>
                </c:pt>
                <c:pt idx="50">
                  <c:v>9.44</c:v>
                </c:pt>
                <c:pt idx="51">
                  <c:v>7.52</c:v>
                </c:pt>
                <c:pt idx="52">
                  <c:v>3.4399999999999995</c:v>
                </c:pt>
                <c:pt idx="53">
                  <c:v>3.5199999999999996</c:v>
                </c:pt>
                <c:pt idx="54">
                  <c:v>4.32</c:v>
                </c:pt>
                <c:pt idx="55">
                  <c:v>5.44</c:v>
                </c:pt>
                <c:pt idx="56">
                  <c:v>7.2799999999999994</c:v>
                </c:pt>
                <c:pt idx="57">
                  <c:v>9.120000000000001</c:v>
                </c:pt>
                <c:pt idx="58">
                  <c:v>11.28</c:v>
                </c:pt>
                <c:pt idx="59">
                  <c:v>13.919999999999998</c:v>
                </c:pt>
                <c:pt idx="60">
                  <c:v>17.28</c:v>
                </c:pt>
                <c:pt idx="61">
                  <c:v>17.52</c:v>
                </c:pt>
                <c:pt idx="62">
                  <c:v>15.920000000000002</c:v>
                </c:pt>
                <c:pt idx="63">
                  <c:v>18</c:v>
                </c:pt>
                <c:pt idx="64">
                  <c:v>19.119999999999997</c:v>
                </c:pt>
                <c:pt idx="65">
                  <c:v>18.64</c:v>
                </c:pt>
                <c:pt idx="66">
                  <c:v>19.600000000000001</c:v>
                </c:pt>
                <c:pt idx="67">
                  <c:v>19.759999999999998</c:v>
                </c:pt>
                <c:pt idx="68">
                  <c:v>21.04</c:v>
                </c:pt>
                <c:pt idx="69">
                  <c:v>18.799999999999997</c:v>
                </c:pt>
                <c:pt idx="70">
                  <c:v>15.920000000000002</c:v>
                </c:pt>
                <c:pt idx="71">
                  <c:v>14.559999999999999</c:v>
                </c:pt>
                <c:pt idx="72">
                  <c:v>13.759999999999998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749-BFCE-668A1E40D689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plots'!$H$2:$H$74</c:f>
              <c:numCache>
                <c:formatCode>General</c:formatCode>
                <c:ptCount val="73"/>
                <c:pt idx="0">
                  <c:v>3.12</c:v>
                </c:pt>
                <c:pt idx="1">
                  <c:v>2.96</c:v>
                </c:pt>
                <c:pt idx="2">
                  <c:v>3.2800000000000002</c:v>
                </c:pt>
                <c:pt idx="3">
                  <c:v>3.5199999999999996</c:v>
                </c:pt>
                <c:pt idx="4">
                  <c:v>3.5199999999999996</c:v>
                </c:pt>
                <c:pt idx="5">
                  <c:v>0.8</c:v>
                </c:pt>
                <c:pt idx="6">
                  <c:v>0.56000000000000005</c:v>
                </c:pt>
                <c:pt idx="7">
                  <c:v>2.16</c:v>
                </c:pt>
                <c:pt idx="8">
                  <c:v>3.3600000000000003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3.76</c:v>
                </c:pt>
                <c:pt idx="12">
                  <c:v>4</c:v>
                </c:pt>
                <c:pt idx="13">
                  <c:v>4.4800000000000004</c:v>
                </c:pt>
                <c:pt idx="14">
                  <c:v>5.2</c:v>
                </c:pt>
                <c:pt idx="15">
                  <c:v>6.24</c:v>
                </c:pt>
                <c:pt idx="16">
                  <c:v>6.4</c:v>
                </c:pt>
                <c:pt idx="17">
                  <c:v>5.36</c:v>
                </c:pt>
                <c:pt idx="18">
                  <c:v>5.28</c:v>
                </c:pt>
                <c:pt idx="19">
                  <c:v>6.5600000000000005</c:v>
                </c:pt>
                <c:pt idx="20">
                  <c:v>7.3599999999999994</c:v>
                </c:pt>
                <c:pt idx="21">
                  <c:v>7.1199999999999992</c:v>
                </c:pt>
                <c:pt idx="22">
                  <c:v>5.84</c:v>
                </c:pt>
                <c:pt idx="23">
                  <c:v>4.24</c:v>
                </c:pt>
                <c:pt idx="24">
                  <c:v>3.12</c:v>
                </c:pt>
                <c:pt idx="25">
                  <c:v>2.96</c:v>
                </c:pt>
                <c:pt idx="26">
                  <c:v>2.88</c:v>
                </c:pt>
                <c:pt idx="27">
                  <c:v>2.88</c:v>
                </c:pt>
                <c:pt idx="28">
                  <c:v>1.6800000000000002</c:v>
                </c:pt>
                <c:pt idx="29">
                  <c:v>0.4</c:v>
                </c:pt>
                <c:pt idx="30">
                  <c:v>0.32</c:v>
                </c:pt>
                <c:pt idx="31">
                  <c:v>1.36</c:v>
                </c:pt>
                <c:pt idx="32">
                  <c:v>3.84</c:v>
                </c:pt>
                <c:pt idx="33">
                  <c:v>5.44</c:v>
                </c:pt>
                <c:pt idx="34">
                  <c:v>6.879999999999999</c:v>
                </c:pt>
                <c:pt idx="35">
                  <c:v>8.24</c:v>
                </c:pt>
                <c:pt idx="36">
                  <c:v>9.3600000000000012</c:v>
                </c:pt>
                <c:pt idx="37">
                  <c:v>10</c:v>
                </c:pt>
                <c:pt idx="38">
                  <c:v>9.84</c:v>
                </c:pt>
                <c:pt idx="39">
                  <c:v>9.52</c:v>
                </c:pt>
                <c:pt idx="40">
                  <c:v>9.44</c:v>
                </c:pt>
                <c:pt idx="41">
                  <c:v>8.7200000000000006</c:v>
                </c:pt>
                <c:pt idx="42">
                  <c:v>7.52</c:v>
                </c:pt>
                <c:pt idx="43">
                  <c:v>5.92</c:v>
                </c:pt>
                <c:pt idx="44">
                  <c:v>4.16</c:v>
                </c:pt>
                <c:pt idx="45">
                  <c:v>2.48</c:v>
                </c:pt>
                <c:pt idx="46">
                  <c:v>2.72</c:v>
                </c:pt>
                <c:pt idx="47">
                  <c:v>3.2800000000000002</c:v>
                </c:pt>
                <c:pt idx="48">
                  <c:v>4.4000000000000004</c:v>
                </c:pt>
                <c:pt idx="49">
                  <c:v>5.04</c:v>
                </c:pt>
                <c:pt idx="50">
                  <c:v>7.08</c:v>
                </c:pt>
                <c:pt idx="51">
                  <c:v>5.6400000000000006</c:v>
                </c:pt>
                <c:pt idx="52">
                  <c:v>2.58</c:v>
                </c:pt>
                <c:pt idx="53">
                  <c:v>2.64</c:v>
                </c:pt>
                <c:pt idx="54">
                  <c:v>3.24</c:v>
                </c:pt>
                <c:pt idx="55">
                  <c:v>4.08</c:v>
                </c:pt>
                <c:pt idx="56">
                  <c:v>5.4600000000000009</c:v>
                </c:pt>
                <c:pt idx="57">
                  <c:v>6.8400000000000007</c:v>
                </c:pt>
                <c:pt idx="58">
                  <c:v>8.4599999999999991</c:v>
                </c:pt>
                <c:pt idx="59">
                  <c:v>10.440000000000001</c:v>
                </c:pt>
                <c:pt idx="60">
                  <c:v>12.96</c:v>
                </c:pt>
                <c:pt idx="61">
                  <c:v>13.14</c:v>
                </c:pt>
                <c:pt idx="62">
                  <c:v>11.94</c:v>
                </c:pt>
                <c:pt idx="63">
                  <c:v>13.5</c:v>
                </c:pt>
                <c:pt idx="64">
                  <c:v>14.34</c:v>
                </c:pt>
                <c:pt idx="65">
                  <c:v>13.98</c:v>
                </c:pt>
                <c:pt idx="66">
                  <c:v>14.7</c:v>
                </c:pt>
                <c:pt idx="67">
                  <c:v>14.82</c:v>
                </c:pt>
                <c:pt idx="68">
                  <c:v>15.780000000000001</c:v>
                </c:pt>
                <c:pt idx="69">
                  <c:v>14.1</c:v>
                </c:pt>
                <c:pt idx="70">
                  <c:v>11.94</c:v>
                </c:pt>
                <c:pt idx="71">
                  <c:v>10.920000000000002</c:v>
                </c:pt>
                <c:pt idx="72">
                  <c:v>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1-4749-BFCE-668A1E40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18</xdr:row>
      <xdr:rowOff>163287</xdr:rowOff>
    </xdr:from>
    <xdr:to>
      <xdr:col>10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429987</xdr:colOff>
      <xdr:row>1</xdr:row>
      <xdr:rowOff>119743</xdr:rowOff>
    </xdr:from>
    <xdr:to>
      <xdr:col>10</xdr:col>
      <xdr:colOff>237201</xdr:colOff>
      <xdr:row>17</xdr:row>
      <xdr:rowOff>138371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  <a:ext uri="{147F2762-F138-4A5C-976F-8EAC2B608ADB}">
              <a16:predDERef xmlns:a16="http://schemas.microsoft.com/office/drawing/2014/main" pre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435429</xdr:colOff>
      <xdr:row>36</xdr:row>
      <xdr:rowOff>149679</xdr:rowOff>
    </xdr:from>
    <xdr:to>
      <xdr:col>10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7</xdr:row>
      <xdr:rowOff>171450</xdr:rowOff>
    </xdr:from>
    <xdr:to>
      <xdr:col>20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13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15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  <xdr:twoCellAnchor>
    <xdr:from>
      <xdr:col>9</xdr:col>
      <xdr:colOff>707572</xdr:colOff>
      <xdr:row>42</xdr:row>
      <xdr:rowOff>54429</xdr:rowOff>
    </xdr:from>
    <xdr:to>
      <xdr:col>20</xdr:col>
      <xdr:colOff>161129</xdr:colOff>
      <xdr:row>74</xdr:row>
      <xdr:rowOff>123982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F086C03-2A37-409C-BF85-B9A5E5E1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0.44941</cdr:x>
      <cdr:y>0.11573</cdr:y>
    </cdr:from>
    <cdr:to>
      <cdr:x>0.60863</cdr:x>
      <cdr:y>0.19204</cdr:y>
    </cdr:to>
    <cdr:sp macro="" textlink="">
      <cdr:nvSpPr>
        <cdr:cNvPr id="2" name="TekstSylinder 3">
          <a:extLst xmlns:a="http://schemas.openxmlformats.org/drawingml/2006/main">
            <a:ext uri="{FF2B5EF4-FFF2-40B4-BE49-F238E27FC236}">
              <a16:creationId xmlns:a16="http://schemas.microsoft.com/office/drawing/2014/main" id="{693383B4-443F-5A7A-C6FD-BB42ED29BEFD}"/>
            </a:ext>
          </a:extLst>
        </cdr:cNvPr>
        <cdr:cNvSpPr txBox="1"/>
      </cdr:nvSpPr>
      <cdr:spPr>
        <a:xfrm xmlns:a="http://schemas.openxmlformats.org/drawingml/2006/main">
          <a:off x="4132932" y="663173"/>
          <a:ext cx="1464166" cy="4372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Historical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0.61328</cdr:x>
      <cdr:y>0.11576</cdr:y>
    </cdr:from>
    <cdr:to>
      <cdr:x>0.81196</cdr:x>
      <cdr:y>0.19199</cdr:y>
    </cdr:to>
    <cdr:sp macro="" textlink="">
      <cdr:nvSpPr>
        <cdr:cNvPr id="5" name="TekstSylinder 4">
          <a:extLst xmlns:a="http://schemas.openxmlformats.org/drawingml/2006/main">
            <a:ext uri="{FF2B5EF4-FFF2-40B4-BE49-F238E27FC236}">
              <a16:creationId xmlns:a16="http://schemas.microsoft.com/office/drawing/2014/main" id="{3CC95B93-F578-40DB-9845-9178AB044379}"/>
            </a:ext>
          </a:extLst>
        </cdr:cNvPr>
        <cdr:cNvSpPr txBox="1"/>
      </cdr:nvSpPr>
      <cdr:spPr>
        <a:xfrm xmlns:a="http://schemas.openxmlformats.org/drawingml/2006/main">
          <a:off x="5643368" y="663104"/>
          <a:ext cx="1828265" cy="4366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Projected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0.51272</cdr:x>
      <cdr:y>0.03975</cdr:y>
    </cdr:from>
    <cdr:to>
      <cdr:x>0.72516</cdr:x>
      <cdr:y>0.09413</cdr:y>
    </cdr:to>
    <cdr:sp macro="" textlink="">
      <cdr:nvSpPr>
        <cdr:cNvPr id="6" name="TekstSylinder 2">
          <a:extLst xmlns:a="http://schemas.openxmlformats.org/drawingml/2006/main">
            <a:ext uri="{FF2B5EF4-FFF2-40B4-BE49-F238E27FC236}">
              <a16:creationId xmlns:a16="http://schemas.microsoft.com/office/drawing/2014/main" id="{81F99001-246B-A581-C0AC-4A336A81C4A3}"/>
            </a:ext>
          </a:extLst>
        </cdr:cNvPr>
        <cdr:cNvSpPr txBox="1"/>
      </cdr:nvSpPr>
      <cdr:spPr>
        <a:xfrm xmlns:a="http://schemas.openxmlformats.org/drawingml/2006/main">
          <a:off x="4718050" y="227693"/>
          <a:ext cx="19548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FF0000"/>
              </a:solidFill>
            </a:rPr>
            <a:t>The moment of decision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G4" totalsRowShown="0">
  <autoFilter ref="A1:G4" xr:uid="{3E9EE697-7171-461B-B4AE-5D22B484A732}"/>
  <tableColumns count="7">
    <tableColumn id="50" xr3:uid="{55BE9D26-3E25-43A9-8FF1-476E4EB7965D}" name="producer"/>
    <tableColumn id="3" xr3:uid="{8444EE8E-7A06-4133-919C-4ABA42D700BC}" name="type"/>
    <tableColumn id="4" xr3:uid="{BDBA4CA8-EBF7-479E-B8AA-C95B8A5FA16E}" name="p_max"/>
    <tableColumn id="5" xr3:uid="{5D34091F-B32A-4795-955C-77C8902D0F52}" name="p_min"/>
    <tableColumn id="2" xr3:uid="{93B82D06-0E4D-4DAB-8EBA-6F9DAB706221}" name="p_res"/>
    <tableColumn id="9" xr3:uid="{E8D8CD75-D115-4F85-905F-F2B97AD07C33}" name="reserve_cost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I16"/>
  <sheetViews>
    <sheetView tabSelected="1" zoomScaleNormal="100" workbookViewId="0">
      <selection activeCell="C4" sqref="C4"/>
    </sheetView>
  </sheetViews>
  <sheetFormatPr baseColWidth="10" defaultColWidth="11.44140625" defaultRowHeight="14.4" x14ac:dyDescent="0.3"/>
  <cols>
    <col min="1" max="1" width="12" customWidth="1"/>
    <col min="3" max="3" width="8.77734375" bestFit="1" customWidth="1"/>
    <col min="4" max="4" width="8.44140625" bestFit="1" customWidth="1"/>
    <col min="5" max="5" width="7.88671875" bestFit="1" customWidth="1"/>
    <col min="6" max="6" width="14.44140625" bestFit="1" customWidth="1"/>
    <col min="7" max="7" width="15.21875" bestFit="1" customWidth="1"/>
    <col min="9" max="9" width="74.44140625" customWidth="1"/>
  </cols>
  <sheetData>
    <row r="1" spans="1:9" x14ac:dyDescent="0.3">
      <c r="A1" t="s">
        <v>20</v>
      </c>
      <c r="B1" t="s">
        <v>0</v>
      </c>
      <c r="C1" t="s">
        <v>27</v>
      </c>
      <c r="D1" t="s">
        <v>28</v>
      </c>
      <c r="E1" t="s">
        <v>29</v>
      </c>
      <c r="F1" t="s">
        <v>26</v>
      </c>
      <c r="G1" t="s">
        <v>1</v>
      </c>
    </row>
    <row r="2" spans="1:9" x14ac:dyDescent="0.3">
      <c r="A2" t="s">
        <v>2</v>
      </c>
      <c r="B2" t="s">
        <v>22</v>
      </c>
      <c r="C2">
        <v>150</v>
      </c>
      <c r="D2">
        <v>0</v>
      </c>
      <c r="E2">
        <v>0</v>
      </c>
      <c r="F2">
        <v>0</v>
      </c>
      <c r="G2">
        <v>15</v>
      </c>
    </row>
    <row r="3" spans="1:9" x14ac:dyDescent="0.3">
      <c r="A3" t="s">
        <v>4</v>
      </c>
      <c r="B3" t="s">
        <v>3</v>
      </c>
      <c r="C3">
        <v>60</v>
      </c>
      <c r="D3">
        <v>0</v>
      </c>
      <c r="E3">
        <v>0</v>
      </c>
      <c r="F3">
        <v>25</v>
      </c>
      <c r="G3">
        <v>30</v>
      </c>
    </row>
    <row r="4" spans="1:9" x14ac:dyDescent="0.3">
      <c r="A4" t="s">
        <v>21</v>
      </c>
      <c r="B4" t="s">
        <v>5</v>
      </c>
      <c r="C4">
        <v>80</v>
      </c>
      <c r="D4">
        <v>0</v>
      </c>
      <c r="E4">
        <v>0</v>
      </c>
      <c r="F4">
        <v>0</v>
      </c>
      <c r="G4">
        <v>0</v>
      </c>
    </row>
    <row r="16" spans="1:9" x14ac:dyDescent="0.3">
      <c r="I16" s="1" t="s">
        <v>6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C2"/>
  <sheetViews>
    <sheetView zoomScale="90" zoomScaleNormal="90" workbookViewId="0">
      <selection activeCell="C2" sqref="C2"/>
    </sheetView>
  </sheetViews>
  <sheetFormatPr baseColWidth="10" defaultColWidth="11.44140625" defaultRowHeight="14.4" x14ac:dyDescent="0.3"/>
  <cols>
    <col min="1" max="1" width="9.6640625" customWidth="1"/>
    <col min="2" max="2" width="16.6640625" customWidth="1"/>
    <col min="3" max="3" width="22" customWidth="1"/>
  </cols>
  <sheetData>
    <row r="1" spans="1:3" x14ac:dyDescent="0.3">
      <c r="A1" s="7" t="s">
        <v>7</v>
      </c>
      <c r="B1" s="8" t="s">
        <v>8</v>
      </c>
      <c r="C1" s="6" t="s">
        <v>37</v>
      </c>
    </row>
    <row r="2" spans="1:3" x14ac:dyDescent="0.3">
      <c r="A2" s="10" t="s">
        <v>9</v>
      </c>
      <c r="B2" s="11">
        <v>250</v>
      </c>
      <c r="C2" s="9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69A0-A2B5-4876-8D0C-388301D5B118}">
  <dimension ref="A1:D2"/>
  <sheetViews>
    <sheetView workbookViewId="0">
      <selection activeCell="E8" sqref="E8"/>
    </sheetView>
  </sheetViews>
  <sheetFormatPr baseColWidth="10" defaultRowHeight="14.4" x14ac:dyDescent="0.3"/>
  <sheetData>
    <row r="1" spans="1:4" x14ac:dyDescent="0.3">
      <c r="A1" t="s">
        <v>30</v>
      </c>
      <c r="B1" t="s">
        <v>31</v>
      </c>
      <c r="C1" t="s">
        <v>32</v>
      </c>
      <c r="D1" t="s">
        <v>33</v>
      </c>
    </row>
    <row r="2" spans="1:4" x14ac:dyDescent="0.3">
      <c r="A2">
        <v>2</v>
      </c>
      <c r="B2" t="s">
        <v>34</v>
      </c>
      <c r="C2" t="s">
        <v>35</v>
      </c>
      <c r="D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T14"/>
  <sheetViews>
    <sheetView zoomScale="85" zoomScaleNormal="85" workbookViewId="0">
      <selection activeCell="D4" sqref="D4"/>
    </sheetView>
  </sheetViews>
  <sheetFormatPr baseColWidth="10" defaultColWidth="11.44140625" defaultRowHeight="14.4" x14ac:dyDescent="0.3"/>
  <cols>
    <col min="6" max="6" width="12.5546875" customWidth="1"/>
    <col min="10" max="10" width="15.21875" bestFit="1" customWidth="1"/>
  </cols>
  <sheetData>
    <row r="1" spans="1:20" x14ac:dyDescent="0.3">
      <c r="A1" s="19" t="s">
        <v>10</v>
      </c>
      <c r="B1" s="2" t="s">
        <v>11</v>
      </c>
      <c r="C1" s="2" t="s">
        <v>12</v>
      </c>
      <c r="D1" s="2" t="s">
        <v>13</v>
      </c>
      <c r="J1" s="2" t="s">
        <v>10</v>
      </c>
      <c r="K1" s="2" t="s">
        <v>11</v>
      </c>
      <c r="L1" s="2" t="s">
        <v>12</v>
      </c>
      <c r="M1" s="2" t="s">
        <v>13</v>
      </c>
      <c r="N1" s="18"/>
      <c r="O1" s="2" t="s">
        <v>11</v>
      </c>
      <c r="P1" s="2" t="s">
        <v>12</v>
      </c>
      <c r="Q1" s="2" t="s">
        <v>13</v>
      </c>
    </row>
    <row r="2" spans="1:20" x14ac:dyDescent="0.3">
      <c r="A2" s="20">
        <v>43983</v>
      </c>
      <c r="B2">
        <f>SUM(K2:K5)</f>
        <v>12.96</v>
      </c>
      <c r="C2">
        <f>SUM(L2:L5)</f>
        <v>12.96</v>
      </c>
      <c r="D2">
        <f>SUM(M2:M5)</f>
        <v>12.96</v>
      </c>
      <c r="J2" s="5">
        <v>43983</v>
      </c>
      <c r="K2">
        <f>O2*Producers!$C$4*$T$2</f>
        <v>3.12</v>
      </c>
      <c r="L2">
        <f>P2*Producers!$C$4*$T$2</f>
        <v>3.12</v>
      </c>
      <c r="M2">
        <f>Q2*Producers!$C$4*$T$2</f>
        <v>3.12</v>
      </c>
      <c r="N2" s="18"/>
      <c r="O2">
        <v>3.9E-2</v>
      </c>
      <c r="P2">
        <v>3.9E-2</v>
      </c>
      <c r="Q2">
        <v>3.9E-2</v>
      </c>
      <c r="S2" s="15" t="s">
        <v>23</v>
      </c>
      <c r="T2" s="15">
        <v>1</v>
      </c>
    </row>
    <row r="3" spans="1:20" x14ac:dyDescent="0.3">
      <c r="A3" s="21">
        <v>43984</v>
      </c>
      <c r="B3" s="17">
        <f>SUM(K6:K9)</f>
        <v>20.32</v>
      </c>
      <c r="C3" s="17">
        <f>SUM(L6:L9)</f>
        <v>20.32</v>
      </c>
      <c r="D3" s="17">
        <f>SUM(M6:M9)</f>
        <v>20.32</v>
      </c>
      <c r="E3" t="s">
        <v>14</v>
      </c>
      <c r="F3" t="s">
        <v>24</v>
      </c>
      <c r="J3" s="5">
        <v>43983.249999652777</v>
      </c>
      <c r="K3">
        <f>O3*Producers!$C$4*$T$2</f>
        <v>0.56000000000000005</v>
      </c>
      <c r="L3">
        <f>P3*Producers!$C$4*$T$2</f>
        <v>0.56000000000000005</v>
      </c>
      <c r="M3">
        <f>Q3*Producers!$C$4*$T$2</f>
        <v>0.56000000000000005</v>
      </c>
      <c r="N3" s="18"/>
      <c r="O3">
        <v>7.0000000000000001E-3</v>
      </c>
      <c r="P3">
        <v>7.0000000000000001E-3</v>
      </c>
      <c r="Q3">
        <v>7.0000000000000001E-3</v>
      </c>
    </row>
    <row r="4" spans="1:20" x14ac:dyDescent="0.3">
      <c r="A4" s="22">
        <v>43985</v>
      </c>
      <c r="B4" s="4">
        <f>SUM(K10:K13)</f>
        <v>45.6</v>
      </c>
      <c r="C4" s="4">
        <f>SUM(L10:L13)</f>
        <v>55.904000000000003</v>
      </c>
      <c r="D4" s="4">
        <f>SUM(M10:M13)</f>
        <v>34.504000000000005</v>
      </c>
      <c r="E4" t="s">
        <v>15</v>
      </c>
      <c r="F4" t="s">
        <v>25</v>
      </c>
      <c r="J4" s="5">
        <v>43983.499999305554</v>
      </c>
      <c r="K4">
        <f>O4*Producers!$C$4*$T$2</f>
        <v>4</v>
      </c>
      <c r="L4">
        <f>P4*Producers!$C$4*$T$2</f>
        <v>4</v>
      </c>
      <c r="M4">
        <f>Q4*Producers!$C$4*$T$2</f>
        <v>4</v>
      </c>
      <c r="N4" s="18"/>
      <c r="O4">
        <v>0.05</v>
      </c>
      <c r="P4">
        <v>0.05</v>
      </c>
      <c r="Q4">
        <v>0.05</v>
      </c>
    </row>
    <row r="5" spans="1:20" x14ac:dyDescent="0.3">
      <c r="J5" s="5">
        <v>43983.74999895833</v>
      </c>
      <c r="K5">
        <f>O5*Producers!$C$4*$T$2</f>
        <v>5.28</v>
      </c>
      <c r="L5">
        <f>P5*Producers!$C$4*$T$2</f>
        <v>5.28</v>
      </c>
      <c r="M5">
        <f>Q5*Producers!$C$4*$T$2</f>
        <v>5.28</v>
      </c>
      <c r="N5" s="18"/>
      <c r="O5">
        <v>6.6000000000000003E-2</v>
      </c>
      <c r="P5">
        <v>6.6000000000000003E-2</v>
      </c>
      <c r="Q5">
        <v>6.6000000000000003E-2</v>
      </c>
    </row>
    <row r="6" spans="1:20" x14ac:dyDescent="0.3">
      <c r="J6" s="5">
        <v>43983.999998611114</v>
      </c>
      <c r="K6">
        <f>O6*Producers!$C$4*$T$2</f>
        <v>3.12</v>
      </c>
      <c r="L6">
        <f>P6*Producers!$C$4*$T$2</f>
        <v>3.12</v>
      </c>
      <c r="M6">
        <f>Q6*Producers!$C$4*$T$2</f>
        <v>3.12</v>
      </c>
      <c r="N6" s="18"/>
      <c r="O6">
        <v>3.9E-2</v>
      </c>
      <c r="P6">
        <v>3.9E-2</v>
      </c>
      <c r="Q6">
        <v>3.9E-2</v>
      </c>
    </row>
    <row r="7" spans="1:20" x14ac:dyDescent="0.3">
      <c r="J7" s="5">
        <v>43984.249998263891</v>
      </c>
      <c r="K7">
        <f>O7*Producers!$C$4*$T$2</f>
        <v>0.32</v>
      </c>
      <c r="L7">
        <f>P7*Producers!$C$4*$T$2</f>
        <v>0.32</v>
      </c>
      <c r="M7">
        <f>Q7*Producers!$C$4*$T$2</f>
        <v>0.32</v>
      </c>
      <c r="N7" s="18"/>
      <c r="O7">
        <v>4.0000000000000001E-3</v>
      </c>
      <c r="P7">
        <v>4.0000000000000001E-3</v>
      </c>
      <c r="Q7">
        <v>4.0000000000000001E-3</v>
      </c>
    </row>
    <row r="8" spans="1:20" x14ac:dyDescent="0.3">
      <c r="J8" s="5">
        <v>43984.499997916668</v>
      </c>
      <c r="K8">
        <f>O8*Producers!$C$4*$T$2</f>
        <v>9.3600000000000012</v>
      </c>
      <c r="L8">
        <f>P8*Producers!$C$4*$T$2</f>
        <v>9.3600000000000012</v>
      </c>
      <c r="M8">
        <f>Q8*Producers!$C$4*$T$2</f>
        <v>9.3600000000000012</v>
      </c>
      <c r="N8" s="18"/>
      <c r="O8">
        <v>0.11700000000000001</v>
      </c>
      <c r="P8">
        <v>0.11700000000000001</v>
      </c>
      <c r="Q8">
        <v>0.11700000000000001</v>
      </c>
    </row>
    <row r="9" spans="1:20" x14ac:dyDescent="0.3">
      <c r="J9" s="5">
        <v>43984.749997569445</v>
      </c>
      <c r="K9">
        <f>O9*Producers!$C$4*$T$2</f>
        <v>7.52</v>
      </c>
      <c r="L9">
        <f>P9*Producers!$C$4*$T$2</f>
        <v>7.52</v>
      </c>
      <c r="M9">
        <f>Q9*Producers!$C$4*$T$2</f>
        <v>7.52</v>
      </c>
      <c r="N9" s="18"/>
      <c r="O9">
        <v>9.4E-2</v>
      </c>
      <c r="P9">
        <v>9.4E-2</v>
      </c>
      <c r="Q9">
        <v>9.4E-2</v>
      </c>
    </row>
    <row r="10" spans="1:20" x14ac:dyDescent="0.3">
      <c r="J10" s="16">
        <v>43984.999997569445</v>
      </c>
      <c r="K10" s="17">
        <f>O10*Producers!$C$4*$T$2</f>
        <v>4.4000000000000004</v>
      </c>
      <c r="L10" s="17">
        <f>P10*Producers!$C$4*$T$2</f>
        <v>4.4000000000000004</v>
      </c>
      <c r="M10" s="17">
        <f>Q10*Producers!$C$4*$T$2</f>
        <v>4.4000000000000004</v>
      </c>
      <c r="N10" s="18" t="s">
        <v>14</v>
      </c>
      <c r="O10" s="17">
        <v>5.5E-2</v>
      </c>
      <c r="P10" s="17">
        <v>5.5E-2</v>
      </c>
      <c r="Q10" s="17">
        <v>5.5E-2</v>
      </c>
      <c r="R10" t="s">
        <v>14</v>
      </c>
    </row>
    <row r="11" spans="1:20" x14ac:dyDescent="0.3">
      <c r="J11" s="13">
        <v>43985.249997569445</v>
      </c>
      <c r="K11" s="4">
        <f>O11*Producers!$C$4*$T$2</f>
        <v>4.32</v>
      </c>
      <c r="L11" s="4">
        <f>P11*Producers!$C$4*$T$2</f>
        <v>5.4</v>
      </c>
      <c r="M11" s="4">
        <f>Q11*Producers!$C$4*$T$2</f>
        <v>3.24</v>
      </c>
      <c r="N11" s="18" t="s">
        <v>15</v>
      </c>
      <c r="O11" s="4">
        <v>5.3999999999999999E-2</v>
      </c>
      <c r="P11" s="4">
        <v>6.7500000000000004E-2</v>
      </c>
      <c r="Q11" s="4">
        <v>4.0500000000000001E-2</v>
      </c>
      <c r="R11" t="s">
        <v>15</v>
      </c>
    </row>
    <row r="12" spans="1:20" x14ac:dyDescent="0.3">
      <c r="J12" s="13">
        <v>43985.499997569445</v>
      </c>
      <c r="K12" s="4">
        <f>O12*Producers!$C$4*$T$2</f>
        <v>17.28</v>
      </c>
      <c r="L12" s="4">
        <f>P12*Producers!$C$4*$T$2</f>
        <v>21.6</v>
      </c>
      <c r="M12" s="4">
        <f>Q12*Producers!$C$4*$T$2</f>
        <v>12.96</v>
      </c>
      <c r="N12" s="18"/>
      <c r="O12" s="4">
        <v>0.216</v>
      </c>
      <c r="P12" s="4">
        <v>0.27</v>
      </c>
      <c r="Q12" s="4">
        <v>0.16200000000000001</v>
      </c>
    </row>
    <row r="13" spans="1:20" x14ac:dyDescent="0.3">
      <c r="J13" s="13">
        <v>43985.749997569445</v>
      </c>
      <c r="K13" s="4">
        <f>O13*Producers!$C$4*$T$2</f>
        <v>19.600000000000001</v>
      </c>
      <c r="L13" s="4">
        <f>P13*Producers!$C$4*$T$2</f>
        <v>24.504000000000001</v>
      </c>
      <c r="M13" s="4">
        <f>Q13*Producers!$C$4*$T$2</f>
        <v>13.904</v>
      </c>
      <c r="N13" s="18"/>
      <c r="O13" s="4">
        <v>0.245</v>
      </c>
      <c r="P13" s="4">
        <v>0.30630000000000002</v>
      </c>
      <c r="Q13" s="4">
        <v>0.17380000000000001</v>
      </c>
    </row>
    <row r="14" spans="1:20" x14ac:dyDescent="0.3">
      <c r="J14" s="13">
        <v>43986</v>
      </c>
      <c r="K14" s="4">
        <f>O14*Producers!$C$4*$T$2</f>
        <v>13.759999999999998</v>
      </c>
      <c r="L14" s="4">
        <f>P14*Producers!$C$4*$T$2</f>
        <v>17.2</v>
      </c>
      <c r="M14" s="4">
        <f>Q14*Producers!$C$4*$T$2</f>
        <v>10.32</v>
      </c>
      <c r="N14" s="18"/>
      <c r="O14" s="4">
        <v>0.17199999999999999</v>
      </c>
      <c r="P14" s="4">
        <v>0.215</v>
      </c>
      <c r="Q14" s="4">
        <v>0.129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A73"/>
  <sheetViews>
    <sheetView zoomScaleNormal="100" workbookViewId="0">
      <selection activeCell="D36" sqref="D36"/>
    </sheetView>
  </sheetViews>
  <sheetFormatPr baseColWidth="10" defaultColWidth="11.44140625" defaultRowHeight="14.4" x14ac:dyDescent="0.3"/>
  <cols>
    <col min="1" max="1" width="19.88671875" bestFit="1" customWidth="1"/>
    <col min="3" max="3" width="11.5546875" customWidth="1"/>
  </cols>
  <sheetData>
    <row r="1" spans="1:1" x14ac:dyDescent="0.3">
      <c r="A1" s="12" t="s">
        <v>10</v>
      </c>
    </row>
    <row r="2" spans="1:1" x14ac:dyDescent="0.3">
      <c r="A2" s="5">
        <v>43983</v>
      </c>
    </row>
    <row r="3" spans="1:1" x14ac:dyDescent="0.3">
      <c r="A3" s="5">
        <v>43983.041666666664</v>
      </c>
    </row>
    <row r="4" spans="1:1" x14ac:dyDescent="0.3">
      <c r="A4" s="5">
        <v>43983.08333321759</v>
      </c>
    </row>
    <row r="5" spans="1:1" x14ac:dyDescent="0.3">
      <c r="A5" s="5">
        <v>43983.124999826388</v>
      </c>
    </row>
    <row r="6" spans="1:1" x14ac:dyDescent="0.3">
      <c r="A6" s="5">
        <v>43983.166666435187</v>
      </c>
    </row>
    <row r="7" spans="1:1" x14ac:dyDescent="0.3">
      <c r="A7" s="5">
        <v>43983.208333043978</v>
      </c>
    </row>
    <row r="8" spans="1:1" x14ac:dyDescent="0.3">
      <c r="A8" s="5">
        <v>43983.249999652777</v>
      </c>
    </row>
    <row r="9" spans="1:1" x14ac:dyDescent="0.3">
      <c r="A9" s="5">
        <v>43983.291666261575</v>
      </c>
    </row>
    <row r="10" spans="1:1" x14ac:dyDescent="0.3">
      <c r="A10" s="5">
        <v>43983.333332870374</v>
      </c>
    </row>
    <row r="11" spans="1:1" x14ac:dyDescent="0.3">
      <c r="A11" s="5">
        <v>43983.374999479165</v>
      </c>
    </row>
    <row r="12" spans="1:1" x14ac:dyDescent="0.3">
      <c r="A12" s="5">
        <v>43983.416666087964</v>
      </c>
    </row>
    <row r="13" spans="1:1" x14ac:dyDescent="0.3">
      <c r="A13" s="5">
        <v>43983.458332696762</v>
      </c>
    </row>
    <row r="14" spans="1:1" x14ac:dyDescent="0.3">
      <c r="A14" s="5">
        <v>43983.499999305554</v>
      </c>
    </row>
    <row r="15" spans="1:1" x14ac:dyDescent="0.3">
      <c r="A15" s="5">
        <v>43983.541665914352</v>
      </c>
    </row>
    <row r="16" spans="1:1" x14ac:dyDescent="0.3">
      <c r="A16" s="5">
        <v>43983.583332523151</v>
      </c>
    </row>
    <row r="17" spans="1:1" x14ac:dyDescent="0.3">
      <c r="A17" s="5">
        <v>43983.624999131942</v>
      </c>
    </row>
    <row r="18" spans="1:1" x14ac:dyDescent="0.3">
      <c r="A18" s="5">
        <v>43983.66666574074</v>
      </c>
    </row>
    <row r="19" spans="1:1" x14ac:dyDescent="0.3">
      <c r="A19" s="5">
        <v>43983.708332349539</v>
      </c>
    </row>
    <row r="20" spans="1:1" x14ac:dyDescent="0.3">
      <c r="A20" s="5">
        <v>43983.74999895833</v>
      </c>
    </row>
    <row r="21" spans="1:1" x14ac:dyDescent="0.3">
      <c r="A21" s="5">
        <v>43983.791665567129</v>
      </c>
    </row>
    <row r="22" spans="1:1" x14ac:dyDescent="0.3">
      <c r="A22" s="5">
        <v>43983.833332175927</v>
      </c>
    </row>
    <row r="23" spans="1:1" x14ac:dyDescent="0.3">
      <c r="A23" s="5">
        <v>43983.874998784719</v>
      </c>
    </row>
    <row r="24" spans="1:1" x14ac:dyDescent="0.3">
      <c r="A24" s="5">
        <v>43983.916665393517</v>
      </c>
    </row>
    <row r="25" spans="1:1" x14ac:dyDescent="0.3">
      <c r="A25" s="5">
        <v>43983.958332002316</v>
      </c>
    </row>
    <row r="26" spans="1:1" x14ac:dyDescent="0.3">
      <c r="A26" s="5">
        <v>43983.999998611114</v>
      </c>
    </row>
    <row r="27" spans="1:1" x14ac:dyDescent="0.3">
      <c r="A27" s="5">
        <v>43984.041665219906</v>
      </c>
    </row>
    <row r="28" spans="1:1" x14ac:dyDescent="0.3">
      <c r="A28" s="5">
        <v>43984.083331828704</v>
      </c>
    </row>
    <row r="29" spans="1:1" x14ac:dyDescent="0.3">
      <c r="A29" s="5">
        <v>43984.124998437503</v>
      </c>
    </row>
    <row r="30" spans="1:1" x14ac:dyDescent="0.3">
      <c r="A30" s="5">
        <v>43984.166665046294</v>
      </c>
    </row>
    <row r="31" spans="1:1" x14ac:dyDescent="0.3">
      <c r="A31" s="5">
        <v>43984.208331655092</v>
      </c>
    </row>
    <row r="32" spans="1:1" x14ac:dyDescent="0.3">
      <c r="A32" s="5">
        <v>43984.249998263891</v>
      </c>
    </row>
    <row r="33" spans="1:1" x14ac:dyDescent="0.3">
      <c r="A33" s="5">
        <v>43984.291664872682</v>
      </c>
    </row>
    <row r="34" spans="1:1" x14ac:dyDescent="0.3">
      <c r="A34" s="5">
        <v>43984.333331481481</v>
      </c>
    </row>
    <row r="35" spans="1:1" x14ac:dyDescent="0.3">
      <c r="A35" s="5">
        <v>43984.374998090279</v>
      </c>
    </row>
    <row r="36" spans="1:1" x14ac:dyDescent="0.3">
      <c r="A36" s="5">
        <v>43984.416664699071</v>
      </c>
    </row>
    <row r="37" spans="1:1" x14ac:dyDescent="0.3">
      <c r="A37" s="5">
        <v>43984.458331307869</v>
      </c>
    </row>
    <row r="38" spans="1:1" x14ac:dyDescent="0.3">
      <c r="A38" s="5">
        <v>43984.499997916668</v>
      </c>
    </row>
    <row r="39" spans="1:1" x14ac:dyDescent="0.3">
      <c r="A39" s="5">
        <v>43984.541664525466</v>
      </c>
    </row>
    <row r="40" spans="1:1" x14ac:dyDescent="0.3">
      <c r="A40" s="5">
        <v>43984.583331134258</v>
      </c>
    </row>
    <row r="41" spans="1:1" x14ac:dyDescent="0.3">
      <c r="A41" s="5">
        <v>43984.624997743056</v>
      </c>
    </row>
    <row r="42" spans="1:1" x14ac:dyDescent="0.3">
      <c r="A42" s="5">
        <v>43984.666664351855</v>
      </c>
    </row>
    <row r="43" spans="1:1" x14ac:dyDescent="0.3">
      <c r="A43" s="5">
        <v>43984.708330960646</v>
      </c>
    </row>
    <row r="44" spans="1:1" x14ac:dyDescent="0.3">
      <c r="A44" s="5">
        <v>43984.749997569445</v>
      </c>
    </row>
    <row r="45" spans="1:1" x14ac:dyDescent="0.3">
      <c r="A45" s="5">
        <v>43984.791664178243</v>
      </c>
    </row>
    <row r="46" spans="1:1" x14ac:dyDescent="0.3">
      <c r="A46" s="5">
        <v>43984.833330787034</v>
      </c>
    </row>
    <row r="47" spans="1:1" x14ac:dyDescent="0.3">
      <c r="A47" s="5">
        <v>43984.874997395833</v>
      </c>
    </row>
    <row r="48" spans="1:1" x14ac:dyDescent="0.3">
      <c r="A48" s="5">
        <v>43984.916664004631</v>
      </c>
    </row>
    <row r="49" spans="1:1" x14ac:dyDescent="0.3">
      <c r="A49" s="5">
        <v>43984.95833090278</v>
      </c>
    </row>
    <row r="50" spans="1:1" x14ac:dyDescent="0.3">
      <c r="A50" s="13">
        <v>43984.999997569445</v>
      </c>
    </row>
    <row r="51" spans="1:1" x14ac:dyDescent="0.3">
      <c r="A51" s="13">
        <v>43985.041664236109</v>
      </c>
    </row>
    <row r="52" spans="1:1" x14ac:dyDescent="0.3">
      <c r="A52" s="13">
        <v>43985.08333090278</v>
      </c>
    </row>
    <row r="53" spans="1:1" x14ac:dyDescent="0.3">
      <c r="A53" s="13">
        <v>43985.124997569445</v>
      </c>
    </row>
    <row r="54" spans="1:1" x14ac:dyDescent="0.3">
      <c r="A54" s="13">
        <v>43985.166664236109</v>
      </c>
    </row>
    <row r="55" spans="1:1" x14ac:dyDescent="0.3">
      <c r="A55" s="13">
        <v>43985.20833090278</v>
      </c>
    </row>
    <row r="56" spans="1:1" x14ac:dyDescent="0.3">
      <c r="A56" s="13">
        <v>43985.249997569445</v>
      </c>
    </row>
    <row r="57" spans="1:1" x14ac:dyDescent="0.3">
      <c r="A57" s="13">
        <v>43985.291664236109</v>
      </c>
    </row>
    <row r="58" spans="1:1" x14ac:dyDescent="0.3">
      <c r="A58" s="13">
        <v>43985.33333090278</v>
      </c>
    </row>
    <row r="59" spans="1:1" x14ac:dyDescent="0.3">
      <c r="A59" s="13">
        <v>43985.374997569445</v>
      </c>
    </row>
    <row r="60" spans="1:1" x14ac:dyDescent="0.3">
      <c r="A60" s="13">
        <v>43985.416664236109</v>
      </c>
    </row>
    <row r="61" spans="1:1" x14ac:dyDescent="0.3">
      <c r="A61" s="13">
        <v>43985.45833090278</v>
      </c>
    </row>
    <row r="62" spans="1:1" x14ac:dyDescent="0.3">
      <c r="A62" s="13">
        <v>43985.499997569445</v>
      </c>
    </row>
    <row r="63" spans="1:1" x14ac:dyDescent="0.3">
      <c r="A63" s="13">
        <v>43985.541664236109</v>
      </c>
    </row>
    <row r="64" spans="1:1" x14ac:dyDescent="0.3">
      <c r="A64" s="13">
        <v>43985.58333090278</v>
      </c>
    </row>
    <row r="65" spans="1:1" x14ac:dyDescent="0.3">
      <c r="A65" s="13">
        <v>43985.624997569445</v>
      </c>
    </row>
    <row r="66" spans="1:1" x14ac:dyDescent="0.3">
      <c r="A66" s="13">
        <v>43985.666664236109</v>
      </c>
    </row>
    <row r="67" spans="1:1" x14ac:dyDescent="0.3">
      <c r="A67" s="13">
        <v>43985.70833090278</v>
      </c>
    </row>
    <row r="68" spans="1:1" x14ac:dyDescent="0.3">
      <c r="A68" s="13">
        <v>43985.749997569445</v>
      </c>
    </row>
    <row r="69" spans="1:1" x14ac:dyDescent="0.3">
      <c r="A69" s="13">
        <v>43985.791664236109</v>
      </c>
    </row>
    <row r="70" spans="1:1" x14ac:dyDescent="0.3">
      <c r="A70" s="13">
        <v>43985.83333090278</v>
      </c>
    </row>
    <row r="71" spans="1:1" x14ac:dyDescent="0.3">
      <c r="A71" s="13">
        <v>43985.874997569445</v>
      </c>
    </row>
    <row r="72" spans="1:1" x14ac:dyDescent="0.3">
      <c r="A72" s="13">
        <v>43985.916664236109</v>
      </c>
    </row>
    <row r="73" spans="1:1" x14ac:dyDescent="0.3">
      <c r="A73" s="13">
        <v>43985.95833090278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J74"/>
  <sheetViews>
    <sheetView topLeftCell="A9" zoomScale="70" zoomScaleNormal="70" workbookViewId="0">
      <selection activeCell="X40" sqref="X40"/>
    </sheetView>
  </sheetViews>
  <sheetFormatPr baseColWidth="10" defaultColWidth="11.44140625" defaultRowHeight="14.4" x14ac:dyDescent="0.3"/>
  <cols>
    <col min="1" max="1" width="18.109375" customWidth="1"/>
    <col min="5" max="5" width="12.77734375" bestFit="1" customWidth="1"/>
    <col min="9" max="10" width="29" bestFit="1" customWidth="1"/>
  </cols>
  <sheetData>
    <row r="1" spans="1:10" x14ac:dyDescent="0.3">
      <c r="A1" s="2" t="s">
        <v>10</v>
      </c>
      <c r="B1" s="2" t="s">
        <v>16</v>
      </c>
      <c r="C1" s="2" t="s">
        <v>11</v>
      </c>
      <c r="D1" s="2" t="s">
        <v>11</v>
      </c>
      <c r="E1" s="2" t="s">
        <v>12</v>
      </c>
      <c r="F1" s="2" t="s">
        <v>12</v>
      </c>
      <c r="G1" s="2" t="s">
        <v>13</v>
      </c>
      <c r="H1" s="2" t="s">
        <v>13</v>
      </c>
      <c r="I1" s="2"/>
    </row>
    <row r="2" spans="1:10" x14ac:dyDescent="0.3">
      <c r="A2" s="5">
        <v>43983</v>
      </c>
      <c r="B2">
        <v>0.54780393804045202</v>
      </c>
      <c r="C2">
        <v>3.9E-2</v>
      </c>
      <c r="D2">
        <f>C2*Time_wind_data!$T$2*Producers!$C$4</f>
        <v>3.12</v>
      </c>
      <c r="E2">
        <v>3.9E-2</v>
      </c>
      <c r="F2">
        <f>E2*Time_wind_data!$T$2*Producers!$C$4</f>
        <v>3.12</v>
      </c>
      <c r="G2">
        <v>3.9E-2</v>
      </c>
      <c r="H2">
        <f>G2*Time_wind_data!$T$2*Producers!$C$4</f>
        <v>3.12</v>
      </c>
    </row>
    <row r="3" spans="1:10" x14ac:dyDescent="0.3">
      <c r="A3" s="5">
        <v>43983.041666666664</v>
      </c>
      <c r="B3">
        <v>0.53363441354610297</v>
      </c>
      <c r="C3">
        <v>3.6999999999999998E-2</v>
      </c>
      <c r="D3">
        <f>C3*Time_wind_data!$T$2*Producers!$C$4</f>
        <v>2.96</v>
      </c>
      <c r="E3">
        <v>3.6999999999999998E-2</v>
      </c>
      <c r="F3">
        <f>E3*Time_wind_data!$T$2*Producers!$C$4</f>
        <v>2.96</v>
      </c>
      <c r="G3">
        <v>3.6999999999999998E-2</v>
      </c>
      <c r="H3">
        <f>G3*Time_wind_data!$T$2*Producers!$C$4</f>
        <v>2.96</v>
      </c>
      <c r="J3" s="3" t="s">
        <v>17</v>
      </c>
    </row>
    <row r="4" spans="1:10" x14ac:dyDescent="0.3">
      <c r="A4" s="5">
        <v>43983.08333321759</v>
      </c>
      <c r="B4">
        <v>0.51845278015929996</v>
      </c>
      <c r="C4">
        <v>4.1000000000000002E-2</v>
      </c>
      <c r="D4">
        <f>C4*Time_wind_data!$T$2*Producers!$C$4</f>
        <v>3.2800000000000002</v>
      </c>
      <c r="E4">
        <v>4.1000000000000002E-2</v>
      </c>
      <c r="F4">
        <f>E4*Time_wind_data!$T$2*Producers!$C$4</f>
        <v>3.2800000000000002</v>
      </c>
      <c r="G4">
        <v>4.1000000000000002E-2</v>
      </c>
      <c r="H4">
        <f>G4*Time_wind_data!$T$2*Producers!$C$4</f>
        <v>3.2800000000000002</v>
      </c>
      <c r="J4" s="3" t="s">
        <v>18</v>
      </c>
    </row>
    <row r="5" spans="1:10" x14ac:dyDescent="0.3">
      <c r="A5" s="5">
        <v>43983.124999826388</v>
      </c>
      <c r="B5">
        <v>0.52123607961354701</v>
      </c>
      <c r="C5">
        <v>4.3999999999999997E-2</v>
      </c>
      <c r="D5">
        <f>C5*Time_wind_data!$T$2*Producers!$C$4</f>
        <v>3.5199999999999996</v>
      </c>
      <c r="E5">
        <v>4.3999999999999997E-2</v>
      </c>
      <c r="F5">
        <f>E5*Time_wind_data!$T$2*Producers!$C$4</f>
        <v>3.5199999999999996</v>
      </c>
      <c r="G5">
        <v>4.3999999999999997E-2</v>
      </c>
      <c r="H5">
        <f>G5*Time_wind_data!$T$2*Producers!$C$4</f>
        <v>3.5199999999999996</v>
      </c>
      <c r="J5" s="3" t="s">
        <v>19</v>
      </c>
    </row>
    <row r="6" spans="1:10" x14ac:dyDescent="0.3">
      <c r="A6" s="5">
        <v>43983.166666435187</v>
      </c>
      <c r="B6">
        <v>0.53844193078525704</v>
      </c>
      <c r="C6">
        <v>4.3999999999999997E-2</v>
      </c>
      <c r="D6">
        <f>C6*Time_wind_data!$T$2*Producers!$C$4</f>
        <v>3.5199999999999996</v>
      </c>
      <c r="E6">
        <v>4.3999999999999997E-2</v>
      </c>
      <c r="F6">
        <f>E6*Time_wind_data!$T$2*Producers!$C$4</f>
        <v>3.5199999999999996</v>
      </c>
      <c r="G6">
        <v>4.3999999999999997E-2</v>
      </c>
      <c r="H6">
        <f>G6*Time_wind_data!$T$2*Producers!$C$4</f>
        <v>3.5199999999999996</v>
      </c>
    </row>
    <row r="7" spans="1:10" x14ac:dyDescent="0.3">
      <c r="A7" s="5">
        <v>43983.208333043978</v>
      </c>
      <c r="B7">
        <v>0.56323859865036696</v>
      </c>
      <c r="C7">
        <v>0.01</v>
      </c>
      <c r="D7">
        <f>C7*Time_wind_data!$T$2*Producers!$C$4</f>
        <v>0.8</v>
      </c>
      <c r="E7">
        <v>0.01</v>
      </c>
      <c r="F7">
        <f>E7*Time_wind_data!$T$2*Producers!$C$4</f>
        <v>0.8</v>
      </c>
      <c r="G7">
        <v>0.01</v>
      </c>
      <c r="H7">
        <f>G7*Time_wind_data!$T$2*Producers!$C$4</f>
        <v>0.8</v>
      </c>
    </row>
    <row r="8" spans="1:10" x14ac:dyDescent="0.3">
      <c r="A8" s="5">
        <v>43983.249999652777</v>
      </c>
      <c r="B8">
        <v>0.594360947093312</v>
      </c>
      <c r="C8">
        <v>7.0000000000000001E-3</v>
      </c>
      <c r="D8">
        <f>C8*Time_wind_data!$T$2*Producers!$C$4</f>
        <v>0.56000000000000005</v>
      </c>
      <c r="E8">
        <v>7.0000000000000001E-3</v>
      </c>
      <c r="F8">
        <f>E8*Time_wind_data!$T$2*Producers!$C$4</f>
        <v>0.56000000000000005</v>
      </c>
      <c r="G8">
        <v>7.0000000000000001E-3</v>
      </c>
      <c r="H8">
        <f>G8*Time_wind_data!$T$2*Producers!$C$4</f>
        <v>0.56000000000000005</v>
      </c>
    </row>
    <row r="9" spans="1:10" x14ac:dyDescent="0.3">
      <c r="A9" s="5">
        <v>43983.291666261575</v>
      </c>
      <c r="B9">
        <v>0.64496639171598702</v>
      </c>
      <c r="C9">
        <v>2.7E-2</v>
      </c>
      <c r="D9">
        <f>C9*Time_wind_data!$T$2*Producers!$C$4</f>
        <v>2.16</v>
      </c>
      <c r="E9">
        <v>2.7E-2</v>
      </c>
      <c r="F9">
        <f>E9*Time_wind_data!$T$2*Producers!$C$4</f>
        <v>2.16</v>
      </c>
      <c r="G9">
        <v>2.7E-2</v>
      </c>
      <c r="H9">
        <f>G9*Time_wind_data!$T$2*Producers!$C$4</f>
        <v>2.16</v>
      </c>
    </row>
    <row r="10" spans="1:10" x14ac:dyDescent="0.3">
      <c r="A10" s="5">
        <v>43983.333332870374</v>
      </c>
      <c r="B10">
        <v>0.67457057682025101</v>
      </c>
      <c r="C10">
        <v>4.2000000000000003E-2</v>
      </c>
      <c r="D10">
        <f>C10*Time_wind_data!$T$2*Producers!$C$4</f>
        <v>3.3600000000000003</v>
      </c>
      <c r="E10">
        <v>4.2000000000000003E-2</v>
      </c>
      <c r="F10">
        <f>E10*Time_wind_data!$T$2*Producers!$C$4</f>
        <v>3.3600000000000003</v>
      </c>
      <c r="G10">
        <v>4.2000000000000003E-2</v>
      </c>
      <c r="H10">
        <f>G10*Time_wind_data!$T$2*Producers!$C$4</f>
        <v>3.3600000000000003</v>
      </c>
    </row>
    <row r="11" spans="1:10" x14ac:dyDescent="0.3">
      <c r="A11" s="5">
        <v>43983.374999479165</v>
      </c>
      <c r="B11">
        <v>0.68975221020705402</v>
      </c>
      <c r="C11">
        <v>4.5999999999999999E-2</v>
      </c>
      <c r="D11">
        <f>C11*Time_wind_data!$T$2*Producers!$C$4</f>
        <v>3.6799999999999997</v>
      </c>
      <c r="E11">
        <v>4.5999999999999999E-2</v>
      </c>
      <c r="F11">
        <f>E11*Time_wind_data!$T$2*Producers!$C$4</f>
        <v>3.6799999999999997</v>
      </c>
      <c r="G11">
        <v>4.5999999999999999E-2</v>
      </c>
      <c r="H11">
        <f>G11*Time_wind_data!$T$2*Producers!$C$4</f>
        <v>3.6799999999999997</v>
      </c>
    </row>
    <row r="12" spans="1:10" x14ac:dyDescent="0.3">
      <c r="A12" s="5">
        <v>43983.416666087964</v>
      </c>
      <c r="B12">
        <v>0.69127037354573395</v>
      </c>
      <c r="C12">
        <v>4.5999999999999999E-2</v>
      </c>
      <c r="D12">
        <f>C12*Time_wind_data!$T$2*Producers!$C$4</f>
        <v>3.6799999999999997</v>
      </c>
      <c r="E12">
        <v>4.5999999999999999E-2</v>
      </c>
      <c r="F12">
        <f>E12*Time_wind_data!$T$2*Producers!$C$4</f>
        <v>3.6799999999999997</v>
      </c>
      <c r="G12">
        <v>4.5999999999999999E-2</v>
      </c>
      <c r="H12">
        <f>G12*Time_wind_data!$T$2*Producers!$C$4</f>
        <v>3.6799999999999997</v>
      </c>
    </row>
    <row r="13" spans="1:10" x14ac:dyDescent="0.3">
      <c r="A13" s="5">
        <v>43983.458332696762</v>
      </c>
      <c r="B13">
        <v>0.68114928462119895</v>
      </c>
      <c r="C13">
        <v>4.7E-2</v>
      </c>
      <c r="D13">
        <f>C13*Time_wind_data!$T$2*Producers!$C$4</f>
        <v>3.76</v>
      </c>
      <c r="E13">
        <v>4.7E-2</v>
      </c>
      <c r="F13">
        <f>E13*Time_wind_data!$T$2*Producers!$C$4</f>
        <v>3.76</v>
      </c>
      <c r="G13">
        <v>4.7E-2</v>
      </c>
      <c r="H13">
        <f>G13*Time_wind_data!$T$2*Producers!$C$4</f>
        <v>3.76</v>
      </c>
    </row>
    <row r="14" spans="1:10" x14ac:dyDescent="0.3">
      <c r="A14" s="5">
        <v>43983.499999305554</v>
      </c>
      <c r="B14">
        <v>0.68216139351365301</v>
      </c>
      <c r="C14">
        <v>0.05</v>
      </c>
      <c r="D14">
        <f>C14*Time_wind_data!$T$2*Producers!$C$4</f>
        <v>4</v>
      </c>
      <c r="E14">
        <v>0.05</v>
      </c>
      <c r="F14">
        <f>E14*Time_wind_data!$T$2*Producers!$C$4</f>
        <v>4</v>
      </c>
      <c r="G14">
        <v>0.05</v>
      </c>
      <c r="H14">
        <f>G14*Time_wind_data!$T$2*Producers!$C$4</f>
        <v>4</v>
      </c>
    </row>
    <row r="15" spans="1:10" x14ac:dyDescent="0.3">
      <c r="A15" s="5">
        <v>43983.541665914352</v>
      </c>
      <c r="B15">
        <v>0.68039020295185904</v>
      </c>
      <c r="C15">
        <v>5.6000000000000001E-2</v>
      </c>
      <c r="D15">
        <f>C15*Time_wind_data!$T$2*Producers!$C$4</f>
        <v>4.4800000000000004</v>
      </c>
      <c r="E15">
        <v>5.6000000000000001E-2</v>
      </c>
      <c r="F15">
        <f>E15*Time_wind_data!$T$2*Producers!$C$4</f>
        <v>4.4800000000000004</v>
      </c>
      <c r="G15">
        <v>5.6000000000000001E-2</v>
      </c>
      <c r="H15">
        <f>G15*Time_wind_data!$T$2*Producers!$C$4</f>
        <v>4.4800000000000004</v>
      </c>
    </row>
    <row r="16" spans="1:10" x14ac:dyDescent="0.3">
      <c r="A16" s="5">
        <v>43983.583332523151</v>
      </c>
      <c r="B16">
        <v>0.70594595248630998</v>
      </c>
      <c r="C16">
        <v>6.5000000000000002E-2</v>
      </c>
      <c r="D16">
        <f>C16*Time_wind_data!$T$2*Producers!$C$4</f>
        <v>5.2</v>
      </c>
      <c r="E16">
        <v>6.5000000000000002E-2</v>
      </c>
      <c r="F16">
        <f>E16*Time_wind_data!$T$2*Producers!$C$4</f>
        <v>5.2</v>
      </c>
      <c r="G16">
        <v>6.5000000000000002E-2</v>
      </c>
      <c r="H16">
        <f>G16*Time_wind_data!$T$2*Producers!$C$4</f>
        <v>5.2</v>
      </c>
    </row>
    <row r="17" spans="1:8" x14ac:dyDescent="0.3">
      <c r="A17" s="5">
        <v>43983.624999131942</v>
      </c>
      <c r="B17">
        <v>0.69228248243818702</v>
      </c>
      <c r="C17">
        <v>7.8E-2</v>
      </c>
      <c r="D17">
        <f>C17*Time_wind_data!$T$2*Producers!$C$4</f>
        <v>6.24</v>
      </c>
      <c r="E17">
        <v>7.8E-2</v>
      </c>
      <c r="F17">
        <f>E17*Time_wind_data!$T$2*Producers!$C$4</f>
        <v>6.24</v>
      </c>
      <c r="G17">
        <v>7.8E-2</v>
      </c>
      <c r="H17">
        <f>G17*Time_wind_data!$T$2*Producers!$C$4</f>
        <v>6.24</v>
      </c>
    </row>
    <row r="18" spans="1:8" x14ac:dyDescent="0.3">
      <c r="A18" s="5">
        <v>43983.66666574074</v>
      </c>
      <c r="B18">
        <v>0.69582486356177498</v>
      </c>
      <c r="C18">
        <v>0.08</v>
      </c>
      <c r="D18">
        <f>C18*Time_wind_data!$T$2*Producers!$C$4</f>
        <v>6.4</v>
      </c>
      <c r="E18">
        <v>0.08</v>
      </c>
      <c r="F18">
        <f>E18*Time_wind_data!$T$2*Producers!$C$4</f>
        <v>6.4</v>
      </c>
      <c r="G18">
        <v>0.08</v>
      </c>
      <c r="H18">
        <f>G18*Time_wind_data!$T$2*Producers!$C$4</f>
        <v>6.4</v>
      </c>
    </row>
    <row r="19" spans="1:8" x14ac:dyDescent="0.3">
      <c r="A19" s="5">
        <v>43983.708332349539</v>
      </c>
      <c r="B19">
        <v>0.69607789078488802</v>
      </c>
      <c r="C19">
        <v>6.7000000000000004E-2</v>
      </c>
      <c r="D19">
        <f>C19*Time_wind_data!$T$2*Producers!$C$4</f>
        <v>5.36</v>
      </c>
      <c r="E19">
        <v>6.7000000000000004E-2</v>
      </c>
      <c r="F19">
        <f>E19*Time_wind_data!$T$2*Producers!$C$4</f>
        <v>5.36</v>
      </c>
      <c r="G19">
        <v>6.7000000000000004E-2</v>
      </c>
      <c r="H19">
        <f>G19*Time_wind_data!$T$2*Producers!$C$4</f>
        <v>5.36</v>
      </c>
    </row>
    <row r="20" spans="1:8" x14ac:dyDescent="0.3">
      <c r="A20" s="5">
        <v>43983.74999895833</v>
      </c>
      <c r="B20">
        <v>0.70493384359385602</v>
      </c>
      <c r="C20">
        <v>6.6000000000000003E-2</v>
      </c>
      <c r="D20">
        <f>C20*Time_wind_data!$T$2*Producers!$C$4</f>
        <v>5.28</v>
      </c>
      <c r="E20">
        <v>6.6000000000000003E-2</v>
      </c>
      <c r="F20">
        <f>E20*Time_wind_data!$T$2*Producers!$C$4</f>
        <v>5.28</v>
      </c>
      <c r="G20">
        <v>6.6000000000000003E-2</v>
      </c>
      <c r="H20">
        <f>G20*Time_wind_data!$T$2*Producers!$C$4</f>
        <v>5.28</v>
      </c>
    </row>
    <row r="21" spans="1:8" x14ac:dyDescent="0.3">
      <c r="A21" s="5">
        <v>43983.791665567129</v>
      </c>
      <c r="B21">
        <v>0.707970170271217</v>
      </c>
      <c r="C21">
        <v>8.2000000000000003E-2</v>
      </c>
      <c r="D21">
        <f>C21*Time_wind_data!$T$2*Producers!$C$4</f>
        <v>6.5600000000000005</v>
      </c>
      <c r="E21">
        <v>8.2000000000000003E-2</v>
      </c>
      <c r="F21">
        <f>E21*Time_wind_data!$T$2*Producers!$C$4</f>
        <v>6.5600000000000005</v>
      </c>
      <c r="G21">
        <v>8.2000000000000003E-2</v>
      </c>
      <c r="H21">
        <f>G21*Time_wind_data!$T$2*Producers!$C$4</f>
        <v>6.5600000000000005</v>
      </c>
    </row>
    <row r="22" spans="1:8" x14ac:dyDescent="0.3">
      <c r="A22" s="5">
        <v>43983.833332175927</v>
      </c>
      <c r="B22">
        <v>0.69430670022309404</v>
      </c>
      <c r="C22">
        <v>9.1999999999999998E-2</v>
      </c>
      <c r="D22">
        <f>C22*Time_wind_data!$T$2*Producers!$C$4</f>
        <v>7.3599999999999994</v>
      </c>
      <c r="E22">
        <v>9.1999999999999998E-2</v>
      </c>
      <c r="F22">
        <f>E22*Time_wind_data!$T$2*Producers!$C$4</f>
        <v>7.3599999999999994</v>
      </c>
      <c r="G22">
        <v>9.1999999999999998E-2</v>
      </c>
      <c r="H22">
        <f>G22*Time_wind_data!$T$2*Producers!$C$4</f>
        <v>7.3599999999999994</v>
      </c>
    </row>
    <row r="23" spans="1:8" x14ac:dyDescent="0.3">
      <c r="A23" s="5">
        <v>43983.874998784719</v>
      </c>
      <c r="B23">
        <v>0.66672673290373696</v>
      </c>
      <c r="C23">
        <v>8.8999999999999996E-2</v>
      </c>
      <c r="D23">
        <f>C23*Time_wind_data!$T$2*Producers!$C$4</f>
        <v>7.1199999999999992</v>
      </c>
      <c r="E23">
        <v>8.8999999999999996E-2</v>
      </c>
      <c r="F23">
        <f>E23*Time_wind_data!$T$2*Producers!$C$4</f>
        <v>7.1199999999999992</v>
      </c>
      <c r="G23">
        <v>8.8999999999999996E-2</v>
      </c>
      <c r="H23">
        <f>G23*Time_wind_data!$T$2*Producers!$C$4</f>
        <v>7.1199999999999992</v>
      </c>
    </row>
    <row r="24" spans="1:8" x14ac:dyDescent="0.3">
      <c r="A24" s="5">
        <v>43983.916665393517</v>
      </c>
      <c r="B24">
        <v>0.61055468937256796</v>
      </c>
      <c r="C24">
        <v>7.2999999999999995E-2</v>
      </c>
      <c r="D24">
        <f>C24*Time_wind_data!$T$2*Producers!$C$4</f>
        <v>5.84</v>
      </c>
      <c r="E24">
        <v>7.2999999999999995E-2</v>
      </c>
      <c r="F24">
        <f>E24*Time_wind_data!$T$2*Producers!$C$4</f>
        <v>5.84</v>
      </c>
      <c r="G24">
        <v>7.2999999999999995E-2</v>
      </c>
      <c r="H24">
        <f>G24*Time_wind_data!$T$2*Producers!$C$4</f>
        <v>5.84</v>
      </c>
    </row>
    <row r="25" spans="1:8" x14ac:dyDescent="0.3">
      <c r="A25" s="5">
        <v>43983.958332002316</v>
      </c>
      <c r="B25">
        <v>0.56500978921216105</v>
      </c>
      <c r="C25">
        <v>5.2999999999999999E-2</v>
      </c>
      <c r="D25">
        <f>C25*Time_wind_data!$T$2*Producers!$C$4</f>
        <v>4.24</v>
      </c>
      <c r="E25">
        <v>5.2999999999999999E-2</v>
      </c>
      <c r="F25">
        <f>E25*Time_wind_data!$T$2*Producers!$C$4</f>
        <v>4.24</v>
      </c>
      <c r="G25">
        <v>5.2999999999999999E-2</v>
      </c>
      <c r="H25">
        <f>G25*Time_wind_data!$T$2*Producers!$C$4</f>
        <v>4.24</v>
      </c>
    </row>
    <row r="26" spans="1:8" x14ac:dyDescent="0.3">
      <c r="A26" s="5">
        <v>43983.999998611114</v>
      </c>
      <c r="B26">
        <v>0.547044856371111</v>
      </c>
      <c r="C26">
        <v>3.9E-2</v>
      </c>
      <c r="D26">
        <f>C26*Time_wind_data!$T$2*Producers!$C$4</f>
        <v>3.12</v>
      </c>
      <c r="E26">
        <v>3.9E-2</v>
      </c>
      <c r="F26">
        <f>E26*Time_wind_data!$T$2*Producers!$C$4</f>
        <v>3.12</v>
      </c>
      <c r="G26">
        <v>3.9E-2</v>
      </c>
      <c r="H26">
        <f>G26*Time_wind_data!$T$2*Producers!$C$4</f>
        <v>3.12</v>
      </c>
    </row>
    <row r="27" spans="1:8" x14ac:dyDescent="0.3">
      <c r="A27" s="5">
        <v>43984.041665219906</v>
      </c>
      <c r="B27">
        <v>0.53414046799232995</v>
      </c>
      <c r="C27">
        <v>3.6999999999999998E-2</v>
      </c>
      <c r="D27">
        <f>C27*Time_wind_data!$T$2*Producers!$C$4</f>
        <v>2.96</v>
      </c>
      <c r="E27">
        <v>3.6999999999999998E-2</v>
      </c>
      <c r="F27">
        <f>E27*Time_wind_data!$T$2*Producers!$C$4</f>
        <v>2.96</v>
      </c>
      <c r="G27">
        <v>3.6999999999999998E-2</v>
      </c>
      <c r="H27">
        <f>G27*Time_wind_data!$T$2*Producers!$C$4</f>
        <v>2.96</v>
      </c>
    </row>
    <row r="28" spans="1:8" x14ac:dyDescent="0.3">
      <c r="A28" s="5">
        <v>43984.083331828704</v>
      </c>
      <c r="B28">
        <v>0.51769369848996005</v>
      </c>
      <c r="C28">
        <v>3.5999999999999997E-2</v>
      </c>
      <c r="D28">
        <f>C28*Time_wind_data!$T$2*Producers!$C$4</f>
        <v>2.88</v>
      </c>
      <c r="E28">
        <v>3.5999999999999997E-2</v>
      </c>
      <c r="F28">
        <f>E28*Time_wind_data!$T$2*Producers!$C$4</f>
        <v>2.88</v>
      </c>
      <c r="G28">
        <v>3.5999999999999997E-2</v>
      </c>
      <c r="H28">
        <f>G28*Time_wind_data!$T$2*Producers!$C$4</f>
        <v>2.88</v>
      </c>
    </row>
    <row r="29" spans="1:8" x14ac:dyDescent="0.3">
      <c r="A29" s="5">
        <v>43984.124998437503</v>
      </c>
      <c r="B29">
        <v>0.53844193078525704</v>
      </c>
      <c r="C29">
        <v>3.5999999999999997E-2</v>
      </c>
      <c r="D29">
        <f>C29*Time_wind_data!$T$2*Producers!$C$4</f>
        <v>2.88</v>
      </c>
      <c r="E29">
        <v>3.5999999999999997E-2</v>
      </c>
      <c r="F29">
        <f>E29*Time_wind_data!$T$2*Producers!$C$4</f>
        <v>2.88</v>
      </c>
      <c r="G29">
        <v>3.5999999999999997E-2</v>
      </c>
      <c r="H29">
        <f>G29*Time_wind_data!$T$2*Producers!$C$4</f>
        <v>2.88</v>
      </c>
    </row>
    <row r="30" spans="1:8" x14ac:dyDescent="0.3">
      <c r="A30" s="5">
        <v>43984.166665046294</v>
      </c>
      <c r="B30">
        <v>0.61435009771926896</v>
      </c>
      <c r="C30">
        <v>2.1000000000000001E-2</v>
      </c>
      <c r="D30">
        <f>C30*Time_wind_data!$T$2*Producers!$C$4</f>
        <v>1.6800000000000002</v>
      </c>
      <c r="E30">
        <v>2.1000000000000001E-2</v>
      </c>
      <c r="F30">
        <f>E30*Time_wind_data!$T$2*Producers!$C$4</f>
        <v>1.6800000000000002</v>
      </c>
      <c r="G30">
        <v>2.1000000000000001E-2</v>
      </c>
      <c r="H30">
        <f>G30*Time_wind_data!$T$2*Producers!$C$4</f>
        <v>1.6800000000000002</v>
      </c>
    </row>
    <row r="31" spans="1:8" x14ac:dyDescent="0.3">
      <c r="A31" s="5">
        <v>43984.208331655092</v>
      </c>
      <c r="B31">
        <v>0.72669418478160597</v>
      </c>
      <c r="C31">
        <v>5.0000000000000001E-3</v>
      </c>
      <c r="D31">
        <f>C31*Time_wind_data!$T$2*Producers!$C$4</f>
        <v>0.4</v>
      </c>
      <c r="E31">
        <v>5.0000000000000001E-3</v>
      </c>
      <c r="F31">
        <f>E31*Time_wind_data!$T$2*Producers!$C$4</f>
        <v>0.4</v>
      </c>
      <c r="G31">
        <v>5.0000000000000001E-3</v>
      </c>
      <c r="H31">
        <f>G31*Time_wind_data!$T$2*Producers!$C$4</f>
        <v>0.4</v>
      </c>
    </row>
    <row r="32" spans="1:8" x14ac:dyDescent="0.3">
      <c r="A32" s="5">
        <v>43984.249998263891</v>
      </c>
      <c r="B32">
        <v>0.77856476551984799</v>
      </c>
      <c r="C32">
        <v>4.0000000000000001E-3</v>
      </c>
      <c r="D32">
        <f>C32*Time_wind_data!$T$2*Producers!$C$4</f>
        <v>0.32</v>
      </c>
      <c r="E32">
        <v>4.0000000000000001E-3</v>
      </c>
      <c r="F32">
        <f>E32*Time_wind_data!$T$2*Producers!$C$4</f>
        <v>0.32</v>
      </c>
      <c r="G32">
        <v>4.0000000000000001E-3</v>
      </c>
      <c r="H32">
        <f>G32*Time_wind_data!$T$2*Producers!$C$4</f>
        <v>0.32</v>
      </c>
    </row>
    <row r="33" spans="1:8" x14ac:dyDescent="0.3">
      <c r="A33" s="5">
        <v>43984.291664872682</v>
      </c>
      <c r="B33">
        <v>0.79146915389863004</v>
      </c>
      <c r="C33">
        <v>1.7000000000000001E-2</v>
      </c>
      <c r="D33">
        <f>C33*Time_wind_data!$T$2*Producers!$C$4</f>
        <v>1.36</v>
      </c>
      <c r="E33">
        <v>1.7000000000000001E-2</v>
      </c>
      <c r="F33">
        <f>E33*Time_wind_data!$T$2*Producers!$C$4</f>
        <v>1.36</v>
      </c>
      <c r="G33">
        <v>1.7000000000000001E-2</v>
      </c>
      <c r="H33">
        <f>G33*Time_wind_data!$T$2*Producers!$C$4</f>
        <v>1.36</v>
      </c>
    </row>
    <row r="34" spans="1:8" x14ac:dyDescent="0.3">
      <c r="A34" s="5">
        <v>43984.333331481481</v>
      </c>
      <c r="B34">
        <v>0.79830088892269102</v>
      </c>
      <c r="C34">
        <v>4.8000000000000001E-2</v>
      </c>
      <c r="D34">
        <f>C34*Time_wind_data!$T$2*Producers!$C$4</f>
        <v>3.84</v>
      </c>
      <c r="E34">
        <v>4.8000000000000001E-2</v>
      </c>
      <c r="F34">
        <f>E34*Time_wind_data!$T$2*Producers!$C$4</f>
        <v>3.84</v>
      </c>
      <c r="G34">
        <v>4.8000000000000001E-2</v>
      </c>
      <c r="H34">
        <f>G34*Time_wind_data!$T$2*Producers!$C$4</f>
        <v>3.84</v>
      </c>
    </row>
    <row r="35" spans="1:8" x14ac:dyDescent="0.3">
      <c r="A35" s="5">
        <v>43984.374998090279</v>
      </c>
      <c r="B35">
        <v>0.792481262791083</v>
      </c>
      <c r="C35">
        <v>6.8000000000000005E-2</v>
      </c>
      <c r="D35">
        <f>C35*Time_wind_data!$T$2*Producers!$C$4</f>
        <v>5.44</v>
      </c>
      <c r="E35">
        <v>6.8000000000000005E-2</v>
      </c>
      <c r="F35">
        <f>E35*Time_wind_data!$T$2*Producers!$C$4</f>
        <v>5.44</v>
      </c>
      <c r="G35">
        <v>6.8000000000000005E-2</v>
      </c>
      <c r="H35">
        <f>G35*Time_wind_data!$T$2*Producers!$C$4</f>
        <v>5.44</v>
      </c>
    </row>
    <row r="36" spans="1:8" x14ac:dyDescent="0.3">
      <c r="A36" s="5">
        <v>43984.416664699071</v>
      </c>
      <c r="B36">
        <v>0.80184327004627798</v>
      </c>
      <c r="C36">
        <v>8.5999999999999993E-2</v>
      </c>
      <c r="D36">
        <f>C36*Time_wind_data!$T$2*Producers!$C$4</f>
        <v>6.879999999999999</v>
      </c>
      <c r="E36">
        <v>8.5999999999999993E-2</v>
      </c>
      <c r="F36">
        <f>E36*Time_wind_data!$T$2*Producers!$C$4</f>
        <v>6.879999999999999</v>
      </c>
      <c r="G36">
        <v>8.5999999999999993E-2</v>
      </c>
      <c r="H36">
        <f>G36*Time_wind_data!$T$2*Producers!$C$4</f>
        <v>6.879999999999999</v>
      </c>
    </row>
    <row r="37" spans="1:8" x14ac:dyDescent="0.3">
      <c r="A37" s="5">
        <v>43984.458331307869</v>
      </c>
      <c r="B37">
        <v>0.79222823556796995</v>
      </c>
      <c r="C37">
        <v>0.10299999999999999</v>
      </c>
      <c r="D37">
        <f>C37*Time_wind_data!$T$2*Producers!$C$4</f>
        <v>8.24</v>
      </c>
      <c r="E37">
        <v>0.10299999999999999</v>
      </c>
      <c r="F37">
        <f>E37*Time_wind_data!$T$2*Producers!$C$4</f>
        <v>8.24</v>
      </c>
      <c r="G37">
        <v>0.10299999999999999</v>
      </c>
      <c r="H37">
        <f>G37*Time_wind_data!$T$2*Producers!$C$4</f>
        <v>8.24</v>
      </c>
    </row>
    <row r="38" spans="1:8" x14ac:dyDescent="0.3">
      <c r="A38" s="5">
        <v>43984.499997916668</v>
      </c>
      <c r="B38">
        <v>0.78969796333683595</v>
      </c>
      <c r="C38">
        <v>0.11700000000000001</v>
      </c>
      <c r="D38">
        <f>C38*Time_wind_data!$T$2*Producers!$C$4</f>
        <v>9.3600000000000012</v>
      </c>
      <c r="E38">
        <v>0.11700000000000001</v>
      </c>
      <c r="F38">
        <f>E38*Time_wind_data!$T$2*Producers!$C$4</f>
        <v>9.3600000000000012</v>
      </c>
      <c r="G38">
        <v>0.11700000000000001</v>
      </c>
      <c r="H38">
        <f>G38*Time_wind_data!$T$2*Producers!$C$4</f>
        <v>9.3600000000000012</v>
      </c>
    </row>
    <row r="39" spans="1:8" x14ac:dyDescent="0.3">
      <c r="A39" s="5">
        <v>43984.541664525466</v>
      </c>
      <c r="B39">
        <v>0.78590255499013595</v>
      </c>
      <c r="C39">
        <v>0.125</v>
      </c>
      <c r="D39">
        <f>C39*Time_wind_data!$T$2*Producers!$C$4</f>
        <v>10</v>
      </c>
      <c r="E39">
        <v>0.125</v>
      </c>
      <c r="F39">
        <f>E39*Time_wind_data!$T$2*Producers!$C$4</f>
        <v>10</v>
      </c>
      <c r="G39">
        <v>0.125</v>
      </c>
      <c r="H39">
        <f>G39*Time_wind_data!$T$2*Producers!$C$4</f>
        <v>10</v>
      </c>
    </row>
    <row r="40" spans="1:8" x14ac:dyDescent="0.3">
      <c r="A40" s="5">
        <v>43984.583331134258</v>
      </c>
      <c r="B40">
        <v>0.79045704500617597</v>
      </c>
      <c r="C40">
        <v>0.123</v>
      </c>
      <c r="D40">
        <f>C40*Time_wind_data!$T$2*Producers!$C$4</f>
        <v>9.84</v>
      </c>
      <c r="E40">
        <v>0.123</v>
      </c>
      <c r="F40">
        <f>E40*Time_wind_data!$T$2*Producers!$C$4</f>
        <v>9.84</v>
      </c>
      <c r="G40">
        <v>0.123</v>
      </c>
      <c r="H40">
        <f>G40*Time_wind_data!$T$2*Producers!$C$4</f>
        <v>9.84</v>
      </c>
    </row>
    <row r="41" spans="1:8" x14ac:dyDescent="0.3">
      <c r="A41" s="5">
        <v>43984.624997743056</v>
      </c>
      <c r="B41">
        <v>0.77502238439626003</v>
      </c>
      <c r="C41">
        <v>0.11899999999999999</v>
      </c>
      <c r="D41">
        <f>C41*Time_wind_data!$T$2*Producers!$C$4</f>
        <v>9.52</v>
      </c>
      <c r="E41">
        <v>0.11899999999999999</v>
      </c>
      <c r="F41">
        <f>E41*Time_wind_data!$T$2*Producers!$C$4</f>
        <v>9.52</v>
      </c>
      <c r="G41">
        <v>0.11899999999999999</v>
      </c>
      <c r="H41">
        <f>G41*Time_wind_data!$T$2*Producers!$C$4</f>
        <v>9.52</v>
      </c>
    </row>
    <row r="42" spans="1:8" x14ac:dyDescent="0.3">
      <c r="A42" s="5">
        <v>43984.666664351855</v>
      </c>
      <c r="B42">
        <v>0.76211799601747798</v>
      </c>
      <c r="C42">
        <v>0.11799999999999999</v>
      </c>
      <c r="D42">
        <f>C42*Time_wind_data!$T$2*Producers!$C$4</f>
        <v>9.44</v>
      </c>
      <c r="E42">
        <v>0.11799999999999999</v>
      </c>
      <c r="F42">
        <f>E42*Time_wind_data!$T$2*Producers!$C$4</f>
        <v>9.44</v>
      </c>
      <c r="G42">
        <v>0.11799999999999999</v>
      </c>
      <c r="H42">
        <f>G42*Time_wind_data!$T$2*Producers!$C$4</f>
        <v>9.44</v>
      </c>
    </row>
    <row r="43" spans="1:8" x14ac:dyDescent="0.3">
      <c r="A43" s="5">
        <v>43984.708330960646</v>
      </c>
      <c r="B43">
        <v>0.76135891434813796</v>
      </c>
      <c r="C43">
        <v>0.109</v>
      </c>
      <c r="D43">
        <f>C43*Time_wind_data!$T$2*Producers!$C$4</f>
        <v>8.7200000000000006</v>
      </c>
      <c r="E43">
        <v>0.109</v>
      </c>
      <c r="F43">
        <f>E43*Time_wind_data!$T$2*Producers!$C$4</f>
        <v>8.7200000000000006</v>
      </c>
      <c r="G43">
        <v>0.109</v>
      </c>
      <c r="H43">
        <f>G43*Time_wind_data!$T$2*Producers!$C$4</f>
        <v>8.7200000000000006</v>
      </c>
    </row>
    <row r="44" spans="1:8" x14ac:dyDescent="0.3">
      <c r="A44" s="5">
        <v>43984.749997569445</v>
      </c>
      <c r="B44">
        <v>0.76059983267879805</v>
      </c>
      <c r="C44">
        <v>9.4E-2</v>
      </c>
      <c r="D44">
        <f>C44*Time_wind_data!$T$2*Producers!$C$4</f>
        <v>7.52</v>
      </c>
      <c r="E44">
        <v>9.4E-2</v>
      </c>
      <c r="F44">
        <f>E44*Time_wind_data!$T$2*Producers!$C$4</f>
        <v>7.52</v>
      </c>
      <c r="G44">
        <v>9.4E-2</v>
      </c>
      <c r="H44">
        <f>G44*Time_wind_data!$T$2*Producers!$C$4</f>
        <v>7.52</v>
      </c>
    </row>
    <row r="45" spans="1:8" x14ac:dyDescent="0.3">
      <c r="A45" s="5">
        <v>43984.791664178243</v>
      </c>
      <c r="B45">
        <v>0.74238187261463495</v>
      </c>
      <c r="C45">
        <v>7.3999999999999996E-2</v>
      </c>
      <c r="D45">
        <f>C45*Time_wind_data!$T$2*Producers!$C$4</f>
        <v>5.92</v>
      </c>
      <c r="E45">
        <v>7.3999999999999996E-2</v>
      </c>
      <c r="F45">
        <f>E45*Time_wind_data!$T$2*Producers!$C$4</f>
        <v>5.92</v>
      </c>
      <c r="G45">
        <v>7.3999999999999996E-2</v>
      </c>
      <c r="H45">
        <f>G45*Time_wind_data!$T$2*Producers!$C$4</f>
        <v>5.92</v>
      </c>
    </row>
    <row r="46" spans="1:8" x14ac:dyDescent="0.3">
      <c r="A46" s="5">
        <v>43984.833330787034</v>
      </c>
      <c r="B46">
        <v>0.72593510311226594</v>
      </c>
      <c r="C46">
        <v>5.1999999999999998E-2</v>
      </c>
      <c r="D46">
        <f>C46*Time_wind_data!$T$2*Producers!$C$4</f>
        <v>4.16</v>
      </c>
      <c r="E46">
        <v>5.1999999999999998E-2</v>
      </c>
      <c r="F46">
        <f>E46*Time_wind_data!$T$2*Producers!$C$4</f>
        <v>4.16</v>
      </c>
      <c r="G46">
        <v>5.1999999999999998E-2</v>
      </c>
      <c r="H46">
        <f>G46*Time_wind_data!$T$2*Producers!$C$4</f>
        <v>4.16</v>
      </c>
    </row>
    <row r="47" spans="1:8" x14ac:dyDescent="0.3">
      <c r="A47" s="5">
        <v>43984.874997395833</v>
      </c>
      <c r="B47">
        <v>0.68393258407544599</v>
      </c>
      <c r="C47">
        <v>3.1E-2</v>
      </c>
      <c r="D47">
        <f>C47*Time_wind_data!$T$2*Producers!$C$4</f>
        <v>2.48</v>
      </c>
      <c r="E47">
        <v>3.1E-2</v>
      </c>
      <c r="F47">
        <f>E47*Time_wind_data!$T$2*Producers!$C$4</f>
        <v>2.48</v>
      </c>
      <c r="G47">
        <v>3.1E-2</v>
      </c>
      <c r="H47">
        <f>G47*Time_wind_data!$T$2*Producers!$C$4</f>
        <v>2.48</v>
      </c>
    </row>
    <row r="48" spans="1:8" x14ac:dyDescent="0.3">
      <c r="A48" s="5">
        <v>43984.916664004631</v>
      </c>
      <c r="B48">
        <v>0.62194091441266997</v>
      </c>
      <c r="C48">
        <v>3.4000000000000002E-2</v>
      </c>
      <c r="D48">
        <f>C48*Time_wind_data!$T$2*Producers!$C$4</f>
        <v>2.72</v>
      </c>
      <c r="E48">
        <v>3.4000000000000002E-2</v>
      </c>
      <c r="F48">
        <f>E48*Time_wind_data!$T$2*Producers!$C$4</f>
        <v>2.72</v>
      </c>
      <c r="G48">
        <v>3.4000000000000002E-2</v>
      </c>
      <c r="H48">
        <f>G48*Time_wind_data!$T$2*Producers!$C$4</f>
        <v>2.72</v>
      </c>
    </row>
    <row r="49" spans="1:9" x14ac:dyDescent="0.3">
      <c r="A49" s="5">
        <v>43984.95833090278</v>
      </c>
      <c r="B49">
        <v>0.58069747704519004</v>
      </c>
      <c r="C49">
        <v>4.1000000000000002E-2</v>
      </c>
      <c r="D49">
        <f>C49*Time_wind_data!$T$2*Producers!$C$4</f>
        <v>3.2800000000000002</v>
      </c>
      <c r="E49">
        <v>4.1000000000000002E-2</v>
      </c>
      <c r="F49">
        <f>E49*Time_wind_data!$T$2*Producers!$C$4</f>
        <v>3.2800000000000002</v>
      </c>
      <c r="G49">
        <v>4.1000000000000002E-2</v>
      </c>
      <c r="H49">
        <f>G49*Time_wind_data!$T$2*Producers!$C$4</f>
        <v>3.2800000000000002</v>
      </c>
      <c r="I49" t="s">
        <v>14</v>
      </c>
    </row>
    <row r="50" spans="1:9" x14ac:dyDescent="0.3">
      <c r="A50" s="5">
        <v>43984.999997569445</v>
      </c>
      <c r="B50" s="4">
        <v>0.55944319030366696</v>
      </c>
      <c r="C50" s="4">
        <v>5.5E-2</v>
      </c>
      <c r="D50">
        <f>C50*Time_wind_data!$T$2*Producers!$C$4</f>
        <v>4.4000000000000004</v>
      </c>
      <c r="E50" s="4">
        <v>5.5E-2</v>
      </c>
      <c r="F50">
        <f>E50*Time_wind_data!$T$2*Producers!$C$4</f>
        <v>4.4000000000000004</v>
      </c>
      <c r="G50" s="4">
        <v>5.5E-2</v>
      </c>
      <c r="H50">
        <f>G50*Time_wind_data!$T$2*Producers!$C$4</f>
        <v>4.4000000000000004</v>
      </c>
      <c r="I50" t="s">
        <v>15</v>
      </c>
    </row>
    <row r="51" spans="1:9" x14ac:dyDescent="0.3">
      <c r="A51" s="5">
        <v>43985.041664236109</v>
      </c>
      <c r="B51" s="4">
        <v>0.55412961861828602</v>
      </c>
      <c r="C51" s="4">
        <v>8.4000000000000005E-2</v>
      </c>
      <c r="D51">
        <f>C51*Time_wind_data!$T$2*Producers!$C$4</f>
        <v>6.7200000000000006</v>
      </c>
      <c r="E51" s="4">
        <f t="shared" ref="E51:E74" si="0">C51*1.25</f>
        <v>0.10500000000000001</v>
      </c>
      <c r="F51">
        <f>E51*Time_wind_data!$T$2*Producers!$C$4</f>
        <v>8.4</v>
      </c>
      <c r="G51" s="4">
        <f t="shared" ref="G51:G74" si="1">C51*0.75</f>
        <v>6.3E-2</v>
      </c>
      <c r="H51">
        <f>G51*Time_wind_data!$T$2*Producers!$C$4</f>
        <v>5.04</v>
      </c>
    </row>
    <row r="52" spans="1:9" x14ac:dyDescent="0.3">
      <c r="A52" s="5">
        <v>43985.08333090278</v>
      </c>
      <c r="B52" s="4">
        <v>0.54299642080129795</v>
      </c>
      <c r="C52" s="4">
        <v>0.11799999999999999</v>
      </c>
      <c r="D52">
        <f>C52*Time_wind_data!$T$2*Producers!$C$4</f>
        <v>9.44</v>
      </c>
      <c r="E52" s="4">
        <f t="shared" si="0"/>
        <v>0.14749999999999999</v>
      </c>
      <c r="F52">
        <f>E52*Time_wind_data!$T$2*Producers!$C$4</f>
        <v>11.799999999999999</v>
      </c>
      <c r="G52" s="4">
        <f t="shared" si="1"/>
        <v>8.8499999999999995E-2</v>
      </c>
      <c r="H52">
        <f>G52*Time_wind_data!$T$2*Producers!$C$4</f>
        <v>7.08</v>
      </c>
    </row>
    <row r="53" spans="1:9" x14ac:dyDescent="0.3">
      <c r="A53" s="5">
        <v>43985.124997569445</v>
      </c>
      <c r="B53" s="4">
        <v>0.56273254420414098</v>
      </c>
      <c r="C53" s="4">
        <v>9.4E-2</v>
      </c>
      <c r="D53">
        <f>C53*Time_wind_data!$T$2*Producers!$C$4</f>
        <v>7.52</v>
      </c>
      <c r="E53" s="4">
        <f t="shared" si="0"/>
        <v>0.11749999999999999</v>
      </c>
      <c r="F53">
        <f>E53*Time_wind_data!$T$2*Producers!$C$4</f>
        <v>9.3999999999999986</v>
      </c>
      <c r="G53" s="4">
        <f t="shared" si="1"/>
        <v>7.0500000000000007E-2</v>
      </c>
      <c r="H53">
        <f>G53*Time_wind_data!$T$2*Producers!$C$4</f>
        <v>5.6400000000000006</v>
      </c>
    </row>
    <row r="54" spans="1:9" x14ac:dyDescent="0.3">
      <c r="A54" s="5">
        <v>43985.166664236109</v>
      </c>
      <c r="B54" s="4">
        <v>0.64699060950089404</v>
      </c>
      <c r="C54" s="4">
        <v>4.2999999999999997E-2</v>
      </c>
      <c r="D54">
        <f>C54*Time_wind_data!$T$2*Producers!$C$4</f>
        <v>3.4399999999999995</v>
      </c>
      <c r="E54" s="4">
        <f t="shared" si="0"/>
        <v>5.3749999999999992E-2</v>
      </c>
      <c r="F54">
        <f>E54*Time_wind_data!$T$2*Producers!$C$4</f>
        <v>4.2999999999999989</v>
      </c>
      <c r="G54" s="4">
        <f t="shared" si="1"/>
        <v>3.2250000000000001E-2</v>
      </c>
      <c r="H54">
        <f>G54*Time_wind_data!$T$2*Producers!$C$4</f>
        <v>2.58</v>
      </c>
    </row>
    <row r="55" spans="1:9" x14ac:dyDescent="0.3">
      <c r="A55" s="5">
        <v>43985.20833090278</v>
      </c>
      <c r="B55" s="4">
        <v>0.76287707768681801</v>
      </c>
      <c r="C55" s="4">
        <v>4.3999999999999997E-2</v>
      </c>
      <c r="D55">
        <f>C55*Time_wind_data!$T$2*Producers!$C$4</f>
        <v>3.5199999999999996</v>
      </c>
      <c r="E55" s="4">
        <f t="shared" si="0"/>
        <v>5.4999999999999993E-2</v>
      </c>
      <c r="F55">
        <f>E55*Time_wind_data!$T$2*Producers!$C$4</f>
        <v>4.3999999999999995</v>
      </c>
      <c r="G55" s="4">
        <f t="shared" si="1"/>
        <v>3.3000000000000002E-2</v>
      </c>
      <c r="H55">
        <f>G55*Time_wind_data!$T$2*Producers!$C$4</f>
        <v>2.64</v>
      </c>
    </row>
    <row r="56" spans="1:9" x14ac:dyDescent="0.3">
      <c r="A56" s="14">
        <v>43985.249997569445</v>
      </c>
      <c r="B56" s="15">
        <v>0.81069922285524598</v>
      </c>
      <c r="C56" s="15">
        <v>5.3999999999999999E-2</v>
      </c>
      <c r="D56">
        <f>C56*Time_wind_data!$T$2*Producers!$C$4</f>
        <v>4.32</v>
      </c>
      <c r="E56" s="15">
        <f t="shared" si="0"/>
        <v>6.7500000000000004E-2</v>
      </c>
      <c r="F56">
        <f>E56*Time_wind_data!$T$2*Producers!$C$4</f>
        <v>5.4</v>
      </c>
      <c r="G56" s="15">
        <f t="shared" si="1"/>
        <v>4.0500000000000001E-2</v>
      </c>
      <c r="H56">
        <f>G56*Time_wind_data!$T$2*Producers!$C$4</f>
        <v>3.24</v>
      </c>
    </row>
    <row r="57" spans="1:9" x14ac:dyDescent="0.3">
      <c r="A57" s="5">
        <v>43985.291664236109</v>
      </c>
      <c r="B57" s="4">
        <v>0.82739901958072803</v>
      </c>
      <c r="C57" s="4">
        <v>6.8000000000000005E-2</v>
      </c>
      <c r="D57">
        <f>C57*Time_wind_data!$T$2*Producers!$C$4</f>
        <v>5.44</v>
      </c>
      <c r="E57" s="4">
        <f t="shared" si="0"/>
        <v>8.5000000000000006E-2</v>
      </c>
      <c r="F57">
        <f>E57*Time_wind_data!$T$2*Producers!$C$4</f>
        <v>6.8000000000000007</v>
      </c>
      <c r="G57" s="4">
        <f t="shared" si="1"/>
        <v>5.1000000000000004E-2</v>
      </c>
      <c r="H57">
        <f>G57*Time_wind_data!$T$2*Producers!$C$4</f>
        <v>4.08</v>
      </c>
    </row>
    <row r="58" spans="1:9" x14ac:dyDescent="0.3">
      <c r="A58" s="5">
        <v>43985.33333090278</v>
      </c>
      <c r="B58" s="4">
        <v>0.81095225007835903</v>
      </c>
      <c r="C58" s="4">
        <v>9.0999999999999998E-2</v>
      </c>
      <c r="D58">
        <f>C58*Time_wind_data!$T$2*Producers!$C$4</f>
        <v>7.2799999999999994</v>
      </c>
      <c r="E58" s="4">
        <f t="shared" si="0"/>
        <v>0.11374999999999999</v>
      </c>
      <c r="F58">
        <f>E58*Time_wind_data!$T$2*Producers!$C$4</f>
        <v>9.1</v>
      </c>
      <c r="G58" s="4">
        <f t="shared" si="1"/>
        <v>6.8250000000000005E-2</v>
      </c>
      <c r="H58">
        <f>G58*Time_wind_data!$T$2*Producers!$C$4</f>
        <v>5.4600000000000009</v>
      </c>
    </row>
    <row r="59" spans="1:9" x14ac:dyDescent="0.3">
      <c r="A59" s="5">
        <v>43985.374997569445</v>
      </c>
      <c r="B59" s="4">
        <v>0.810193168409019</v>
      </c>
      <c r="C59" s="4">
        <v>0.114</v>
      </c>
      <c r="D59">
        <f>C59*Time_wind_data!$T$2*Producers!$C$4</f>
        <v>9.120000000000001</v>
      </c>
      <c r="E59" s="4">
        <f t="shared" si="0"/>
        <v>0.14250000000000002</v>
      </c>
      <c r="F59">
        <f>E59*Time_wind_data!$T$2*Producers!$C$4</f>
        <v>11.400000000000002</v>
      </c>
      <c r="G59" s="4">
        <f t="shared" si="1"/>
        <v>8.5500000000000007E-2</v>
      </c>
      <c r="H59">
        <f>G59*Time_wind_data!$T$2*Producers!$C$4</f>
        <v>6.8400000000000007</v>
      </c>
    </row>
    <row r="60" spans="1:9" x14ac:dyDescent="0.3">
      <c r="A60" s="5">
        <v>43985.416664236109</v>
      </c>
      <c r="B60" s="4">
        <v>0.80994014118590596</v>
      </c>
      <c r="C60" s="4">
        <v>0.14099999999999999</v>
      </c>
      <c r="D60">
        <f>C60*Time_wind_data!$T$2*Producers!$C$4</f>
        <v>11.28</v>
      </c>
      <c r="E60" s="4">
        <f t="shared" si="0"/>
        <v>0.17624999999999999</v>
      </c>
      <c r="F60">
        <f>E60*Time_wind_data!$T$2*Producers!$C$4</f>
        <v>14.1</v>
      </c>
      <c r="G60" s="4">
        <f t="shared" si="1"/>
        <v>0.10574999999999998</v>
      </c>
      <c r="H60">
        <f>G60*Time_wind_data!$T$2*Producers!$C$4</f>
        <v>8.4599999999999991</v>
      </c>
    </row>
    <row r="61" spans="1:9" x14ac:dyDescent="0.3">
      <c r="A61" s="5">
        <v>43985.45833090278</v>
      </c>
      <c r="B61" s="4">
        <v>0.80538565116986505</v>
      </c>
      <c r="C61" s="4">
        <v>0.17399999999999999</v>
      </c>
      <c r="D61">
        <f>C61*Time_wind_data!$T$2*Producers!$C$4</f>
        <v>13.919999999999998</v>
      </c>
      <c r="E61" s="4">
        <f t="shared" si="0"/>
        <v>0.21749999999999997</v>
      </c>
      <c r="F61">
        <f>E61*Time_wind_data!$T$2*Producers!$C$4</f>
        <v>17.399999999999999</v>
      </c>
      <c r="G61" s="4">
        <f t="shared" si="1"/>
        <v>0.1305</v>
      </c>
      <c r="H61">
        <f>G61*Time_wind_data!$T$2*Producers!$C$4</f>
        <v>10.440000000000001</v>
      </c>
    </row>
    <row r="62" spans="1:9" x14ac:dyDescent="0.3">
      <c r="A62" s="14">
        <v>43985.499997569445</v>
      </c>
      <c r="B62" s="15">
        <v>0.807662896177885</v>
      </c>
      <c r="C62" s="15">
        <v>0.216</v>
      </c>
      <c r="D62">
        <f>C62*Time_wind_data!$T$2*Producers!$C$4</f>
        <v>17.28</v>
      </c>
      <c r="E62" s="15">
        <f t="shared" si="0"/>
        <v>0.27</v>
      </c>
      <c r="F62">
        <f>E62*Time_wind_data!$T$2*Producers!$C$4</f>
        <v>21.6</v>
      </c>
      <c r="G62" s="15">
        <f t="shared" si="1"/>
        <v>0.16200000000000001</v>
      </c>
      <c r="H62">
        <f>G62*Time_wind_data!$T$2*Producers!$C$4</f>
        <v>12.96</v>
      </c>
    </row>
    <row r="63" spans="1:9" x14ac:dyDescent="0.3">
      <c r="A63" s="5">
        <v>43985.541664236109</v>
      </c>
      <c r="B63" s="4">
        <v>0.81500068564817296</v>
      </c>
      <c r="C63" s="4">
        <v>0.219</v>
      </c>
      <c r="D63">
        <f>C63*Time_wind_data!$T$2*Producers!$C$4</f>
        <v>17.52</v>
      </c>
      <c r="E63" s="4">
        <f t="shared" si="0"/>
        <v>0.27374999999999999</v>
      </c>
      <c r="F63">
        <f>E63*Time_wind_data!$T$2*Producers!$C$4</f>
        <v>21.9</v>
      </c>
      <c r="G63" s="4">
        <f t="shared" si="1"/>
        <v>0.16425000000000001</v>
      </c>
      <c r="H63">
        <f>G63*Time_wind_data!$T$2*Producers!$C$4</f>
        <v>13.14</v>
      </c>
    </row>
    <row r="64" spans="1:9" x14ac:dyDescent="0.3">
      <c r="A64" s="5">
        <v>43985.58333090278</v>
      </c>
      <c r="B64" s="4">
        <v>0.81575976731751298</v>
      </c>
      <c r="C64" s="4">
        <v>0.19900000000000001</v>
      </c>
      <c r="D64">
        <f>C64*Time_wind_data!$T$2*Producers!$C$4</f>
        <v>15.920000000000002</v>
      </c>
      <c r="E64" s="4">
        <f t="shared" si="0"/>
        <v>0.24875000000000003</v>
      </c>
      <c r="F64">
        <f>E64*Time_wind_data!$T$2*Producers!$C$4</f>
        <v>19.900000000000002</v>
      </c>
      <c r="G64" s="4">
        <f t="shared" si="1"/>
        <v>0.14924999999999999</v>
      </c>
      <c r="H64">
        <f>G64*Time_wind_data!$T$2*Producers!$C$4</f>
        <v>11.94</v>
      </c>
    </row>
    <row r="65" spans="1:8" x14ac:dyDescent="0.3">
      <c r="A65" s="5">
        <v>43985.624997569445</v>
      </c>
      <c r="B65" s="4">
        <v>0.80159024282316405</v>
      </c>
      <c r="C65" s="4">
        <v>0.22500000000000001</v>
      </c>
      <c r="D65">
        <f>C65*Time_wind_data!$T$2*Producers!$C$4</f>
        <v>18</v>
      </c>
      <c r="E65" s="4">
        <f t="shared" si="0"/>
        <v>0.28125</v>
      </c>
      <c r="F65">
        <f>E65*Time_wind_data!$T$2*Producers!$C$4</f>
        <v>22.5</v>
      </c>
      <c r="G65" s="4">
        <f t="shared" si="1"/>
        <v>0.16875000000000001</v>
      </c>
      <c r="H65">
        <f>G65*Time_wind_data!$T$2*Producers!$C$4</f>
        <v>13.5</v>
      </c>
    </row>
    <row r="66" spans="1:8" x14ac:dyDescent="0.3">
      <c r="A66" s="5">
        <v>43985.666664236109</v>
      </c>
      <c r="B66" s="4">
        <v>0.78210714664343495</v>
      </c>
      <c r="C66" s="4">
        <v>0.23899999999999999</v>
      </c>
      <c r="D66">
        <f>C66*Time_wind_data!$T$2*Producers!$C$4</f>
        <v>19.119999999999997</v>
      </c>
      <c r="E66" s="4">
        <f t="shared" si="0"/>
        <v>0.29874999999999996</v>
      </c>
      <c r="F66">
        <f>E66*Time_wind_data!$T$2*Producers!$C$4</f>
        <v>23.9</v>
      </c>
      <c r="G66" s="4">
        <f t="shared" si="1"/>
        <v>0.17924999999999999</v>
      </c>
      <c r="H66">
        <f>G66*Time_wind_data!$T$2*Producers!$C$4</f>
        <v>14.34</v>
      </c>
    </row>
    <row r="67" spans="1:8" x14ac:dyDescent="0.3">
      <c r="A67" s="5">
        <v>43985.70833090278</v>
      </c>
      <c r="B67" s="4">
        <v>0.77223908494201299</v>
      </c>
      <c r="C67" s="4">
        <v>0.23300000000000001</v>
      </c>
      <c r="D67">
        <f>C67*Time_wind_data!$T$2*Producers!$C$4</f>
        <v>18.64</v>
      </c>
      <c r="E67" s="4">
        <f t="shared" si="0"/>
        <v>0.29125000000000001</v>
      </c>
      <c r="F67">
        <f>E67*Time_wind_data!$T$2*Producers!$C$4</f>
        <v>23.3</v>
      </c>
      <c r="G67" s="4">
        <f t="shared" si="1"/>
        <v>0.17475000000000002</v>
      </c>
      <c r="H67">
        <f>G67*Time_wind_data!$T$2*Producers!$C$4</f>
        <v>13.98</v>
      </c>
    </row>
    <row r="68" spans="1:8" x14ac:dyDescent="0.3">
      <c r="A68" s="14">
        <v>43985.749997569445</v>
      </c>
      <c r="B68" s="15">
        <v>0.76743156770285903</v>
      </c>
      <c r="C68" s="15">
        <v>0.245</v>
      </c>
      <c r="D68">
        <f>C68*Time_wind_data!$T$2*Producers!$C$4</f>
        <v>19.600000000000001</v>
      </c>
      <c r="E68" s="15">
        <f t="shared" si="0"/>
        <v>0.30625000000000002</v>
      </c>
      <c r="F68">
        <f>E68*Time_wind_data!$T$2*Producers!$C$4</f>
        <v>24.5</v>
      </c>
      <c r="G68" s="15">
        <f t="shared" si="1"/>
        <v>0.18375</v>
      </c>
      <c r="H68">
        <f>G68*Time_wind_data!$T$2*Producers!$C$4</f>
        <v>14.7</v>
      </c>
    </row>
    <row r="69" spans="1:8" x14ac:dyDescent="0.3">
      <c r="A69" s="5">
        <v>43985.791664236109</v>
      </c>
      <c r="B69" s="4">
        <v>0.75224993431605702</v>
      </c>
      <c r="C69" s="4">
        <v>0.247</v>
      </c>
      <c r="D69">
        <f>C69*Time_wind_data!$T$2*Producers!$C$4</f>
        <v>19.759999999999998</v>
      </c>
      <c r="E69" s="4">
        <f t="shared" si="0"/>
        <v>0.30874999999999997</v>
      </c>
      <c r="F69">
        <f>E69*Time_wind_data!$T$2*Producers!$C$4</f>
        <v>24.699999999999996</v>
      </c>
      <c r="G69" s="4">
        <f t="shared" si="1"/>
        <v>0.18525</v>
      </c>
      <c r="H69">
        <f>G69*Time_wind_data!$T$2*Producers!$C$4</f>
        <v>14.82</v>
      </c>
    </row>
    <row r="70" spans="1:8" x14ac:dyDescent="0.3">
      <c r="A70" s="5">
        <v>43985.83333090278</v>
      </c>
      <c r="B70" s="4">
        <v>0.72821234812028601</v>
      </c>
      <c r="C70" s="4">
        <v>0.26300000000000001</v>
      </c>
      <c r="D70">
        <f>C70*Time_wind_data!$T$2*Producers!$C$4</f>
        <v>21.04</v>
      </c>
      <c r="E70" s="4">
        <f t="shared" si="0"/>
        <v>0.32874999999999999</v>
      </c>
      <c r="F70">
        <f>E70*Time_wind_data!$T$2*Producers!$C$4</f>
        <v>26.299999999999997</v>
      </c>
      <c r="G70" s="4">
        <f t="shared" si="1"/>
        <v>0.19725000000000001</v>
      </c>
      <c r="H70">
        <f>G70*Time_wind_data!$T$2*Producers!$C$4</f>
        <v>15.780000000000001</v>
      </c>
    </row>
    <row r="71" spans="1:8" x14ac:dyDescent="0.3">
      <c r="A71" s="5">
        <v>43985.874997569445</v>
      </c>
      <c r="B71" s="4">
        <v>0.68519772019101299</v>
      </c>
      <c r="C71" s="4">
        <v>0.23499999999999999</v>
      </c>
      <c r="D71">
        <f>C71*Time_wind_data!$T$2*Producers!$C$4</f>
        <v>18.799999999999997</v>
      </c>
      <c r="E71" s="4">
        <f t="shared" si="0"/>
        <v>0.29374999999999996</v>
      </c>
      <c r="F71">
        <f>E71*Time_wind_data!$T$2*Producers!$C$4</f>
        <v>23.499999999999996</v>
      </c>
      <c r="G71" s="4">
        <f t="shared" si="1"/>
        <v>0.17624999999999999</v>
      </c>
      <c r="H71">
        <f>G71*Time_wind_data!$T$2*Producers!$C$4</f>
        <v>14.1</v>
      </c>
    </row>
    <row r="72" spans="1:8" x14ac:dyDescent="0.3">
      <c r="A72" s="5">
        <v>43985.916664236109</v>
      </c>
      <c r="B72" s="4">
        <v>0.62118183274333005</v>
      </c>
      <c r="C72" s="4">
        <v>0.19900000000000001</v>
      </c>
      <c r="D72">
        <f>C72*Time_wind_data!$T$2*Producers!$C$4</f>
        <v>15.920000000000002</v>
      </c>
      <c r="E72" s="4">
        <f t="shared" si="0"/>
        <v>0.24875000000000003</v>
      </c>
      <c r="F72">
        <f>E72*Time_wind_data!$T$2*Producers!$C$4</f>
        <v>19.900000000000002</v>
      </c>
      <c r="G72" s="4">
        <f t="shared" si="1"/>
        <v>0.14924999999999999</v>
      </c>
      <c r="H72">
        <f>G72*Time_wind_data!$T$2*Producers!$C$4</f>
        <v>11.94</v>
      </c>
    </row>
    <row r="73" spans="1:8" x14ac:dyDescent="0.3">
      <c r="A73" s="5">
        <v>43985.95833090278</v>
      </c>
      <c r="B73" s="4">
        <v>0.57766115036782995</v>
      </c>
      <c r="C73" s="4">
        <v>0.182</v>
      </c>
      <c r="D73">
        <f>C73*Time_wind_data!$T$2*Producers!$C$4</f>
        <v>14.559999999999999</v>
      </c>
      <c r="E73" s="4">
        <f t="shared" si="0"/>
        <v>0.22749999999999998</v>
      </c>
      <c r="F73">
        <f>E73*Time_wind_data!$T$2*Producers!$C$4</f>
        <v>18.2</v>
      </c>
      <c r="G73" s="4">
        <f t="shared" si="1"/>
        <v>0.13650000000000001</v>
      </c>
      <c r="H73">
        <f>G73*Time_wind_data!$T$2*Producers!$C$4</f>
        <v>10.920000000000002</v>
      </c>
    </row>
    <row r="74" spans="1:8" x14ac:dyDescent="0.3">
      <c r="A74" s="14">
        <v>43986</v>
      </c>
      <c r="B74" s="15">
        <v>0.57766115036782995</v>
      </c>
      <c r="C74" s="15">
        <v>0.17199999999999999</v>
      </c>
      <c r="D74">
        <f>C74*Time_wind_data!$T$2*Producers!$C$4</f>
        <v>13.759999999999998</v>
      </c>
      <c r="E74" s="15">
        <f t="shared" si="0"/>
        <v>0.21499999999999997</v>
      </c>
      <c r="F74">
        <f>E74*Time_wind_data!$T$2*Producers!$C$4</f>
        <v>17.199999999999996</v>
      </c>
      <c r="G74" s="15">
        <f t="shared" si="1"/>
        <v>0.129</v>
      </c>
      <c r="H74">
        <f>G74*Time_wind_data!$T$2*Producers!$C$4</f>
        <v>10.32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C57C6511F094FB1659D4FD897CA2A" ma:contentTypeVersion="4" ma:contentTypeDescription="Opprett et nytt dokument." ma:contentTypeScope="" ma:versionID="6f6385eaba8dc84d49b9b712d569141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6863e4d3285358744471b8af900f9c4e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1F1536-F590-4DE6-B1E5-0850AA85F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A68F120-9BF7-4467-A6E1-4A83115691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Time_wind</vt:lpstr>
      <vt:lpstr>Time_wind_data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Simen Myhra Danielsen</cp:lastModifiedBy>
  <cp:revision/>
  <dcterms:created xsi:type="dcterms:W3CDTF">2024-09-10T11:05:20Z</dcterms:created>
  <dcterms:modified xsi:type="dcterms:W3CDTF">2024-10-22T09:53:13Z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