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00\Desktop\"/>
    </mc:Choice>
  </mc:AlternateContent>
  <bookViews>
    <workbookView xWindow="0" yWindow="0" windowWidth="16410" windowHeight="7770" activeTab="5"/>
  </bookViews>
  <sheets>
    <sheet name="Лист1" sheetId="1" r:id="rId1"/>
    <sheet name="Лист2" sheetId="7" r:id="rId2"/>
    <sheet name="Лист3" sheetId="11" r:id="rId3"/>
    <sheet name="Лист4" sheetId="8" r:id="rId4"/>
    <sheet name="Лист5" sheetId="9" r:id="rId5"/>
    <sheet name="Лист6" sheetId="10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J17" i="10" l="1"/>
  <c r="I17" i="10"/>
  <c r="I19" i="10"/>
  <c r="I27" i="10"/>
  <c r="I18" i="10"/>
  <c r="I20" i="10"/>
  <c r="I21" i="10"/>
  <c r="I22" i="10"/>
  <c r="I23" i="10"/>
  <c r="I24" i="10"/>
  <c r="I25" i="10"/>
  <c r="I26" i="10"/>
  <c r="G16" i="11"/>
  <c r="E20" i="10"/>
  <c r="G5" i="1"/>
  <c r="H5" i="1"/>
  <c r="I5" i="1"/>
  <c r="I6" i="1" s="1"/>
  <c r="J5" i="1"/>
  <c r="J6" i="1" s="1"/>
  <c r="K5" i="1"/>
  <c r="L5" i="1"/>
  <c r="M5" i="1"/>
  <c r="F5" i="1"/>
  <c r="L6" i="1"/>
  <c r="M6" i="1"/>
  <c r="G6" i="1"/>
  <c r="H6" i="1"/>
  <c r="K6" i="1"/>
  <c r="F3" i="1"/>
  <c r="F9" i="1"/>
  <c r="E5" i="9"/>
  <c r="E11" i="10"/>
  <c r="E16" i="10"/>
  <c r="E15" i="10"/>
  <c r="E14" i="10"/>
  <c r="E13" i="10"/>
  <c r="E8" i="10"/>
  <c r="E6" i="10"/>
  <c r="E4" i="10"/>
  <c r="E5" i="10" s="1"/>
  <c r="E9" i="10" s="1"/>
  <c r="F3" i="10"/>
  <c r="E3" i="10"/>
  <c r="E2" i="10"/>
  <c r="F2" i="10"/>
  <c r="E10" i="9"/>
  <c r="E6" i="9"/>
  <c r="E9" i="9"/>
  <c r="E11" i="9"/>
  <c r="F3" i="9"/>
  <c r="E3" i="9"/>
  <c r="F2" i="9"/>
  <c r="E2" i="9"/>
  <c r="G4" i="8"/>
  <c r="H4" i="8" s="1"/>
  <c r="F3" i="8"/>
  <c r="G3" i="8" s="1"/>
  <c r="H3" i="8" s="1"/>
  <c r="F4" i="8"/>
  <c r="F2" i="8"/>
  <c r="G2" i="8" s="1"/>
  <c r="H2" i="8" s="1"/>
  <c r="E8" i="8"/>
  <c r="E6" i="8"/>
  <c r="E3" i="8"/>
  <c r="E4" i="8"/>
  <c r="E2" i="8"/>
  <c r="D4" i="8"/>
  <c r="D3" i="8"/>
  <c r="D2" i="8"/>
  <c r="F16" i="11"/>
  <c r="F18" i="11"/>
  <c r="F17" i="11"/>
  <c r="D12" i="11"/>
  <c r="H9" i="11"/>
  <c r="H8" i="11"/>
  <c r="H7" i="11"/>
  <c r="H6" i="11"/>
  <c r="H5" i="11"/>
  <c r="H4" i="11"/>
  <c r="H3" i="11"/>
  <c r="H2" i="11"/>
  <c r="D2" i="7"/>
  <c r="D4" i="7" s="1"/>
  <c r="D1" i="7"/>
  <c r="F2" i="7" s="1"/>
  <c r="D2" i="11"/>
  <c r="D1" i="11"/>
  <c r="F2" i="11" s="1"/>
  <c r="D13" i="7"/>
  <c r="D11" i="7"/>
  <c r="D7" i="7"/>
  <c r="D8" i="7" s="1"/>
  <c r="D6" i="7"/>
  <c r="I3" i="7"/>
  <c r="I4" i="7"/>
  <c r="I5" i="7"/>
  <c r="I6" i="7"/>
  <c r="I7" i="7"/>
  <c r="I8" i="7"/>
  <c r="I9" i="7"/>
  <c r="I10" i="7"/>
  <c r="I11" i="7"/>
  <c r="I2" i="7"/>
  <c r="D5" i="7"/>
  <c r="H8" i="7"/>
  <c r="H9" i="7"/>
  <c r="H7" i="7"/>
  <c r="H6" i="7"/>
  <c r="H5" i="7"/>
  <c r="H4" i="7"/>
  <c r="H3" i="7"/>
  <c r="H10" i="7"/>
  <c r="H11" i="7"/>
  <c r="H2" i="7"/>
  <c r="D4" i="11" l="1"/>
  <c r="F3" i="11" s="1"/>
  <c r="F4" i="11" s="1"/>
  <c r="F5" i="11" s="1"/>
  <c r="F6" i="11" s="1"/>
  <c r="F7" i="11" s="1"/>
  <c r="F8" i="11" s="1"/>
  <c r="F9" i="11" s="1"/>
  <c r="D5" i="11"/>
  <c r="I2" i="11" s="1"/>
  <c r="G2" i="7"/>
  <c r="F3" i="7"/>
  <c r="F4" i="7" s="1"/>
  <c r="F5" i="7" s="1"/>
  <c r="F6" i="7" s="1"/>
  <c r="F7" i="7" s="1"/>
  <c r="F8" i="7" s="1"/>
  <c r="F9" i="7" s="1"/>
  <c r="F10" i="7" s="1"/>
  <c r="F11" i="7" s="1"/>
  <c r="D10" i="7"/>
  <c r="D9" i="7"/>
  <c r="I6" i="11" l="1"/>
  <c r="I8" i="11"/>
  <c r="I9" i="11"/>
  <c r="D7" i="11"/>
  <c r="I7" i="11"/>
  <c r="D6" i="11"/>
  <c r="I5" i="11"/>
  <c r="I4" i="11"/>
  <c r="I3" i="11"/>
  <c r="G3" i="7"/>
  <c r="J2" i="7"/>
  <c r="K2" i="7" s="1"/>
  <c r="L2" i="7" s="1"/>
  <c r="G2" i="11"/>
  <c r="G3" i="1"/>
  <c r="H3" i="1"/>
  <c r="I3" i="1"/>
  <c r="J3" i="1"/>
  <c r="K3" i="1"/>
  <c r="L3" i="1"/>
  <c r="M3" i="1"/>
  <c r="D2" i="1"/>
  <c r="D1" i="1"/>
  <c r="D3" i="1" l="1"/>
  <c r="G3" i="11"/>
  <c r="G4" i="7"/>
  <c r="J3" i="7"/>
  <c r="K3" i="7" s="1"/>
  <c r="L3" i="7" s="1"/>
  <c r="D8" i="11"/>
  <c r="D4" i="1" l="1"/>
  <c r="D11" i="1" s="1"/>
  <c r="J4" i="1"/>
  <c r="F4" i="1"/>
  <c r="D5" i="1"/>
  <c r="D6" i="1" s="1"/>
  <c r="D7" i="1" s="1"/>
  <c r="H4" i="1"/>
  <c r="M4" i="1"/>
  <c r="I4" i="1"/>
  <c r="G4" i="1"/>
  <c r="K4" i="1"/>
  <c r="L4" i="1"/>
  <c r="D9" i="11"/>
  <c r="D10" i="11"/>
  <c r="G4" i="11"/>
  <c r="G5" i="7"/>
  <c r="J4" i="7"/>
  <c r="K4" i="7" s="1"/>
  <c r="L4" i="7" s="1"/>
  <c r="H7" i="1" l="1"/>
  <c r="L7" i="1"/>
  <c r="I7" i="1"/>
  <c r="M7" i="1"/>
  <c r="J7" i="1"/>
  <c r="F6" i="1"/>
  <c r="F7" i="1" s="1"/>
  <c r="G7" i="1"/>
  <c r="K7" i="1"/>
  <c r="D8" i="1"/>
  <c r="H17" i="11"/>
  <c r="H16" i="11"/>
  <c r="G18" i="11"/>
  <c r="H18" i="11"/>
  <c r="G17" i="11"/>
  <c r="J2" i="11"/>
  <c r="K2" i="11" s="1"/>
  <c r="L2" i="11" s="1"/>
  <c r="J3" i="11"/>
  <c r="K3" i="11" s="1"/>
  <c r="L3" i="11" s="1"/>
  <c r="G5" i="11"/>
  <c r="J4" i="11"/>
  <c r="K4" i="11" s="1"/>
  <c r="L4" i="11" s="1"/>
  <c r="G6" i="7"/>
  <c r="J5" i="7"/>
  <c r="K5" i="7" s="1"/>
  <c r="L5" i="7" s="1"/>
  <c r="F8" i="1" l="1"/>
  <c r="G6" i="11"/>
  <c r="J5" i="11"/>
  <c r="K5" i="11" s="1"/>
  <c r="L5" i="11" s="1"/>
  <c r="G7" i="7"/>
  <c r="J6" i="7"/>
  <c r="K6" i="7" s="1"/>
  <c r="L6" i="7" s="1"/>
  <c r="G7" i="11" l="1"/>
  <c r="J6" i="11"/>
  <c r="K6" i="11" s="1"/>
  <c r="L6" i="11" s="1"/>
  <c r="G8" i="7"/>
  <c r="J7" i="7"/>
  <c r="K7" i="7" s="1"/>
  <c r="L7" i="7" s="1"/>
  <c r="J7" i="11" l="1"/>
  <c r="K7" i="11" s="1"/>
  <c r="L7" i="11" s="1"/>
  <c r="G8" i="11"/>
  <c r="G9" i="7"/>
  <c r="J8" i="7"/>
  <c r="K8" i="7" s="1"/>
  <c r="L8" i="7" s="1"/>
  <c r="G9" i="11" l="1"/>
  <c r="J9" i="11" s="1"/>
  <c r="K9" i="11" s="1"/>
  <c r="L9" i="11" s="1"/>
  <c r="J8" i="11"/>
  <c r="K8" i="11" s="1"/>
  <c r="L8" i="11" s="1"/>
  <c r="G10" i="7"/>
  <c r="J9" i="7"/>
  <c r="K9" i="7" s="1"/>
  <c r="L9" i="7" s="1"/>
  <c r="D11" i="11" l="1"/>
  <c r="G11" i="7"/>
  <c r="J11" i="7" s="1"/>
  <c r="K11" i="7" s="1"/>
  <c r="L11" i="7" s="1"/>
  <c r="J10" i="7"/>
  <c r="K10" i="7" s="1"/>
  <c r="L10" i="7" s="1"/>
  <c r="D12" i="7" l="1"/>
</calcChain>
</file>

<file path=xl/sharedStrings.xml><?xml version="1.0" encoding="utf-8"?>
<sst xmlns="http://schemas.openxmlformats.org/spreadsheetml/2006/main" count="124" uniqueCount="80">
  <si>
    <t>X</t>
  </si>
  <si>
    <t>Y</t>
  </si>
  <si>
    <t>A</t>
  </si>
  <si>
    <t>B</t>
  </si>
  <si>
    <t>Рез. экс Xi</t>
  </si>
  <si>
    <t>Вариант 23 Задача №1 Количество битых пикселей</t>
  </si>
  <si>
    <t>Min(X1..Xn)</t>
  </si>
  <si>
    <t>Max(X1..Xn)</t>
  </si>
  <si>
    <t>k</t>
  </si>
  <si>
    <t>Эл. ст. ряда</t>
  </si>
  <si>
    <t>Частота</t>
  </si>
  <si>
    <t>Всего</t>
  </si>
  <si>
    <t>Выборочное среднее</t>
  </si>
  <si>
    <t>Выб. момент 2-го порядка</t>
  </si>
  <si>
    <t>Смещенная дисперсия</t>
  </si>
  <si>
    <t>Выборочная дисперсия</t>
  </si>
  <si>
    <t>Исправленная дисперсия</t>
  </si>
  <si>
    <t>Стандартное отклонение</t>
  </si>
  <si>
    <t>Мода</t>
  </si>
  <si>
    <t>Медиана</t>
  </si>
  <si>
    <t>Параметр для з-на Пуассона</t>
  </si>
  <si>
    <t>Теор. Частота</t>
  </si>
  <si>
    <t>Теор. з-н расп</t>
  </si>
  <si>
    <t>З-н распр</t>
  </si>
  <si>
    <t>(nk-nk_t)^2/nk_t</t>
  </si>
  <si>
    <t>tau</t>
  </si>
  <si>
    <t>ХИ2</t>
  </si>
  <si>
    <t>Вариант 23 Задача №2 Пробег автомобиля до первой поломки двигителя</t>
  </si>
  <si>
    <t>Рез. ис.</t>
  </si>
  <si>
    <t>Кол-во интервалов</t>
  </si>
  <si>
    <t>Длина интервалов</t>
  </si>
  <si>
    <t>Интервалы</t>
  </si>
  <si>
    <t>нач зн</t>
  </si>
  <si>
    <t>кон зн</t>
  </si>
  <si>
    <t>Всего автомобилей</t>
  </si>
  <si>
    <t>кол-во вх</t>
  </si>
  <si>
    <t>отн частота</t>
  </si>
  <si>
    <t>Пар. для пок. расп.</t>
  </si>
  <si>
    <t>Теор. Вер.</t>
  </si>
  <si>
    <t>Теор з-н рп</t>
  </si>
  <si>
    <t>tau&gt;ХИ2 =&gt; H1  Распределение не похоже на показательное</t>
  </si>
  <si>
    <t>Рез. исл.</t>
  </si>
  <si>
    <t>знач</t>
  </si>
  <si>
    <t>t</t>
  </si>
  <si>
    <t>а-</t>
  </si>
  <si>
    <t>а+</t>
  </si>
  <si>
    <t>Теор з-н расп</t>
  </si>
  <si>
    <t>Вариант 23 Задача №4 Рулетка в казино</t>
  </si>
  <si>
    <t>Кол-во ZERO n партиях</t>
  </si>
  <si>
    <t>теор вер</t>
  </si>
  <si>
    <t>ур.знач.</t>
  </si>
  <si>
    <t>G</t>
  </si>
  <si>
    <t>Теор. з-н рсп</t>
  </si>
  <si>
    <t>g</t>
  </si>
  <si>
    <t>Крит. Присона</t>
  </si>
  <si>
    <t>Вариант 23 Задача №5 Оценки по математике в школах А и В</t>
  </si>
  <si>
    <t>Рулетка</t>
  </si>
  <si>
    <t>Вариант 23 Задача №3   вес шоколадного батончика</t>
  </si>
  <si>
    <t>Лямда</t>
  </si>
  <si>
    <t>tau (по F расп)</t>
  </si>
  <si>
    <t>G&lt;tau =&gt; дисперсии относительно равны</t>
  </si>
  <si>
    <t>Выроб гипотезы</t>
  </si>
  <si>
    <t>tau (по СТЬЮ расп)</t>
  </si>
  <si>
    <t>g&gt;tau =&gt; Оценки в школе B лучше</t>
  </si>
  <si>
    <t>Вариант 23 Задача №6 Зависимоть возраста жениха и невесты</t>
  </si>
  <si>
    <t>уровень значимости</t>
  </si>
  <si>
    <t>выб коэф корр</t>
  </si>
  <si>
    <t>Ковариация</t>
  </si>
  <si>
    <t>выб коэф корр (встр ф)</t>
  </si>
  <si>
    <t>tau по СТЬЮ</t>
  </si>
  <si>
    <t>Мой возраст</t>
  </si>
  <si>
    <t>Предположительный возраст спутника</t>
  </si>
  <si>
    <t>max X</t>
  </si>
  <si>
    <t>max Y</t>
  </si>
  <si>
    <t>minX</t>
  </si>
  <si>
    <t>min Y</t>
  </si>
  <si>
    <t>tau&gt;ХИ2 =&gt; H1 Распределение не похоже на Пуассоновское</t>
  </si>
  <si>
    <t>tau &lt; ХИ2 =&gt; H0                                     Распределение похоже на нормальное</t>
  </si>
  <si>
    <t xml:space="preserve"> М Вступают в32</t>
  </si>
  <si>
    <t>Теор 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</si>
</sst>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i/>
      <sz val="10"/>
      <name val="Arial Cyr"/>
      <charset val="204"/>
    </font>
    <font>
      <b/>
      <i/>
      <sz val="10"/>
      <color theme="1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4" xfId="0" applyFont="1" applyFill="1" applyBorder="1"/>
    <xf numFmtId="0" fontId="0" fillId="2" borderId="5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2" borderId="1" xfId="0" applyFont="1" applyFill="1" applyBorder="1"/>
    <xf numFmtId="0" fontId="0" fillId="3" borderId="12" xfId="0" applyFill="1" applyBorder="1"/>
    <xf numFmtId="0" fontId="3" fillId="2" borderId="12" xfId="0" applyFont="1" applyFill="1" applyBorder="1"/>
    <xf numFmtId="0" fontId="0" fillId="0" borderId="12" xfId="0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1" fillId="4" borderId="17" xfId="0" applyFont="1" applyFill="1" applyBorder="1" applyAlignment="1">
      <alignment horizontal="center" wrapText="1"/>
    </xf>
    <xf numFmtId="0" fontId="1" fillId="4" borderId="18" xfId="0" applyFont="1" applyFill="1" applyBorder="1" applyAlignment="1">
      <alignment horizontal="center" wrapText="1"/>
    </xf>
    <xf numFmtId="0" fontId="1" fillId="4" borderId="19" xfId="0" applyFont="1" applyFill="1" applyBorder="1" applyAlignment="1">
      <alignment horizontal="center" wrapText="1"/>
    </xf>
    <xf numFmtId="164" fontId="0" fillId="3" borderId="14" xfId="0" applyNumberFormat="1" applyFill="1" applyBorder="1"/>
    <xf numFmtId="0" fontId="0" fillId="0" borderId="13" xfId="0" applyBorder="1"/>
    <xf numFmtId="0" fontId="0" fillId="0" borderId="2" xfId="0" applyBorder="1"/>
    <xf numFmtId="0" fontId="0" fillId="0" borderId="20" xfId="0" applyBorder="1"/>
    <xf numFmtId="164" fontId="0" fillId="3" borderId="12" xfId="0" applyNumberFormat="1" applyFill="1" applyBorder="1"/>
    <xf numFmtId="0" fontId="0" fillId="3" borderId="12" xfId="0" applyFill="1" applyBorder="1" applyAlignment="1">
      <alignment horizontal="right"/>
    </xf>
    <xf numFmtId="164" fontId="0" fillId="0" borderId="1" xfId="0" applyNumberFormat="1" applyBorder="1"/>
    <xf numFmtId="0" fontId="1" fillId="2" borderId="4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/>
    <xf numFmtId="0" fontId="0" fillId="3" borderId="2" xfId="0" applyFill="1" applyBorder="1"/>
    <xf numFmtId="0" fontId="0" fillId="0" borderId="18" xfId="0" applyBorder="1"/>
    <xf numFmtId="0" fontId="0" fillId="0" borderId="19" xfId="0" applyBorder="1"/>
    <xf numFmtId="164" fontId="0" fillId="0" borderId="20" xfId="0" applyNumberFormat="1" applyBorder="1"/>
    <xf numFmtId="0" fontId="1" fillId="4" borderId="1" xfId="0" applyFont="1" applyFill="1" applyBorder="1" applyAlignment="1">
      <alignment horizontal="center"/>
    </xf>
    <xf numFmtId="0" fontId="0" fillId="2" borderId="25" xfId="0" applyFill="1" applyBorder="1"/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5" fillId="4" borderId="1" xfId="0" applyFont="1" applyFill="1" applyBorder="1"/>
    <xf numFmtId="0" fontId="6" fillId="4" borderId="14" xfId="0" applyFont="1" applyFill="1" applyBorder="1"/>
    <xf numFmtId="0" fontId="6" fillId="4" borderId="13" xfId="0" applyFont="1" applyFill="1" applyBorder="1"/>
    <xf numFmtId="0" fontId="6" fillId="4" borderId="1" xfId="0" applyFont="1" applyFill="1" applyBorder="1"/>
    <xf numFmtId="0" fontId="4" fillId="2" borderId="12" xfId="0" applyFont="1" applyFill="1" applyBorder="1"/>
    <xf numFmtId="0" fontId="4" fillId="2" borderId="1" xfId="0" applyFont="1" applyFill="1" applyBorder="1"/>
    <xf numFmtId="0" fontId="1" fillId="0" borderId="1" xfId="0" applyFont="1" applyBorder="1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0" borderId="0" xfId="0" applyFont="1"/>
    <xf numFmtId="0" fontId="5" fillId="4" borderId="22" xfId="0" applyFont="1" applyFill="1" applyBorder="1" applyAlignment="1">
      <alignment horizontal="center" wrapText="1"/>
    </xf>
    <xf numFmtId="0" fontId="5" fillId="4" borderId="24" xfId="0" applyFont="1" applyFill="1" applyBorder="1" applyAlignment="1">
      <alignment horizontal="center" wrapText="1"/>
    </xf>
    <xf numFmtId="0" fontId="5" fillId="4" borderId="17" xfId="0" applyFont="1" applyFill="1" applyBorder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0" fillId="0" borderId="0" xfId="0" applyFont="1" applyBorder="1"/>
    <xf numFmtId="0" fontId="7" fillId="3" borderId="21" xfId="0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wrapText="1"/>
    </xf>
    <xf numFmtId="0" fontId="8" fillId="3" borderId="23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5" fillId="4" borderId="9" xfId="0" applyFont="1" applyFill="1" applyBorder="1"/>
    <xf numFmtId="0" fontId="5" fillId="4" borderId="15" xfId="0" applyFont="1" applyFill="1" applyBorder="1" applyAlignment="1">
      <alignment horizontal="center" wrapText="1"/>
    </xf>
    <xf numFmtId="0" fontId="6" fillId="4" borderId="15" xfId="0" applyFont="1" applyFill="1" applyBorder="1"/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4" borderId="2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center" wrapText="1"/>
    </xf>
    <xf numFmtId="0" fontId="6" fillId="4" borderId="22" xfId="0" applyFont="1" applyFill="1" applyBorder="1" applyAlignment="1">
      <alignment horizontal="center" wrapText="1"/>
    </xf>
    <xf numFmtId="0" fontId="6" fillId="4" borderId="23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4" borderId="24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wrapText="1"/>
    </xf>
    <xf numFmtId="164" fontId="0" fillId="0" borderId="12" xfId="0" applyNumberFormat="1" applyBorder="1"/>
    <xf numFmtId="0" fontId="5" fillId="4" borderId="3" xfId="0" applyFont="1" applyFill="1" applyBorder="1"/>
    <xf numFmtId="164" fontId="0" fillId="3" borderId="1" xfId="0" applyNumberFormat="1" applyFill="1" applyBorder="1"/>
    <xf numFmtId="0" fontId="5" fillId="4" borderId="0" xfId="0" applyFont="1" applyFill="1" applyBorder="1" applyAlignment="1">
      <alignment horizontal="center" wrapText="1"/>
    </xf>
    <xf numFmtId="0" fontId="0" fillId="0" borderId="17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Полигон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З-н распр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Лист1!$F$2:$M$2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Лист1!$F$3:$M$3</c:f>
              <c:numCache>
                <c:formatCode>General</c:formatCode>
                <c:ptCount val="8"/>
                <c:pt idx="0">
                  <c:v>35</c:v>
                </c:pt>
                <c:pt idx="1">
                  <c:v>69</c:v>
                </c:pt>
                <c:pt idx="2">
                  <c:v>67</c:v>
                </c:pt>
                <c:pt idx="3">
                  <c:v>36</c:v>
                </c:pt>
                <c:pt idx="4">
                  <c:v>24</c:v>
                </c:pt>
                <c:pt idx="5">
                  <c:v>13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0-42AF-A6D7-6E43FCF8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733392"/>
        <c:axId val="2046728816"/>
      </c:lineChart>
      <c:catAx>
        <c:axId val="20467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728816"/>
        <c:crosses val="autoZero"/>
        <c:auto val="1"/>
        <c:lblAlgn val="ctr"/>
        <c:lblOffset val="100"/>
        <c:noMultiLvlLbl val="0"/>
      </c:catAx>
      <c:valAx>
        <c:axId val="2046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7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относительных и теоретических частот</a:t>
            </a:r>
            <a:endParaRPr lang="ru-RU"/>
          </a:p>
        </c:rich>
      </c:tx>
      <c:layout>
        <c:manualLayout>
          <c:xMode val="edge"/>
          <c:yMode val="edge"/>
          <c:x val="0.15968366630592831"/>
          <c:y val="2.7589333138301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Относительные частоты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Лист1!$F$2:$M$2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Лист1!$F$4:$M$4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0.27600000000000002</c:v>
                </c:pt>
                <c:pt idx="2">
                  <c:v>0.26800000000000002</c:v>
                </c:pt>
                <c:pt idx="3">
                  <c:v>0.14399999999999999</c:v>
                </c:pt>
                <c:pt idx="4">
                  <c:v>9.6000000000000002E-2</c:v>
                </c:pt>
                <c:pt idx="5">
                  <c:v>5.1999999999999998E-2</c:v>
                </c:pt>
                <c:pt idx="6">
                  <c:v>1.6E-2</c:v>
                </c:pt>
                <c:pt idx="7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0-421D-B604-8E22EA7E6157}"/>
            </c:ext>
          </c:extLst>
        </c:ser>
        <c:ser>
          <c:idx val="1"/>
          <c:order val="1"/>
          <c:tx>
            <c:v>Теоретические вероятности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Лист1!$F$2:$M$2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Лист1!$F$5:$M$5</c:f>
              <c:numCache>
                <c:formatCode>General</c:formatCode>
                <c:ptCount val="8"/>
                <c:pt idx="0">
                  <c:v>0.13002871087842591</c:v>
                </c:pt>
                <c:pt idx="1">
                  <c:v>0.26525857019198884</c:v>
                </c:pt>
                <c:pt idx="2">
                  <c:v>0.27056374159582863</c:v>
                </c:pt>
                <c:pt idx="3">
                  <c:v>0.18398334428516347</c:v>
                </c:pt>
                <c:pt idx="4">
                  <c:v>9.3831505585433364E-2</c:v>
                </c:pt>
                <c:pt idx="5">
                  <c:v>3.8283254278856815E-2</c:v>
                </c:pt>
                <c:pt idx="6">
                  <c:v>1.3016306454811319E-2</c:v>
                </c:pt>
                <c:pt idx="7">
                  <c:v>3.7933235954021546E-3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0-421D-B604-8E22EA7E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8832"/>
        <c:axId val="1981935520"/>
      </c:lineChart>
      <c:catAx>
        <c:axId val="19819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935520"/>
        <c:crosses val="autoZero"/>
        <c:auto val="1"/>
        <c:lblAlgn val="ctr"/>
        <c:lblOffset val="100"/>
        <c:noMultiLvlLbl val="0"/>
      </c:catAx>
      <c:valAx>
        <c:axId val="1981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9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частот и теоретическая вероятность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Относительная частота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Лист2!$I$2:$I$11</c:f>
              <c:numCache>
                <c:formatCode>General</c:formatCode>
                <c:ptCount val="10"/>
                <c:pt idx="0">
                  <c:v>0.49</c:v>
                </c:pt>
                <c:pt idx="1">
                  <c:v>0.23666666666666666</c:v>
                </c:pt>
                <c:pt idx="2">
                  <c:v>0.11</c:v>
                </c:pt>
                <c:pt idx="3">
                  <c:v>0.10666666666666667</c:v>
                </c:pt>
                <c:pt idx="4">
                  <c:v>0.01</c:v>
                </c:pt>
                <c:pt idx="5">
                  <c:v>0.02</c:v>
                </c:pt>
                <c:pt idx="6">
                  <c:v>1.3333333333333334E-2</c:v>
                </c:pt>
                <c:pt idx="7">
                  <c:v>0</c:v>
                </c:pt>
                <c:pt idx="8">
                  <c:v>0.01</c:v>
                </c:pt>
                <c:pt idx="9">
                  <c:v>3.3333333333333335E-3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9-401E-8C90-4A163136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375104"/>
        <c:axId val="421372152"/>
      </c:barChart>
      <c:lineChart>
        <c:grouping val="standard"/>
        <c:varyColors val="0"/>
        <c:ser>
          <c:idx val="1"/>
          <c:order val="1"/>
          <c:tx>
            <c:v>Теоретическая вер-ть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Лист2!$J$2:$J$11</c:f>
              <c:numCache>
                <c:formatCode>General</c:formatCode>
                <c:ptCount val="10"/>
                <c:pt idx="0">
                  <c:v>0.46160577729338215</c:v>
                </c:pt>
                <c:pt idx="1">
                  <c:v>0.24770598347143824</c:v>
                </c:pt>
                <c:pt idx="2">
                  <c:v>0.13292349720431496</c:v>
                </c:pt>
                <c:pt idx="3">
                  <c:v>7.1329145390074067E-2</c:v>
                </c:pt>
                <c:pt idx="4">
                  <c:v>3.8276505577173214E-2</c:v>
                </c:pt>
                <c:pt idx="5">
                  <c:v>2.0539863069819586E-2</c:v>
                </c:pt>
                <c:pt idx="6">
                  <c:v>1.1022060884746332E-2</c:v>
                </c:pt>
                <c:pt idx="7">
                  <c:v>5.9146366134038564E-3</c:v>
                </c:pt>
                <c:pt idx="8">
                  <c:v>3.1739006556414928E-3</c:v>
                </c:pt>
                <c:pt idx="9">
                  <c:v>1.7031723215341632E-3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9-401E-8C90-4A163136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75104"/>
        <c:axId val="421372152"/>
      </c:lineChart>
      <c:catAx>
        <c:axId val="4213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372152"/>
        <c:crosses val="autoZero"/>
        <c:auto val="1"/>
        <c:lblAlgn val="ctr"/>
        <c:lblOffset val="100"/>
        <c:noMultiLvlLbl val="0"/>
      </c:catAx>
      <c:valAx>
        <c:axId val="4213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3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</a:t>
            </a:r>
            <a:r>
              <a:rPr lang="ru-RU" baseline="0"/>
              <a:t>на </a:t>
            </a:r>
            <a:r>
              <a:rPr lang="en-US" baseline="0"/>
              <a:t>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64158646835811"/>
                  <c:y val="-0.100943342730306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0,594x + 9,2117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Лист6!$B$2:$B$151</c:f>
              <c:numCache>
                <c:formatCode>General</c:formatCode>
                <c:ptCount val="150"/>
                <c:pt idx="0">
                  <c:v>42</c:v>
                </c:pt>
                <c:pt idx="1">
                  <c:v>20</c:v>
                </c:pt>
                <c:pt idx="2">
                  <c:v>38</c:v>
                </c:pt>
                <c:pt idx="3">
                  <c:v>48</c:v>
                </c:pt>
                <c:pt idx="4">
                  <c:v>39</c:v>
                </c:pt>
                <c:pt idx="5">
                  <c:v>18</c:v>
                </c:pt>
                <c:pt idx="6">
                  <c:v>23</c:v>
                </c:pt>
                <c:pt idx="7">
                  <c:v>23</c:v>
                </c:pt>
                <c:pt idx="8">
                  <c:v>39</c:v>
                </c:pt>
                <c:pt idx="9">
                  <c:v>34</c:v>
                </c:pt>
                <c:pt idx="10">
                  <c:v>39</c:v>
                </c:pt>
                <c:pt idx="11">
                  <c:v>27</c:v>
                </c:pt>
                <c:pt idx="12">
                  <c:v>33</c:v>
                </c:pt>
                <c:pt idx="13">
                  <c:v>19</c:v>
                </c:pt>
                <c:pt idx="14">
                  <c:v>28</c:v>
                </c:pt>
                <c:pt idx="15">
                  <c:v>27</c:v>
                </c:pt>
                <c:pt idx="16">
                  <c:v>22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28</c:v>
                </c:pt>
                <c:pt idx="21">
                  <c:v>44</c:v>
                </c:pt>
                <c:pt idx="22">
                  <c:v>48</c:v>
                </c:pt>
                <c:pt idx="23">
                  <c:v>33</c:v>
                </c:pt>
                <c:pt idx="24">
                  <c:v>26</c:v>
                </c:pt>
                <c:pt idx="25">
                  <c:v>33</c:v>
                </c:pt>
                <c:pt idx="26">
                  <c:v>22</c:v>
                </c:pt>
                <c:pt idx="27">
                  <c:v>31</c:v>
                </c:pt>
                <c:pt idx="28">
                  <c:v>20</c:v>
                </c:pt>
                <c:pt idx="29">
                  <c:v>31</c:v>
                </c:pt>
                <c:pt idx="30">
                  <c:v>37</c:v>
                </c:pt>
                <c:pt idx="31">
                  <c:v>30</c:v>
                </c:pt>
                <c:pt idx="32">
                  <c:v>18</c:v>
                </c:pt>
                <c:pt idx="33">
                  <c:v>39</c:v>
                </c:pt>
                <c:pt idx="34">
                  <c:v>42</c:v>
                </c:pt>
                <c:pt idx="35">
                  <c:v>43</c:v>
                </c:pt>
                <c:pt idx="36">
                  <c:v>56</c:v>
                </c:pt>
                <c:pt idx="37">
                  <c:v>39</c:v>
                </c:pt>
                <c:pt idx="38">
                  <c:v>46</c:v>
                </c:pt>
                <c:pt idx="39">
                  <c:v>25</c:v>
                </c:pt>
                <c:pt idx="40">
                  <c:v>32</c:v>
                </c:pt>
                <c:pt idx="41">
                  <c:v>28</c:v>
                </c:pt>
                <c:pt idx="42">
                  <c:v>28</c:v>
                </c:pt>
                <c:pt idx="43">
                  <c:v>72</c:v>
                </c:pt>
                <c:pt idx="44">
                  <c:v>27</c:v>
                </c:pt>
                <c:pt idx="45">
                  <c:v>38</c:v>
                </c:pt>
                <c:pt idx="46">
                  <c:v>29</c:v>
                </c:pt>
                <c:pt idx="47">
                  <c:v>36</c:v>
                </c:pt>
                <c:pt idx="48">
                  <c:v>33</c:v>
                </c:pt>
                <c:pt idx="49">
                  <c:v>38</c:v>
                </c:pt>
                <c:pt idx="50">
                  <c:v>20</c:v>
                </c:pt>
                <c:pt idx="51">
                  <c:v>26</c:v>
                </c:pt>
                <c:pt idx="52">
                  <c:v>35</c:v>
                </c:pt>
                <c:pt idx="53">
                  <c:v>29</c:v>
                </c:pt>
                <c:pt idx="54">
                  <c:v>37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30</c:v>
                </c:pt>
                <c:pt idx="60">
                  <c:v>45</c:v>
                </c:pt>
                <c:pt idx="61">
                  <c:v>28</c:v>
                </c:pt>
                <c:pt idx="62">
                  <c:v>22</c:v>
                </c:pt>
                <c:pt idx="63">
                  <c:v>34</c:v>
                </c:pt>
                <c:pt idx="64">
                  <c:v>47</c:v>
                </c:pt>
                <c:pt idx="65">
                  <c:v>27</c:v>
                </c:pt>
                <c:pt idx="66">
                  <c:v>36</c:v>
                </c:pt>
                <c:pt idx="67">
                  <c:v>31</c:v>
                </c:pt>
                <c:pt idx="68">
                  <c:v>39</c:v>
                </c:pt>
                <c:pt idx="69">
                  <c:v>30</c:v>
                </c:pt>
                <c:pt idx="70">
                  <c:v>31</c:v>
                </c:pt>
                <c:pt idx="71">
                  <c:v>29</c:v>
                </c:pt>
                <c:pt idx="72">
                  <c:v>23</c:v>
                </c:pt>
                <c:pt idx="73">
                  <c:v>34</c:v>
                </c:pt>
                <c:pt idx="74">
                  <c:v>19</c:v>
                </c:pt>
                <c:pt idx="75">
                  <c:v>21</c:v>
                </c:pt>
                <c:pt idx="76">
                  <c:v>52</c:v>
                </c:pt>
                <c:pt idx="77">
                  <c:v>27</c:v>
                </c:pt>
                <c:pt idx="78">
                  <c:v>30</c:v>
                </c:pt>
                <c:pt idx="79">
                  <c:v>29</c:v>
                </c:pt>
                <c:pt idx="80">
                  <c:v>48</c:v>
                </c:pt>
                <c:pt idx="81">
                  <c:v>18</c:v>
                </c:pt>
                <c:pt idx="82">
                  <c:v>29</c:v>
                </c:pt>
                <c:pt idx="83">
                  <c:v>41</c:v>
                </c:pt>
                <c:pt idx="84">
                  <c:v>66</c:v>
                </c:pt>
                <c:pt idx="85">
                  <c:v>29</c:v>
                </c:pt>
                <c:pt idx="86">
                  <c:v>37</c:v>
                </c:pt>
                <c:pt idx="87">
                  <c:v>34</c:v>
                </c:pt>
                <c:pt idx="88">
                  <c:v>34</c:v>
                </c:pt>
                <c:pt idx="89">
                  <c:v>38</c:v>
                </c:pt>
                <c:pt idx="90">
                  <c:v>31</c:v>
                </c:pt>
                <c:pt idx="91">
                  <c:v>19</c:v>
                </c:pt>
                <c:pt idx="92">
                  <c:v>22</c:v>
                </c:pt>
                <c:pt idx="93">
                  <c:v>43</c:v>
                </c:pt>
                <c:pt idx="94">
                  <c:v>33</c:v>
                </c:pt>
                <c:pt idx="95">
                  <c:v>35</c:v>
                </c:pt>
                <c:pt idx="96">
                  <c:v>35</c:v>
                </c:pt>
                <c:pt idx="97">
                  <c:v>31</c:v>
                </c:pt>
                <c:pt idx="98">
                  <c:v>48</c:v>
                </c:pt>
                <c:pt idx="99">
                  <c:v>19</c:v>
                </c:pt>
                <c:pt idx="100">
                  <c:v>24</c:v>
                </c:pt>
                <c:pt idx="101">
                  <c:v>28</c:v>
                </c:pt>
                <c:pt idx="102">
                  <c:v>55</c:v>
                </c:pt>
                <c:pt idx="103">
                  <c:v>26</c:v>
                </c:pt>
                <c:pt idx="104">
                  <c:v>33</c:v>
                </c:pt>
                <c:pt idx="105">
                  <c:v>32</c:v>
                </c:pt>
                <c:pt idx="106">
                  <c:v>37</c:v>
                </c:pt>
                <c:pt idx="107">
                  <c:v>39</c:v>
                </c:pt>
                <c:pt idx="108">
                  <c:v>35</c:v>
                </c:pt>
                <c:pt idx="109">
                  <c:v>23</c:v>
                </c:pt>
                <c:pt idx="110">
                  <c:v>35</c:v>
                </c:pt>
                <c:pt idx="111">
                  <c:v>38</c:v>
                </c:pt>
                <c:pt idx="112">
                  <c:v>21</c:v>
                </c:pt>
                <c:pt idx="113">
                  <c:v>54</c:v>
                </c:pt>
                <c:pt idx="114">
                  <c:v>40</c:v>
                </c:pt>
                <c:pt idx="115">
                  <c:v>41</c:v>
                </c:pt>
                <c:pt idx="116">
                  <c:v>24</c:v>
                </c:pt>
                <c:pt idx="117">
                  <c:v>25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37</c:v>
                </c:pt>
                <c:pt idx="122">
                  <c:v>22</c:v>
                </c:pt>
                <c:pt idx="123">
                  <c:v>18</c:v>
                </c:pt>
                <c:pt idx="124">
                  <c:v>37</c:v>
                </c:pt>
                <c:pt idx="125">
                  <c:v>26</c:v>
                </c:pt>
                <c:pt idx="126">
                  <c:v>46</c:v>
                </c:pt>
                <c:pt idx="127">
                  <c:v>45</c:v>
                </c:pt>
                <c:pt idx="128">
                  <c:v>28</c:v>
                </c:pt>
                <c:pt idx="129">
                  <c:v>25</c:v>
                </c:pt>
                <c:pt idx="130">
                  <c:v>29</c:v>
                </c:pt>
                <c:pt idx="131">
                  <c:v>40</c:v>
                </c:pt>
                <c:pt idx="132">
                  <c:v>28</c:v>
                </c:pt>
                <c:pt idx="133">
                  <c:v>26</c:v>
                </c:pt>
                <c:pt idx="134">
                  <c:v>42</c:v>
                </c:pt>
                <c:pt idx="135">
                  <c:v>25</c:v>
                </c:pt>
                <c:pt idx="136">
                  <c:v>59</c:v>
                </c:pt>
                <c:pt idx="137">
                  <c:v>42</c:v>
                </c:pt>
                <c:pt idx="138">
                  <c:v>22</c:v>
                </c:pt>
                <c:pt idx="139">
                  <c:v>19</c:v>
                </c:pt>
                <c:pt idx="140">
                  <c:v>30</c:v>
                </c:pt>
                <c:pt idx="141">
                  <c:v>35</c:v>
                </c:pt>
                <c:pt idx="142">
                  <c:v>19</c:v>
                </c:pt>
                <c:pt idx="143">
                  <c:v>25</c:v>
                </c:pt>
                <c:pt idx="144">
                  <c:v>22</c:v>
                </c:pt>
                <c:pt idx="145">
                  <c:v>34</c:v>
                </c:pt>
                <c:pt idx="146">
                  <c:v>41</c:v>
                </c:pt>
                <c:pt idx="147">
                  <c:v>25</c:v>
                </c:pt>
                <c:pt idx="148">
                  <c:v>27</c:v>
                </c:pt>
                <c:pt idx="149">
                  <c:v>28</c:v>
                </c:pt>
              </c:numCache>
            </c:numRef>
          </c:xVal>
          <c:yVal>
            <c:numRef>
              <c:f>Лист6!$C$2:$C$151</c:f>
              <c:numCache>
                <c:formatCode>General</c:formatCode>
                <c:ptCount val="150"/>
                <c:pt idx="0">
                  <c:v>41</c:v>
                </c:pt>
                <c:pt idx="1">
                  <c:v>18</c:v>
                </c:pt>
                <c:pt idx="2">
                  <c:v>29</c:v>
                </c:pt>
                <c:pt idx="3">
                  <c:v>37</c:v>
                </c:pt>
                <c:pt idx="4">
                  <c:v>29</c:v>
                </c:pt>
                <c:pt idx="5">
                  <c:v>21</c:v>
                </c:pt>
                <c:pt idx="6">
                  <c:v>34</c:v>
                </c:pt>
                <c:pt idx="7">
                  <c:v>18</c:v>
                </c:pt>
                <c:pt idx="8">
                  <c:v>29</c:v>
                </c:pt>
                <c:pt idx="9">
                  <c:v>32</c:v>
                </c:pt>
                <c:pt idx="10">
                  <c:v>25</c:v>
                </c:pt>
                <c:pt idx="11">
                  <c:v>21</c:v>
                </c:pt>
                <c:pt idx="12">
                  <c:v>29</c:v>
                </c:pt>
                <c:pt idx="13">
                  <c:v>22</c:v>
                </c:pt>
                <c:pt idx="14">
                  <c:v>28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32</c:v>
                </c:pt>
                <c:pt idx="19">
                  <c:v>27</c:v>
                </c:pt>
                <c:pt idx="20">
                  <c:v>23</c:v>
                </c:pt>
                <c:pt idx="21">
                  <c:v>37</c:v>
                </c:pt>
                <c:pt idx="22">
                  <c:v>43</c:v>
                </c:pt>
                <c:pt idx="23">
                  <c:v>27</c:v>
                </c:pt>
                <c:pt idx="24">
                  <c:v>24</c:v>
                </c:pt>
                <c:pt idx="25">
                  <c:v>31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30</c:v>
                </c:pt>
                <c:pt idx="30">
                  <c:v>34</c:v>
                </c:pt>
                <c:pt idx="31">
                  <c:v>30</c:v>
                </c:pt>
                <c:pt idx="32">
                  <c:v>28</c:v>
                </c:pt>
                <c:pt idx="33">
                  <c:v>41</c:v>
                </c:pt>
                <c:pt idx="34">
                  <c:v>35</c:v>
                </c:pt>
                <c:pt idx="35">
                  <c:v>40</c:v>
                </c:pt>
                <c:pt idx="36">
                  <c:v>52</c:v>
                </c:pt>
                <c:pt idx="37">
                  <c:v>29</c:v>
                </c:pt>
                <c:pt idx="38">
                  <c:v>36</c:v>
                </c:pt>
                <c:pt idx="39">
                  <c:v>27</c:v>
                </c:pt>
                <c:pt idx="40">
                  <c:v>35</c:v>
                </c:pt>
                <c:pt idx="41">
                  <c:v>18</c:v>
                </c:pt>
                <c:pt idx="42">
                  <c:v>30</c:v>
                </c:pt>
                <c:pt idx="43">
                  <c:v>58</c:v>
                </c:pt>
                <c:pt idx="44">
                  <c:v>21</c:v>
                </c:pt>
                <c:pt idx="45">
                  <c:v>28</c:v>
                </c:pt>
                <c:pt idx="46">
                  <c:v>24</c:v>
                </c:pt>
                <c:pt idx="47">
                  <c:v>24</c:v>
                </c:pt>
                <c:pt idx="48">
                  <c:v>39</c:v>
                </c:pt>
                <c:pt idx="49">
                  <c:v>26</c:v>
                </c:pt>
                <c:pt idx="50">
                  <c:v>19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4">
                  <c:v>26</c:v>
                </c:pt>
                <c:pt idx="55">
                  <c:v>21</c:v>
                </c:pt>
                <c:pt idx="56">
                  <c:v>25</c:v>
                </c:pt>
                <c:pt idx="57">
                  <c:v>18</c:v>
                </c:pt>
                <c:pt idx="58">
                  <c:v>29</c:v>
                </c:pt>
                <c:pt idx="59">
                  <c:v>18</c:v>
                </c:pt>
                <c:pt idx="60">
                  <c:v>39</c:v>
                </c:pt>
                <c:pt idx="61">
                  <c:v>24</c:v>
                </c:pt>
                <c:pt idx="62">
                  <c:v>25</c:v>
                </c:pt>
                <c:pt idx="63">
                  <c:v>34</c:v>
                </c:pt>
                <c:pt idx="64">
                  <c:v>39</c:v>
                </c:pt>
                <c:pt idx="65">
                  <c:v>26</c:v>
                </c:pt>
                <c:pt idx="66">
                  <c:v>31</c:v>
                </c:pt>
                <c:pt idx="67">
                  <c:v>31</c:v>
                </c:pt>
                <c:pt idx="68">
                  <c:v>40</c:v>
                </c:pt>
                <c:pt idx="69">
                  <c:v>22</c:v>
                </c:pt>
                <c:pt idx="70">
                  <c:v>18</c:v>
                </c:pt>
                <c:pt idx="71">
                  <c:v>35</c:v>
                </c:pt>
                <c:pt idx="72">
                  <c:v>18</c:v>
                </c:pt>
                <c:pt idx="73">
                  <c:v>30</c:v>
                </c:pt>
                <c:pt idx="74">
                  <c:v>18</c:v>
                </c:pt>
                <c:pt idx="75">
                  <c:v>25</c:v>
                </c:pt>
                <c:pt idx="76">
                  <c:v>42</c:v>
                </c:pt>
                <c:pt idx="77">
                  <c:v>18</c:v>
                </c:pt>
                <c:pt idx="78">
                  <c:v>23</c:v>
                </c:pt>
                <c:pt idx="79">
                  <c:v>43</c:v>
                </c:pt>
                <c:pt idx="80">
                  <c:v>43</c:v>
                </c:pt>
                <c:pt idx="81">
                  <c:v>20</c:v>
                </c:pt>
                <c:pt idx="82">
                  <c:v>22</c:v>
                </c:pt>
                <c:pt idx="83">
                  <c:v>43</c:v>
                </c:pt>
                <c:pt idx="84">
                  <c:v>54</c:v>
                </c:pt>
                <c:pt idx="85">
                  <c:v>26</c:v>
                </c:pt>
                <c:pt idx="86">
                  <c:v>37</c:v>
                </c:pt>
                <c:pt idx="87">
                  <c:v>41</c:v>
                </c:pt>
                <c:pt idx="88">
                  <c:v>24</c:v>
                </c:pt>
                <c:pt idx="89">
                  <c:v>32</c:v>
                </c:pt>
                <c:pt idx="90">
                  <c:v>24</c:v>
                </c:pt>
                <c:pt idx="91">
                  <c:v>31</c:v>
                </c:pt>
                <c:pt idx="92">
                  <c:v>18</c:v>
                </c:pt>
                <c:pt idx="93">
                  <c:v>31</c:v>
                </c:pt>
                <c:pt idx="94">
                  <c:v>36</c:v>
                </c:pt>
                <c:pt idx="95">
                  <c:v>20</c:v>
                </c:pt>
                <c:pt idx="96">
                  <c:v>29</c:v>
                </c:pt>
                <c:pt idx="97">
                  <c:v>27</c:v>
                </c:pt>
                <c:pt idx="98">
                  <c:v>32</c:v>
                </c:pt>
                <c:pt idx="99">
                  <c:v>18</c:v>
                </c:pt>
                <c:pt idx="100">
                  <c:v>23</c:v>
                </c:pt>
                <c:pt idx="101">
                  <c:v>22</c:v>
                </c:pt>
                <c:pt idx="102">
                  <c:v>33</c:v>
                </c:pt>
                <c:pt idx="103">
                  <c:v>19</c:v>
                </c:pt>
                <c:pt idx="104">
                  <c:v>23</c:v>
                </c:pt>
                <c:pt idx="105">
                  <c:v>24</c:v>
                </c:pt>
                <c:pt idx="106">
                  <c:v>20</c:v>
                </c:pt>
                <c:pt idx="107">
                  <c:v>38</c:v>
                </c:pt>
                <c:pt idx="108">
                  <c:v>21</c:v>
                </c:pt>
                <c:pt idx="109">
                  <c:v>18</c:v>
                </c:pt>
                <c:pt idx="110">
                  <c:v>19</c:v>
                </c:pt>
                <c:pt idx="111">
                  <c:v>35</c:v>
                </c:pt>
                <c:pt idx="112">
                  <c:v>18</c:v>
                </c:pt>
                <c:pt idx="113">
                  <c:v>47</c:v>
                </c:pt>
                <c:pt idx="114">
                  <c:v>38</c:v>
                </c:pt>
                <c:pt idx="115">
                  <c:v>27</c:v>
                </c:pt>
                <c:pt idx="116">
                  <c:v>26</c:v>
                </c:pt>
                <c:pt idx="117">
                  <c:v>21</c:v>
                </c:pt>
                <c:pt idx="118">
                  <c:v>26</c:v>
                </c:pt>
                <c:pt idx="119">
                  <c:v>25</c:v>
                </c:pt>
                <c:pt idx="120">
                  <c:v>29</c:v>
                </c:pt>
                <c:pt idx="121">
                  <c:v>23</c:v>
                </c:pt>
                <c:pt idx="122">
                  <c:v>20</c:v>
                </c:pt>
                <c:pt idx="123">
                  <c:v>30</c:v>
                </c:pt>
                <c:pt idx="124">
                  <c:v>39</c:v>
                </c:pt>
                <c:pt idx="125">
                  <c:v>25</c:v>
                </c:pt>
                <c:pt idx="126">
                  <c:v>30</c:v>
                </c:pt>
                <c:pt idx="127">
                  <c:v>29</c:v>
                </c:pt>
                <c:pt idx="128">
                  <c:v>31</c:v>
                </c:pt>
                <c:pt idx="129">
                  <c:v>34</c:v>
                </c:pt>
                <c:pt idx="130">
                  <c:v>32</c:v>
                </c:pt>
                <c:pt idx="131">
                  <c:v>22</c:v>
                </c:pt>
                <c:pt idx="132">
                  <c:v>37</c:v>
                </c:pt>
                <c:pt idx="133">
                  <c:v>41</c:v>
                </c:pt>
                <c:pt idx="134">
                  <c:v>34</c:v>
                </c:pt>
                <c:pt idx="135">
                  <c:v>18</c:v>
                </c:pt>
                <c:pt idx="136">
                  <c:v>46</c:v>
                </c:pt>
                <c:pt idx="137">
                  <c:v>31</c:v>
                </c:pt>
                <c:pt idx="138">
                  <c:v>31</c:v>
                </c:pt>
                <c:pt idx="139">
                  <c:v>20</c:v>
                </c:pt>
                <c:pt idx="140">
                  <c:v>26</c:v>
                </c:pt>
                <c:pt idx="141">
                  <c:v>30</c:v>
                </c:pt>
                <c:pt idx="142">
                  <c:v>18</c:v>
                </c:pt>
                <c:pt idx="143">
                  <c:v>25</c:v>
                </c:pt>
                <c:pt idx="144">
                  <c:v>24</c:v>
                </c:pt>
                <c:pt idx="145">
                  <c:v>29</c:v>
                </c:pt>
                <c:pt idx="146">
                  <c:v>31</c:v>
                </c:pt>
                <c:pt idx="147">
                  <c:v>18</c:v>
                </c:pt>
                <c:pt idx="148">
                  <c:v>38</c:v>
                </c:pt>
                <c:pt idx="1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B7F-820E-CF9E06AC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26400"/>
        <c:axId val="1950626816"/>
      </c:scatterChart>
      <c:valAx>
        <c:axId val="19506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626816"/>
        <c:crosses val="autoZero"/>
        <c:crossBetween val="midCat"/>
      </c:valAx>
      <c:valAx>
        <c:axId val="19506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6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</a:t>
            </a:r>
            <a:r>
              <a:rPr lang="ru-RU" baseline="0"/>
              <a:t>на </a:t>
            </a:r>
            <a:r>
              <a:rPr lang="en-US" baseline="0"/>
              <a:t>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53241955866628"/>
                  <c:y val="-0.12620905025760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Лист6!$C$2:$C$151</c:f>
              <c:numCache>
                <c:formatCode>General</c:formatCode>
                <c:ptCount val="150"/>
                <c:pt idx="0">
                  <c:v>41</c:v>
                </c:pt>
                <c:pt idx="1">
                  <c:v>18</c:v>
                </c:pt>
                <c:pt idx="2">
                  <c:v>29</c:v>
                </c:pt>
                <c:pt idx="3">
                  <c:v>37</c:v>
                </c:pt>
                <c:pt idx="4">
                  <c:v>29</c:v>
                </c:pt>
                <c:pt idx="5">
                  <c:v>21</c:v>
                </c:pt>
                <c:pt idx="6">
                  <c:v>34</c:v>
                </c:pt>
                <c:pt idx="7">
                  <c:v>18</c:v>
                </c:pt>
                <c:pt idx="8">
                  <c:v>29</c:v>
                </c:pt>
                <c:pt idx="9">
                  <c:v>32</c:v>
                </c:pt>
                <c:pt idx="10">
                  <c:v>25</c:v>
                </c:pt>
                <c:pt idx="11">
                  <c:v>21</c:v>
                </c:pt>
                <c:pt idx="12">
                  <c:v>29</c:v>
                </c:pt>
                <c:pt idx="13">
                  <c:v>22</c:v>
                </c:pt>
                <c:pt idx="14">
                  <c:v>28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32</c:v>
                </c:pt>
                <c:pt idx="19">
                  <c:v>27</c:v>
                </c:pt>
                <c:pt idx="20">
                  <c:v>23</c:v>
                </c:pt>
                <c:pt idx="21">
                  <c:v>37</c:v>
                </c:pt>
                <c:pt idx="22">
                  <c:v>43</c:v>
                </c:pt>
                <c:pt idx="23">
                  <c:v>27</c:v>
                </c:pt>
                <c:pt idx="24">
                  <c:v>24</c:v>
                </c:pt>
                <c:pt idx="25">
                  <c:v>31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30</c:v>
                </c:pt>
                <c:pt idx="30">
                  <c:v>34</c:v>
                </c:pt>
                <c:pt idx="31">
                  <c:v>30</c:v>
                </c:pt>
                <c:pt idx="32">
                  <c:v>28</c:v>
                </c:pt>
                <c:pt idx="33">
                  <c:v>41</c:v>
                </c:pt>
                <c:pt idx="34">
                  <c:v>35</c:v>
                </c:pt>
                <c:pt idx="35">
                  <c:v>40</c:v>
                </c:pt>
                <c:pt idx="36">
                  <c:v>52</c:v>
                </c:pt>
                <c:pt idx="37">
                  <c:v>29</c:v>
                </c:pt>
                <c:pt idx="38">
                  <c:v>36</c:v>
                </c:pt>
                <c:pt idx="39">
                  <c:v>27</c:v>
                </c:pt>
                <c:pt idx="40">
                  <c:v>35</c:v>
                </c:pt>
                <c:pt idx="41">
                  <c:v>18</c:v>
                </c:pt>
                <c:pt idx="42">
                  <c:v>30</c:v>
                </c:pt>
                <c:pt idx="43">
                  <c:v>58</c:v>
                </c:pt>
                <c:pt idx="44">
                  <c:v>21</c:v>
                </c:pt>
                <c:pt idx="45">
                  <c:v>28</c:v>
                </c:pt>
                <c:pt idx="46">
                  <c:v>24</c:v>
                </c:pt>
                <c:pt idx="47">
                  <c:v>24</c:v>
                </c:pt>
                <c:pt idx="48">
                  <c:v>39</c:v>
                </c:pt>
                <c:pt idx="49">
                  <c:v>26</c:v>
                </c:pt>
                <c:pt idx="50">
                  <c:v>19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4">
                  <c:v>26</c:v>
                </c:pt>
                <c:pt idx="55">
                  <c:v>21</c:v>
                </c:pt>
                <c:pt idx="56">
                  <c:v>25</c:v>
                </c:pt>
                <c:pt idx="57">
                  <c:v>18</c:v>
                </c:pt>
                <c:pt idx="58">
                  <c:v>29</c:v>
                </c:pt>
                <c:pt idx="59">
                  <c:v>18</c:v>
                </c:pt>
                <c:pt idx="60">
                  <c:v>39</c:v>
                </c:pt>
                <c:pt idx="61">
                  <c:v>24</c:v>
                </c:pt>
                <c:pt idx="62">
                  <c:v>25</c:v>
                </c:pt>
                <c:pt idx="63">
                  <c:v>34</c:v>
                </c:pt>
                <c:pt idx="64">
                  <c:v>39</c:v>
                </c:pt>
                <c:pt idx="65">
                  <c:v>26</c:v>
                </c:pt>
                <c:pt idx="66">
                  <c:v>31</c:v>
                </c:pt>
                <c:pt idx="67">
                  <c:v>31</c:v>
                </c:pt>
                <c:pt idx="68">
                  <c:v>40</c:v>
                </c:pt>
                <c:pt idx="69">
                  <c:v>22</c:v>
                </c:pt>
                <c:pt idx="70">
                  <c:v>18</c:v>
                </c:pt>
                <c:pt idx="71">
                  <c:v>35</c:v>
                </c:pt>
                <c:pt idx="72">
                  <c:v>18</c:v>
                </c:pt>
                <c:pt idx="73">
                  <c:v>30</c:v>
                </c:pt>
                <c:pt idx="74">
                  <c:v>18</c:v>
                </c:pt>
                <c:pt idx="75">
                  <c:v>25</c:v>
                </c:pt>
                <c:pt idx="76">
                  <c:v>42</c:v>
                </c:pt>
                <c:pt idx="77">
                  <c:v>18</c:v>
                </c:pt>
                <c:pt idx="78">
                  <c:v>23</c:v>
                </c:pt>
                <c:pt idx="79">
                  <c:v>43</c:v>
                </c:pt>
                <c:pt idx="80">
                  <c:v>43</c:v>
                </c:pt>
                <c:pt idx="81">
                  <c:v>20</c:v>
                </c:pt>
                <c:pt idx="82">
                  <c:v>22</c:v>
                </c:pt>
                <c:pt idx="83">
                  <c:v>43</c:v>
                </c:pt>
                <c:pt idx="84">
                  <c:v>54</c:v>
                </c:pt>
                <c:pt idx="85">
                  <c:v>26</c:v>
                </c:pt>
                <c:pt idx="86">
                  <c:v>37</c:v>
                </c:pt>
                <c:pt idx="87">
                  <c:v>41</c:v>
                </c:pt>
                <c:pt idx="88">
                  <c:v>24</c:v>
                </c:pt>
                <c:pt idx="89">
                  <c:v>32</c:v>
                </c:pt>
                <c:pt idx="90">
                  <c:v>24</c:v>
                </c:pt>
                <c:pt idx="91">
                  <c:v>31</c:v>
                </c:pt>
                <c:pt idx="92">
                  <c:v>18</c:v>
                </c:pt>
                <c:pt idx="93">
                  <c:v>31</c:v>
                </c:pt>
                <c:pt idx="94">
                  <c:v>36</c:v>
                </c:pt>
                <c:pt idx="95">
                  <c:v>20</c:v>
                </c:pt>
                <c:pt idx="96">
                  <c:v>29</c:v>
                </c:pt>
                <c:pt idx="97">
                  <c:v>27</c:v>
                </c:pt>
                <c:pt idx="98">
                  <c:v>32</c:v>
                </c:pt>
                <c:pt idx="99">
                  <c:v>18</c:v>
                </c:pt>
                <c:pt idx="100">
                  <c:v>23</c:v>
                </c:pt>
                <c:pt idx="101">
                  <c:v>22</c:v>
                </c:pt>
                <c:pt idx="102">
                  <c:v>33</c:v>
                </c:pt>
                <c:pt idx="103">
                  <c:v>19</c:v>
                </c:pt>
                <c:pt idx="104">
                  <c:v>23</c:v>
                </c:pt>
                <c:pt idx="105">
                  <c:v>24</c:v>
                </c:pt>
                <c:pt idx="106">
                  <c:v>20</c:v>
                </c:pt>
                <c:pt idx="107">
                  <c:v>38</c:v>
                </c:pt>
                <c:pt idx="108">
                  <c:v>21</c:v>
                </c:pt>
                <c:pt idx="109">
                  <c:v>18</c:v>
                </c:pt>
                <c:pt idx="110">
                  <c:v>19</c:v>
                </c:pt>
                <c:pt idx="111">
                  <c:v>35</c:v>
                </c:pt>
                <c:pt idx="112">
                  <c:v>18</c:v>
                </c:pt>
                <c:pt idx="113">
                  <c:v>47</c:v>
                </c:pt>
                <c:pt idx="114">
                  <c:v>38</c:v>
                </c:pt>
                <c:pt idx="115">
                  <c:v>27</c:v>
                </c:pt>
                <c:pt idx="116">
                  <c:v>26</c:v>
                </c:pt>
                <c:pt idx="117">
                  <c:v>21</c:v>
                </c:pt>
                <c:pt idx="118">
                  <c:v>26</c:v>
                </c:pt>
                <c:pt idx="119">
                  <c:v>25</c:v>
                </c:pt>
                <c:pt idx="120">
                  <c:v>29</c:v>
                </c:pt>
                <c:pt idx="121">
                  <c:v>23</c:v>
                </c:pt>
                <c:pt idx="122">
                  <c:v>20</c:v>
                </c:pt>
                <c:pt idx="123">
                  <c:v>30</c:v>
                </c:pt>
                <c:pt idx="124">
                  <c:v>39</c:v>
                </c:pt>
                <c:pt idx="125">
                  <c:v>25</c:v>
                </c:pt>
                <c:pt idx="126">
                  <c:v>30</c:v>
                </c:pt>
                <c:pt idx="127">
                  <c:v>29</c:v>
                </c:pt>
                <c:pt idx="128">
                  <c:v>31</c:v>
                </c:pt>
                <c:pt idx="129">
                  <c:v>34</c:v>
                </c:pt>
                <c:pt idx="130">
                  <c:v>32</c:v>
                </c:pt>
                <c:pt idx="131">
                  <c:v>22</c:v>
                </c:pt>
                <c:pt idx="132">
                  <c:v>37</c:v>
                </c:pt>
                <c:pt idx="133">
                  <c:v>41</c:v>
                </c:pt>
                <c:pt idx="134">
                  <c:v>34</c:v>
                </c:pt>
                <c:pt idx="135">
                  <c:v>18</c:v>
                </c:pt>
                <c:pt idx="136">
                  <c:v>46</c:v>
                </c:pt>
                <c:pt idx="137">
                  <c:v>31</c:v>
                </c:pt>
                <c:pt idx="138">
                  <c:v>31</c:v>
                </c:pt>
                <c:pt idx="139">
                  <c:v>20</c:v>
                </c:pt>
                <c:pt idx="140">
                  <c:v>26</c:v>
                </c:pt>
                <c:pt idx="141">
                  <c:v>30</c:v>
                </c:pt>
                <c:pt idx="142">
                  <c:v>18</c:v>
                </c:pt>
                <c:pt idx="143">
                  <c:v>25</c:v>
                </c:pt>
                <c:pt idx="144">
                  <c:v>24</c:v>
                </c:pt>
                <c:pt idx="145">
                  <c:v>29</c:v>
                </c:pt>
                <c:pt idx="146">
                  <c:v>31</c:v>
                </c:pt>
                <c:pt idx="147">
                  <c:v>18</c:v>
                </c:pt>
                <c:pt idx="148">
                  <c:v>38</c:v>
                </c:pt>
                <c:pt idx="149">
                  <c:v>22</c:v>
                </c:pt>
              </c:numCache>
            </c:numRef>
          </c:xVal>
          <c:yVal>
            <c:numRef>
              <c:f>Лист6!$B$2:$B$151</c:f>
              <c:numCache>
                <c:formatCode>General</c:formatCode>
                <c:ptCount val="150"/>
                <c:pt idx="0">
                  <c:v>42</c:v>
                </c:pt>
                <c:pt idx="1">
                  <c:v>20</c:v>
                </c:pt>
                <c:pt idx="2">
                  <c:v>38</c:v>
                </c:pt>
                <c:pt idx="3">
                  <c:v>48</c:v>
                </c:pt>
                <c:pt idx="4">
                  <c:v>39</c:v>
                </c:pt>
                <c:pt idx="5">
                  <c:v>18</c:v>
                </c:pt>
                <c:pt idx="6">
                  <c:v>23</c:v>
                </c:pt>
                <c:pt idx="7">
                  <c:v>23</c:v>
                </c:pt>
                <c:pt idx="8">
                  <c:v>39</c:v>
                </c:pt>
                <c:pt idx="9">
                  <c:v>34</c:v>
                </c:pt>
                <c:pt idx="10">
                  <c:v>39</c:v>
                </c:pt>
                <c:pt idx="11">
                  <c:v>27</c:v>
                </c:pt>
                <c:pt idx="12">
                  <c:v>33</c:v>
                </c:pt>
                <c:pt idx="13">
                  <c:v>19</c:v>
                </c:pt>
                <c:pt idx="14">
                  <c:v>28</c:v>
                </c:pt>
                <c:pt idx="15">
                  <c:v>27</c:v>
                </c:pt>
                <c:pt idx="16">
                  <c:v>22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28</c:v>
                </c:pt>
                <c:pt idx="21">
                  <c:v>44</c:v>
                </c:pt>
                <c:pt idx="22">
                  <c:v>48</c:v>
                </c:pt>
                <c:pt idx="23">
                  <c:v>33</c:v>
                </c:pt>
                <c:pt idx="24">
                  <c:v>26</c:v>
                </c:pt>
                <c:pt idx="25">
                  <c:v>33</c:v>
                </c:pt>
                <c:pt idx="26">
                  <c:v>22</c:v>
                </c:pt>
                <c:pt idx="27">
                  <c:v>31</c:v>
                </c:pt>
                <c:pt idx="28">
                  <c:v>20</c:v>
                </c:pt>
                <c:pt idx="29">
                  <c:v>31</c:v>
                </c:pt>
                <c:pt idx="30">
                  <c:v>37</c:v>
                </c:pt>
                <c:pt idx="31">
                  <c:v>30</c:v>
                </c:pt>
                <c:pt idx="32">
                  <c:v>18</c:v>
                </c:pt>
                <c:pt idx="33">
                  <c:v>39</c:v>
                </c:pt>
                <c:pt idx="34">
                  <c:v>42</c:v>
                </c:pt>
                <c:pt idx="35">
                  <c:v>43</c:v>
                </c:pt>
                <c:pt idx="36">
                  <c:v>56</c:v>
                </c:pt>
                <c:pt idx="37">
                  <c:v>39</c:v>
                </c:pt>
                <c:pt idx="38">
                  <c:v>46</c:v>
                </c:pt>
                <c:pt idx="39">
                  <c:v>25</c:v>
                </c:pt>
                <c:pt idx="40">
                  <c:v>32</c:v>
                </c:pt>
                <c:pt idx="41">
                  <c:v>28</c:v>
                </c:pt>
                <c:pt idx="42">
                  <c:v>28</c:v>
                </c:pt>
                <c:pt idx="43">
                  <c:v>72</c:v>
                </c:pt>
                <c:pt idx="44">
                  <c:v>27</c:v>
                </c:pt>
                <c:pt idx="45">
                  <c:v>38</c:v>
                </c:pt>
                <c:pt idx="46">
                  <c:v>29</c:v>
                </c:pt>
                <c:pt idx="47">
                  <c:v>36</c:v>
                </c:pt>
                <c:pt idx="48">
                  <c:v>33</c:v>
                </c:pt>
                <c:pt idx="49">
                  <c:v>38</c:v>
                </c:pt>
                <c:pt idx="50">
                  <c:v>20</c:v>
                </c:pt>
                <c:pt idx="51">
                  <c:v>26</c:v>
                </c:pt>
                <c:pt idx="52">
                  <c:v>35</c:v>
                </c:pt>
                <c:pt idx="53">
                  <c:v>29</c:v>
                </c:pt>
                <c:pt idx="54">
                  <c:v>37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30</c:v>
                </c:pt>
                <c:pt idx="60">
                  <c:v>45</c:v>
                </c:pt>
                <c:pt idx="61">
                  <c:v>28</c:v>
                </c:pt>
                <c:pt idx="62">
                  <c:v>22</c:v>
                </c:pt>
                <c:pt idx="63">
                  <c:v>34</c:v>
                </c:pt>
                <c:pt idx="64">
                  <c:v>47</c:v>
                </c:pt>
                <c:pt idx="65">
                  <c:v>27</c:v>
                </c:pt>
                <c:pt idx="66">
                  <c:v>36</c:v>
                </c:pt>
                <c:pt idx="67">
                  <c:v>31</c:v>
                </c:pt>
                <c:pt idx="68">
                  <c:v>39</c:v>
                </c:pt>
                <c:pt idx="69">
                  <c:v>30</c:v>
                </c:pt>
                <c:pt idx="70">
                  <c:v>31</c:v>
                </c:pt>
                <c:pt idx="71">
                  <c:v>29</c:v>
                </c:pt>
                <c:pt idx="72">
                  <c:v>23</c:v>
                </c:pt>
                <c:pt idx="73">
                  <c:v>34</c:v>
                </c:pt>
                <c:pt idx="74">
                  <c:v>19</c:v>
                </c:pt>
                <c:pt idx="75">
                  <c:v>21</c:v>
                </c:pt>
                <c:pt idx="76">
                  <c:v>52</c:v>
                </c:pt>
                <c:pt idx="77">
                  <c:v>27</c:v>
                </c:pt>
                <c:pt idx="78">
                  <c:v>30</c:v>
                </c:pt>
                <c:pt idx="79">
                  <c:v>29</c:v>
                </c:pt>
                <c:pt idx="80">
                  <c:v>48</c:v>
                </c:pt>
                <c:pt idx="81">
                  <c:v>18</c:v>
                </c:pt>
                <c:pt idx="82">
                  <c:v>29</c:v>
                </c:pt>
                <c:pt idx="83">
                  <c:v>41</c:v>
                </c:pt>
                <c:pt idx="84">
                  <c:v>66</c:v>
                </c:pt>
                <c:pt idx="85">
                  <c:v>29</c:v>
                </c:pt>
                <c:pt idx="86">
                  <c:v>37</c:v>
                </c:pt>
                <c:pt idx="87">
                  <c:v>34</c:v>
                </c:pt>
                <c:pt idx="88">
                  <c:v>34</c:v>
                </c:pt>
                <c:pt idx="89">
                  <c:v>38</c:v>
                </c:pt>
                <c:pt idx="90">
                  <c:v>31</c:v>
                </c:pt>
                <c:pt idx="91">
                  <c:v>19</c:v>
                </c:pt>
                <c:pt idx="92">
                  <c:v>22</c:v>
                </c:pt>
                <c:pt idx="93">
                  <c:v>43</c:v>
                </c:pt>
                <c:pt idx="94">
                  <c:v>33</c:v>
                </c:pt>
                <c:pt idx="95">
                  <c:v>35</c:v>
                </c:pt>
                <c:pt idx="96">
                  <c:v>35</c:v>
                </c:pt>
                <c:pt idx="97">
                  <c:v>31</c:v>
                </c:pt>
                <c:pt idx="98">
                  <c:v>48</c:v>
                </c:pt>
                <c:pt idx="99">
                  <c:v>19</c:v>
                </c:pt>
                <c:pt idx="100">
                  <c:v>24</c:v>
                </c:pt>
                <c:pt idx="101">
                  <c:v>28</c:v>
                </c:pt>
                <c:pt idx="102">
                  <c:v>55</c:v>
                </c:pt>
                <c:pt idx="103">
                  <c:v>26</c:v>
                </c:pt>
                <c:pt idx="104">
                  <c:v>33</c:v>
                </c:pt>
                <c:pt idx="105">
                  <c:v>32</c:v>
                </c:pt>
                <c:pt idx="106">
                  <c:v>37</c:v>
                </c:pt>
                <c:pt idx="107">
                  <c:v>39</c:v>
                </c:pt>
                <c:pt idx="108">
                  <c:v>35</c:v>
                </c:pt>
                <c:pt idx="109">
                  <c:v>23</c:v>
                </c:pt>
                <c:pt idx="110">
                  <c:v>35</c:v>
                </c:pt>
                <c:pt idx="111">
                  <c:v>38</c:v>
                </c:pt>
                <c:pt idx="112">
                  <c:v>21</c:v>
                </c:pt>
                <c:pt idx="113">
                  <c:v>54</c:v>
                </c:pt>
                <c:pt idx="114">
                  <c:v>40</c:v>
                </c:pt>
                <c:pt idx="115">
                  <c:v>41</c:v>
                </c:pt>
                <c:pt idx="116">
                  <c:v>24</c:v>
                </c:pt>
                <c:pt idx="117">
                  <c:v>25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37</c:v>
                </c:pt>
                <c:pt idx="122">
                  <c:v>22</c:v>
                </c:pt>
                <c:pt idx="123">
                  <c:v>18</c:v>
                </c:pt>
                <c:pt idx="124">
                  <c:v>37</c:v>
                </c:pt>
                <c:pt idx="125">
                  <c:v>26</c:v>
                </c:pt>
                <c:pt idx="126">
                  <c:v>46</c:v>
                </c:pt>
                <c:pt idx="127">
                  <c:v>45</c:v>
                </c:pt>
                <c:pt idx="128">
                  <c:v>28</c:v>
                </c:pt>
                <c:pt idx="129">
                  <c:v>25</c:v>
                </c:pt>
                <c:pt idx="130">
                  <c:v>29</c:v>
                </c:pt>
                <c:pt idx="131">
                  <c:v>40</c:v>
                </c:pt>
                <c:pt idx="132">
                  <c:v>28</c:v>
                </c:pt>
                <c:pt idx="133">
                  <c:v>26</c:v>
                </c:pt>
                <c:pt idx="134">
                  <c:v>42</c:v>
                </c:pt>
                <c:pt idx="135">
                  <c:v>25</c:v>
                </c:pt>
                <c:pt idx="136">
                  <c:v>59</c:v>
                </c:pt>
                <c:pt idx="137">
                  <c:v>42</c:v>
                </c:pt>
                <c:pt idx="138">
                  <c:v>22</c:v>
                </c:pt>
                <c:pt idx="139">
                  <c:v>19</c:v>
                </c:pt>
                <c:pt idx="140">
                  <c:v>30</c:v>
                </c:pt>
                <c:pt idx="141">
                  <c:v>35</c:v>
                </c:pt>
                <c:pt idx="142">
                  <c:v>19</c:v>
                </c:pt>
                <c:pt idx="143">
                  <c:v>25</c:v>
                </c:pt>
                <c:pt idx="144">
                  <c:v>22</c:v>
                </c:pt>
                <c:pt idx="145">
                  <c:v>34</c:v>
                </c:pt>
                <c:pt idx="146">
                  <c:v>41</c:v>
                </c:pt>
                <c:pt idx="147">
                  <c:v>25</c:v>
                </c:pt>
                <c:pt idx="148">
                  <c:v>27</c:v>
                </c:pt>
                <c:pt idx="1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49C3-8FFB-842509AE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26400"/>
        <c:axId val="1950626816"/>
      </c:scatterChart>
      <c:valAx>
        <c:axId val="19506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626816"/>
        <c:crosses val="autoZero"/>
        <c:crossBetween val="midCat"/>
      </c:valAx>
      <c:valAx>
        <c:axId val="19506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6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360708</xdr:colOff>
      <xdr:row>0</xdr:row>
      <xdr:rowOff>84896</xdr:rowOff>
    </xdr:from>
    <xdr:to>
      <xdr:col>21</xdr:col>
      <xdr:colOff>32717</xdr:colOff>
      <xdr:row>16</xdr:row>
      <xdr:rowOff>157369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357972</xdr:colOff>
      <xdr:row>17</xdr:row>
      <xdr:rowOff>81223</xdr:rowOff>
    </xdr:from>
    <xdr:to>
      <xdr:col>21</xdr:col>
      <xdr:colOff>20935</xdr:colOff>
      <xdr:row>34</xdr:row>
      <xdr:rowOff>90435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337220</xdr:colOff>
      <xdr:row>14</xdr:row>
      <xdr:rowOff>70401</xdr:rowOff>
    </xdr:from>
    <xdr:to>
      <xdr:col>8</xdr:col>
      <xdr:colOff>557527</xdr:colOff>
      <xdr:row>40</xdr:row>
      <xdr:rowOff>29581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</xdr:colOff>
      <xdr:row>0</xdr:row>
      <xdr:rowOff>65891</xdr:rowOff>
    </xdr:from>
    <xdr:to>
      <xdr:col>19</xdr:col>
      <xdr:colOff>498663</xdr:colOff>
      <xdr:row>15</xdr:row>
      <xdr:rowOff>100854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68355</xdr:colOff>
      <xdr:row>16</xdr:row>
      <xdr:rowOff>63313</xdr:rowOff>
    </xdr:from>
    <xdr:to>
      <xdr:col>19</xdr:col>
      <xdr:colOff>521074</xdr:colOff>
      <xdr:row>31</xdr:row>
      <xdr:rowOff>103318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l00/Downloads/dz_po_terve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_Лист3"/>
      <sheetName val="Лист4"/>
      <sheetName val="Лист5"/>
      <sheetName val="Лист6"/>
    </sheetNames>
    <sheetDataSet>
      <sheetData sheetId="0" refreshError="1"/>
      <sheetData sheetId="1">
        <row r="1">
          <cell r="G1" t="str">
            <v>частоты</v>
          </cell>
          <cell r="I1" t="str">
            <v>теор.вер</v>
          </cell>
        </row>
        <row r="2">
          <cell r="G2">
            <v>0.51333333333333331</v>
          </cell>
          <cell r="I2">
            <v>0.46689849809708339</v>
          </cell>
        </row>
        <row r="3">
          <cell r="G3">
            <v>0.23333333333333334</v>
          </cell>
          <cell r="I3">
            <v>0.2489042905717711</v>
          </cell>
        </row>
        <row r="4">
          <cell r="G4">
            <v>0.11</v>
          </cell>
          <cell r="I4">
            <v>0.13269125113389124</v>
          </cell>
        </row>
        <row r="5">
          <cell r="G5">
            <v>7.6666666666666661E-2</v>
          </cell>
          <cell r="I5">
            <v>7.0737905268854484E-2</v>
          </cell>
        </row>
        <row r="6">
          <cell r="G6">
            <v>2.6666666666666668E-2</v>
          </cell>
          <cell r="I6">
            <v>3.7710483540292605E-2</v>
          </cell>
        </row>
        <row r="7">
          <cell r="G7">
            <v>1.6666666666666666E-2</v>
          </cell>
          <cell r="I7">
            <v>2.0103515412815187E-2</v>
          </cell>
        </row>
        <row r="8">
          <cell r="G8">
            <v>6.6666666666666671E-3</v>
          </cell>
          <cell r="I8">
            <v>1.0717214260100194E-2</v>
          </cell>
        </row>
        <row r="9">
          <cell r="G9">
            <v>0</v>
          </cell>
          <cell r="I9">
            <v>5.7133630182747419E-3</v>
          </cell>
        </row>
        <row r="10">
          <cell r="G10">
            <v>0.01</v>
          </cell>
          <cell r="I10">
            <v>3.045802405958864E-3</v>
          </cell>
        </row>
        <row r="11">
          <cell r="G11">
            <v>6.6666666666666671E-3</v>
          </cell>
          <cell r="I11">
            <v>1.7112950737759869E-3</v>
          </cell>
        </row>
      </sheetData>
      <sheetData sheetId="2" refreshError="1"/>
      <sheetData sheetId="3" refreshError="1"/>
      <sheetData sheetId="4" refreshError="1"/>
      <sheetData sheetId="5">
        <row r="3">
          <cell r="A3">
            <v>42</v>
          </cell>
          <cell r="B3">
            <v>45</v>
          </cell>
        </row>
        <row r="4">
          <cell r="A4">
            <v>20</v>
          </cell>
          <cell r="B4">
            <v>25</v>
          </cell>
        </row>
        <row r="5">
          <cell r="A5">
            <v>38</v>
          </cell>
          <cell r="B5">
            <v>31</v>
          </cell>
        </row>
        <row r="6">
          <cell r="A6">
            <v>48</v>
          </cell>
          <cell r="B6">
            <v>37</v>
          </cell>
        </row>
        <row r="7">
          <cell r="A7">
            <v>39</v>
          </cell>
          <cell r="B7">
            <v>33</v>
          </cell>
        </row>
        <row r="8">
          <cell r="A8">
            <v>18</v>
          </cell>
          <cell r="B8">
            <v>18</v>
          </cell>
        </row>
        <row r="9">
          <cell r="A9">
            <v>23</v>
          </cell>
          <cell r="B9">
            <v>18</v>
          </cell>
        </row>
        <row r="10">
          <cell r="A10">
            <v>23</v>
          </cell>
          <cell r="B10">
            <v>27</v>
          </cell>
        </row>
        <row r="11">
          <cell r="A11">
            <v>39</v>
          </cell>
          <cell r="B11">
            <v>42</v>
          </cell>
        </row>
        <row r="12">
          <cell r="A12">
            <v>34</v>
          </cell>
          <cell r="B12">
            <v>28</v>
          </cell>
        </row>
        <row r="13">
          <cell r="A13">
            <v>39</v>
          </cell>
          <cell r="B13">
            <v>34</v>
          </cell>
        </row>
        <row r="14">
          <cell r="A14">
            <v>27</v>
          </cell>
          <cell r="B14">
            <v>28</v>
          </cell>
        </row>
        <row r="15">
          <cell r="A15">
            <v>33</v>
          </cell>
          <cell r="B15">
            <v>35</v>
          </cell>
        </row>
        <row r="16">
          <cell r="A16">
            <v>19</v>
          </cell>
          <cell r="B16">
            <v>18</v>
          </cell>
        </row>
        <row r="17">
          <cell r="A17">
            <v>28</v>
          </cell>
          <cell r="B17">
            <v>22</v>
          </cell>
        </row>
        <row r="18">
          <cell r="A18">
            <v>27</v>
          </cell>
          <cell r="B18">
            <v>34</v>
          </cell>
        </row>
        <row r="19">
          <cell r="A19">
            <v>22</v>
          </cell>
          <cell r="B19">
            <v>18</v>
          </cell>
        </row>
        <row r="20">
          <cell r="A20">
            <v>25</v>
          </cell>
          <cell r="B20">
            <v>25</v>
          </cell>
        </row>
        <row r="21">
          <cell r="A21">
            <v>44</v>
          </cell>
          <cell r="B21">
            <v>29</v>
          </cell>
        </row>
        <row r="22">
          <cell r="A22">
            <v>36</v>
          </cell>
          <cell r="B22">
            <v>33</v>
          </cell>
        </row>
        <row r="23">
          <cell r="A23">
            <v>28</v>
          </cell>
          <cell r="B23">
            <v>28</v>
          </cell>
        </row>
        <row r="24">
          <cell r="A24">
            <v>44</v>
          </cell>
          <cell r="B24">
            <v>31</v>
          </cell>
        </row>
        <row r="25">
          <cell r="A25">
            <v>48</v>
          </cell>
          <cell r="B25">
            <v>43</v>
          </cell>
        </row>
        <row r="26">
          <cell r="A26">
            <v>33</v>
          </cell>
          <cell r="B26">
            <v>41</v>
          </cell>
        </row>
        <row r="27">
          <cell r="A27">
            <v>26</v>
          </cell>
          <cell r="B27">
            <v>27</v>
          </cell>
        </row>
        <row r="28">
          <cell r="A28">
            <v>33</v>
          </cell>
          <cell r="B28">
            <v>32</v>
          </cell>
        </row>
        <row r="29">
          <cell r="A29">
            <v>22</v>
          </cell>
          <cell r="B29">
            <v>18</v>
          </cell>
        </row>
        <row r="30">
          <cell r="A30">
            <v>31</v>
          </cell>
          <cell r="B30">
            <v>26</v>
          </cell>
        </row>
        <row r="31">
          <cell r="A31">
            <v>20</v>
          </cell>
          <cell r="B31">
            <v>23</v>
          </cell>
        </row>
        <row r="32">
          <cell r="A32">
            <v>31</v>
          </cell>
          <cell r="B32">
            <v>26</v>
          </cell>
        </row>
        <row r="33">
          <cell r="A33">
            <v>37</v>
          </cell>
          <cell r="B33">
            <v>42</v>
          </cell>
        </row>
        <row r="34">
          <cell r="A34">
            <v>30</v>
          </cell>
          <cell r="B34">
            <v>30</v>
          </cell>
        </row>
        <row r="35">
          <cell r="A35">
            <v>18</v>
          </cell>
          <cell r="B35">
            <v>18</v>
          </cell>
        </row>
        <row r="36">
          <cell r="A36">
            <v>39</v>
          </cell>
          <cell r="B36">
            <v>28</v>
          </cell>
        </row>
        <row r="37">
          <cell r="A37">
            <v>42</v>
          </cell>
          <cell r="B37">
            <v>33</v>
          </cell>
        </row>
        <row r="38">
          <cell r="A38">
            <v>43</v>
          </cell>
          <cell r="B38">
            <v>39</v>
          </cell>
        </row>
        <row r="39">
          <cell r="A39">
            <v>56</v>
          </cell>
          <cell r="B39">
            <v>49</v>
          </cell>
        </row>
        <row r="40">
          <cell r="A40">
            <v>39</v>
          </cell>
          <cell r="B40">
            <v>36</v>
          </cell>
        </row>
        <row r="41">
          <cell r="A41">
            <v>46</v>
          </cell>
          <cell r="B41">
            <v>28</v>
          </cell>
        </row>
        <row r="42">
          <cell r="A42">
            <v>25</v>
          </cell>
          <cell r="B42">
            <v>18</v>
          </cell>
        </row>
        <row r="43">
          <cell r="A43">
            <v>32</v>
          </cell>
          <cell r="B43">
            <v>33</v>
          </cell>
        </row>
        <row r="44">
          <cell r="A44">
            <v>28</v>
          </cell>
          <cell r="B44">
            <v>19</v>
          </cell>
        </row>
        <row r="45">
          <cell r="A45">
            <v>28</v>
          </cell>
          <cell r="B45">
            <v>26</v>
          </cell>
        </row>
        <row r="46">
          <cell r="A46">
            <v>72</v>
          </cell>
          <cell r="B46">
            <v>52</v>
          </cell>
        </row>
        <row r="47">
          <cell r="A47">
            <v>27</v>
          </cell>
          <cell r="B47">
            <v>18</v>
          </cell>
        </row>
        <row r="48">
          <cell r="A48">
            <v>38</v>
          </cell>
          <cell r="B48">
            <v>30</v>
          </cell>
        </row>
        <row r="49">
          <cell r="A49">
            <v>29</v>
          </cell>
          <cell r="B49">
            <v>19</v>
          </cell>
        </row>
        <row r="50">
          <cell r="A50">
            <v>36</v>
          </cell>
          <cell r="B50">
            <v>34</v>
          </cell>
        </row>
        <row r="51">
          <cell r="A51">
            <v>33</v>
          </cell>
          <cell r="B51">
            <v>33</v>
          </cell>
        </row>
        <row r="52">
          <cell r="A52">
            <v>38</v>
          </cell>
          <cell r="B52">
            <v>34</v>
          </cell>
        </row>
        <row r="53">
          <cell r="A53">
            <v>20</v>
          </cell>
          <cell r="B53">
            <v>18</v>
          </cell>
        </row>
        <row r="54">
          <cell r="A54">
            <v>26</v>
          </cell>
          <cell r="B54">
            <v>25</v>
          </cell>
        </row>
        <row r="55">
          <cell r="A55">
            <v>35</v>
          </cell>
          <cell r="B55">
            <v>28</v>
          </cell>
        </row>
        <row r="56">
          <cell r="A56">
            <v>29</v>
          </cell>
          <cell r="B56">
            <v>18</v>
          </cell>
        </row>
        <row r="57">
          <cell r="A57">
            <v>37</v>
          </cell>
          <cell r="B57">
            <v>42</v>
          </cell>
        </row>
        <row r="58">
          <cell r="A58">
            <v>23</v>
          </cell>
          <cell r="B58">
            <v>21</v>
          </cell>
        </row>
        <row r="59">
          <cell r="A59">
            <v>22</v>
          </cell>
          <cell r="B59">
            <v>23</v>
          </cell>
        </row>
        <row r="60">
          <cell r="A60">
            <v>22</v>
          </cell>
          <cell r="B60">
            <v>30</v>
          </cell>
        </row>
        <row r="61">
          <cell r="A61">
            <v>23</v>
          </cell>
          <cell r="B61">
            <v>24</v>
          </cell>
        </row>
        <row r="62">
          <cell r="A62">
            <v>30</v>
          </cell>
          <cell r="B62">
            <v>18</v>
          </cell>
        </row>
        <row r="63">
          <cell r="A63">
            <v>45</v>
          </cell>
          <cell r="B63">
            <v>40</v>
          </cell>
        </row>
        <row r="64">
          <cell r="A64">
            <v>28</v>
          </cell>
          <cell r="B64">
            <v>18</v>
          </cell>
        </row>
        <row r="65">
          <cell r="A65">
            <v>22</v>
          </cell>
          <cell r="B65">
            <v>21</v>
          </cell>
        </row>
        <row r="66">
          <cell r="A66">
            <v>34</v>
          </cell>
          <cell r="B66">
            <v>34</v>
          </cell>
        </row>
        <row r="67">
          <cell r="A67">
            <v>47</v>
          </cell>
          <cell r="B67">
            <v>42</v>
          </cell>
        </row>
        <row r="68">
          <cell r="A68">
            <v>27</v>
          </cell>
          <cell r="B68">
            <v>22</v>
          </cell>
        </row>
        <row r="69">
          <cell r="A69">
            <v>36</v>
          </cell>
          <cell r="B69">
            <v>30</v>
          </cell>
        </row>
        <row r="70">
          <cell r="A70">
            <v>31</v>
          </cell>
          <cell r="B70">
            <v>24</v>
          </cell>
        </row>
        <row r="71">
          <cell r="A71">
            <v>39</v>
          </cell>
          <cell r="B71">
            <v>26</v>
          </cell>
        </row>
        <row r="72">
          <cell r="A72">
            <v>30</v>
          </cell>
          <cell r="B72">
            <v>35</v>
          </cell>
        </row>
        <row r="73">
          <cell r="A73">
            <v>31</v>
          </cell>
          <cell r="B73">
            <v>28</v>
          </cell>
        </row>
        <row r="74">
          <cell r="A74">
            <v>29</v>
          </cell>
          <cell r="B74">
            <v>29</v>
          </cell>
        </row>
        <row r="75">
          <cell r="A75">
            <v>23</v>
          </cell>
          <cell r="B75">
            <v>18</v>
          </cell>
        </row>
        <row r="76">
          <cell r="A76">
            <v>34</v>
          </cell>
          <cell r="B76">
            <v>36</v>
          </cell>
        </row>
        <row r="77">
          <cell r="A77">
            <v>19</v>
          </cell>
          <cell r="B77">
            <v>25</v>
          </cell>
        </row>
        <row r="78">
          <cell r="A78">
            <v>21</v>
          </cell>
          <cell r="B78">
            <v>30</v>
          </cell>
        </row>
        <row r="79">
          <cell r="A79">
            <v>52</v>
          </cell>
          <cell r="B79">
            <v>34</v>
          </cell>
        </row>
        <row r="80">
          <cell r="A80">
            <v>27</v>
          </cell>
          <cell r="B80">
            <v>31</v>
          </cell>
        </row>
        <row r="81">
          <cell r="A81">
            <v>30</v>
          </cell>
          <cell r="B81">
            <v>22</v>
          </cell>
        </row>
        <row r="82">
          <cell r="A82">
            <v>29</v>
          </cell>
          <cell r="B82">
            <v>23</v>
          </cell>
        </row>
        <row r="83">
          <cell r="A83">
            <v>48</v>
          </cell>
          <cell r="B83">
            <v>35</v>
          </cell>
        </row>
        <row r="84">
          <cell r="A84">
            <v>18</v>
          </cell>
          <cell r="B84">
            <v>18</v>
          </cell>
        </row>
        <row r="85">
          <cell r="A85">
            <v>29</v>
          </cell>
          <cell r="B85">
            <v>29</v>
          </cell>
        </row>
        <row r="86">
          <cell r="A86">
            <v>41</v>
          </cell>
          <cell r="B86">
            <v>36</v>
          </cell>
        </row>
        <row r="87">
          <cell r="A87">
            <v>66</v>
          </cell>
          <cell r="B87">
            <v>45</v>
          </cell>
        </row>
        <row r="88">
          <cell r="A88">
            <v>29</v>
          </cell>
          <cell r="B88">
            <v>20</v>
          </cell>
        </row>
        <row r="89">
          <cell r="A89">
            <v>37</v>
          </cell>
          <cell r="B89">
            <v>30</v>
          </cell>
        </row>
        <row r="90">
          <cell r="A90">
            <v>34</v>
          </cell>
          <cell r="B90">
            <v>35</v>
          </cell>
        </row>
        <row r="91">
          <cell r="A91">
            <v>34</v>
          </cell>
          <cell r="B91">
            <v>37</v>
          </cell>
        </row>
        <row r="92">
          <cell r="A92">
            <v>38</v>
          </cell>
          <cell r="B92">
            <v>35</v>
          </cell>
        </row>
        <row r="93">
          <cell r="A93">
            <v>31</v>
          </cell>
          <cell r="B93">
            <v>21</v>
          </cell>
        </row>
        <row r="94">
          <cell r="A94">
            <v>19</v>
          </cell>
          <cell r="B94">
            <v>23</v>
          </cell>
        </row>
        <row r="95">
          <cell r="A95">
            <v>22</v>
          </cell>
          <cell r="B95">
            <v>26</v>
          </cell>
        </row>
        <row r="96">
          <cell r="A96">
            <v>43</v>
          </cell>
          <cell r="B96">
            <v>26</v>
          </cell>
        </row>
        <row r="97">
          <cell r="A97">
            <v>33</v>
          </cell>
          <cell r="B97">
            <v>33</v>
          </cell>
        </row>
        <row r="98">
          <cell r="A98">
            <v>35</v>
          </cell>
          <cell r="B98">
            <v>34</v>
          </cell>
        </row>
        <row r="99">
          <cell r="A99">
            <v>35</v>
          </cell>
          <cell r="B99">
            <v>34</v>
          </cell>
        </row>
        <row r="100">
          <cell r="A100">
            <v>31</v>
          </cell>
          <cell r="B100">
            <v>27</v>
          </cell>
        </row>
        <row r="101">
          <cell r="A101">
            <v>48</v>
          </cell>
          <cell r="B101">
            <v>26</v>
          </cell>
        </row>
        <row r="102">
          <cell r="A102">
            <v>19</v>
          </cell>
          <cell r="B102">
            <v>18</v>
          </cell>
        </row>
        <row r="103">
          <cell r="A103">
            <v>24</v>
          </cell>
          <cell r="B103">
            <v>27</v>
          </cell>
        </row>
        <row r="104">
          <cell r="A104">
            <v>28</v>
          </cell>
          <cell r="B104">
            <v>26</v>
          </cell>
        </row>
        <row r="105">
          <cell r="A105">
            <v>55</v>
          </cell>
          <cell r="B105">
            <v>41</v>
          </cell>
        </row>
        <row r="106">
          <cell r="A106">
            <v>26</v>
          </cell>
          <cell r="B106">
            <v>25</v>
          </cell>
        </row>
        <row r="107">
          <cell r="A107">
            <v>33</v>
          </cell>
          <cell r="B107">
            <v>29</v>
          </cell>
        </row>
        <row r="108">
          <cell r="A108">
            <v>32</v>
          </cell>
          <cell r="B108">
            <v>30</v>
          </cell>
        </row>
        <row r="109">
          <cell r="A109">
            <v>37</v>
          </cell>
          <cell r="B109">
            <v>30</v>
          </cell>
        </row>
        <row r="110">
          <cell r="A110">
            <v>39</v>
          </cell>
          <cell r="B110">
            <v>43</v>
          </cell>
        </row>
        <row r="111">
          <cell r="A111">
            <v>35</v>
          </cell>
          <cell r="B111">
            <v>27</v>
          </cell>
        </row>
        <row r="112">
          <cell r="A112">
            <v>23</v>
          </cell>
          <cell r="B112">
            <v>18</v>
          </cell>
        </row>
        <row r="113">
          <cell r="A113">
            <v>35</v>
          </cell>
          <cell r="B113">
            <v>28</v>
          </cell>
        </row>
        <row r="114">
          <cell r="A114">
            <v>38</v>
          </cell>
          <cell r="B114">
            <v>30</v>
          </cell>
        </row>
        <row r="115">
          <cell r="A115">
            <v>21</v>
          </cell>
          <cell r="B115">
            <v>32</v>
          </cell>
        </row>
        <row r="116">
          <cell r="A116">
            <v>54</v>
          </cell>
          <cell r="B116">
            <v>41</v>
          </cell>
        </row>
        <row r="117">
          <cell r="A117">
            <v>40</v>
          </cell>
          <cell r="B117">
            <v>37</v>
          </cell>
        </row>
        <row r="118">
          <cell r="A118">
            <v>41</v>
          </cell>
          <cell r="B118">
            <v>31</v>
          </cell>
        </row>
        <row r="119">
          <cell r="A119">
            <v>24</v>
          </cell>
          <cell r="B119">
            <v>28</v>
          </cell>
        </row>
        <row r="120">
          <cell r="A120">
            <v>25</v>
          </cell>
          <cell r="B120">
            <v>24</v>
          </cell>
        </row>
        <row r="121">
          <cell r="A121">
            <v>36</v>
          </cell>
          <cell r="B121">
            <v>20</v>
          </cell>
        </row>
        <row r="122">
          <cell r="A122">
            <v>36</v>
          </cell>
          <cell r="B122">
            <v>31</v>
          </cell>
        </row>
        <row r="123">
          <cell r="A123">
            <v>35</v>
          </cell>
          <cell r="B123">
            <v>37</v>
          </cell>
        </row>
        <row r="124">
          <cell r="A124">
            <v>37</v>
          </cell>
          <cell r="B124">
            <v>27</v>
          </cell>
        </row>
        <row r="125">
          <cell r="A125">
            <v>22</v>
          </cell>
          <cell r="B125">
            <v>18</v>
          </cell>
        </row>
        <row r="126">
          <cell r="A126">
            <v>18</v>
          </cell>
          <cell r="B126">
            <v>21</v>
          </cell>
        </row>
        <row r="127">
          <cell r="A127">
            <v>37</v>
          </cell>
          <cell r="B127">
            <v>35</v>
          </cell>
        </row>
        <row r="128">
          <cell r="A128">
            <v>26</v>
          </cell>
          <cell r="B128">
            <v>21</v>
          </cell>
        </row>
        <row r="129">
          <cell r="A129">
            <v>46</v>
          </cell>
          <cell r="B129">
            <v>41</v>
          </cell>
        </row>
        <row r="130">
          <cell r="A130">
            <v>45</v>
          </cell>
          <cell r="B130">
            <v>38</v>
          </cell>
        </row>
        <row r="131">
          <cell r="A131">
            <v>28</v>
          </cell>
          <cell r="B131">
            <v>23</v>
          </cell>
        </row>
        <row r="132">
          <cell r="A132">
            <v>25</v>
          </cell>
          <cell r="B132">
            <v>24</v>
          </cell>
        </row>
        <row r="133">
          <cell r="A133">
            <v>29</v>
          </cell>
          <cell r="B133">
            <v>33</v>
          </cell>
        </row>
        <row r="134">
          <cell r="A134">
            <v>40</v>
          </cell>
          <cell r="B134">
            <v>34</v>
          </cell>
        </row>
        <row r="135">
          <cell r="A135">
            <v>28</v>
          </cell>
          <cell r="B135">
            <v>23</v>
          </cell>
        </row>
        <row r="136">
          <cell r="A136">
            <v>26</v>
          </cell>
          <cell r="B136">
            <v>22</v>
          </cell>
        </row>
        <row r="137">
          <cell r="A137">
            <v>42</v>
          </cell>
          <cell r="B137">
            <v>37</v>
          </cell>
        </row>
        <row r="138">
          <cell r="A138">
            <v>25</v>
          </cell>
          <cell r="B138">
            <v>21</v>
          </cell>
        </row>
        <row r="139">
          <cell r="A139">
            <v>59</v>
          </cell>
          <cell r="B139">
            <v>37</v>
          </cell>
        </row>
        <row r="140">
          <cell r="A140">
            <v>42</v>
          </cell>
          <cell r="B140">
            <v>31</v>
          </cell>
        </row>
        <row r="141">
          <cell r="A141">
            <v>22</v>
          </cell>
          <cell r="B141">
            <v>29</v>
          </cell>
        </row>
        <row r="142">
          <cell r="A142">
            <v>19</v>
          </cell>
          <cell r="B142">
            <v>25</v>
          </cell>
        </row>
        <row r="143">
          <cell r="A143">
            <v>30</v>
          </cell>
          <cell r="B143">
            <v>34</v>
          </cell>
        </row>
        <row r="144">
          <cell r="A144">
            <v>35</v>
          </cell>
          <cell r="B144">
            <v>40</v>
          </cell>
        </row>
        <row r="145">
          <cell r="A145">
            <v>19</v>
          </cell>
          <cell r="B145">
            <v>24</v>
          </cell>
        </row>
        <row r="146">
          <cell r="A146">
            <v>25</v>
          </cell>
          <cell r="B146">
            <v>18</v>
          </cell>
        </row>
        <row r="147">
          <cell r="A147">
            <v>22</v>
          </cell>
          <cell r="B147">
            <v>25</v>
          </cell>
        </row>
        <row r="148">
          <cell r="A148">
            <v>34</v>
          </cell>
          <cell r="B148">
            <v>25</v>
          </cell>
        </row>
        <row r="149">
          <cell r="A149">
            <v>41</v>
          </cell>
          <cell r="B149">
            <v>28</v>
          </cell>
        </row>
        <row r="150">
          <cell r="A150">
            <v>25</v>
          </cell>
          <cell r="B150">
            <v>25</v>
          </cell>
        </row>
        <row r="151">
          <cell r="A151">
            <v>27</v>
          </cell>
          <cell r="B151">
            <v>25</v>
          </cell>
        </row>
        <row r="152">
          <cell r="A152">
            <v>28</v>
          </cell>
          <cell r="B152">
            <v>23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zoomScale="85" zoomScaleNormal="85" workbookViewId="0">
      <selection activeCell="F8" sqref="F8"/>
    </sheetView>
  </sheetViews>
  <sheetFormatPr defaultRowHeight="12.75" x14ac:dyDescent="0.2"/>
  <cols>
    <col min="1" max="1" width="11.42578125" customWidth="1"/>
    <col min="2" max="2" width="12" customWidth="1"/>
    <col min="3" max="3" width="29.5703125" customWidth="1"/>
    <col min="4" max="4" width="10.42578125" customWidth="1"/>
    <col min="5" max="5" width="17.140625" style="49" customWidth="1"/>
    <col min="6" max="6" width="6.42578125" customWidth="1"/>
    <col min="7" max="13" width="5.7109375" customWidth="1"/>
  </cols>
  <sheetData>
    <row r="1" spans="1:14" s="3" customFormat="1" ht="12.75" customHeight="1" x14ac:dyDescent="0.2">
      <c r="A1" s="5" t="s">
        <v>5</v>
      </c>
      <c r="B1" s="86" t="s">
        <v>4</v>
      </c>
      <c r="C1" s="45" t="s">
        <v>6</v>
      </c>
      <c r="D1" s="10">
        <f>MIN(B2:B251)</f>
        <v>0</v>
      </c>
      <c r="E1" s="9" t="s">
        <v>8</v>
      </c>
      <c r="F1" s="9"/>
      <c r="G1" s="9"/>
      <c r="H1" s="9"/>
      <c r="I1" s="9"/>
      <c r="J1" s="9"/>
      <c r="K1" s="9"/>
      <c r="L1" s="9"/>
      <c r="M1" s="9"/>
      <c r="N1" s="4"/>
    </row>
    <row r="2" spans="1:14" x14ac:dyDescent="0.2">
      <c r="A2" s="6"/>
      <c r="B2">
        <v>3</v>
      </c>
      <c r="C2" s="44" t="s">
        <v>7</v>
      </c>
      <c r="D2" s="13">
        <f>MAX(B2:B251)</f>
        <v>7</v>
      </c>
      <c r="E2" s="46" t="s">
        <v>9</v>
      </c>
      <c r="F2" s="14">
        <v>0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4">
        <v>6</v>
      </c>
      <c r="M2" s="14">
        <v>7</v>
      </c>
    </row>
    <row r="3" spans="1:14" x14ac:dyDescent="0.2">
      <c r="A3" s="6"/>
      <c r="B3">
        <v>2</v>
      </c>
      <c r="C3" s="45" t="s">
        <v>11</v>
      </c>
      <c r="D3" s="13">
        <f>SUM(F3:M3)</f>
        <v>250</v>
      </c>
      <c r="E3" s="47" t="s">
        <v>23</v>
      </c>
      <c r="F3" s="12">
        <f>COUNTIF($B$2:$B$251, F2)</f>
        <v>35</v>
      </c>
      <c r="G3" s="12">
        <f t="shared" ref="G3:M3" si="0">COUNTIF($B$2:$B$251, G2)</f>
        <v>69</v>
      </c>
      <c r="H3" s="12">
        <f t="shared" si="0"/>
        <v>67</v>
      </c>
      <c r="I3" s="12">
        <f t="shared" si="0"/>
        <v>36</v>
      </c>
      <c r="J3" s="12">
        <f t="shared" si="0"/>
        <v>24</v>
      </c>
      <c r="K3" s="12">
        <f t="shared" si="0"/>
        <v>13</v>
      </c>
      <c r="L3" s="12">
        <f t="shared" si="0"/>
        <v>4</v>
      </c>
      <c r="M3" s="12">
        <f t="shared" si="0"/>
        <v>2</v>
      </c>
    </row>
    <row r="4" spans="1:14" x14ac:dyDescent="0.2">
      <c r="A4" s="6"/>
      <c r="B4">
        <v>1</v>
      </c>
      <c r="C4" s="42" t="s">
        <v>12</v>
      </c>
      <c r="D4" s="10">
        <f>SUM(B2:B251)/D3</f>
        <v>2.04</v>
      </c>
      <c r="E4" s="47" t="s">
        <v>10</v>
      </c>
      <c r="F4" s="12">
        <f>F3/$D$3</f>
        <v>0.14000000000000001</v>
      </c>
      <c r="G4" s="12">
        <f>G3/$D$3</f>
        <v>0.27600000000000002</v>
      </c>
      <c r="H4" s="12">
        <f>H3/$D$3</f>
        <v>0.26800000000000002</v>
      </c>
      <c r="I4" s="12">
        <f>I3/$D$3</f>
        <v>0.14399999999999999</v>
      </c>
      <c r="J4" s="12">
        <f>J3/$D$3</f>
        <v>9.6000000000000002E-2</v>
      </c>
      <c r="K4" s="12">
        <f>K3/$D$3</f>
        <v>5.1999999999999998E-2</v>
      </c>
      <c r="L4" s="12">
        <f>L3/$D$3</f>
        <v>1.6E-2</v>
      </c>
      <c r="M4" s="12">
        <f>M3/$D$3</f>
        <v>8.0000000000000002E-3</v>
      </c>
    </row>
    <row r="5" spans="1:14" x14ac:dyDescent="0.2">
      <c r="A5" s="6"/>
      <c r="B5">
        <v>0</v>
      </c>
      <c r="C5" s="45" t="s">
        <v>13</v>
      </c>
      <c r="D5" s="10">
        <f>SUMPRODUCT(B2:B251,B2:B251)/D3</f>
        <v>6.4480000000000004</v>
      </c>
      <c r="E5" s="47" t="s">
        <v>21</v>
      </c>
      <c r="F5" s="8">
        <f>($D$11^(F2))/FACT(F2)*EXP(-($D$11))</f>
        <v>0.13002871087842591</v>
      </c>
      <c r="G5" s="8">
        <f t="shared" ref="G5:M5" si="1">($D$11^(G2))/FACT(G2)*EXP(-($D$11))</f>
        <v>0.26525857019198884</v>
      </c>
      <c r="H5" s="8">
        <f t="shared" si="1"/>
        <v>0.27056374159582863</v>
      </c>
      <c r="I5" s="8">
        <f t="shared" si="1"/>
        <v>0.18398334428516347</v>
      </c>
      <c r="J5" s="8">
        <f t="shared" si="1"/>
        <v>9.3831505585433364E-2</v>
      </c>
      <c r="K5" s="8">
        <f t="shared" si="1"/>
        <v>3.8283254278856815E-2</v>
      </c>
      <c r="L5" s="8">
        <f t="shared" si="1"/>
        <v>1.3016306454811319E-2</v>
      </c>
      <c r="M5" s="8">
        <f t="shared" si="1"/>
        <v>3.7933235954021546E-3</v>
      </c>
    </row>
    <row r="6" spans="1:14" x14ac:dyDescent="0.2">
      <c r="A6" s="6"/>
      <c r="B6">
        <v>1</v>
      </c>
      <c r="C6" s="45" t="s">
        <v>14</v>
      </c>
      <c r="D6" s="10">
        <f>D5-D4*D4</f>
        <v>2.2864000000000004</v>
      </c>
      <c r="E6" s="47" t="s">
        <v>22</v>
      </c>
      <c r="F6" s="8">
        <f>F5*$D$3</f>
        <v>32.507177719606474</v>
      </c>
      <c r="G6" s="8">
        <f t="shared" ref="G6:M6" si="2">G5*$D$3</f>
        <v>66.314642547997209</v>
      </c>
      <c r="H6" s="8">
        <f t="shared" si="2"/>
        <v>67.640935398957154</v>
      </c>
      <c r="I6" s="8">
        <f t="shared" si="2"/>
        <v>45.995836071290867</v>
      </c>
      <c r="J6" s="8">
        <f t="shared" si="2"/>
        <v>23.457876396358341</v>
      </c>
      <c r="K6" s="8">
        <f t="shared" si="2"/>
        <v>9.570813569714204</v>
      </c>
      <c r="L6" s="8">
        <f t="shared" si="2"/>
        <v>3.2540766137028299</v>
      </c>
      <c r="M6" s="8">
        <f t="shared" si="2"/>
        <v>0.94833089885053867</v>
      </c>
    </row>
    <row r="7" spans="1:14" ht="13.5" thickBot="1" x14ac:dyDescent="0.25">
      <c r="A7" s="7"/>
      <c r="B7">
        <v>5</v>
      </c>
      <c r="C7" s="45" t="s">
        <v>16</v>
      </c>
      <c r="D7" s="10">
        <f>D6*D3/(D3-1)</f>
        <v>2.2955823293172695</v>
      </c>
      <c r="E7" s="48" t="s">
        <v>24</v>
      </c>
      <c r="F7" s="8">
        <f>((F3-F6)^2)/F6</f>
        <v>0.19116279411357046</v>
      </c>
      <c r="G7" s="25">
        <f t="shared" ref="G7:M7" si="3">((G3-G6)^2)/G6</f>
        <v>0.10874136341468835</v>
      </c>
      <c r="H7" s="25">
        <f t="shared" si="3"/>
        <v>6.0732185800419884E-3</v>
      </c>
      <c r="I7" s="25">
        <f t="shared" si="3"/>
        <v>2.1722996535872188</v>
      </c>
      <c r="J7" s="25">
        <f t="shared" si="3"/>
        <v>1.2528755657994878E-2</v>
      </c>
      <c r="K7" s="25">
        <f t="shared" si="3"/>
        <v>1.2286645736019062</v>
      </c>
      <c r="L7" s="25">
        <f t="shared" si="3"/>
        <v>0.17098604743417672</v>
      </c>
      <c r="M7" s="25">
        <f t="shared" si="3"/>
        <v>1.166267913080862</v>
      </c>
    </row>
    <row r="8" spans="1:14" ht="12.75" customHeight="1" x14ac:dyDescent="0.2">
      <c r="B8">
        <v>0</v>
      </c>
      <c r="C8" s="45" t="s">
        <v>17</v>
      </c>
      <c r="D8" s="10">
        <f>SQRT(D3*D6/(D3-1))</f>
        <v>1.5151179258781375</v>
      </c>
      <c r="E8" s="46" t="s">
        <v>25</v>
      </c>
      <c r="F8" s="23">
        <f>SUM(F7:M7)</f>
        <v>5.0567243194704599</v>
      </c>
      <c r="G8" s="64" t="s">
        <v>76</v>
      </c>
      <c r="H8" s="65"/>
      <c r="I8" s="65"/>
      <c r="J8" s="65"/>
      <c r="K8" s="65"/>
      <c r="L8" s="65"/>
      <c r="M8" s="66"/>
    </row>
    <row r="9" spans="1:14" ht="13.5" thickBot="1" x14ac:dyDescent="0.25">
      <c r="B9">
        <v>1</v>
      </c>
      <c r="C9" s="45" t="s">
        <v>18</v>
      </c>
      <c r="D9" s="10">
        <v>1</v>
      </c>
      <c r="E9" s="47" t="s">
        <v>26</v>
      </c>
      <c r="F9" s="24">
        <f>_xlfn.CHISQ.INV.RT(0.05,7-2)</f>
        <v>11.070497693516353</v>
      </c>
      <c r="G9" s="67"/>
      <c r="H9" s="68"/>
      <c r="I9" s="68"/>
      <c r="J9" s="68"/>
      <c r="K9" s="68"/>
      <c r="L9" s="68"/>
      <c r="M9" s="69"/>
    </row>
    <row r="10" spans="1:14" x14ac:dyDescent="0.2">
      <c r="B10">
        <v>2</v>
      </c>
      <c r="C10" s="45" t="s">
        <v>19</v>
      </c>
      <c r="D10" s="10">
        <v>2</v>
      </c>
    </row>
    <row r="11" spans="1:14" x14ac:dyDescent="0.2">
      <c r="B11">
        <v>1</v>
      </c>
      <c r="C11" s="45" t="s">
        <v>20</v>
      </c>
      <c r="D11" s="10">
        <f>D4</f>
        <v>2.04</v>
      </c>
    </row>
    <row r="12" spans="1:14" x14ac:dyDescent="0.2">
      <c r="B12">
        <v>0</v>
      </c>
    </row>
    <row r="13" spans="1:14" x14ac:dyDescent="0.2">
      <c r="B13">
        <v>3</v>
      </c>
    </row>
    <row r="14" spans="1:14" x14ac:dyDescent="0.2">
      <c r="B14">
        <v>1</v>
      </c>
    </row>
    <row r="15" spans="1:14" x14ac:dyDescent="0.2">
      <c r="B15">
        <v>3</v>
      </c>
    </row>
    <row r="16" spans="1:14" x14ac:dyDescent="0.2">
      <c r="B16">
        <v>4</v>
      </c>
    </row>
    <row r="17" spans="2:2" x14ac:dyDescent="0.2">
      <c r="B17">
        <v>7</v>
      </c>
    </row>
    <row r="18" spans="2:2" x14ac:dyDescent="0.2">
      <c r="B18">
        <v>1</v>
      </c>
    </row>
    <row r="19" spans="2:2" x14ac:dyDescent="0.2">
      <c r="B19">
        <v>2</v>
      </c>
    </row>
    <row r="20" spans="2:2" x14ac:dyDescent="0.2">
      <c r="B20">
        <v>1</v>
      </c>
    </row>
    <row r="21" spans="2:2" x14ac:dyDescent="0.2">
      <c r="B21">
        <v>3</v>
      </c>
    </row>
    <row r="22" spans="2:2" x14ac:dyDescent="0.2">
      <c r="B22">
        <v>1</v>
      </c>
    </row>
    <row r="23" spans="2:2" x14ac:dyDescent="0.2">
      <c r="B23">
        <v>2</v>
      </c>
    </row>
    <row r="24" spans="2:2" x14ac:dyDescent="0.2">
      <c r="B24">
        <v>1</v>
      </c>
    </row>
    <row r="25" spans="2:2" x14ac:dyDescent="0.2">
      <c r="B25">
        <v>2</v>
      </c>
    </row>
    <row r="26" spans="2:2" x14ac:dyDescent="0.2">
      <c r="B26">
        <v>4</v>
      </c>
    </row>
    <row r="27" spans="2:2" x14ac:dyDescent="0.2">
      <c r="B27">
        <v>1</v>
      </c>
    </row>
    <row r="28" spans="2:2" x14ac:dyDescent="0.2">
      <c r="B28">
        <v>1</v>
      </c>
    </row>
    <row r="29" spans="2:2" x14ac:dyDescent="0.2">
      <c r="B29">
        <v>2</v>
      </c>
    </row>
    <row r="30" spans="2:2" x14ac:dyDescent="0.2">
      <c r="B30">
        <v>1</v>
      </c>
    </row>
    <row r="31" spans="2:2" x14ac:dyDescent="0.2">
      <c r="B31">
        <v>1</v>
      </c>
    </row>
    <row r="32" spans="2:2" x14ac:dyDescent="0.2">
      <c r="B32">
        <v>2</v>
      </c>
    </row>
    <row r="33" spans="2:2" x14ac:dyDescent="0.2">
      <c r="B33">
        <v>5</v>
      </c>
    </row>
    <row r="34" spans="2:2" x14ac:dyDescent="0.2">
      <c r="B34">
        <v>2</v>
      </c>
    </row>
    <row r="35" spans="2:2" x14ac:dyDescent="0.2">
      <c r="B35">
        <v>4</v>
      </c>
    </row>
    <row r="36" spans="2:2" x14ac:dyDescent="0.2">
      <c r="B36">
        <v>3</v>
      </c>
    </row>
    <row r="37" spans="2:2" x14ac:dyDescent="0.2">
      <c r="B37">
        <v>2</v>
      </c>
    </row>
    <row r="38" spans="2:2" x14ac:dyDescent="0.2">
      <c r="B38">
        <v>2</v>
      </c>
    </row>
    <row r="39" spans="2:2" x14ac:dyDescent="0.2">
      <c r="B39">
        <v>1</v>
      </c>
    </row>
    <row r="40" spans="2:2" x14ac:dyDescent="0.2">
      <c r="B40">
        <v>4</v>
      </c>
    </row>
    <row r="41" spans="2:2" x14ac:dyDescent="0.2">
      <c r="B41">
        <v>3</v>
      </c>
    </row>
    <row r="42" spans="2:2" x14ac:dyDescent="0.2">
      <c r="B42">
        <v>3</v>
      </c>
    </row>
    <row r="43" spans="2:2" x14ac:dyDescent="0.2">
      <c r="B43">
        <v>1</v>
      </c>
    </row>
    <row r="44" spans="2:2" x14ac:dyDescent="0.2">
      <c r="B44">
        <v>0</v>
      </c>
    </row>
    <row r="45" spans="2:2" x14ac:dyDescent="0.2">
      <c r="B45">
        <v>6</v>
      </c>
    </row>
    <row r="46" spans="2:2" x14ac:dyDescent="0.2">
      <c r="B46">
        <v>1</v>
      </c>
    </row>
    <row r="47" spans="2:2" x14ac:dyDescent="0.2">
      <c r="B47">
        <v>3</v>
      </c>
    </row>
    <row r="48" spans="2:2" x14ac:dyDescent="0.2">
      <c r="B48">
        <v>1</v>
      </c>
    </row>
    <row r="49" spans="2:2" x14ac:dyDescent="0.2">
      <c r="B49">
        <v>0</v>
      </c>
    </row>
    <row r="50" spans="2:2" x14ac:dyDescent="0.2">
      <c r="B50">
        <v>2</v>
      </c>
    </row>
    <row r="51" spans="2:2" x14ac:dyDescent="0.2">
      <c r="B51">
        <v>4</v>
      </c>
    </row>
    <row r="52" spans="2:2" x14ac:dyDescent="0.2">
      <c r="B52">
        <v>0</v>
      </c>
    </row>
    <row r="53" spans="2:2" x14ac:dyDescent="0.2">
      <c r="B53">
        <v>6</v>
      </c>
    </row>
    <row r="54" spans="2:2" x14ac:dyDescent="0.2">
      <c r="B54">
        <v>2</v>
      </c>
    </row>
    <row r="55" spans="2:2" x14ac:dyDescent="0.2">
      <c r="B55">
        <v>5</v>
      </c>
    </row>
    <row r="56" spans="2:2" x14ac:dyDescent="0.2">
      <c r="B56">
        <v>3</v>
      </c>
    </row>
    <row r="57" spans="2:2" x14ac:dyDescent="0.2">
      <c r="B57">
        <v>1</v>
      </c>
    </row>
    <row r="58" spans="2:2" x14ac:dyDescent="0.2">
      <c r="B58">
        <v>3</v>
      </c>
    </row>
    <row r="59" spans="2:2" x14ac:dyDescent="0.2">
      <c r="B59">
        <v>2</v>
      </c>
    </row>
    <row r="60" spans="2:2" x14ac:dyDescent="0.2">
      <c r="B60">
        <v>4</v>
      </c>
    </row>
    <row r="61" spans="2:2" x14ac:dyDescent="0.2">
      <c r="B61">
        <v>0</v>
      </c>
    </row>
    <row r="62" spans="2:2" x14ac:dyDescent="0.2">
      <c r="B62">
        <v>3</v>
      </c>
    </row>
    <row r="63" spans="2:2" x14ac:dyDescent="0.2">
      <c r="B63">
        <v>3</v>
      </c>
    </row>
    <row r="64" spans="2:2" x14ac:dyDescent="0.2">
      <c r="B64">
        <v>5</v>
      </c>
    </row>
    <row r="65" spans="2:2" x14ac:dyDescent="0.2">
      <c r="B65">
        <v>4</v>
      </c>
    </row>
    <row r="66" spans="2:2" x14ac:dyDescent="0.2">
      <c r="B66">
        <v>1</v>
      </c>
    </row>
    <row r="67" spans="2:2" x14ac:dyDescent="0.2">
      <c r="B67">
        <v>1</v>
      </c>
    </row>
    <row r="68" spans="2:2" x14ac:dyDescent="0.2">
      <c r="B68">
        <v>3</v>
      </c>
    </row>
    <row r="69" spans="2:2" x14ac:dyDescent="0.2">
      <c r="B69">
        <v>1</v>
      </c>
    </row>
    <row r="70" spans="2:2" x14ac:dyDescent="0.2">
      <c r="B70">
        <v>4</v>
      </c>
    </row>
    <row r="71" spans="2:2" x14ac:dyDescent="0.2">
      <c r="B71">
        <v>2</v>
      </c>
    </row>
    <row r="72" spans="2:2" x14ac:dyDescent="0.2">
      <c r="B72">
        <v>3</v>
      </c>
    </row>
    <row r="73" spans="2:2" x14ac:dyDescent="0.2">
      <c r="B73">
        <v>1</v>
      </c>
    </row>
    <row r="74" spans="2:2" x14ac:dyDescent="0.2">
      <c r="B74">
        <v>2</v>
      </c>
    </row>
    <row r="75" spans="2:2" x14ac:dyDescent="0.2">
      <c r="B75">
        <v>1</v>
      </c>
    </row>
    <row r="76" spans="2:2" x14ac:dyDescent="0.2">
      <c r="B76">
        <v>2</v>
      </c>
    </row>
    <row r="77" spans="2:2" x14ac:dyDescent="0.2">
      <c r="B77">
        <v>2</v>
      </c>
    </row>
    <row r="78" spans="2:2" x14ac:dyDescent="0.2">
      <c r="B78">
        <v>2</v>
      </c>
    </row>
    <row r="79" spans="2:2" x14ac:dyDescent="0.2">
      <c r="B79">
        <v>3</v>
      </c>
    </row>
    <row r="80" spans="2:2" x14ac:dyDescent="0.2">
      <c r="B80">
        <v>1</v>
      </c>
    </row>
    <row r="81" spans="2:2" x14ac:dyDescent="0.2">
      <c r="B81">
        <v>3</v>
      </c>
    </row>
    <row r="82" spans="2:2" x14ac:dyDescent="0.2">
      <c r="B82">
        <v>0</v>
      </c>
    </row>
    <row r="83" spans="2:2" x14ac:dyDescent="0.2">
      <c r="B83">
        <v>2</v>
      </c>
    </row>
    <row r="84" spans="2:2" x14ac:dyDescent="0.2">
      <c r="B84">
        <v>0</v>
      </c>
    </row>
    <row r="85" spans="2:2" x14ac:dyDescent="0.2">
      <c r="B85">
        <v>2</v>
      </c>
    </row>
    <row r="86" spans="2:2" x14ac:dyDescent="0.2">
      <c r="B86">
        <v>3</v>
      </c>
    </row>
    <row r="87" spans="2:2" x14ac:dyDescent="0.2">
      <c r="B87">
        <v>1</v>
      </c>
    </row>
    <row r="88" spans="2:2" x14ac:dyDescent="0.2">
      <c r="B88">
        <v>4</v>
      </c>
    </row>
    <row r="89" spans="2:2" x14ac:dyDescent="0.2">
      <c r="B89">
        <v>0</v>
      </c>
    </row>
    <row r="90" spans="2:2" x14ac:dyDescent="0.2">
      <c r="B90">
        <v>3</v>
      </c>
    </row>
    <row r="91" spans="2:2" x14ac:dyDescent="0.2">
      <c r="B91">
        <v>1</v>
      </c>
    </row>
    <row r="92" spans="2:2" x14ac:dyDescent="0.2">
      <c r="B92">
        <v>1</v>
      </c>
    </row>
    <row r="93" spans="2:2" x14ac:dyDescent="0.2">
      <c r="B93">
        <v>2</v>
      </c>
    </row>
    <row r="94" spans="2:2" x14ac:dyDescent="0.2">
      <c r="B94">
        <v>2</v>
      </c>
    </row>
    <row r="95" spans="2:2" x14ac:dyDescent="0.2">
      <c r="B95">
        <v>1</v>
      </c>
    </row>
    <row r="96" spans="2:2" x14ac:dyDescent="0.2">
      <c r="B96">
        <v>2</v>
      </c>
    </row>
    <row r="97" spans="2:2" x14ac:dyDescent="0.2">
      <c r="B97">
        <v>1</v>
      </c>
    </row>
    <row r="98" spans="2:2" x14ac:dyDescent="0.2">
      <c r="B98">
        <v>4</v>
      </c>
    </row>
    <row r="99" spans="2:2" x14ac:dyDescent="0.2">
      <c r="B99">
        <v>4</v>
      </c>
    </row>
    <row r="100" spans="2:2" x14ac:dyDescent="0.2">
      <c r="B100">
        <v>0</v>
      </c>
    </row>
    <row r="101" spans="2:2" x14ac:dyDescent="0.2">
      <c r="B101">
        <v>4</v>
      </c>
    </row>
    <row r="102" spans="2:2" x14ac:dyDescent="0.2">
      <c r="B102">
        <v>0</v>
      </c>
    </row>
    <row r="103" spans="2:2" x14ac:dyDescent="0.2">
      <c r="B103">
        <v>0</v>
      </c>
    </row>
    <row r="104" spans="2:2" x14ac:dyDescent="0.2">
      <c r="B104">
        <v>0</v>
      </c>
    </row>
    <row r="105" spans="2:2" x14ac:dyDescent="0.2">
      <c r="B105">
        <v>2</v>
      </c>
    </row>
    <row r="106" spans="2:2" x14ac:dyDescent="0.2">
      <c r="B106">
        <v>1</v>
      </c>
    </row>
    <row r="107" spans="2:2" x14ac:dyDescent="0.2">
      <c r="B107">
        <v>1</v>
      </c>
    </row>
    <row r="108" spans="2:2" x14ac:dyDescent="0.2">
      <c r="B108">
        <v>3</v>
      </c>
    </row>
    <row r="109" spans="2:2" x14ac:dyDescent="0.2">
      <c r="B109">
        <v>2</v>
      </c>
    </row>
    <row r="110" spans="2:2" x14ac:dyDescent="0.2">
      <c r="B110">
        <v>5</v>
      </c>
    </row>
    <row r="111" spans="2:2" x14ac:dyDescent="0.2">
      <c r="B111">
        <v>0</v>
      </c>
    </row>
    <row r="112" spans="2:2" x14ac:dyDescent="0.2">
      <c r="B112">
        <v>1</v>
      </c>
    </row>
    <row r="113" spans="2:2" x14ac:dyDescent="0.2">
      <c r="B113">
        <v>1</v>
      </c>
    </row>
    <row r="114" spans="2:2" x14ac:dyDescent="0.2">
      <c r="B114">
        <v>5</v>
      </c>
    </row>
    <row r="115" spans="2:2" x14ac:dyDescent="0.2">
      <c r="B115">
        <v>1</v>
      </c>
    </row>
    <row r="116" spans="2:2" x14ac:dyDescent="0.2">
      <c r="B116">
        <v>4</v>
      </c>
    </row>
    <row r="117" spans="2:2" x14ac:dyDescent="0.2">
      <c r="B117">
        <v>2</v>
      </c>
    </row>
    <row r="118" spans="2:2" x14ac:dyDescent="0.2">
      <c r="B118">
        <v>1</v>
      </c>
    </row>
    <row r="119" spans="2:2" x14ac:dyDescent="0.2">
      <c r="B119">
        <v>2</v>
      </c>
    </row>
    <row r="120" spans="2:2" x14ac:dyDescent="0.2">
      <c r="B120">
        <v>3</v>
      </c>
    </row>
    <row r="121" spans="2:2" x14ac:dyDescent="0.2">
      <c r="B121">
        <v>2</v>
      </c>
    </row>
    <row r="122" spans="2:2" x14ac:dyDescent="0.2">
      <c r="B122">
        <v>1</v>
      </c>
    </row>
    <row r="123" spans="2:2" x14ac:dyDescent="0.2">
      <c r="B123">
        <v>0</v>
      </c>
    </row>
    <row r="124" spans="2:2" x14ac:dyDescent="0.2">
      <c r="B124">
        <v>2</v>
      </c>
    </row>
    <row r="125" spans="2:2" x14ac:dyDescent="0.2">
      <c r="B125">
        <v>2</v>
      </c>
    </row>
    <row r="126" spans="2:2" x14ac:dyDescent="0.2">
      <c r="B126">
        <v>2</v>
      </c>
    </row>
    <row r="127" spans="2:2" x14ac:dyDescent="0.2">
      <c r="B127">
        <v>1</v>
      </c>
    </row>
    <row r="128" spans="2:2" x14ac:dyDescent="0.2">
      <c r="B128">
        <v>4</v>
      </c>
    </row>
    <row r="129" spans="2:2" x14ac:dyDescent="0.2">
      <c r="B129">
        <v>3</v>
      </c>
    </row>
    <row r="130" spans="2:2" x14ac:dyDescent="0.2">
      <c r="B130">
        <v>0</v>
      </c>
    </row>
    <row r="131" spans="2:2" x14ac:dyDescent="0.2">
      <c r="B131">
        <v>1</v>
      </c>
    </row>
    <row r="132" spans="2:2" x14ac:dyDescent="0.2">
      <c r="B132">
        <v>1</v>
      </c>
    </row>
    <row r="133" spans="2:2" x14ac:dyDescent="0.2">
      <c r="B133">
        <v>1</v>
      </c>
    </row>
    <row r="134" spans="2:2" x14ac:dyDescent="0.2">
      <c r="B134">
        <v>0</v>
      </c>
    </row>
    <row r="135" spans="2:2" x14ac:dyDescent="0.2">
      <c r="B135">
        <v>6</v>
      </c>
    </row>
    <row r="136" spans="2:2" x14ac:dyDescent="0.2">
      <c r="B136">
        <v>5</v>
      </c>
    </row>
    <row r="137" spans="2:2" x14ac:dyDescent="0.2">
      <c r="B137">
        <v>2</v>
      </c>
    </row>
    <row r="138" spans="2:2" x14ac:dyDescent="0.2">
      <c r="B138">
        <v>1</v>
      </c>
    </row>
    <row r="139" spans="2:2" x14ac:dyDescent="0.2">
      <c r="B139">
        <v>2</v>
      </c>
    </row>
    <row r="140" spans="2:2" x14ac:dyDescent="0.2">
      <c r="B140">
        <v>1</v>
      </c>
    </row>
    <row r="141" spans="2:2" x14ac:dyDescent="0.2">
      <c r="B141">
        <v>2</v>
      </c>
    </row>
    <row r="142" spans="2:2" x14ac:dyDescent="0.2">
      <c r="B142">
        <v>1</v>
      </c>
    </row>
    <row r="143" spans="2:2" x14ac:dyDescent="0.2">
      <c r="B143">
        <v>5</v>
      </c>
    </row>
    <row r="144" spans="2:2" x14ac:dyDescent="0.2">
      <c r="B144">
        <v>5</v>
      </c>
    </row>
    <row r="145" spans="2:2" x14ac:dyDescent="0.2">
      <c r="B145">
        <v>5</v>
      </c>
    </row>
    <row r="146" spans="2:2" x14ac:dyDescent="0.2">
      <c r="B146">
        <v>1</v>
      </c>
    </row>
    <row r="147" spans="2:2" x14ac:dyDescent="0.2">
      <c r="B147">
        <v>3</v>
      </c>
    </row>
    <row r="148" spans="2:2" x14ac:dyDescent="0.2">
      <c r="B148">
        <v>3</v>
      </c>
    </row>
    <row r="149" spans="2:2" x14ac:dyDescent="0.2">
      <c r="B149">
        <v>0</v>
      </c>
    </row>
    <row r="150" spans="2:2" x14ac:dyDescent="0.2">
      <c r="B150">
        <v>4</v>
      </c>
    </row>
    <row r="151" spans="2:2" x14ac:dyDescent="0.2">
      <c r="B151">
        <v>0</v>
      </c>
    </row>
    <row r="152" spans="2:2" x14ac:dyDescent="0.2">
      <c r="B152">
        <v>5</v>
      </c>
    </row>
    <row r="153" spans="2:2" x14ac:dyDescent="0.2">
      <c r="B153">
        <v>0</v>
      </c>
    </row>
    <row r="154" spans="2:2" x14ac:dyDescent="0.2">
      <c r="B154">
        <v>1</v>
      </c>
    </row>
    <row r="155" spans="2:2" x14ac:dyDescent="0.2">
      <c r="B155">
        <v>1</v>
      </c>
    </row>
    <row r="156" spans="2:2" x14ac:dyDescent="0.2">
      <c r="B156">
        <v>0</v>
      </c>
    </row>
    <row r="157" spans="2:2" x14ac:dyDescent="0.2">
      <c r="B157">
        <v>3</v>
      </c>
    </row>
    <row r="158" spans="2:2" x14ac:dyDescent="0.2">
      <c r="B158">
        <v>2</v>
      </c>
    </row>
    <row r="159" spans="2:2" x14ac:dyDescent="0.2">
      <c r="B159">
        <v>3</v>
      </c>
    </row>
    <row r="160" spans="2:2" x14ac:dyDescent="0.2">
      <c r="B160">
        <v>2</v>
      </c>
    </row>
    <row r="161" spans="2:2" x14ac:dyDescent="0.2">
      <c r="B161">
        <v>2</v>
      </c>
    </row>
    <row r="162" spans="2:2" x14ac:dyDescent="0.2">
      <c r="B162">
        <v>3</v>
      </c>
    </row>
    <row r="163" spans="2:2" x14ac:dyDescent="0.2">
      <c r="B163">
        <v>2</v>
      </c>
    </row>
    <row r="164" spans="2:2" x14ac:dyDescent="0.2">
      <c r="B164">
        <v>5</v>
      </c>
    </row>
    <row r="165" spans="2:2" x14ac:dyDescent="0.2">
      <c r="B165">
        <v>2</v>
      </c>
    </row>
    <row r="166" spans="2:2" x14ac:dyDescent="0.2">
      <c r="B166">
        <v>2</v>
      </c>
    </row>
    <row r="167" spans="2:2" x14ac:dyDescent="0.2">
      <c r="B167">
        <v>2</v>
      </c>
    </row>
    <row r="168" spans="2:2" x14ac:dyDescent="0.2">
      <c r="B168">
        <v>4</v>
      </c>
    </row>
    <row r="169" spans="2:2" x14ac:dyDescent="0.2">
      <c r="B169">
        <v>1</v>
      </c>
    </row>
    <row r="170" spans="2:2" x14ac:dyDescent="0.2">
      <c r="B170">
        <v>0</v>
      </c>
    </row>
    <row r="171" spans="2:2" x14ac:dyDescent="0.2">
      <c r="B171">
        <v>2</v>
      </c>
    </row>
    <row r="172" spans="2:2" x14ac:dyDescent="0.2">
      <c r="B172">
        <v>1</v>
      </c>
    </row>
    <row r="173" spans="2:2" x14ac:dyDescent="0.2">
      <c r="B173">
        <v>2</v>
      </c>
    </row>
    <row r="174" spans="2:2" x14ac:dyDescent="0.2">
      <c r="B174">
        <v>2</v>
      </c>
    </row>
    <row r="175" spans="2:2" x14ac:dyDescent="0.2">
      <c r="B175">
        <v>0</v>
      </c>
    </row>
    <row r="176" spans="2:2" x14ac:dyDescent="0.2">
      <c r="B176">
        <v>2</v>
      </c>
    </row>
    <row r="177" spans="2:2" x14ac:dyDescent="0.2">
      <c r="B177">
        <v>2</v>
      </c>
    </row>
    <row r="178" spans="2:2" x14ac:dyDescent="0.2">
      <c r="B178">
        <v>2</v>
      </c>
    </row>
    <row r="179" spans="2:2" x14ac:dyDescent="0.2">
      <c r="B179">
        <v>0</v>
      </c>
    </row>
    <row r="180" spans="2:2" x14ac:dyDescent="0.2">
      <c r="B180">
        <v>2</v>
      </c>
    </row>
    <row r="181" spans="2:2" x14ac:dyDescent="0.2">
      <c r="B181">
        <v>1</v>
      </c>
    </row>
    <row r="182" spans="2:2" x14ac:dyDescent="0.2">
      <c r="B182">
        <v>1</v>
      </c>
    </row>
    <row r="183" spans="2:2" x14ac:dyDescent="0.2">
      <c r="B183">
        <v>0</v>
      </c>
    </row>
    <row r="184" spans="2:2" x14ac:dyDescent="0.2">
      <c r="B184">
        <v>0</v>
      </c>
    </row>
    <row r="185" spans="2:2" x14ac:dyDescent="0.2">
      <c r="B185">
        <v>2</v>
      </c>
    </row>
    <row r="186" spans="2:2" x14ac:dyDescent="0.2">
      <c r="B186">
        <v>1</v>
      </c>
    </row>
    <row r="187" spans="2:2" x14ac:dyDescent="0.2">
      <c r="B187">
        <v>0</v>
      </c>
    </row>
    <row r="188" spans="2:2" x14ac:dyDescent="0.2">
      <c r="B188">
        <v>4</v>
      </c>
    </row>
    <row r="189" spans="2:2" x14ac:dyDescent="0.2">
      <c r="B189">
        <v>3</v>
      </c>
    </row>
    <row r="190" spans="2:2" x14ac:dyDescent="0.2">
      <c r="B190">
        <v>2</v>
      </c>
    </row>
    <row r="191" spans="2:2" x14ac:dyDescent="0.2">
      <c r="B191">
        <v>1</v>
      </c>
    </row>
    <row r="192" spans="2:2" x14ac:dyDescent="0.2">
      <c r="B192">
        <v>2</v>
      </c>
    </row>
    <row r="193" spans="2:2" x14ac:dyDescent="0.2">
      <c r="B193">
        <v>1</v>
      </c>
    </row>
    <row r="194" spans="2:2" x14ac:dyDescent="0.2">
      <c r="B194">
        <v>0</v>
      </c>
    </row>
    <row r="195" spans="2:2" x14ac:dyDescent="0.2">
      <c r="B195">
        <v>2</v>
      </c>
    </row>
    <row r="196" spans="2:2" x14ac:dyDescent="0.2">
      <c r="B196">
        <v>1</v>
      </c>
    </row>
    <row r="197" spans="2:2" x14ac:dyDescent="0.2">
      <c r="B197">
        <v>4</v>
      </c>
    </row>
    <row r="198" spans="2:2" x14ac:dyDescent="0.2">
      <c r="B198">
        <v>3</v>
      </c>
    </row>
    <row r="199" spans="2:2" x14ac:dyDescent="0.2">
      <c r="B199">
        <v>1</v>
      </c>
    </row>
    <row r="200" spans="2:2" x14ac:dyDescent="0.2">
      <c r="B200">
        <v>1</v>
      </c>
    </row>
    <row r="201" spans="2:2" x14ac:dyDescent="0.2">
      <c r="B201">
        <v>3</v>
      </c>
    </row>
    <row r="202" spans="2:2" x14ac:dyDescent="0.2">
      <c r="B202">
        <v>1</v>
      </c>
    </row>
    <row r="203" spans="2:2" x14ac:dyDescent="0.2">
      <c r="B203">
        <v>3</v>
      </c>
    </row>
    <row r="204" spans="2:2" x14ac:dyDescent="0.2">
      <c r="B204">
        <v>2</v>
      </c>
    </row>
    <row r="205" spans="2:2" x14ac:dyDescent="0.2">
      <c r="B205">
        <v>1</v>
      </c>
    </row>
    <row r="206" spans="2:2" x14ac:dyDescent="0.2">
      <c r="B206">
        <v>1</v>
      </c>
    </row>
    <row r="207" spans="2:2" x14ac:dyDescent="0.2">
      <c r="B207">
        <v>3</v>
      </c>
    </row>
    <row r="208" spans="2:2" x14ac:dyDescent="0.2">
      <c r="B208">
        <v>2</v>
      </c>
    </row>
    <row r="209" spans="2:2" x14ac:dyDescent="0.2">
      <c r="B209">
        <v>4</v>
      </c>
    </row>
    <row r="210" spans="2:2" x14ac:dyDescent="0.2">
      <c r="B210">
        <v>2</v>
      </c>
    </row>
    <row r="211" spans="2:2" x14ac:dyDescent="0.2">
      <c r="B211">
        <v>2</v>
      </c>
    </row>
    <row r="212" spans="2:2" x14ac:dyDescent="0.2">
      <c r="B212">
        <v>1</v>
      </c>
    </row>
    <row r="213" spans="2:2" x14ac:dyDescent="0.2">
      <c r="B213">
        <v>2</v>
      </c>
    </row>
    <row r="214" spans="2:2" x14ac:dyDescent="0.2">
      <c r="B214">
        <v>0</v>
      </c>
    </row>
    <row r="215" spans="2:2" x14ac:dyDescent="0.2">
      <c r="B215">
        <v>4</v>
      </c>
    </row>
    <row r="216" spans="2:2" x14ac:dyDescent="0.2">
      <c r="B216">
        <v>4</v>
      </c>
    </row>
    <row r="217" spans="2:2" x14ac:dyDescent="0.2">
      <c r="B217">
        <v>2</v>
      </c>
    </row>
    <row r="218" spans="2:2" x14ac:dyDescent="0.2">
      <c r="B218">
        <v>0</v>
      </c>
    </row>
    <row r="219" spans="2:2" x14ac:dyDescent="0.2">
      <c r="B219">
        <v>6</v>
      </c>
    </row>
    <row r="220" spans="2:2" x14ac:dyDescent="0.2">
      <c r="B220">
        <v>0</v>
      </c>
    </row>
    <row r="221" spans="2:2" x14ac:dyDescent="0.2">
      <c r="B221">
        <v>4</v>
      </c>
    </row>
    <row r="222" spans="2:2" x14ac:dyDescent="0.2">
      <c r="B222">
        <v>2</v>
      </c>
    </row>
    <row r="223" spans="2:2" x14ac:dyDescent="0.2">
      <c r="B223">
        <v>1</v>
      </c>
    </row>
    <row r="224" spans="2:2" x14ac:dyDescent="0.2">
      <c r="B224">
        <v>3</v>
      </c>
    </row>
    <row r="225" spans="2:2" x14ac:dyDescent="0.2">
      <c r="B225">
        <v>3</v>
      </c>
    </row>
    <row r="226" spans="2:2" x14ac:dyDescent="0.2">
      <c r="B226">
        <v>0</v>
      </c>
    </row>
    <row r="227" spans="2:2" x14ac:dyDescent="0.2">
      <c r="B227">
        <v>1</v>
      </c>
    </row>
    <row r="228" spans="2:2" x14ac:dyDescent="0.2">
      <c r="B228">
        <v>5</v>
      </c>
    </row>
    <row r="229" spans="2:2" x14ac:dyDescent="0.2">
      <c r="B229">
        <v>2</v>
      </c>
    </row>
    <row r="230" spans="2:2" x14ac:dyDescent="0.2">
      <c r="B230">
        <v>0</v>
      </c>
    </row>
    <row r="231" spans="2:2" x14ac:dyDescent="0.2">
      <c r="B231">
        <v>1</v>
      </c>
    </row>
    <row r="232" spans="2:2" x14ac:dyDescent="0.2">
      <c r="B232">
        <v>1</v>
      </c>
    </row>
    <row r="233" spans="2:2" x14ac:dyDescent="0.2">
      <c r="B233">
        <v>2</v>
      </c>
    </row>
    <row r="234" spans="2:2" x14ac:dyDescent="0.2">
      <c r="B234">
        <v>1</v>
      </c>
    </row>
    <row r="235" spans="2:2" x14ac:dyDescent="0.2">
      <c r="B235">
        <v>2</v>
      </c>
    </row>
    <row r="236" spans="2:2" x14ac:dyDescent="0.2">
      <c r="B236">
        <v>2</v>
      </c>
    </row>
    <row r="237" spans="2:2" x14ac:dyDescent="0.2">
      <c r="B237">
        <v>2</v>
      </c>
    </row>
    <row r="238" spans="2:2" x14ac:dyDescent="0.2">
      <c r="B238">
        <v>1</v>
      </c>
    </row>
    <row r="239" spans="2:2" x14ac:dyDescent="0.2">
      <c r="B239">
        <v>4</v>
      </c>
    </row>
    <row r="240" spans="2:2" x14ac:dyDescent="0.2">
      <c r="B240">
        <v>0</v>
      </c>
    </row>
    <row r="241" spans="2:2" x14ac:dyDescent="0.2">
      <c r="B241">
        <v>1</v>
      </c>
    </row>
    <row r="242" spans="2:2" x14ac:dyDescent="0.2">
      <c r="B242">
        <v>2</v>
      </c>
    </row>
    <row r="243" spans="2:2" x14ac:dyDescent="0.2">
      <c r="B243">
        <v>4</v>
      </c>
    </row>
    <row r="244" spans="2:2" x14ac:dyDescent="0.2">
      <c r="B244">
        <v>3</v>
      </c>
    </row>
    <row r="245" spans="2:2" x14ac:dyDescent="0.2">
      <c r="B245">
        <v>7</v>
      </c>
    </row>
    <row r="246" spans="2:2" x14ac:dyDescent="0.2">
      <c r="B246">
        <v>1</v>
      </c>
    </row>
    <row r="247" spans="2:2" x14ac:dyDescent="0.2">
      <c r="B247">
        <v>3</v>
      </c>
    </row>
    <row r="248" spans="2:2" x14ac:dyDescent="0.2">
      <c r="B248">
        <v>1</v>
      </c>
    </row>
    <row r="249" spans="2:2" x14ac:dyDescent="0.2">
      <c r="B249">
        <v>2</v>
      </c>
    </row>
    <row r="250" spans="2:2" x14ac:dyDescent="0.2">
      <c r="B250">
        <v>3</v>
      </c>
    </row>
    <row r="251" spans="2:2" x14ac:dyDescent="0.2">
      <c r="B251">
        <v>2</v>
      </c>
    </row>
  </sheetData>
  <mergeCells count="3">
    <mergeCell ref="A1:A7"/>
    <mergeCell ref="E1:M1"/>
    <mergeCell ref="G8:M9"/>
  </mergeCells>
  <phoneticPr fontId="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A7" zoomScale="85" zoomScaleNormal="85" workbookViewId="0">
      <selection activeCell="K18" sqref="K18"/>
    </sheetView>
  </sheetViews>
  <sheetFormatPr defaultRowHeight="12.75" x14ac:dyDescent="0.2"/>
  <cols>
    <col min="1" max="1" width="10.85546875" customWidth="1"/>
    <col min="3" max="3" width="27.85546875" customWidth="1"/>
    <col min="4" max="4" width="17.28515625" customWidth="1"/>
    <col min="5" max="5" width="12.85546875" customWidth="1"/>
    <col min="6" max="6" width="9.42578125" customWidth="1"/>
    <col min="8" max="8" width="10.28515625" customWidth="1"/>
    <col min="9" max="9" width="15" customWidth="1"/>
    <col min="10" max="10" width="10.5703125" customWidth="1"/>
    <col min="11" max="11" width="12.5703125" customWidth="1"/>
    <col min="12" max="12" width="16.140625" customWidth="1"/>
  </cols>
  <sheetData>
    <row r="1" spans="1:13" s="17" customFormat="1" x14ac:dyDescent="0.2">
      <c r="A1" s="19" t="s">
        <v>27</v>
      </c>
      <c r="B1" s="86" t="s">
        <v>28</v>
      </c>
      <c r="C1" s="45" t="s">
        <v>6</v>
      </c>
      <c r="D1" s="87">
        <f>MIN(B2:B301)</f>
        <v>0.41640893324903011</v>
      </c>
      <c r="E1" s="50" t="s">
        <v>31</v>
      </c>
      <c r="F1" s="50" t="s">
        <v>32</v>
      </c>
      <c r="G1" s="50" t="s">
        <v>33</v>
      </c>
      <c r="H1" s="42" t="s">
        <v>35</v>
      </c>
      <c r="I1" s="42" t="s">
        <v>36</v>
      </c>
      <c r="J1" s="42" t="s">
        <v>38</v>
      </c>
      <c r="K1" s="42" t="s">
        <v>39</v>
      </c>
      <c r="L1" s="42" t="s">
        <v>24</v>
      </c>
      <c r="M1" s="18"/>
    </row>
    <row r="2" spans="1:13" x14ac:dyDescent="0.2">
      <c r="A2" s="20"/>
      <c r="B2" s="2">
        <v>70.213303479390845</v>
      </c>
      <c r="C2" s="44" t="s">
        <v>7</v>
      </c>
      <c r="D2" s="26">
        <f>MAX(B2:B301)</f>
        <v>675.3379368134714</v>
      </c>
      <c r="E2" s="15">
        <v>1</v>
      </c>
      <c r="F2" s="85">
        <f>D1</f>
        <v>0.41640893324903011</v>
      </c>
      <c r="G2" s="85">
        <f>F2+D4</f>
        <v>67.908561721271269</v>
      </c>
      <c r="H2" s="15">
        <f>COUNTIFS($B$2:$B$301,"&gt;=0,416",$B$2:$B$301,"&lt;67,909")</f>
        <v>147</v>
      </c>
      <c r="I2" s="15">
        <f>H2/$D$5</f>
        <v>0.49</v>
      </c>
      <c r="J2" s="15">
        <f>1-EXP(-$D$11*G2)-(1-EXP(-$D$11*F2))</f>
        <v>0.46160577729338215</v>
      </c>
      <c r="K2" s="15">
        <f>J2*$D$5</f>
        <v>138.48173318801463</v>
      </c>
      <c r="L2" s="15">
        <f>((H2-K2)^2)/K2</f>
        <v>0.52397430195112138</v>
      </c>
    </row>
    <row r="3" spans="1:13" x14ac:dyDescent="0.2">
      <c r="A3" s="20"/>
      <c r="B3" s="2">
        <v>17.416493983392485</v>
      </c>
      <c r="C3" s="44" t="s">
        <v>29</v>
      </c>
      <c r="D3" s="13">
        <v>10</v>
      </c>
      <c r="E3" s="8">
        <v>2</v>
      </c>
      <c r="F3" s="28">
        <f>F2+$D$4</f>
        <v>67.908561721271269</v>
      </c>
      <c r="G3" s="28">
        <f>G2+$D$4</f>
        <v>135.40071450929349</v>
      </c>
      <c r="H3" s="8">
        <f>COUNTIFS($B$2:$B$301,"&gt;67,909",$B$2:$B$301,"&lt;135,401")</f>
        <v>71</v>
      </c>
      <c r="I3" s="8">
        <f t="shared" ref="I3:I11" si="0">H3/$D$5</f>
        <v>0.23666666666666666</v>
      </c>
      <c r="J3" s="8">
        <f t="shared" ref="J3:J11" si="1">1-EXP(-$D$11*G3)-(1-EXP(-$D$11*F3))</f>
        <v>0.24770598347143824</v>
      </c>
      <c r="K3" s="8">
        <f t="shared" ref="K3:K11" si="2">J3*$D$5</f>
        <v>74.311795041431466</v>
      </c>
      <c r="L3" s="8">
        <f t="shared" ref="L3:L11" si="3">((H3-K3)^2)/K3</f>
        <v>0.1475941523190902</v>
      </c>
    </row>
    <row r="4" spans="1:13" x14ac:dyDescent="0.2">
      <c r="A4" s="20"/>
      <c r="B4" s="2">
        <v>11.203524913746838</v>
      </c>
      <c r="C4" s="44" t="s">
        <v>30</v>
      </c>
      <c r="D4" s="26">
        <f>(D2-D1)/10</f>
        <v>67.492152788022238</v>
      </c>
      <c r="E4" s="8">
        <v>3</v>
      </c>
      <c r="F4" s="28">
        <f t="shared" ref="F4:F11" si="4">F3+$D$4</f>
        <v>135.40071450929349</v>
      </c>
      <c r="G4" s="28">
        <f t="shared" ref="G4:G11" si="5">G3+$D$4</f>
        <v>202.89286729731572</v>
      </c>
      <c r="H4" s="8">
        <f>COUNTIFS($B$2:$B$301,"&gt;=135,401",$B$2:$B$301,"&lt;202,893")</f>
        <v>33</v>
      </c>
      <c r="I4" s="8">
        <f t="shared" si="0"/>
        <v>0.11</v>
      </c>
      <c r="J4" s="8">
        <f t="shared" si="1"/>
        <v>0.13292349720431496</v>
      </c>
      <c r="K4" s="8">
        <f>J4*$D$5</f>
        <v>39.877049161294487</v>
      </c>
      <c r="L4" s="8">
        <f>((H4-K4)^2)/K4</f>
        <v>1.1859905926230263</v>
      </c>
    </row>
    <row r="5" spans="1:13" x14ac:dyDescent="0.2">
      <c r="A5" s="20"/>
      <c r="B5" s="2">
        <v>156.29901872325277</v>
      </c>
      <c r="C5" s="44" t="s">
        <v>34</v>
      </c>
      <c r="D5" s="27">
        <f>SUM(H2:H11)</f>
        <v>300</v>
      </c>
      <c r="E5" s="8">
        <v>4</v>
      </c>
      <c r="F5" s="28">
        <f t="shared" si="4"/>
        <v>202.89286729731572</v>
      </c>
      <c r="G5" s="28">
        <f t="shared" si="5"/>
        <v>270.38502008533794</v>
      </c>
      <c r="H5" s="8">
        <f>COUNTIFS($B$2:$B$301,"&gt;=202,893",$B$2:$B$301,"&lt;270,385")</f>
        <v>32</v>
      </c>
      <c r="I5" s="8">
        <f t="shared" si="0"/>
        <v>0.10666666666666667</v>
      </c>
      <c r="J5" s="8">
        <f t="shared" si="1"/>
        <v>7.1329145390074067E-2</v>
      </c>
      <c r="K5" s="8">
        <f t="shared" si="2"/>
        <v>21.39874361702222</v>
      </c>
      <c r="L5" s="8">
        <f t="shared" si="3"/>
        <v>5.2520203479715546</v>
      </c>
    </row>
    <row r="6" spans="1:13" x14ac:dyDescent="0.2">
      <c r="A6" s="20"/>
      <c r="B6" s="2">
        <v>168.40245716502068</v>
      </c>
      <c r="C6" s="44" t="s">
        <v>12</v>
      </c>
      <c r="D6" s="13">
        <f>SUM(B2:B301)/D5</f>
        <v>105.04833450977587</v>
      </c>
      <c r="E6" s="8">
        <v>5</v>
      </c>
      <c r="F6" s="28">
        <f t="shared" si="4"/>
        <v>270.38502008533794</v>
      </c>
      <c r="G6" s="28">
        <f t="shared" si="5"/>
        <v>337.87717287336017</v>
      </c>
      <c r="H6" s="8">
        <f>COUNTIFS($B$2:$B$301,"&gt;=270,385",$B$2:$B$301,"&lt;337,877")</f>
        <v>3</v>
      </c>
      <c r="I6" s="8">
        <f t="shared" si="0"/>
        <v>0.01</v>
      </c>
      <c r="J6" s="8">
        <f t="shared" si="1"/>
        <v>3.8276505577173214E-2</v>
      </c>
      <c r="K6" s="8">
        <f t="shared" si="2"/>
        <v>11.482951673151964</v>
      </c>
      <c r="L6" s="8">
        <f t="shared" si="3"/>
        <v>6.2667222798891409</v>
      </c>
    </row>
    <row r="7" spans="1:13" ht="13.5" thickBot="1" x14ac:dyDescent="0.25">
      <c r="A7" s="21"/>
      <c r="B7" s="2">
        <v>52.907979188908016</v>
      </c>
      <c r="C7" s="45" t="s">
        <v>13</v>
      </c>
      <c r="D7" s="10">
        <f>SUMPRODUCT(B2:B301,B2:B301)/D5</f>
        <v>22752.286806917553</v>
      </c>
      <c r="E7" s="8">
        <v>6</v>
      </c>
      <c r="F7" s="28">
        <f t="shared" si="4"/>
        <v>337.87717287336017</v>
      </c>
      <c r="G7" s="28">
        <f t="shared" si="5"/>
        <v>405.36932566138239</v>
      </c>
      <c r="H7" s="8">
        <f>COUNTIFS($B$2:$B$301,"&gt;=337,877",$B$2:$B$301,"&lt;405,369")</f>
        <v>6</v>
      </c>
      <c r="I7" s="8">
        <f t="shared" si="0"/>
        <v>0.02</v>
      </c>
      <c r="J7" s="8">
        <f t="shared" si="1"/>
        <v>2.0539863069819586E-2</v>
      </c>
      <c r="K7" s="8">
        <f t="shared" si="2"/>
        <v>6.1619589209458763</v>
      </c>
      <c r="L7" s="8">
        <f t="shared" si="3"/>
        <v>4.2568755180740674E-3</v>
      </c>
    </row>
    <row r="8" spans="1:13" x14ac:dyDescent="0.2">
      <c r="B8" s="2">
        <v>51.352349301122892</v>
      </c>
      <c r="C8" s="45" t="s">
        <v>14</v>
      </c>
      <c r="D8" s="10">
        <f>D7-D6*D6</f>
        <v>11717.134223639785</v>
      </c>
      <c r="E8" s="8">
        <v>7</v>
      </c>
      <c r="F8" s="28">
        <f t="shared" si="4"/>
        <v>405.36932566138239</v>
      </c>
      <c r="G8" s="28">
        <f t="shared" si="5"/>
        <v>472.86147844940461</v>
      </c>
      <c r="H8" s="8">
        <f>COUNTIFS($B$2:$B$301,"&gt;=405,369",$B$2:$B$301,"&lt;472,861")</f>
        <v>4</v>
      </c>
      <c r="I8" s="8">
        <f t="shared" si="0"/>
        <v>1.3333333333333334E-2</v>
      </c>
      <c r="J8" s="8">
        <f t="shared" si="1"/>
        <v>1.1022060884746332E-2</v>
      </c>
      <c r="K8" s="8">
        <f t="shared" si="2"/>
        <v>3.3066182654238996</v>
      </c>
      <c r="L8" s="8">
        <f t="shared" si="3"/>
        <v>0.14539877036036614</v>
      </c>
    </row>
    <row r="9" spans="1:13" x14ac:dyDescent="0.2">
      <c r="B9" s="2">
        <v>39.900146158387322</v>
      </c>
      <c r="C9" s="45" t="s">
        <v>16</v>
      </c>
      <c r="D9" s="10">
        <f>D8*D5/(D5-1)</f>
        <v>11756.321963518179</v>
      </c>
      <c r="E9" s="8">
        <v>8</v>
      </c>
      <c r="F9" s="28">
        <f t="shared" si="4"/>
        <v>472.86147844940461</v>
      </c>
      <c r="G9" s="28">
        <f t="shared" si="5"/>
        <v>540.35363123742684</v>
      </c>
      <c r="H9" s="8">
        <f>COUNTIFS($B$2:$B$301,"&gt;=472,861",$B$2:$B$301,"&lt;540,354")</f>
        <v>0</v>
      </c>
      <c r="I9" s="8">
        <f t="shared" si="0"/>
        <v>0</v>
      </c>
      <c r="J9" s="8">
        <f t="shared" si="1"/>
        <v>5.9146366134038564E-3</v>
      </c>
      <c r="K9" s="8">
        <f t="shared" si="2"/>
        <v>1.7743909840211569</v>
      </c>
      <c r="L9" s="8">
        <f t="shared" si="3"/>
        <v>1.7743909840211569</v>
      </c>
    </row>
    <row r="10" spans="1:13" x14ac:dyDescent="0.2">
      <c r="B10" s="2">
        <v>231.45792721939654</v>
      </c>
      <c r="C10" s="45" t="s">
        <v>17</v>
      </c>
      <c r="D10" s="10">
        <f>SQRT(D5*D8/(D5-1))</f>
        <v>108.42657406520865</v>
      </c>
      <c r="E10" s="8">
        <v>9</v>
      </c>
      <c r="F10" s="28">
        <f t="shared" si="4"/>
        <v>540.35363123742684</v>
      </c>
      <c r="G10" s="28">
        <f t="shared" si="5"/>
        <v>607.84578402544912</v>
      </c>
      <c r="H10" s="8">
        <f>COUNTIFS($B$2:$B$301,"&gt;=540,354",$B$2:$B$301,"&lt;607,846")</f>
        <v>3</v>
      </c>
      <c r="I10" s="8">
        <f t="shared" si="0"/>
        <v>0.01</v>
      </c>
      <c r="J10" s="8">
        <f t="shared" si="1"/>
        <v>3.1739006556414928E-3</v>
      </c>
      <c r="K10" s="8">
        <f t="shared" si="2"/>
        <v>0.95217019669244785</v>
      </c>
      <c r="L10" s="8">
        <f t="shared" si="3"/>
        <v>4.4042618828881368</v>
      </c>
    </row>
    <row r="11" spans="1:13" ht="13.5" thickBot="1" x14ac:dyDescent="0.25">
      <c r="B11" s="2">
        <v>39.561338043248952</v>
      </c>
      <c r="C11" s="45" t="s">
        <v>37</v>
      </c>
      <c r="D11" s="10">
        <f>1/D10</f>
        <v>9.2228312904047999E-3</v>
      </c>
      <c r="E11" s="25">
        <v>10</v>
      </c>
      <c r="F11" s="35">
        <f t="shared" si="4"/>
        <v>607.84578402544912</v>
      </c>
      <c r="G11" s="35">
        <f t="shared" si="5"/>
        <v>675.3379368134714</v>
      </c>
      <c r="H11" s="25">
        <f>COUNTIFS($B$2:$B$301,"&gt;=607,846",$B$2:$B$301,"&lt;=675,338")</f>
        <v>1</v>
      </c>
      <c r="I11" s="25">
        <f t="shared" si="0"/>
        <v>3.3333333333333335E-3</v>
      </c>
      <c r="J11" s="8">
        <f t="shared" si="1"/>
        <v>1.7031723215341632E-3</v>
      </c>
      <c r="K11" s="8">
        <f t="shared" si="2"/>
        <v>0.51095169646024896</v>
      </c>
      <c r="L11" s="8">
        <f t="shared" si="3"/>
        <v>0.46808386164877969</v>
      </c>
    </row>
    <row r="12" spans="1:13" x14ac:dyDescent="0.2">
      <c r="B12" s="2">
        <v>70.719423280710174</v>
      </c>
      <c r="C12" s="45" t="s">
        <v>25</v>
      </c>
      <c r="D12" s="32">
        <f>SUM(L2:L11)</f>
        <v>20.172694049190444</v>
      </c>
      <c r="E12" s="79" t="s">
        <v>40</v>
      </c>
      <c r="F12" s="80"/>
      <c r="G12" s="80"/>
      <c r="H12" s="80"/>
      <c r="I12" s="81"/>
    </row>
    <row r="13" spans="1:13" ht="13.5" thickBot="1" x14ac:dyDescent="0.25">
      <c r="B13" s="2">
        <v>58.794169725330413</v>
      </c>
      <c r="C13" s="45" t="s">
        <v>26</v>
      </c>
      <c r="D13" s="32">
        <f>_xlfn.CHISQ.INV.RT(0.05, D3-2)</f>
        <v>15.507313055865453</v>
      </c>
      <c r="E13" s="82"/>
      <c r="F13" s="83"/>
      <c r="G13" s="83"/>
      <c r="H13" s="83"/>
      <c r="I13" s="84"/>
    </row>
    <row r="14" spans="1:13" x14ac:dyDescent="0.2">
      <c r="B14" s="2">
        <v>2.995691087592935</v>
      </c>
    </row>
    <row r="15" spans="1:13" x14ac:dyDescent="0.2">
      <c r="B15" s="2">
        <v>33.478633211183606</v>
      </c>
      <c r="D15" s="2"/>
    </row>
    <row r="16" spans="1:13" x14ac:dyDescent="0.2">
      <c r="B16" s="2">
        <v>56.53828203556116</v>
      </c>
    </row>
    <row r="17" spans="2:2" x14ac:dyDescent="0.2">
      <c r="B17" s="2">
        <v>63.522533263434632</v>
      </c>
    </row>
    <row r="18" spans="2:2" x14ac:dyDescent="0.2">
      <c r="B18" s="2">
        <v>157.13390913295649</v>
      </c>
    </row>
    <row r="19" spans="2:2" x14ac:dyDescent="0.2">
      <c r="B19" s="2">
        <v>201.67259921868092</v>
      </c>
    </row>
    <row r="20" spans="2:2" x14ac:dyDescent="0.2">
      <c r="B20" s="2">
        <v>675.3379368134714</v>
      </c>
    </row>
    <row r="21" spans="2:2" x14ac:dyDescent="0.2">
      <c r="B21" s="2">
        <v>14.913632071780549</v>
      </c>
    </row>
    <row r="22" spans="2:2" x14ac:dyDescent="0.2">
      <c r="B22" s="2">
        <v>12.581835772582018</v>
      </c>
    </row>
    <row r="23" spans="2:2" x14ac:dyDescent="0.2">
      <c r="B23" s="2">
        <v>103.15322507646398</v>
      </c>
    </row>
    <row r="24" spans="2:2" x14ac:dyDescent="0.2">
      <c r="B24" s="2">
        <v>49.922988764872912</v>
      </c>
    </row>
    <row r="25" spans="2:2" x14ac:dyDescent="0.2">
      <c r="B25" s="2">
        <v>144.61165608117406</v>
      </c>
    </row>
    <row r="26" spans="2:2" x14ac:dyDescent="0.2">
      <c r="B26" s="2">
        <v>240.52065099165677</v>
      </c>
    </row>
    <row r="27" spans="2:2" x14ac:dyDescent="0.2">
      <c r="B27" s="2">
        <v>211.26915831766993</v>
      </c>
    </row>
    <row r="28" spans="2:2" x14ac:dyDescent="0.2">
      <c r="B28" s="2">
        <v>261.69331610899997</v>
      </c>
    </row>
    <row r="29" spans="2:2" x14ac:dyDescent="0.2">
      <c r="B29" s="2">
        <v>142.27861214474825</v>
      </c>
    </row>
    <row r="30" spans="2:2" x14ac:dyDescent="0.2">
      <c r="B30" s="2">
        <v>60.433478936961336</v>
      </c>
    </row>
    <row r="31" spans="2:2" x14ac:dyDescent="0.2">
      <c r="B31" s="2">
        <v>34.943749941328342</v>
      </c>
    </row>
    <row r="32" spans="2:2" x14ac:dyDescent="0.2">
      <c r="B32" s="2">
        <v>22.268234729455934</v>
      </c>
    </row>
    <row r="33" spans="2:2" x14ac:dyDescent="0.2">
      <c r="B33" s="2">
        <v>53.97829544035514</v>
      </c>
    </row>
    <row r="34" spans="2:2" x14ac:dyDescent="0.2">
      <c r="B34" s="2">
        <v>49.570874603458606</v>
      </c>
    </row>
    <row r="35" spans="2:2" x14ac:dyDescent="0.2">
      <c r="B35" s="2">
        <v>103.31722988883303</v>
      </c>
    </row>
    <row r="36" spans="2:2" x14ac:dyDescent="0.2">
      <c r="B36" s="2">
        <v>18.997331662345733</v>
      </c>
    </row>
    <row r="37" spans="2:2" x14ac:dyDescent="0.2">
      <c r="B37" s="2">
        <v>252.30414306203244</v>
      </c>
    </row>
    <row r="38" spans="2:2" x14ac:dyDescent="0.2">
      <c r="B38" s="2">
        <v>40.613445208411733</v>
      </c>
    </row>
    <row r="39" spans="2:2" x14ac:dyDescent="0.2">
      <c r="B39" s="2">
        <v>168.22698263616283</v>
      </c>
    </row>
    <row r="40" spans="2:2" x14ac:dyDescent="0.2">
      <c r="B40" s="2">
        <v>19.202754210869479</v>
      </c>
    </row>
    <row r="41" spans="2:2" x14ac:dyDescent="0.2">
      <c r="B41" s="2">
        <v>57.182580633637855</v>
      </c>
    </row>
    <row r="42" spans="2:2" x14ac:dyDescent="0.2">
      <c r="B42" s="2">
        <v>123.40072153561714</v>
      </c>
    </row>
    <row r="43" spans="2:2" x14ac:dyDescent="0.2">
      <c r="B43" s="2">
        <v>260.6254958424164</v>
      </c>
    </row>
    <row r="44" spans="2:2" x14ac:dyDescent="0.2">
      <c r="B44" s="2">
        <v>87.156158135764173</v>
      </c>
    </row>
    <row r="45" spans="2:2" x14ac:dyDescent="0.2">
      <c r="B45" s="2">
        <v>195.41311607117774</v>
      </c>
    </row>
    <row r="46" spans="2:2" x14ac:dyDescent="0.2">
      <c r="B46" s="2">
        <v>47.766005001238014</v>
      </c>
    </row>
    <row r="47" spans="2:2" x14ac:dyDescent="0.2">
      <c r="B47" s="2">
        <v>223.92198434848791</v>
      </c>
    </row>
    <row r="48" spans="2:2" x14ac:dyDescent="0.2">
      <c r="B48" s="2">
        <v>37.989224880595899</v>
      </c>
    </row>
    <row r="49" spans="2:2" x14ac:dyDescent="0.2">
      <c r="B49" s="2">
        <v>80.898873055190535</v>
      </c>
    </row>
    <row r="50" spans="2:2" x14ac:dyDescent="0.2">
      <c r="B50" s="2">
        <v>147.09123243812809</v>
      </c>
    </row>
    <row r="51" spans="2:2" x14ac:dyDescent="0.2">
      <c r="B51" s="2">
        <v>210.25796794385266</v>
      </c>
    </row>
    <row r="52" spans="2:2" x14ac:dyDescent="0.2">
      <c r="B52" s="2">
        <v>125.7413927918998</v>
      </c>
    </row>
    <row r="53" spans="2:2" x14ac:dyDescent="0.2">
      <c r="B53" s="2">
        <v>50.320554232446021</v>
      </c>
    </row>
    <row r="54" spans="2:2" x14ac:dyDescent="0.2">
      <c r="B54" s="2">
        <v>41.77264503397123</v>
      </c>
    </row>
    <row r="55" spans="2:2" x14ac:dyDescent="0.2">
      <c r="B55" s="2">
        <v>48.881104202995211</v>
      </c>
    </row>
    <row r="56" spans="2:2" x14ac:dyDescent="0.2">
      <c r="B56" s="2">
        <v>149.0576928375184</v>
      </c>
    </row>
    <row r="57" spans="2:2" x14ac:dyDescent="0.2">
      <c r="B57" s="2">
        <v>49.788344482050782</v>
      </c>
    </row>
    <row r="58" spans="2:2" x14ac:dyDescent="0.2">
      <c r="B58" s="2">
        <v>37.958796887895367</v>
      </c>
    </row>
    <row r="59" spans="2:2" x14ac:dyDescent="0.2">
      <c r="B59" s="2">
        <v>12.530081742559512</v>
      </c>
    </row>
    <row r="60" spans="2:2" x14ac:dyDescent="0.2">
      <c r="B60" s="2">
        <v>397.35349658469119</v>
      </c>
    </row>
    <row r="61" spans="2:2" x14ac:dyDescent="0.2">
      <c r="B61" s="2">
        <v>109.40205096608616</v>
      </c>
    </row>
    <row r="62" spans="2:2" x14ac:dyDescent="0.2">
      <c r="B62" s="2">
        <v>147.8853108328195</v>
      </c>
    </row>
    <row r="63" spans="2:2" x14ac:dyDescent="0.2">
      <c r="B63" s="2">
        <v>50.406418758690094</v>
      </c>
    </row>
    <row r="64" spans="2:2" x14ac:dyDescent="0.2">
      <c r="B64" s="2">
        <v>44.27766141087038</v>
      </c>
    </row>
    <row r="65" spans="2:2" x14ac:dyDescent="0.2">
      <c r="B65" s="2">
        <v>18.990523751570485</v>
      </c>
    </row>
    <row r="66" spans="2:2" x14ac:dyDescent="0.2">
      <c r="B66" s="2">
        <v>63.786234951211327</v>
      </c>
    </row>
    <row r="67" spans="2:2" x14ac:dyDescent="0.2">
      <c r="B67" s="2">
        <v>85.740081037950304</v>
      </c>
    </row>
    <row r="68" spans="2:2" x14ac:dyDescent="0.2">
      <c r="B68" s="2">
        <v>35.797875951510129</v>
      </c>
    </row>
    <row r="69" spans="2:2" x14ac:dyDescent="0.2">
      <c r="B69" s="2">
        <v>93.314761498410533</v>
      </c>
    </row>
    <row r="70" spans="2:2" x14ac:dyDescent="0.2">
      <c r="B70" s="2">
        <v>89.809984619982345</v>
      </c>
    </row>
    <row r="71" spans="2:2" x14ac:dyDescent="0.2">
      <c r="B71" s="2">
        <v>209.11228520216028</v>
      </c>
    </row>
    <row r="72" spans="2:2" x14ac:dyDescent="0.2">
      <c r="B72" s="2">
        <v>43.09359747934824</v>
      </c>
    </row>
    <row r="73" spans="2:2" x14ac:dyDescent="0.2">
      <c r="B73" s="2">
        <v>55.345528453560853</v>
      </c>
    </row>
    <row r="74" spans="2:2" x14ac:dyDescent="0.2">
      <c r="B74" s="2">
        <v>69.83596378815146</v>
      </c>
    </row>
    <row r="75" spans="2:2" x14ac:dyDescent="0.2">
      <c r="B75" s="2">
        <v>15.773127558704264</v>
      </c>
    </row>
    <row r="76" spans="2:2" x14ac:dyDescent="0.2">
      <c r="B76" s="2">
        <v>66.128094541449641</v>
      </c>
    </row>
    <row r="77" spans="2:2" x14ac:dyDescent="0.2">
      <c r="B77" s="2">
        <v>37.789057111790513</v>
      </c>
    </row>
    <row r="78" spans="2:2" x14ac:dyDescent="0.2">
      <c r="B78" s="2">
        <v>376.52492366375907</v>
      </c>
    </row>
    <row r="79" spans="2:2" x14ac:dyDescent="0.2">
      <c r="B79" s="2">
        <v>130.2977823303159</v>
      </c>
    </row>
    <row r="80" spans="2:2" x14ac:dyDescent="0.2">
      <c r="B80" s="2">
        <v>137.60065180264382</v>
      </c>
    </row>
    <row r="81" spans="2:2" x14ac:dyDescent="0.2">
      <c r="B81" s="2">
        <v>72.545060277600072</v>
      </c>
    </row>
    <row r="82" spans="2:2" x14ac:dyDescent="0.2">
      <c r="B82" s="2">
        <v>137.0719748993256</v>
      </c>
    </row>
    <row r="83" spans="2:2" x14ac:dyDescent="0.2">
      <c r="B83" s="2">
        <v>28.126102703073091</v>
      </c>
    </row>
    <row r="84" spans="2:2" x14ac:dyDescent="0.2">
      <c r="B84" s="2">
        <v>181.83890596259221</v>
      </c>
    </row>
    <row r="85" spans="2:2" x14ac:dyDescent="0.2">
      <c r="B85" s="2">
        <v>77.651279295309166</v>
      </c>
    </row>
    <row r="86" spans="2:2" x14ac:dyDescent="0.2">
      <c r="B86" s="2">
        <v>95.29627512567194</v>
      </c>
    </row>
    <row r="87" spans="2:2" x14ac:dyDescent="0.2">
      <c r="B87" s="2">
        <v>72.335842753016152</v>
      </c>
    </row>
    <row r="88" spans="2:2" x14ac:dyDescent="0.2">
      <c r="B88" s="2">
        <v>139.40761670088281</v>
      </c>
    </row>
    <row r="89" spans="2:2" x14ac:dyDescent="0.2">
      <c r="B89" s="2">
        <v>30.761560097887891</v>
      </c>
    </row>
    <row r="90" spans="2:2" x14ac:dyDescent="0.2">
      <c r="B90" s="2">
        <v>84.748412737356858</v>
      </c>
    </row>
    <row r="91" spans="2:2" x14ac:dyDescent="0.2">
      <c r="B91" s="2">
        <v>7.2570944672163034</v>
      </c>
    </row>
    <row r="92" spans="2:2" x14ac:dyDescent="0.2">
      <c r="B92" s="2">
        <v>126.14203477272858</v>
      </c>
    </row>
    <row r="93" spans="2:2" x14ac:dyDescent="0.2">
      <c r="B93" s="2">
        <v>107.46026696930933</v>
      </c>
    </row>
    <row r="94" spans="2:2" x14ac:dyDescent="0.2">
      <c r="B94" s="2">
        <v>78.278381037235292</v>
      </c>
    </row>
    <row r="95" spans="2:2" x14ac:dyDescent="0.2">
      <c r="B95" s="2">
        <v>81.617525797085833</v>
      </c>
    </row>
    <row r="96" spans="2:2" x14ac:dyDescent="0.2">
      <c r="B96" s="2">
        <v>57.533645368137996</v>
      </c>
    </row>
    <row r="97" spans="2:2" x14ac:dyDescent="0.2">
      <c r="B97" s="2">
        <v>163.13644367024435</v>
      </c>
    </row>
    <row r="98" spans="2:2" x14ac:dyDescent="0.2">
      <c r="B98" s="2">
        <v>72.4803459005104</v>
      </c>
    </row>
    <row r="99" spans="2:2" x14ac:dyDescent="0.2">
      <c r="B99" s="2">
        <v>214.61403039850254</v>
      </c>
    </row>
    <row r="100" spans="2:2" x14ac:dyDescent="0.2">
      <c r="B100" s="2">
        <v>209.34067145878646</v>
      </c>
    </row>
    <row r="101" spans="2:2" x14ac:dyDescent="0.2">
      <c r="B101" s="2">
        <v>3.8273828400035979</v>
      </c>
    </row>
    <row r="102" spans="2:2" x14ac:dyDescent="0.2">
      <c r="B102" s="2">
        <v>266.99989719927743</v>
      </c>
    </row>
    <row r="103" spans="2:2" x14ac:dyDescent="0.2">
      <c r="B103" s="2">
        <v>71.236657412440451</v>
      </c>
    </row>
    <row r="104" spans="2:2" x14ac:dyDescent="0.2">
      <c r="B104" s="2">
        <v>42.049538555558421</v>
      </c>
    </row>
    <row r="105" spans="2:2" x14ac:dyDescent="0.2">
      <c r="B105" s="2">
        <v>103.3721487165549</v>
      </c>
    </row>
    <row r="106" spans="2:2" x14ac:dyDescent="0.2">
      <c r="B106" s="2">
        <v>2.3578686111399696</v>
      </c>
    </row>
    <row r="107" spans="2:2" x14ac:dyDescent="0.2">
      <c r="B107" s="2">
        <v>62.302720159097547</v>
      </c>
    </row>
    <row r="108" spans="2:2" x14ac:dyDescent="0.2">
      <c r="B108" s="2">
        <v>22.420060027693928</v>
      </c>
    </row>
    <row r="109" spans="2:2" x14ac:dyDescent="0.2">
      <c r="B109" s="2">
        <v>208.59158877918767</v>
      </c>
    </row>
    <row r="110" spans="2:2" x14ac:dyDescent="0.2">
      <c r="B110" s="2">
        <v>61.886293577179906</v>
      </c>
    </row>
    <row r="111" spans="2:2" x14ac:dyDescent="0.2">
      <c r="B111" s="2">
        <v>55.978148482511514</v>
      </c>
    </row>
    <row r="112" spans="2:2" x14ac:dyDescent="0.2">
      <c r="B112" s="2">
        <v>33.389405258317737</v>
      </c>
    </row>
    <row r="113" spans="2:2" x14ac:dyDescent="0.2">
      <c r="B113" s="2">
        <v>4.8166285755123033</v>
      </c>
    </row>
    <row r="114" spans="2:2" x14ac:dyDescent="0.2">
      <c r="B114" s="2">
        <v>178.38152499231046</v>
      </c>
    </row>
    <row r="115" spans="2:2" x14ac:dyDescent="0.2">
      <c r="B115" s="2">
        <v>258.64640362008828</v>
      </c>
    </row>
    <row r="116" spans="2:2" x14ac:dyDescent="0.2">
      <c r="B116" s="2">
        <v>26.03542608593008</v>
      </c>
    </row>
    <row r="117" spans="2:2" x14ac:dyDescent="0.2">
      <c r="B117" s="2">
        <v>82.192890594866228</v>
      </c>
    </row>
    <row r="118" spans="2:2" x14ac:dyDescent="0.2">
      <c r="B118" s="2">
        <v>110.53667402595613</v>
      </c>
    </row>
    <row r="119" spans="2:2" x14ac:dyDescent="0.2">
      <c r="B119" s="2">
        <v>130.4460569904592</v>
      </c>
    </row>
    <row r="120" spans="2:2" x14ac:dyDescent="0.2">
      <c r="B120" s="2">
        <v>132.55221427354212</v>
      </c>
    </row>
    <row r="121" spans="2:2" x14ac:dyDescent="0.2">
      <c r="B121" s="2">
        <v>222.4757448674321</v>
      </c>
    </row>
    <row r="122" spans="2:2" x14ac:dyDescent="0.2">
      <c r="B122" s="2">
        <v>98.160061504320282</v>
      </c>
    </row>
    <row r="123" spans="2:2" x14ac:dyDescent="0.2">
      <c r="B123" s="2">
        <v>8.6957836038920462</v>
      </c>
    </row>
    <row r="124" spans="2:2" x14ac:dyDescent="0.2">
      <c r="B124" s="2">
        <v>111.40813093373998</v>
      </c>
    </row>
    <row r="125" spans="2:2" x14ac:dyDescent="0.2">
      <c r="B125" s="2">
        <v>110.90756083089261</v>
      </c>
    </row>
    <row r="126" spans="2:2" x14ac:dyDescent="0.2">
      <c r="B126" s="2">
        <v>180.09135918923405</v>
      </c>
    </row>
    <row r="127" spans="2:2" x14ac:dyDescent="0.2">
      <c r="B127" s="2">
        <v>89.981226441615306</v>
      </c>
    </row>
    <row r="128" spans="2:2" x14ac:dyDescent="0.2">
      <c r="B128" s="2">
        <v>8.9662833053813387</v>
      </c>
    </row>
    <row r="129" spans="2:2" x14ac:dyDescent="0.2">
      <c r="B129" s="2">
        <v>121.20821037457448</v>
      </c>
    </row>
    <row r="130" spans="2:2" x14ac:dyDescent="0.2">
      <c r="B130" s="2">
        <v>80.920601053077618</v>
      </c>
    </row>
    <row r="131" spans="2:2" x14ac:dyDescent="0.2">
      <c r="B131" s="2">
        <v>21.155567845568545</v>
      </c>
    </row>
    <row r="132" spans="2:2" x14ac:dyDescent="0.2">
      <c r="B132" s="2">
        <v>71.881564657167559</v>
      </c>
    </row>
    <row r="133" spans="2:2" x14ac:dyDescent="0.2">
      <c r="B133" s="2">
        <v>29.708137370480607</v>
      </c>
    </row>
    <row r="134" spans="2:2" x14ac:dyDescent="0.2">
      <c r="B134" s="2">
        <v>5.3585572573939757</v>
      </c>
    </row>
    <row r="135" spans="2:2" x14ac:dyDescent="0.2">
      <c r="B135" s="2">
        <v>11.693964077159123</v>
      </c>
    </row>
    <row r="136" spans="2:2" x14ac:dyDescent="0.2">
      <c r="B136" s="2">
        <v>31.748450630925323</v>
      </c>
    </row>
    <row r="137" spans="2:2" x14ac:dyDescent="0.2">
      <c r="B137" s="2">
        <v>112.04427182317535</v>
      </c>
    </row>
    <row r="138" spans="2:2" x14ac:dyDescent="0.2">
      <c r="B138" s="2">
        <v>217.92750360437316</v>
      </c>
    </row>
    <row r="139" spans="2:2" x14ac:dyDescent="0.2">
      <c r="B139" s="2">
        <v>58.719847867746374</v>
      </c>
    </row>
    <row r="140" spans="2:2" x14ac:dyDescent="0.2">
      <c r="B140" s="2">
        <v>602.48120735588861</v>
      </c>
    </row>
    <row r="141" spans="2:2" x14ac:dyDescent="0.2">
      <c r="B141" s="2">
        <v>38.671086786821192</v>
      </c>
    </row>
    <row r="142" spans="2:2" x14ac:dyDescent="0.2">
      <c r="B142" s="2">
        <v>242.80930441979746</v>
      </c>
    </row>
    <row r="143" spans="2:2" x14ac:dyDescent="0.2">
      <c r="B143" s="2">
        <v>46.717040125817086</v>
      </c>
    </row>
    <row r="144" spans="2:2" x14ac:dyDescent="0.2">
      <c r="B144" s="2">
        <v>7.3923467039499853</v>
      </c>
    </row>
    <row r="145" spans="2:2" x14ac:dyDescent="0.2">
      <c r="B145" s="2">
        <v>11.107079279430277</v>
      </c>
    </row>
    <row r="146" spans="2:2" x14ac:dyDescent="0.2">
      <c r="B146" s="2">
        <v>220.20791307916986</v>
      </c>
    </row>
    <row r="147" spans="2:2" x14ac:dyDescent="0.2">
      <c r="B147" s="2">
        <v>18.539498378437241</v>
      </c>
    </row>
    <row r="148" spans="2:2" x14ac:dyDescent="0.2">
      <c r="B148" s="2">
        <v>102.93688151962805</v>
      </c>
    </row>
    <row r="149" spans="2:2" x14ac:dyDescent="0.2">
      <c r="B149" s="2">
        <v>53.789010040174276</v>
      </c>
    </row>
    <row r="150" spans="2:2" x14ac:dyDescent="0.2">
      <c r="B150" s="2">
        <v>185.32857620212448</v>
      </c>
    </row>
    <row r="151" spans="2:2" x14ac:dyDescent="0.2">
      <c r="B151" s="2">
        <v>5.3791389661847369</v>
      </c>
    </row>
    <row r="152" spans="2:2" x14ac:dyDescent="0.2">
      <c r="B152" s="2">
        <v>21.614217667109866</v>
      </c>
    </row>
    <row r="153" spans="2:2" x14ac:dyDescent="0.2">
      <c r="B153" s="2">
        <v>14.134293040061602</v>
      </c>
    </row>
    <row r="154" spans="2:2" x14ac:dyDescent="0.2">
      <c r="B154" s="2">
        <v>91.941339896065202</v>
      </c>
    </row>
    <row r="155" spans="2:2" x14ac:dyDescent="0.2">
      <c r="B155" s="2">
        <v>246.58024260058241</v>
      </c>
    </row>
    <row r="156" spans="2:2" x14ac:dyDescent="0.2">
      <c r="B156" s="2">
        <v>83.890836971877889</v>
      </c>
    </row>
    <row r="157" spans="2:2" x14ac:dyDescent="0.2">
      <c r="B157" s="2">
        <v>11.000057063587789</v>
      </c>
    </row>
    <row r="158" spans="2:2" x14ac:dyDescent="0.2">
      <c r="B158" s="2">
        <v>5.7014009056323163</v>
      </c>
    </row>
    <row r="159" spans="2:2" x14ac:dyDescent="0.2">
      <c r="B159" s="2">
        <v>46.658699662223981</v>
      </c>
    </row>
    <row r="160" spans="2:2" x14ac:dyDescent="0.2">
      <c r="B160" s="2">
        <v>3.9776602337805067</v>
      </c>
    </row>
    <row r="161" spans="2:2" x14ac:dyDescent="0.2">
      <c r="B161" s="2">
        <v>381.82590209198071</v>
      </c>
    </row>
    <row r="162" spans="2:2" x14ac:dyDescent="0.2">
      <c r="B162" s="2">
        <v>68.245701637014307</v>
      </c>
    </row>
    <row r="163" spans="2:2" x14ac:dyDescent="0.2">
      <c r="B163" s="2">
        <v>24.279512800190446</v>
      </c>
    </row>
    <row r="164" spans="2:2" x14ac:dyDescent="0.2">
      <c r="B164" s="2">
        <v>25.847481724157468</v>
      </c>
    </row>
    <row r="165" spans="2:2" x14ac:dyDescent="0.2">
      <c r="B165" s="2">
        <v>7.5815229333169016</v>
      </c>
    </row>
    <row r="166" spans="2:2" x14ac:dyDescent="0.2">
      <c r="B166" s="2">
        <v>359.99290704958332</v>
      </c>
    </row>
    <row r="167" spans="2:2" x14ac:dyDescent="0.2">
      <c r="B167" s="2">
        <v>169.91270064470461</v>
      </c>
    </row>
    <row r="168" spans="2:2" x14ac:dyDescent="0.2">
      <c r="B168" s="2">
        <v>52.466743267305084</v>
      </c>
    </row>
    <row r="169" spans="2:2" x14ac:dyDescent="0.2">
      <c r="B169" s="2">
        <v>49.704149179998559</v>
      </c>
    </row>
    <row r="170" spans="2:2" x14ac:dyDescent="0.2">
      <c r="B170" s="2">
        <v>35.67227889285595</v>
      </c>
    </row>
    <row r="171" spans="2:2" x14ac:dyDescent="0.2">
      <c r="B171" s="2">
        <v>149.26820472805926</v>
      </c>
    </row>
    <row r="172" spans="2:2" x14ac:dyDescent="0.2">
      <c r="B172" s="2">
        <v>28.616998639266306</v>
      </c>
    </row>
    <row r="173" spans="2:2" x14ac:dyDescent="0.2">
      <c r="B173" s="2">
        <v>33.27198992378954</v>
      </c>
    </row>
    <row r="174" spans="2:2" x14ac:dyDescent="0.2">
      <c r="B174" s="2">
        <v>135.85769371656571</v>
      </c>
    </row>
    <row r="175" spans="2:2" x14ac:dyDescent="0.2">
      <c r="B175" s="2">
        <v>46.351502095286698</v>
      </c>
    </row>
    <row r="176" spans="2:2" x14ac:dyDescent="0.2">
      <c r="B176" s="2">
        <v>106.39631133527078</v>
      </c>
    </row>
    <row r="177" spans="2:2" x14ac:dyDescent="0.2">
      <c r="B177" s="2">
        <v>449.7036725101629</v>
      </c>
    </row>
    <row r="178" spans="2:2" x14ac:dyDescent="0.2">
      <c r="B178" s="2">
        <v>117.38435757263193</v>
      </c>
    </row>
    <row r="179" spans="2:2" x14ac:dyDescent="0.2">
      <c r="B179" s="2">
        <v>19.154975779259178</v>
      </c>
    </row>
    <row r="180" spans="2:2" x14ac:dyDescent="0.2">
      <c r="B180" s="2">
        <v>203.94689978363652</v>
      </c>
    </row>
    <row r="181" spans="2:2" x14ac:dyDescent="0.2">
      <c r="B181" s="2">
        <v>338.02081392368427</v>
      </c>
    </row>
    <row r="182" spans="2:2" x14ac:dyDescent="0.2">
      <c r="B182" s="2">
        <v>138.5366647931275</v>
      </c>
    </row>
    <row r="183" spans="2:2" x14ac:dyDescent="0.2">
      <c r="B183" s="2">
        <v>180.49993892741207</v>
      </c>
    </row>
    <row r="184" spans="2:2" x14ac:dyDescent="0.2">
      <c r="B184" s="2">
        <v>22.389531298874562</v>
      </c>
    </row>
    <row r="185" spans="2:2" x14ac:dyDescent="0.2">
      <c r="B185" s="2">
        <v>133.88496917528411</v>
      </c>
    </row>
    <row r="186" spans="2:2" x14ac:dyDescent="0.2">
      <c r="B186" s="2">
        <v>14.667443504073837</v>
      </c>
    </row>
    <row r="187" spans="2:2" x14ac:dyDescent="0.2">
      <c r="B187" s="2">
        <v>214.759276578981</v>
      </c>
    </row>
    <row r="188" spans="2:2" x14ac:dyDescent="0.2">
      <c r="B188" s="2">
        <v>21.068351597781639</v>
      </c>
    </row>
    <row r="189" spans="2:2" x14ac:dyDescent="0.2">
      <c r="B189" s="2">
        <v>7.7751822029392459</v>
      </c>
    </row>
    <row r="190" spans="2:2" x14ac:dyDescent="0.2">
      <c r="B190" s="2">
        <v>116.04012194708581</v>
      </c>
    </row>
    <row r="191" spans="2:2" x14ac:dyDescent="0.2">
      <c r="B191" s="2">
        <v>42.355500976660196</v>
      </c>
    </row>
    <row r="192" spans="2:2" x14ac:dyDescent="0.2">
      <c r="B192" s="2">
        <v>83.938074177603696</v>
      </c>
    </row>
    <row r="193" spans="2:2" x14ac:dyDescent="0.2">
      <c r="B193" s="2">
        <v>22.639667870883624</v>
      </c>
    </row>
    <row r="194" spans="2:2" x14ac:dyDescent="0.2">
      <c r="B194" s="2">
        <v>37.417258104785446</v>
      </c>
    </row>
    <row r="195" spans="2:2" x14ac:dyDescent="0.2">
      <c r="B195" s="2">
        <v>73.648667330680667</v>
      </c>
    </row>
    <row r="196" spans="2:2" x14ac:dyDescent="0.2">
      <c r="B196" s="2">
        <v>61.842061427590011</v>
      </c>
    </row>
    <row r="197" spans="2:2" x14ac:dyDescent="0.2">
      <c r="B197" s="2">
        <v>11.855886131966114</v>
      </c>
    </row>
    <row r="198" spans="2:2" x14ac:dyDescent="0.2">
      <c r="B198" s="2">
        <v>78.291674810921265</v>
      </c>
    </row>
    <row r="199" spans="2:2" x14ac:dyDescent="0.2">
      <c r="B199" s="2">
        <v>28.07718631929249</v>
      </c>
    </row>
    <row r="200" spans="2:2" x14ac:dyDescent="0.2">
      <c r="B200" s="2">
        <v>52.560913293926411</v>
      </c>
    </row>
    <row r="201" spans="2:2" x14ac:dyDescent="0.2">
      <c r="B201" s="2">
        <v>10.293165633268341</v>
      </c>
    </row>
    <row r="202" spans="2:2" x14ac:dyDescent="0.2">
      <c r="B202" s="2">
        <v>14.220985049663954</v>
      </c>
    </row>
    <row r="203" spans="2:2" x14ac:dyDescent="0.2">
      <c r="B203" s="2">
        <v>183.07179210241387</v>
      </c>
    </row>
    <row r="204" spans="2:2" x14ac:dyDescent="0.2">
      <c r="B204" s="2">
        <v>43.161287379368687</v>
      </c>
    </row>
    <row r="205" spans="2:2" x14ac:dyDescent="0.2">
      <c r="B205" s="2">
        <v>121.1621002014722</v>
      </c>
    </row>
    <row r="206" spans="2:2" x14ac:dyDescent="0.2">
      <c r="B206" s="2">
        <v>37.735372313362447</v>
      </c>
    </row>
    <row r="207" spans="2:2" x14ac:dyDescent="0.2">
      <c r="B207" s="2">
        <v>267.20660837446485</v>
      </c>
    </row>
    <row r="208" spans="2:2" x14ac:dyDescent="0.2">
      <c r="B208" s="2">
        <v>41.139336920850774</v>
      </c>
    </row>
    <row r="209" spans="2:2" x14ac:dyDescent="0.2">
      <c r="B209" s="2">
        <v>141.78013610549934</v>
      </c>
    </row>
    <row r="210" spans="2:2" x14ac:dyDescent="0.2">
      <c r="B210" s="2">
        <v>237.66777195913556</v>
      </c>
    </row>
    <row r="211" spans="2:2" x14ac:dyDescent="0.2">
      <c r="B211" s="2">
        <v>0.41640893324903011</v>
      </c>
    </row>
    <row r="212" spans="2:2" x14ac:dyDescent="0.2">
      <c r="B212" s="2">
        <v>222.405470232184</v>
      </c>
    </row>
    <row r="213" spans="2:2" x14ac:dyDescent="0.2">
      <c r="B213" s="2">
        <v>45.716824549487384</v>
      </c>
    </row>
    <row r="214" spans="2:2" x14ac:dyDescent="0.2">
      <c r="B214" s="2">
        <v>6.7227182606827318</v>
      </c>
    </row>
    <row r="215" spans="2:2" x14ac:dyDescent="0.2">
      <c r="B215" s="2">
        <v>61.680305876581905</v>
      </c>
    </row>
    <row r="216" spans="2:2" x14ac:dyDescent="0.2">
      <c r="B216" s="2">
        <v>29.918341535327958</v>
      </c>
    </row>
    <row r="217" spans="2:2" x14ac:dyDescent="0.2">
      <c r="B217" s="2">
        <v>18.081553143497914</v>
      </c>
    </row>
    <row r="218" spans="2:2" x14ac:dyDescent="0.2">
      <c r="B218" s="2">
        <v>15.779381409762729</v>
      </c>
    </row>
    <row r="219" spans="2:2" x14ac:dyDescent="0.2">
      <c r="B219" s="2">
        <v>285.85334652367379</v>
      </c>
    </row>
    <row r="220" spans="2:2" x14ac:dyDescent="0.2">
      <c r="B220" s="2">
        <v>248.72449812390749</v>
      </c>
    </row>
    <row r="221" spans="2:2" x14ac:dyDescent="0.2">
      <c r="B221" s="2">
        <v>424.97110742244109</v>
      </c>
    </row>
    <row r="222" spans="2:2" x14ac:dyDescent="0.2">
      <c r="B222" s="2">
        <v>51.751886731802905</v>
      </c>
    </row>
    <row r="223" spans="2:2" x14ac:dyDescent="0.2">
      <c r="B223" s="2">
        <v>171.83986610207398</v>
      </c>
    </row>
    <row r="224" spans="2:2" x14ac:dyDescent="0.2">
      <c r="B224" s="2">
        <v>112.02769543981692</v>
      </c>
    </row>
    <row r="225" spans="2:2" x14ac:dyDescent="0.2">
      <c r="B225" s="2">
        <v>10.676603219865131</v>
      </c>
    </row>
    <row r="226" spans="2:2" x14ac:dyDescent="0.2">
      <c r="B226" s="2">
        <v>3.728963037006642</v>
      </c>
    </row>
    <row r="227" spans="2:2" x14ac:dyDescent="0.2">
      <c r="B227" s="2">
        <v>0.59571404335506906</v>
      </c>
    </row>
    <row r="228" spans="2:2" x14ac:dyDescent="0.2">
      <c r="B228" s="2">
        <v>21.263814310477777</v>
      </c>
    </row>
    <row r="229" spans="2:2" x14ac:dyDescent="0.2">
      <c r="B229" s="2">
        <v>223.85257960848398</v>
      </c>
    </row>
    <row r="230" spans="2:2" x14ac:dyDescent="0.2">
      <c r="B230" s="2">
        <v>561.59951771425324</v>
      </c>
    </row>
    <row r="231" spans="2:2" x14ac:dyDescent="0.2">
      <c r="B231" s="2">
        <v>59.421627672572519</v>
      </c>
    </row>
    <row r="232" spans="2:2" x14ac:dyDescent="0.2">
      <c r="B232" s="2">
        <v>91.452135039102913</v>
      </c>
    </row>
    <row r="233" spans="2:2" x14ac:dyDescent="0.2">
      <c r="B233" s="2">
        <v>29.640596622717556</v>
      </c>
    </row>
    <row r="234" spans="2:2" x14ac:dyDescent="0.2">
      <c r="B234" s="2">
        <v>14.367027612662344</v>
      </c>
    </row>
    <row r="235" spans="2:2" x14ac:dyDescent="0.2">
      <c r="B235" s="2">
        <v>129.61614459135978</v>
      </c>
    </row>
    <row r="236" spans="2:2" x14ac:dyDescent="0.2">
      <c r="B236" s="2">
        <v>59.77352111445736</v>
      </c>
    </row>
    <row r="237" spans="2:2" x14ac:dyDescent="0.2">
      <c r="B237" s="2">
        <v>24.811742664330133</v>
      </c>
    </row>
    <row r="238" spans="2:2" x14ac:dyDescent="0.2">
      <c r="B238" s="2">
        <v>1.427536273417068</v>
      </c>
    </row>
    <row r="239" spans="2:2" x14ac:dyDescent="0.2">
      <c r="B239" s="2">
        <v>100.24163620900607</v>
      </c>
    </row>
    <row r="240" spans="2:2" x14ac:dyDescent="0.2">
      <c r="B240" s="2">
        <v>37.80186645893734</v>
      </c>
    </row>
    <row r="241" spans="2:2" x14ac:dyDescent="0.2">
      <c r="B241" s="2">
        <v>68.874796832736934</v>
      </c>
    </row>
    <row r="242" spans="2:2" x14ac:dyDescent="0.2">
      <c r="B242" s="2">
        <v>181.37451134286013</v>
      </c>
    </row>
    <row r="243" spans="2:2" x14ac:dyDescent="0.2">
      <c r="B243" s="2">
        <v>38.261158512786103</v>
      </c>
    </row>
    <row r="244" spans="2:2" x14ac:dyDescent="0.2">
      <c r="B244" s="2">
        <v>0.62172035742254361</v>
      </c>
    </row>
    <row r="245" spans="2:2" x14ac:dyDescent="0.2">
      <c r="B245" s="2">
        <v>4.3182913849913582</v>
      </c>
    </row>
    <row r="246" spans="2:2" x14ac:dyDescent="0.2">
      <c r="B246" s="2">
        <v>46.301701708985512</v>
      </c>
    </row>
    <row r="247" spans="2:2" x14ac:dyDescent="0.2">
      <c r="B247" s="2">
        <v>380.45769960392926</v>
      </c>
    </row>
    <row r="248" spans="2:2" x14ac:dyDescent="0.2">
      <c r="B248" s="2">
        <v>46.04940800475962</v>
      </c>
    </row>
    <row r="249" spans="2:2" x14ac:dyDescent="0.2">
      <c r="B249" s="2">
        <v>94.270110474446682</v>
      </c>
    </row>
    <row r="250" spans="2:2" x14ac:dyDescent="0.2">
      <c r="B250" s="2">
        <v>47.719813218435355</v>
      </c>
    </row>
    <row r="251" spans="2:2" x14ac:dyDescent="0.2">
      <c r="B251" s="2">
        <v>23.311749125226111</v>
      </c>
    </row>
    <row r="252" spans="2:2" x14ac:dyDescent="0.2">
      <c r="B252" s="2">
        <v>167.39722073624071</v>
      </c>
    </row>
    <row r="253" spans="2:2" x14ac:dyDescent="0.2">
      <c r="B253" s="2">
        <v>170.68744423018299</v>
      </c>
    </row>
    <row r="254" spans="2:2" x14ac:dyDescent="0.2">
      <c r="B254" s="2">
        <v>73.231602354497454</v>
      </c>
    </row>
    <row r="255" spans="2:2" x14ac:dyDescent="0.2">
      <c r="B255" s="2">
        <v>242.75165321847439</v>
      </c>
    </row>
    <row r="256" spans="2:2" x14ac:dyDescent="0.2">
      <c r="B256" s="2">
        <v>260.5518697012098</v>
      </c>
    </row>
    <row r="257" spans="2:2" x14ac:dyDescent="0.2">
      <c r="B257" s="2">
        <v>59.383401208434584</v>
      </c>
    </row>
    <row r="258" spans="2:2" x14ac:dyDescent="0.2">
      <c r="B258" s="2">
        <v>67.659713452879032</v>
      </c>
    </row>
    <row r="259" spans="2:2" x14ac:dyDescent="0.2">
      <c r="B259" s="2">
        <v>452.32420574166701</v>
      </c>
    </row>
    <row r="260" spans="2:2" x14ac:dyDescent="0.2">
      <c r="B260" s="2">
        <v>129.39188153556202</v>
      </c>
    </row>
    <row r="261" spans="2:2" x14ac:dyDescent="0.2">
      <c r="B261" s="2">
        <v>72.563004117379251</v>
      </c>
    </row>
    <row r="262" spans="2:2" x14ac:dyDescent="0.2">
      <c r="B262" s="2">
        <v>7.0670835001390024</v>
      </c>
    </row>
    <row r="263" spans="2:2" x14ac:dyDescent="0.2">
      <c r="B263" s="2">
        <v>66.077870380053341</v>
      </c>
    </row>
    <row r="264" spans="2:2" x14ac:dyDescent="0.2">
      <c r="B264" s="2">
        <v>213.24210849702595</v>
      </c>
    </row>
    <row r="265" spans="2:2" x14ac:dyDescent="0.2">
      <c r="B265" s="2">
        <v>551.73920306051468</v>
      </c>
    </row>
    <row r="266" spans="2:2" x14ac:dyDescent="0.2">
      <c r="B266" s="2">
        <v>215.78181784821621</v>
      </c>
    </row>
    <row r="267" spans="2:2" x14ac:dyDescent="0.2">
      <c r="B267" s="2">
        <v>254.2299373744782</v>
      </c>
    </row>
    <row r="268" spans="2:2" x14ac:dyDescent="0.2">
      <c r="B268" s="2">
        <v>146.2929495214517</v>
      </c>
    </row>
    <row r="269" spans="2:2" x14ac:dyDescent="0.2">
      <c r="B269" s="2">
        <v>50.601782898409432</v>
      </c>
    </row>
    <row r="270" spans="2:2" x14ac:dyDescent="0.2">
      <c r="B270" s="2">
        <v>134.77151815994233</v>
      </c>
    </row>
    <row r="271" spans="2:2" x14ac:dyDescent="0.2">
      <c r="B271" s="2">
        <v>2.9288880841924789</v>
      </c>
    </row>
    <row r="272" spans="2:2" x14ac:dyDescent="0.2">
      <c r="B272" s="2">
        <v>50.754929920782139</v>
      </c>
    </row>
    <row r="273" spans="2:2" x14ac:dyDescent="0.2">
      <c r="B273" s="2">
        <v>81.337837716088771</v>
      </c>
    </row>
    <row r="274" spans="2:2" x14ac:dyDescent="0.2">
      <c r="B274" s="2">
        <v>4.8824325849375709</v>
      </c>
    </row>
    <row r="275" spans="2:2" x14ac:dyDescent="0.2">
      <c r="B275" s="2">
        <v>49.667851967326854</v>
      </c>
    </row>
    <row r="276" spans="2:2" x14ac:dyDescent="0.2">
      <c r="B276" s="2">
        <v>21.029702038918348</v>
      </c>
    </row>
    <row r="277" spans="2:2" x14ac:dyDescent="0.2">
      <c r="B277" s="2">
        <v>118.01272961176552</v>
      </c>
    </row>
    <row r="278" spans="2:2" x14ac:dyDescent="0.2">
      <c r="B278" s="2">
        <v>94.529559321465626</v>
      </c>
    </row>
    <row r="279" spans="2:2" x14ac:dyDescent="0.2">
      <c r="B279" s="2">
        <v>27.056782923047852</v>
      </c>
    </row>
    <row r="280" spans="2:2" x14ac:dyDescent="0.2">
      <c r="B280" s="2">
        <v>77.202602762478293</v>
      </c>
    </row>
    <row r="281" spans="2:2" x14ac:dyDescent="0.2">
      <c r="B281" s="2">
        <v>21.888278793812759</v>
      </c>
    </row>
    <row r="282" spans="2:2" x14ac:dyDescent="0.2">
      <c r="B282" s="2">
        <v>236.88703840076619</v>
      </c>
    </row>
    <row r="283" spans="2:2" x14ac:dyDescent="0.2">
      <c r="B283" s="2">
        <v>70.09862048685342</v>
      </c>
    </row>
    <row r="284" spans="2:2" x14ac:dyDescent="0.2">
      <c r="B284" s="2">
        <v>187.56104106738701</v>
      </c>
    </row>
    <row r="285" spans="2:2" x14ac:dyDescent="0.2">
      <c r="B285" s="2">
        <v>14.161259582006696</v>
      </c>
    </row>
    <row r="286" spans="2:2" x14ac:dyDescent="0.2">
      <c r="B286" s="2">
        <v>311.82869919134691</v>
      </c>
    </row>
    <row r="287" spans="2:2" x14ac:dyDescent="0.2">
      <c r="B287" s="2">
        <v>8.1851784160047547</v>
      </c>
    </row>
    <row r="288" spans="2:2" x14ac:dyDescent="0.2">
      <c r="B288" s="2">
        <v>32.403782221576364</v>
      </c>
    </row>
    <row r="289" spans="2:2" x14ac:dyDescent="0.2">
      <c r="B289" s="2">
        <v>419.52455094453251</v>
      </c>
    </row>
    <row r="290" spans="2:2" x14ac:dyDescent="0.2">
      <c r="B290" s="2">
        <v>28.105548837294318</v>
      </c>
    </row>
    <row r="291" spans="2:2" x14ac:dyDescent="0.2">
      <c r="B291" s="2">
        <v>125.21950319953581</v>
      </c>
    </row>
    <row r="292" spans="2:2" x14ac:dyDescent="0.2">
      <c r="B292" s="2">
        <v>78.351129490409932</v>
      </c>
    </row>
    <row r="293" spans="2:2" x14ac:dyDescent="0.2">
      <c r="B293" s="2">
        <v>92.344009203067756</v>
      </c>
    </row>
    <row r="294" spans="2:2" x14ac:dyDescent="0.2">
      <c r="B294" s="2">
        <v>93.247678303650815</v>
      </c>
    </row>
    <row r="295" spans="2:2" x14ac:dyDescent="0.2">
      <c r="B295" s="2">
        <v>47.438222935783187</v>
      </c>
    </row>
    <row r="296" spans="2:2" x14ac:dyDescent="0.2">
      <c r="B296" s="2">
        <v>2.5058781204084388</v>
      </c>
    </row>
    <row r="297" spans="2:2" x14ac:dyDescent="0.2">
      <c r="B297" s="2">
        <v>118.30462861461812</v>
      </c>
    </row>
    <row r="298" spans="2:2" x14ac:dyDescent="0.2">
      <c r="B298" s="2">
        <v>305.45475651669284</v>
      </c>
    </row>
    <row r="299" spans="2:2" x14ac:dyDescent="0.2">
      <c r="B299" s="2">
        <v>77.914314750479164</v>
      </c>
    </row>
    <row r="300" spans="2:2" x14ac:dyDescent="0.2">
      <c r="B300" s="2">
        <v>152.59250144368588</v>
      </c>
    </row>
    <row r="301" spans="2:2" x14ac:dyDescent="0.2">
      <c r="B301" s="2">
        <v>7.1211568692466143</v>
      </c>
    </row>
  </sheetData>
  <mergeCells count="2">
    <mergeCell ref="A1:A7"/>
    <mergeCell ref="E12:I1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zoomScale="85" zoomScaleNormal="85" workbookViewId="0">
      <selection activeCell="G16" sqref="G16"/>
    </sheetView>
  </sheetViews>
  <sheetFormatPr defaultRowHeight="12.75" x14ac:dyDescent="0.2"/>
  <cols>
    <col min="1" max="1" width="14.5703125" customWidth="1"/>
    <col min="3" max="3" width="23.7109375" customWidth="1"/>
    <col min="5" max="5" width="11.85546875" customWidth="1"/>
    <col min="6" max="6" width="7.42578125" customWidth="1"/>
    <col min="7" max="7" width="7.7109375" customWidth="1"/>
    <col min="8" max="8" width="7.28515625" customWidth="1"/>
    <col min="9" max="9" width="8.7109375" customWidth="1"/>
    <col min="10" max="10" width="10.5703125" customWidth="1"/>
    <col min="11" max="11" width="12.85546875" customWidth="1"/>
    <col min="12" max="12" width="15.28515625" customWidth="1"/>
  </cols>
  <sheetData>
    <row r="1" spans="1:12" s="29" customFormat="1" ht="13.5" thickBot="1" x14ac:dyDescent="0.25">
      <c r="A1" s="30" t="s">
        <v>57</v>
      </c>
      <c r="B1" s="31" t="s">
        <v>41</v>
      </c>
      <c r="C1" s="43" t="s">
        <v>6</v>
      </c>
      <c r="D1" s="22">
        <f>MIN(B2:B401)</f>
        <v>103.5319647192955</v>
      </c>
      <c r="E1" s="50" t="s">
        <v>31</v>
      </c>
      <c r="F1" s="50" t="s">
        <v>32</v>
      </c>
      <c r="G1" s="50" t="s">
        <v>33</v>
      </c>
      <c r="H1" s="42" t="s">
        <v>35</v>
      </c>
      <c r="I1" s="42" t="s">
        <v>36</v>
      </c>
      <c r="J1" s="42" t="s">
        <v>38</v>
      </c>
      <c r="K1" s="42" t="s">
        <v>46</v>
      </c>
      <c r="L1" s="42" t="s">
        <v>24</v>
      </c>
    </row>
    <row r="2" spans="1:12" x14ac:dyDescent="0.2">
      <c r="A2" s="30"/>
      <c r="B2" s="2">
        <v>109.51479367155116</v>
      </c>
      <c r="C2" s="44" t="s">
        <v>7</v>
      </c>
      <c r="D2" s="26">
        <f>MAX(B2:B401)</f>
        <v>115.73301804251969</v>
      </c>
      <c r="E2" s="8">
        <v>1</v>
      </c>
      <c r="F2" s="28">
        <f>D1</f>
        <v>103.5319647192955</v>
      </c>
      <c r="G2" s="28">
        <f>F2+D4</f>
        <v>105.05709638469853</v>
      </c>
      <c r="H2" s="8">
        <f>COUNTIFS($B$2:$B$401,"&gt;=103,53",$B$2:$B$401,"&lt;105,057")</f>
        <v>2</v>
      </c>
      <c r="I2" s="8">
        <f>H2/$D$5</f>
        <v>5.0000000000000001E-3</v>
      </c>
      <c r="J2" s="28">
        <f>_xlfn.NORM.DIST(G2,$D$6,$D$10,TRUE)-_xlfn.NORM.DIST(F2,$D$6,$D$10,TRUE)</f>
        <v>7.6141872107369363E-3</v>
      </c>
      <c r="K2" s="8">
        <f>J2*$D$5</f>
        <v>3.0456748842947743</v>
      </c>
      <c r="L2" s="8">
        <f>((H2-K2)^2)/K2</f>
        <v>0.35901270003678498</v>
      </c>
    </row>
    <row r="3" spans="1:12" x14ac:dyDescent="0.2">
      <c r="A3" s="30"/>
      <c r="B3" s="2">
        <v>113.84947270504199</v>
      </c>
      <c r="C3" s="44" t="s">
        <v>29</v>
      </c>
      <c r="D3" s="13">
        <v>8</v>
      </c>
      <c r="E3" s="8">
        <v>2</v>
      </c>
      <c r="F3" s="28">
        <f>F2+$D$4</f>
        <v>105.05709638469853</v>
      </c>
      <c r="G3" s="28">
        <f>G2+$D$4</f>
        <v>106.58222805010155</v>
      </c>
      <c r="H3" s="8">
        <f>COUNTIFS($B$2:$B$401,"&gt;=105,057",$B$2:$B$401,"&lt;106,582")</f>
        <v>11</v>
      </c>
      <c r="I3" s="8">
        <f t="shared" ref="I3:I6" si="0">H3/$D$5</f>
        <v>2.75E-2</v>
      </c>
      <c r="J3" s="28">
        <f t="shared" ref="J3:J9" si="1">_xlfn.NORM.DIST(G3,$D$6,$D$10,TRUE)-_xlfn.NORM.DIST(F3,$D$6,$D$10,TRUE)</f>
        <v>4.2900217074527569E-2</v>
      </c>
      <c r="K3" s="8">
        <f t="shared" ref="K3:K9" si="2">J3*$D$5</f>
        <v>17.160086829811029</v>
      </c>
      <c r="L3" s="8">
        <f t="shared" ref="L3:L9" si="3">((H3-K3)^2)/K3</f>
        <v>2.2113332016997238</v>
      </c>
    </row>
    <row r="4" spans="1:12" x14ac:dyDescent="0.2">
      <c r="A4" s="30"/>
      <c r="B4" s="2">
        <v>108.66754023969406</v>
      </c>
      <c r="C4" s="44" t="s">
        <v>30</v>
      </c>
      <c r="D4" s="26">
        <f>(D2-D1)/D3</f>
        <v>1.5251316654030234</v>
      </c>
      <c r="E4" s="8">
        <v>3</v>
      </c>
      <c r="F4" s="28">
        <f t="shared" ref="F4:G9" si="4">F3+$D$4</f>
        <v>106.58222805010155</v>
      </c>
      <c r="G4" s="28">
        <f t="shared" si="4"/>
        <v>108.10735971550457</v>
      </c>
      <c r="H4" s="8">
        <f>COUNTIFS($B$2:$B$401,"&gt;=106,582",$B$2:$B$401,"&lt;108,107")</f>
        <v>64</v>
      </c>
      <c r="I4" s="8">
        <f t="shared" si="0"/>
        <v>0.16</v>
      </c>
      <c r="J4" s="28">
        <f t="shared" si="1"/>
        <v>0.13953369266871277</v>
      </c>
      <c r="K4" s="8">
        <f>J4*$D$5</f>
        <v>55.81347706748511</v>
      </c>
      <c r="L4" s="8">
        <f>((H4-K4)^2)/K4</f>
        <v>1.2007701588553263</v>
      </c>
    </row>
    <row r="5" spans="1:12" x14ac:dyDescent="0.2">
      <c r="A5" s="30"/>
      <c r="B5" s="2">
        <v>109.50233814161038</v>
      </c>
      <c r="C5" s="44" t="s">
        <v>34</v>
      </c>
      <c r="D5" s="27">
        <f>SUM(H2:H11)</f>
        <v>400</v>
      </c>
      <c r="E5" s="8">
        <v>4</v>
      </c>
      <c r="F5" s="28">
        <f t="shared" si="4"/>
        <v>108.10735971550457</v>
      </c>
      <c r="G5" s="28">
        <f t="shared" si="4"/>
        <v>109.6324913809076</v>
      </c>
      <c r="H5" s="8">
        <f>COUNTIFS($B$2:$B$401,"&gt;=108,107",$B$2:$B$401,"&lt;109,632")</f>
        <v>110</v>
      </c>
      <c r="I5" s="8">
        <f t="shared" si="0"/>
        <v>0.27500000000000002</v>
      </c>
      <c r="J5" s="28">
        <f t="shared" si="1"/>
        <v>0.2624113323372983</v>
      </c>
      <c r="K5" s="8">
        <f t="shared" si="2"/>
        <v>104.96453293491932</v>
      </c>
      <c r="L5" s="8">
        <f t="shared" si="3"/>
        <v>0.2415666306945182</v>
      </c>
    </row>
    <row r="6" spans="1:12" x14ac:dyDescent="0.2">
      <c r="A6" s="30"/>
      <c r="B6" s="2">
        <v>109.24310941423755</v>
      </c>
      <c r="C6" s="44" t="s">
        <v>12</v>
      </c>
      <c r="D6" s="13">
        <f>SUM(B2:B401)/D5</f>
        <v>109.8688496361865</v>
      </c>
      <c r="E6" s="8">
        <v>5</v>
      </c>
      <c r="F6" s="28">
        <f t="shared" si="4"/>
        <v>109.6324913809076</v>
      </c>
      <c r="G6" s="28">
        <f t="shared" si="4"/>
        <v>111.15762304631062</v>
      </c>
      <c r="H6" s="8">
        <f>COUNTIFS($B$2:$B$401,"&gt;=109,632",$B$2:$B$401,"&lt;111,158")</f>
        <v>112</v>
      </c>
      <c r="I6" s="8">
        <f t="shared" si="0"/>
        <v>0.28000000000000003</v>
      </c>
      <c r="J6" s="28">
        <f t="shared" si="1"/>
        <v>0.28561205464449912</v>
      </c>
      <c r="K6" s="8">
        <f t="shared" si="2"/>
        <v>114.24482185779965</v>
      </c>
      <c r="L6" s="8">
        <f t="shared" si="3"/>
        <v>4.410900285290293E-2</v>
      </c>
    </row>
    <row r="7" spans="1:12" x14ac:dyDescent="0.2">
      <c r="A7" s="30"/>
      <c r="B7" s="2">
        <v>113.25375367538072</v>
      </c>
      <c r="C7" s="45" t="s">
        <v>13</v>
      </c>
      <c r="D7" s="10">
        <f>SUMPRODUCT(B2:B401,B2:B401)/D5</f>
        <v>12075.209641722049</v>
      </c>
      <c r="E7" s="8">
        <v>6</v>
      </c>
      <c r="F7" s="28">
        <f t="shared" si="4"/>
        <v>111.15762304631062</v>
      </c>
      <c r="G7" s="28">
        <f t="shared" si="4"/>
        <v>112.68275471171364</v>
      </c>
      <c r="H7" s="8">
        <f>COUNTIFS($B$2:$B$401,"&gt;=111,158",$B$2:$B$401,"&lt;=112,683")</f>
        <v>69</v>
      </c>
      <c r="I7" s="8">
        <f>H7/$D$5</f>
        <v>0.17249999999999999</v>
      </c>
      <c r="J7" s="28">
        <f t="shared" si="1"/>
        <v>0.17993567044894487</v>
      </c>
      <c r="K7" s="8">
        <f t="shared" si="2"/>
        <v>71.974268179577948</v>
      </c>
      <c r="L7" s="8">
        <f t="shared" si="3"/>
        <v>0.12290880376828851</v>
      </c>
    </row>
    <row r="8" spans="1:12" x14ac:dyDescent="0.2">
      <c r="B8" s="2">
        <v>111.07170762930764</v>
      </c>
      <c r="C8" s="45" t="s">
        <v>14</v>
      </c>
      <c r="D8" s="10">
        <f>D7-D6*D6</f>
        <v>4.0455213430923322</v>
      </c>
      <c r="E8" s="8">
        <v>7</v>
      </c>
      <c r="F8" s="28">
        <f t="shared" si="4"/>
        <v>112.68275471171364</v>
      </c>
      <c r="G8" s="28">
        <f t="shared" si="4"/>
        <v>114.20788637711667</v>
      </c>
      <c r="H8" s="8">
        <f>COUNTIFS($B$2:$B$401,"&gt;=112,683",$B$2:$B$401,"&lt;=114,204")</f>
        <v>24</v>
      </c>
      <c r="I8" s="8">
        <f t="shared" ref="I8:I9" si="5">H8/$D$5</f>
        <v>0.06</v>
      </c>
      <c r="J8" s="28">
        <f t="shared" si="1"/>
        <v>6.5569637327949182E-2</v>
      </c>
      <c r="K8" s="8">
        <f t="shared" si="2"/>
        <v>26.227854931179671</v>
      </c>
      <c r="L8" s="8">
        <f t="shared" si="3"/>
        <v>0.18923917367261175</v>
      </c>
    </row>
    <row r="9" spans="1:12" x14ac:dyDescent="0.2">
      <c r="B9" s="2">
        <v>108.28041836735792</v>
      </c>
      <c r="C9" s="45" t="s">
        <v>16</v>
      </c>
      <c r="D9" s="10">
        <f>D8*D5/(D5-1)</f>
        <v>4.0556604943281522</v>
      </c>
      <c r="E9" s="8">
        <v>8</v>
      </c>
      <c r="F9" s="28">
        <f t="shared" si="4"/>
        <v>114.20788637711667</v>
      </c>
      <c r="G9" s="28">
        <f t="shared" si="4"/>
        <v>115.73301804251969</v>
      </c>
      <c r="H9" s="8">
        <f>COUNTIFS($B$2:$B$401,"&gt;=114,208",$B$2:$B$401,"&lt;=115,734")</f>
        <v>8</v>
      </c>
      <c r="I9" s="8">
        <f t="shared" si="5"/>
        <v>0.02</v>
      </c>
      <c r="J9" s="28">
        <f t="shared" si="1"/>
        <v>1.3801156096641121E-2</v>
      </c>
      <c r="K9" s="8">
        <f t="shared" si="2"/>
        <v>5.5204624386564483</v>
      </c>
      <c r="L9" s="8">
        <f t="shared" si="3"/>
        <v>1.11369411284498</v>
      </c>
    </row>
    <row r="10" spans="1:12" x14ac:dyDescent="0.2">
      <c r="B10" s="2">
        <v>106.99949512432795</v>
      </c>
      <c r="C10" s="45" t="s">
        <v>17</v>
      </c>
      <c r="D10" s="10">
        <f>SQRT(D5*D8/(D5-1))</f>
        <v>2.0138670498143991</v>
      </c>
      <c r="E10" s="8"/>
      <c r="F10" s="28"/>
      <c r="G10" s="28"/>
      <c r="H10" s="8"/>
      <c r="I10" s="8"/>
      <c r="J10" s="8"/>
      <c r="K10" s="8"/>
      <c r="L10" s="8"/>
    </row>
    <row r="11" spans="1:12" ht="13.5" thickBot="1" x14ac:dyDescent="0.25">
      <c r="B11" s="2">
        <v>110.89503828348825</v>
      </c>
      <c r="C11" s="45" t="s">
        <v>53</v>
      </c>
      <c r="D11" s="10">
        <f>SUM(L2:L9)</f>
        <v>5.4826337844251363</v>
      </c>
      <c r="E11" s="25"/>
      <c r="F11" s="35"/>
      <c r="G11" s="25"/>
      <c r="H11" s="25"/>
      <c r="I11" s="8"/>
      <c r="J11" s="8"/>
      <c r="K11" s="8"/>
      <c r="L11" s="8"/>
    </row>
    <row r="12" spans="1:12" ht="12.75" customHeight="1" x14ac:dyDescent="0.2">
      <c r="B12" s="2">
        <v>109.15089574642479</v>
      </c>
      <c r="C12" s="45" t="s">
        <v>26</v>
      </c>
      <c r="D12" s="32">
        <f>_xlfn.CHISQ.INV.RT(0.05,8-2)</f>
        <v>12.591587243743978</v>
      </c>
      <c r="E12" s="52" t="s">
        <v>77</v>
      </c>
      <c r="F12" s="52"/>
      <c r="G12" s="52"/>
      <c r="H12" s="52"/>
    </row>
    <row r="13" spans="1:12" x14ac:dyDescent="0.2">
      <c r="B13" s="2">
        <v>108.54902853257954</v>
      </c>
      <c r="C13" s="51"/>
      <c r="E13" s="88"/>
      <c r="F13" s="88"/>
      <c r="G13" s="88"/>
      <c r="H13" s="88"/>
    </row>
    <row r="14" spans="1:12" ht="13.5" thickBot="1" x14ac:dyDescent="0.25">
      <c r="B14" s="2">
        <v>112.74174453807063</v>
      </c>
      <c r="E14" s="53"/>
      <c r="F14" s="53"/>
      <c r="G14" s="53"/>
      <c r="H14" s="53"/>
    </row>
    <row r="15" spans="1:12" x14ac:dyDescent="0.2">
      <c r="B15" s="2">
        <v>109.64121798257111</v>
      </c>
      <c r="E15" s="54" t="s">
        <v>42</v>
      </c>
      <c r="F15" s="54" t="s">
        <v>43</v>
      </c>
      <c r="G15" s="54" t="s">
        <v>44</v>
      </c>
      <c r="H15" s="54" t="s">
        <v>45</v>
      </c>
    </row>
    <row r="16" spans="1:12" x14ac:dyDescent="0.2">
      <c r="B16" s="2">
        <v>107.36109202785883</v>
      </c>
      <c r="E16" s="33">
        <v>0.9</v>
      </c>
      <c r="F16" s="33">
        <f>_xlfn.NORM.S.INV(1-E16/2)</f>
        <v>0.12566134685507416</v>
      </c>
      <c r="G16" s="33">
        <f>$D$6-$F16*SQRT($D$9*$D$5)</f>
        <v>104.80754471885186</v>
      </c>
      <c r="H16" s="33">
        <f>$D$6+$F16*SQRT($D$9*$D$5)</f>
        <v>114.93015455352113</v>
      </c>
    </row>
    <row r="17" spans="2:8" x14ac:dyDescent="0.2">
      <c r="B17" s="2">
        <v>112.34176695812494</v>
      </c>
      <c r="E17" s="33">
        <v>0.95</v>
      </c>
      <c r="F17" s="33">
        <f t="shared" ref="F17:F18" si="6">_xlfn.NORM.S.INV(1-E17/2)</f>
        <v>6.2706777943213846E-2</v>
      </c>
      <c r="G17" s="33">
        <f>$D$6-$F17*SQRT($D$9*$D$5)</f>
        <v>107.34318735818916</v>
      </c>
      <c r="H17" s="33">
        <f>$D$6+$F17*SQRT($D$9*$D$5)</f>
        <v>112.39451191418384</v>
      </c>
    </row>
    <row r="18" spans="2:8" ht="13.5" thickBot="1" x14ac:dyDescent="0.25">
      <c r="B18" s="2">
        <v>109.59993829179439</v>
      </c>
      <c r="E18" s="34">
        <v>0.99</v>
      </c>
      <c r="F18" s="34">
        <f t="shared" si="6"/>
        <v>1.2533469508069276E-2</v>
      </c>
      <c r="G18" s="34">
        <f>$D$6-$F18*SQRT($D$9*$D$5)</f>
        <v>109.36403481094341</v>
      </c>
      <c r="H18" s="34">
        <f>$D$6+$F18*SQRT($D$9*$D$5)</f>
        <v>110.37366446142958</v>
      </c>
    </row>
    <row r="19" spans="2:8" x14ac:dyDescent="0.2">
      <c r="B19" s="2">
        <v>110.79516212281305</v>
      </c>
    </row>
    <row r="20" spans="2:8" x14ac:dyDescent="0.2">
      <c r="B20" s="2">
        <v>107.19052539148834</v>
      </c>
    </row>
    <row r="21" spans="2:8" x14ac:dyDescent="0.2">
      <c r="B21" s="2">
        <v>110.75245679909131</v>
      </c>
    </row>
    <row r="22" spans="2:8" x14ac:dyDescent="0.2">
      <c r="B22" s="2">
        <v>108.74412878853036</v>
      </c>
    </row>
    <row r="23" spans="2:8" x14ac:dyDescent="0.2">
      <c r="B23" s="2">
        <v>113.18555976264179</v>
      </c>
    </row>
    <row r="24" spans="2:8" x14ac:dyDescent="0.2">
      <c r="B24" s="2">
        <v>110.27047917683376</v>
      </c>
    </row>
    <row r="25" spans="2:8" x14ac:dyDescent="0.2">
      <c r="B25" s="2">
        <v>108.38035819266224</v>
      </c>
    </row>
    <row r="26" spans="2:8" x14ac:dyDescent="0.2">
      <c r="B26" s="2">
        <v>108.86001205595676</v>
      </c>
    </row>
    <row r="27" spans="2:8" x14ac:dyDescent="0.2">
      <c r="B27" s="2">
        <v>106.69219505449291</v>
      </c>
    </row>
    <row r="28" spans="2:8" x14ac:dyDescent="0.2">
      <c r="B28" s="2">
        <v>112.94373421638738</v>
      </c>
    </row>
    <row r="29" spans="2:8" x14ac:dyDescent="0.2">
      <c r="B29" s="2">
        <v>109.46880961942952</v>
      </c>
    </row>
    <row r="30" spans="2:8" x14ac:dyDescent="0.2">
      <c r="B30" s="2">
        <v>109.85766862664605</v>
      </c>
    </row>
    <row r="31" spans="2:8" x14ac:dyDescent="0.2">
      <c r="B31" s="2">
        <v>112.30690147873247</v>
      </c>
    </row>
    <row r="32" spans="2:8" x14ac:dyDescent="0.2">
      <c r="B32" s="2">
        <v>111.53178916662</v>
      </c>
    </row>
    <row r="33" spans="2:2" x14ac:dyDescent="0.2">
      <c r="B33" s="2">
        <v>108.24741735210409</v>
      </c>
    </row>
    <row r="34" spans="2:2" x14ac:dyDescent="0.2">
      <c r="B34" s="2">
        <v>113.95626557292417</v>
      </c>
    </row>
    <row r="35" spans="2:2" x14ac:dyDescent="0.2">
      <c r="B35" s="2">
        <v>109.93611254467396</v>
      </c>
    </row>
    <row r="36" spans="2:2" x14ac:dyDescent="0.2">
      <c r="B36" s="2">
        <v>111.88563262781827</v>
      </c>
    </row>
    <row r="37" spans="2:2" x14ac:dyDescent="0.2">
      <c r="B37" s="2">
        <v>111.26146915135905</v>
      </c>
    </row>
    <row r="38" spans="2:2" x14ac:dyDescent="0.2">
      <c r="B38" s="2">
        <v>107.4700358507107</v>
      </c>
    </row>
    <row r="39" spans="2:2" x14ac:dyDescent="0.2">
      <c r="B39" s="2">
        <v>107.47513356851414</v>
      </c>
    </row>
    <row r="40" spans="2:2" x14ac:dyDescent="0.2">
      <c r="B40" s="2">
        <v>113.49973561242223</v>
      </c>
    </row>
    <row r="41" spans="2:2" x14ac:dyDescent="0.2">
      <c r="B41" s="2">
        <v>109.11577106104232</v>
      </c>
    </row>
    <row r="42" spans="2:2" x14ac:dyDescent="0.2">
      <c r="B42" s="2">
        <v>109.03128355072113</v>
      </c>
    </row>
    <row r="43" spans="2:2" x14ac:dyDescent="0.2">
      <c r="B43" s="2">
        <v>107.43560692877509</v>
      </c>
    </row>
    <row r="44" spans="2:2" x14ac:dyDescent="0.2">
      <c r="B44" s="2">
        <v>108.4308124112431</v>
      </c>
    </row>
    <row r="45" spans="2:2" x14ac:dyDescent="0.2">
      <c r="B45" s="2">
        <v>109.61818502924871</v>
      </c>
    </row>
    <row r="46" spans="2:2" x14ac:dyDescent="0.2">
      <c r="B46" s="2">
        <v>108.50467702344758</v>
      </c>
    </row>
    <row r="47" spans="2:2" x14ac:dyDescent="0.2">
      <c r="B47" s="2">
        <v>105.23570295423269</v>
      </c>
    </row>
    <row r="48" spans="2:2" x14ac:dyDescent="0.2">
      <c r="B48" s="2">
        <v>111.6302828953485</v>
      </c>
    </row>
    <row r="49" spans="2:2" x14ac:dyDescent="0.2">
      <c r="B49" s="2">
        <v>110.67030441641691</v>
      </c>
    </row>
    <row r="50" spans="2:2" x14ac:dyDescent="0.2">
      <c r="B50" s="2">
        <v>110.5948641046416</v>
      </c>
    </row>
    <row r="51" spans="2:2" x14ac:dyDescent="0.2">
      <c r="B51" s="2">
        <v>110.08960796549218</v>
      </c>
    </row>
    <row r="52" spans="2:2" x14ac:dyDescent="0.2">
      <c r="B52" s="2">
        <v>106.51153302693274</v>
      </c>
    </row>
    <row r="53" spans="2:2" x14ac:dyDescent="0.2">
      <c r="B53" s="2">
        <v>111.14448994281702</v>
      </c>
    </row>
    <row r="54" spans="2:2" x14ac:dyDescent="0.2">
      <c r="B54" s="2">
        <v>109.56130750433658</v>
      </c>
    </row>
    <row r="55" spans="2:2" x14ac:dyDescent="0.2">
      <c r="B55" s="2">
        <v>109.85996964824153</v>
      </c>
    </row>
    <row r="56" spans="2:2" x14ac:dyDescent="0.2">
      <c r="B56" s="2">
        <v>109.84554960974492</v>
      </c>
    </row>
    <row r="57" spans="2:2" x14ac:dyDescent="0.2">
      <c r="B57" s="2">
        <v>110.5189940566197</v>
      </c>
    </row>
    <row r="58" spans="2:2" x14ac:dyDescent="0.2">
      <c r="B58" s="2">
        <v>111.06535480881575</v>
      </c>
    </row>
    <row r="59" spans="2:2" x14ac:dyDescent="0.2">
      <c r="B59" s="2">
        <v>112.2721360437572</v>
      </c>
    </row>
    <row r="60" spans="2:2" x14ac:dyDescent="0.2">
      <c r="B60" s="2">
        <v>111.30621174321277</v>
      </c>
    </row>
    <row r="61" spans="2:2" x14ac:dyDescent="0.2">
      <c r="B61" s="2">
        <v>109.32580976746976</v>
      </c>
    </row>
    <row r="62" spans="2:2" x14ac:dyDescent="0.2">
      <c r="B62" s="2">
        <v>111.21863649837906</v>
      </c>
    </row>
    <row r="63" spans="2:2" x14ac:dyDescent="0.2">
      <c r="B63" s="2">
        <v>112.29770193982404</v>
      </c>
    </row>
    <row r="64" spans="2:2" x14ac:dyDescent="0.2">
      <c r="B64" s="2">
        <v>110.9548034540785</v>
      </c>
    </row>
    <row r="65" spans="2:2" x14ac:dyDescent="0.2">
      <c r="B65" s="2">
        <v>108.64145138417371</v>
      </c>
    </row>
    <row r="66" spans="2:2" x14ac:dyDescent="0.2">
      <c r="B66" s="2">
        <v>112.45609953708481</v>
      </c>
    </row>
    <row r="67" spans="2:2" x14ac:dyDescent="0.2">
      <c r="B67" s="2">
        <v>111.63562162924791</v>
      </c>
    </row>
    <row r="68" spans="2:2" x14ac:dyDescent="0.2">
      <c r="B68" s="2">
        <v>108.75862840781338</v>
      </c>
    </row>
    <row r="69" spans="2:2" x14ac:dyDescent="0.2">
      <c r="B69" s="2">
        <v>110.69057023210917</v>
      </c>
    </row>
    <row r="70" spans="2:2" x14ac:dyDescent="0.2">
      <c r="B70" s="2">
        <v>111.302996679442</v>
      </c>
    </row>
    <row r="71" spans="2:2" x14ac:dyDescent="0.2">
      <c r="B71" s="2">
        <v>107.40502971690148</v>
      </c>
    </row>
    <row r="72" spans="2:2" x14ac:dyDescent="0.2">
      <c r="B72" s="2">
        <v>110.65607991928118</v>
      </c>
    </row>
    <row r="73" spans="2:2" x14ac:dyDescent="0.2">
      <c r="B73" s="2">
        <v>107.12630597059615</v>
      </c>
    </row>
    <row r="74" spans="2:2" x14ac:dyDescent="0.2">
      <c r="B74" s="2">
        <v>115.62926288694143</v>
      </c>
    </row>
    <row r="75" spans="2:2" x14ac:dyDescent="0.2">
      <c r="B75" s="2">
        <v>109.55723069433589</v>
      </c>
    </row>
    <row r="76" spans="2:2" x14ac:dyDescent="0.2">
      <c r="B76" s="2">
        <v>106.83386704418808</v>
      </c>
    </row>
    <row r="77" spans="2:2" x14ac:dyDescent="0.2">
      <c r="B77" s="2">
        <v>108.79460119700525</v>
      </c>
    </row>
    <row r="78" spans="2:2" x14ac:dyDescent="0.2">
      <c r="B78" s="2">
        <v>110.1151943251898</v>
      </c>
    </row>
    <row r="79" spans="2:2" x14ac:dyDescent="0.2">
      <c r="B79" s="2">
        <v>110.10370058589615</v>
      </c>
    </row>
    <row r="80" spans="2:2" x14ac:dyDescent="0.2">
      <c r="B80" s="2">
        <v>115.73301804251969</v>
      </c>
    </row>
    <row r="81" spans="2:2" x14ac:dyDescent="0.2">
      <c r="B81" s="2">
        <v>107.30602212366648</v>
      </c>
    </row>
    <row r="82" spans="2:2" x14ac:dyDescent="0.2">
      <c r="B82" s="2">
        <v>109.19140918791527</v>
      </c>
    </row>
    <row r="83" spans="2:2" x14ac:dyDescent="0.2">
      <c r="B83" s="2">
        <v>109.28469378573936</v>
      </c>
    </row>
    <row r="84" spans="2:2" x14ac:dyDescent="0.2">
      <c r="B84" s="2">
        <v>106.7930398270255</v>
      </c>
    </row>
    <row r="85" spans="2:2" x14ac:dyDescent="0.2">
      <c r="B85" s="2">
        <v>110.19453636923572</v>
      </c>
    </row>
    <row r="86" spans="2:2" x14ac:dyDescent="0.2">
      <c r="B86" s="2">
        <v>110.70699570642319</v>
      </c>
    </row>
    <row r="87" spans="2:2" x14ac:dyDescent="0.2">
      <c r="B87" s="2">
        <v>106.10668965033256</v>
      </c>
    </row>
    <row r="88" spans="2:2" x14ac:dyDescent="0.2">
      <c r="B88" s="2">
        <v>114.33296008850448</v>
      </c>
    </row>
    <row r="89" spans="2:2" x14ac:dyDescent="0.2">
      <c r="B89" s="2">
        <v>111.64891162057756</v>
      </c>
    </row>
    <row r="90" spans="2:2" x14ac:dyDescent="0.2">
      <c r="B90" s="2">
        <v>111.3179760571802</v>
      </c>
    </row>
    <row r="91" spans="2:2" x14ac:dyDescent="0.2">
      <c r="B91" s="2">
        <v>111.46374077303335</v>
      </c>
    </row>
    <row r="92" spans="2:2" x14ac:dyDescent="0.2">
      <c r="B92" s="2">
        <v>111.07153255157755</v>
      </c>
    </row>
    <row r="93" spans="2:2" x14ac:dyDescent="0.2">
      <c r="B93" s="2">
        <v>108.22280187800061</v>
      </c>
    </row>
    <row r="94" spans="2:2" x14ac:dyDescent="0.2">
      <c r="B94" s="2">
        <v>107.98260432726238</v>
      </c>
    </row>
    <row r="95" spans="2:2" x14ac:dyDescent="0.2">
      <c r="B95" s="2">
        <v>114.96751454193145</v>
      </c>
    </row>
    <row r="96" spans="2:2" x14ac:dyDescent="0.2">
      <c r="B96" s="2">
        <v>108.85046008785139</v>
      </c>
    </row>
    <row r="97" spans="2:2" x14ac:dyDescent="0.2">
      <c r="B97" s="2">
        <v>108.31470631761476</v>
      </c>
    </row>
    <row r="98" spans="2:2" x14ac:dyDescent="0.2">
      <c r="B98" s="2">
        <v>110.11013526091119</v>
      </c>
    </row>
    <row r="99" spans="2:2" x14ac:dyDescent="0.2">
      <c r="B99" s="2">
        <v>108.74934019317152</v>
      </c>
    </row>
    <row r="100" spans="2:2" x14ac:dyDescent="0.2">
      <c r="B100" s="2">
        <v>113.2624120649416</v>
      </c>
    </row>
    <row r="101" spans="2:2" x14ac:dyDescent="0.2">
      <c r="B101" s="2">
        <v>109.87116552802036</v>
      </c>
    </row>
    <row r="102" spans="2:2" x14ac:dyDescent="0.2">
      <c r="B102" s="2">
        <v>110.75229081630823</v>
      </c>
    </row>
    <row r="103" spans="2:2" x14ac:dyDescent="0.2">
      <c r="B103" s="2">
        <v>108.97742327448213</v>
      </c>
    </row>
    <row r="104" spans="2:2" x14ac:dyDescent="0.2">
      <c r="B104" s="2">
        <v>107.25472662248649</v>
      </c>
    </row>
    <row r="105" spans="2:2" x14ac:dyDescent="0.2">
      <c r="B105" s="2">
        <v>111.74518390849698</v>
      </c>
    </row>
    <row r="106" spans="2:2" x14ac:dyDescent="0.2">
      <c r="B106" s="2">
        <v>109.9607553036185</v>
      </c>
    </row>
    <row r="107" spans="2:2" x14ac:dyDescent="0.2">
      <c r="B107" s="2">
        <v>114.35562469647266</v>
      </c>
    </row>
    <row r="108" spans="2:2" x14ac:dyDescent="0.2">
      <c r="B108" s="2">
        <v>108.5332578944508</v>
      </c>
    </row>
    <row r="109" spans="2:2" x14ac:dyDescent="0.2">
      <c r="B109" s="2">
        <v>107.97954842506442</v>
      </c>
    </row>
    <row r="110" spans="2:2" x14ac:dyDescent="0.2">
      <c r="B110" s="2">
        <v>108.14304828760214</v>
      </c>
    </row>
    <row r="111" spans="2:2" x14ac:dyDescent="0.2">
      <c r="B111" s="2">
        <v>109.17494278633967</v>
      </c>
    </row>
    <row r="112" spans="2:2" x14ac:dyDescent="0.2">
      <c r="B112" s="2">
        <v>107.25276666140417</v>
      </c>
    </row>
    <row r="113" spans="2:2" x14ac:dyDescent="0.2">
      <c r="B113" s="2">
        <v>110.65027052187361</v>
      </c>
    </row>
    <row r="114" spans="2:2" x14ac:dyDescent="0.2">
      <c r="B114" s="2">
        <v>113.88721673516557</v>
      </c>
    </row>
    <row r="115" spans="2:2" x14ac:dyDescent="0.2">
      <c r="B115" s="2">
        <v>110.28608155844267</v>
      </c>
    </row>
    <row r="116" spans="2:2" x14ac:dyDescent="0.2">
      <c r="B116" s="2">
        <v>109.98309249349404</v>
      </c>
    </row>
    <row r="117" spans="2:2" x14ac:dyDescent="0.2">
      <c r="B117" s="2">
        <v>109.94315430740244</v>
      </c>
    </row>
    <row r="118" spans="2:2" x14ac:dyDescent="0.2">
      <c r="B118" s="2">
        <v>109.03575371718034</v>
      </c>
    </row>
    <row r="119" spans="2:2" x14ac:dyDescent="0.2">
      <c r="B119" s="2">
        <v>114.12961526308209</v>
      </c>
    </row>
    <row r="120" spans="2:2" x14ac:dyDescent="0.2">
      <c r="B120" s="2">
        <v>109.8780640453333</v>
      </c>
    </row>
    <row r="121" spans="2:2" x14ac:dyDescent="0.2">
      <c r="B121" s="2">
        <v>108.03062564751599</v>
      </c>
    </row>
    <row r="122" spans="2:2" x14ac:dyDescent="0.2">
      <c r="B122" s="2">
        <v>111.5842169887037</v>
      </c>
    </row>
    <row r="123" spans="2:2" x14ac:dyDescent="0.2">
      <c r="B123" s="2">
        <v>107.5632954374305</v>
      </c>
    </row>
    <row r="124" spans="2:2" x14ac:dyDescent="0.2">
      <c r="B124" s="2">
        <v>108.22052814124618</v>
      </c>
    </row>
    <row r="125" spans="2:2" x14ac:dyDescent="0.2">
      <c r="B125" s="2">
        <v>108.50589119887445</v>
      </c>
    </row>
    <row r="126" spans="2:2" x14ac:dyDescent="0.2">
      <c r="B126" s="2">
        <v>107.74557181808632</v>
      </c>
    </row>
    <row r="127" spans="2:2" x14ac:dyDescent="0.2">
      <c r="B127" s="2">
        <v>110.54324573284248</v>
      </c>
    </row>
    <row r="128" spans="2:2" x14ac:dyDescent="0.2">
      <c r="B128" s="2">
        <v>113.3096057450166</v>
      </c>
    </row>
    <row r="129" spans="2:2" x14ac:dyDescent="0.2">
      <c r="B129" s="2">
        <v>109.59181877784431</v>
      </c>
    </row>
    <row r="130" spans="2:2" x14ac:dyDescent="0.2">
      <c r="B130" s="2">
        <v>108.62599452171708</v>
      </c>
    </row>
    <row r="131" spans="2:2" x14ac:dyDescent="0.2">
      <c r="B131" s="2">
        <v>108.83526697885827</v>
      </c>
    </row>
    <row r="132" spans="2:2" x14ac:dyDescent="0.2">
      <c r="B132" s="2">
        <v>108.62289314478403</v>
      </c>
    </row>
    <row r="133" spans="2:2" x14ac:dyDescent="0.2">
      <c r="B133" s="2">
        <v>110.65656422520988</v>
      </c>
    </row>
    <row r="134" spans="2:2" x14ac:dyDescent="0.2">
      <c r="B134" s="2">
        <v>108.24314272700576</v>
      </c>
    </row>
    <row r="135" spans="2:2" x14ac:dyDescent="0.2">
      <c r="B135" s="2">
        <v>107.4415140968631</v>
      </c>
    </row>
    <row r="136" spans="2:2" x14ac:dyDescent="0.2">
      <c r="B136" s="2">
        <v>111.07206233224133</v>
      </c>
    </row>
    <row r="137" spans="2:2" x14ac:dyDescent="0.2">
      <c r="B137" s="2">
        <v>112.60494743997697</v>
      </c>
    </row>
    <row r="138" spans="2:2" x14ac:dyDescent="0.2">
      <c r="B138" s="2">
        <v>108.11484485690016</v>
      </c>
    </row>
    <row r="139" spans="2:2" x14ac:dyDescent="0.2">
      <c r="B139" s="2">
        <v>108.27021156306728</v>
      </c>
    </row>
    <row r="140" spans="2:2" x14ac:dyDescent="0.2">
      <c r="B140" s="2">
        <v>107.61174876766745</v>
      </c>
    </row>
    <row r="141" spans="2:2" x14ac:dyDescent="0.2">
      <c r="B141" s="2">
        <v>109.73801095620729</v>
      </c>
    </row>
    <row r="142" spans="2:2" x14ac:dyDescent="0.2">
      <c r="B142" s="2">
        <v>110.31842773751123</v>
      </c>
    </row>
    <row r="143" spans="2:2" x14ac:dyDescent="0.2">
      <c r="B143" s="2">
        <v>112.00167960429098</v>
      </c>
    </row>
    <row r="144" spans="2:2" x14ac:dyDescent="0.2">
      <c r="B144" s="2">
        <v>109.63795289659174</v>
      </c>
    </row>
    <row r="145" spans="2:2" x14ac:dyDescent="0.2">
      <c r="B145" s="2">
        <v>110.61937726059114</v>
      </c>
    </row>
    <row r="146" spans="2:2" x14ac:dyDescent="0.2">
      <c r="B146" s="2">
        <v>112.40015651797876</v>
      </c>
    </row>
    <row r="147" spans="2:2" x14ac:dyDescent="0.2">
      <c r="B147" s="2">
        <v>109.9126885086298</v>
      </c>
    </row>
    <row r="148" spans="2:2" x14ac:dyDescent="0.2">
      <c r="B148" s="2">
        <v>111.30015905597247</v>
      </c>
    </row>
    <row r="149" spans="2:2" x14ac:dyDescent="0.2">
      <c r="B149" s="2">
        <v>113.12866177409887</v>
      </c>
    </row>
    <row r="150" spans="2:2" x14ac:dyDescent="0.2">
      <c r="B150" s="2">
        <v>111.81868017534725</v>
      </c>
    </row>
    <row r="151" spans="2:2" x14ac:dyDescent="0.2">
      <c r="B151" s="2">
        <v>111.11380813905271</v>
      </c>
    </row>
    <row r="152" spans="2:2" x14ac:dyDescent="0.2">
      <c r="B152" s="2">
        <v>109.04656760918442</v>
      </c>
    </row>
    <row r="153" spans="2:2" x14ac:dyDescent="0.2">
      <c r="B153" s="2">
        <v>107.17691935074981</v>
      </c>
    </row>
    <row r="154" spans="2:2" x14ac:dyDescent="0.2">
      <c r="B154" s="2">
        <v>108.31906734470977</v>
      </c>
    </row>
    <row r="155" spans="2:2" x14ac:dyDescent="0.2">
      <c r="B155" s="2">
        <v>108.8231002134853</v>
      </c>
    </row>
    <row r="156" spans="2:2" x14ac:dyDescent="0.2">
      <c r="B156" s="2">
        <v>110.33641299523879</v>
      </c>
    </row>
    <row r="157" spans="2:2" x14ac:dyDescent="0.2">
      <c r="B157" s="2">
        <v>112.1989853848936</v>
      </c>
    </row>
    <row r="158" spans="2:2" x14ac:dyDescent="0.2">
      <c r="B158" s="2">
        <v>106.03285687044263</v>
      </c>
    </row>
    <row r="159" spans="2:2" x14ac:dyDescent="0.2">
      <c r="B159" s="2">
        <v>107.32222931925207</v>
      </c>
    </row>
    <row r="160" spans="2:2" x14ac:dyDescent="0.2">
      <c r="B160" s="2">
        <v>106.94315192755312</v>
      </c>
    </row>
    <row r="161" spans="2:2" x14ac:dyDescent="0.2">
      <c r="B161" s="2">
        <v>108.84468024902162</v>
      </c>
    </row>
    <row r="162" spans="2:2" x14ac:dyDescent="0.2">
      <c r="B162" s="2">
        <v>109.68544670991832</v>
      </c>
    </row>
    <row r="163" spans="2:2" x14ac:dyDescent="0.2">
      <c r="B163" s="2">
        <v>108.39433257875498</v>
      </c>
    </row>
    <row r="164" spans="2:2" x14ac:dyDescent="0.2">
      <c r="B164" s="2">
        <v>110.16765170585131</v>
      </c>
    </row>
    <row r="165" spans="2:2" x14ac:dyDescent="0.2">
      <c r="B165" s="2">
        <v>109.8645716914325</v>
      </c>
    </row>
    <row r="166" spans="2:2" x14ac:dyDescent="0.2">
      <c r="B166" s="2">
        <v>111.33265075419331</v>
      </c>
    </row>
    <row r="167" spans="2:2" x14ac:dyDescent="0.2">
      <c r="B167" s="2">
        <v>112.15854925045278</v>
      </c>
    </row>
    <row r="168" spans="2:2" x14ac:dyDescent="0.2">
      <c r="B168" s="2">
        <v>112.16843545786105</v>
      </c>
    </row>
    <row r="169" spans="2:2" x14ac:dyDescent="0.2">
      <c r="B169" s="2">
        <v>111.25978658616077</v>
      </c>
    </row>
    <row r="170" spans="2:2" x14ac:dyDescent="0.2">
      <c r="B170" s="2">
        <v>109.56992269289913</v>
      </c>
    </row>
    <row r="171" spans="2:2" x14ac:dyDescent="0.2">
      <c r="B171" s="2">
        <v>109.55613475322025</v>
      </c>
    </row>
    <row r="172" spans="2:2" x14ac:dyDescent="0.2">
      <c r="B172" s="2">
        <v>107.26021542301169</v>
      </c>
    </row>
    <row r="173" spans="2:2" x14ac:dyDescent="0.2">
      <c r="B173" s="2">
        <v>110.11718611858669</v>
      </c>
    </row>
    <row r="174" spans="2:2" x14ac:dyDescent="0.2">
      <c r="B174" s="2">
        <v>106.8551128404215</v>
      </c>
    </row>
    <row r="175" spans="2:2" x14ac:dyDescent="0.2">
      <c r="B175" s="2">
        <v>109.49491666484391</v>
      </c>
    </row>
    <row r="176" spans="2:2" x14ac:dyDescent="0.2">
      <c r="B176" s="2">
        <v>109.50880464893999</v>
      </c>
    </row>
    <row r="177" spans="2:2" x14ac:dyDescent="0.2">
      <c r="B177" s="2">
        <v>109.7307554622239</v>
      </c>
    </row>
    <row r="178" spans="2:2" x14ac:dyDescent="0.2">
      <c r="B178" s="2">
        <v>109.75235368765425</v>
      </c>
    </row>
    <row r="179" spans="2:2" x14ac:dyDescent="0.2">
      <c r="B179" s="2">
        <v>110.062202616391</v>
      </c>
    </row>
    <row r="180" spans="2:2" x14ac:dyDescent="0.2">
      <c r="B180" s="2">
        <v>108.06022515258519</v>
      </c>
    </row>
    <row r="181" spans="2:2" x14ac:dyDescent="0.2">
      <c r="B181" s="2">
        <v>108.78136350162094</v>
      </c>
    </row>
    <row r="182" spans="2:2" x14ac:dyDescent="0.2">
      <c r="B182" s="2">
        <v>110.11887095752172</v>
      </c>
    </row>
    <row r="183" spans="2:2" x14ac:dyDescent="0.2">
      <c r="B183" s="2">
        <v>110.47009280024213</v>
      </c>
    </row>
    <row r="184" spans="2:2" x14ac:dyDescent="0.2">
      <c r="B184" s="2">
        <v>112.38108896155609</v>
      </c>
    </row>
    <row r="185" spans="2:2" x14ac:dyDescent="0.2">
      <c r="B185" s="2">
        <v>112.81234861176927</v>
      </c>
    </row>
    <row r="186" spans="2:2" x14ac:dyDescent="0.2">
      <c r="B186" s="2">
        <v>109.30163085082313</v>
      </c>
    </row>
    <row r="187" spans="2:2" x14ac:dyDescent="0.2">
      <c r="B187" s="2">
        <v>110.73082219387288</v>
      </c>
    </row>
    <row r="188" spans="2:2" x14ac:dyDescent="0.2">
      <c r="B188" s="2">
        <v>108.44782450963976</v>
      </c>
    </row>
    <row r="189" spans="2:2" x14ac:dyDescent="0.2">
      <c r="B189" s="2">
        <v>109.86073817126453</v>
      </c>
    </row>
    <row r="190" spans="2:2" x14ac:dyDescent="0.2">
      <c r="B190" s="2">
        <v>108.40781129023526</v>
      </c>
    </row>
    <row r="191" spans="2:2" x14ac:dyDescent="0.2">
      <c r="B191" s="2">
        <v>111.8184482541983</v>
      </c>
    </row>
    <row r="192" spans="2:2" x14ac:dyDescent="0.2">
      <c r="B192" s="2">
        <v>115.07854565512389</v>
      </c>
    </row>
    <row r="193" spans="2:2" x14ac:dyDescent="0.2">
      <c r="B193" s="2">
        <v>108.03186710778391</v>
      </c>
    </row>
    <row r="194" spans="2:2" x14ac:dyDescent="0.2">
      <c r="B194" s="2">
        <v>109.85659542289795</v>
      </c>
    </row>
    <row r="195" spans="2:2" x14ac:dyDescent="0.2">
      <c r="B195" s="2">
        <v>109.66529230732704</v>
      </c>
    </row>
    <row r="196" spans="2:2" x14ac:dyDescent="0.2">
      <c r="B196" s="2">
        <v>108.22257450432517</v>
      </c>
    </row>
    <row r="197" spans="2:2" x14ac:dyDescent="0.2">
      <c r="B197" s="2">
        <v>109.40193674774491</v>
      </c>
    </row>
    <row r="198" spans="2:2" x14ac:dyDescent="0.2">
      <c r="B198" s="2">
        <v>111.01560772236553</v>
      </c>
    </row>
    <row r="199" spans="2:2" x14ac:dyDescent="0.2">
      <c r="B199" s="2">
        <v>113.44719410350081</v>
      </c>
    </row>
    <row r="200" spans="2:2" x14ac:dyDescent="0.2">
      <c r="B200" s="2">
        <v>112.95736754196696</v>
      </c>
    </row>
    <row r="201" spans="2:2" x14ac:dyDescent="0.2">
      <c r="B201" s="2">
        <v>110.93291419034358</v>
      </c>
    </row>
    <row r="202" spans="2:2" x14ac:dyDescent="0.2">
      <c r="B202" s="2">
        <v>110.47040884965099</v>
      </c>
    </row>
    <row r="203" spans="2:2" x14ac:dyDescent="0.2">
      <c r="B203" s="2">
        <v>105.71988155366853</v>
      </c>
    </row>
    <row r="204" spans="2:2" x14ac:dyDescent="0.2">
      <c r="B204" s="2">
        <v>110.07077687769197</v>
      </c>
    </row>
    <row r="205" spans="2:2" x14ac:dyDescent="0.2">
      <c r="B205" s="2">
        <v>111.39773874252569</v>
      </c>
    </row>
    <row r="206" spans="2:2" x14ac:dyDescent="0.2">
      <c r="B206" s="2">
        <v>106.39276211382821</v>
      </c>
    </row>
    <row r="207" spans="2:2" x14ac:dyDescent="0.2">
      <c r="B207" s="2">
        <v>109.44849605526542</v>
      </c>
    </row>
    <row r="208" spans="2:2" x14ac:dyDescent="0.2">
      <c r="B208" s="2">
        <v>109.41168880468467</v>
      </c>
    </row>
    <row r="209" spans="2:2" x14ac:dyDescent="0.2">
      <c r="B209" s="2">
        <v>109.88449872034835</v>
      </c>
    </row>
    <row r="210" spans="2:2" x14ac:dyDescent="0.2">
      <c r="B210" s="2">
        <v>106.63939888705499</v>
      </c>
    </row>
    <row r="211" spans="2:2" x14ac:dyDescent="0.2">
      <c r="B211" s="2">
        <v>105.94605469610542</v>
      </c>
    </row>
    <row r="212" spans="2:2" x14ac:dyDescent="0.2">
      <c r="B212" s="2">
        <v>107.86864009365672</v>
      </c>
    </row>
    <row r="213" spans="2:2" x14ac:dyDescent="0.2">
      <c r="B213" s="2">
        <v>112.10561665880959</v>
      </c>
    </row>
    <row r="214" spans="2:2" x14ac:dyDescent="0.2">
      <c r="B214" s="2">
        <v>111.72490217664745</v>
      </c>
    </row>
    <row r="215" spans="2:2" x14ac:dyDescent="0.2">
      <c r="B215" s="2">
        <v>103.5319647192955</v>
      </c>
    </row>
    <row r="216" spans="2:2" x14ac:dyDescent="0.2">
      <c r="B216" s="2">
        <v>110.24934251996456</v>
      </c>
    </row>
    <row r="217" spans="2:2" x14ac:dyDescent="0.2">
      <c r="B217" s="2">
        <v>106.90166987420525</v>
      </c>
    </row>
    <row r="218" spans="2:2" x14ac:dyDescent="0.2">
      <c r="B218" s="2">
        <v>110.77203367254697</v>
      </c>
    </row>
    <row r="219" spans="2:2" x14ac:dyDescent="0.2">
      <c r="B219" s="2">
        <v>110.4033404366055</v>
      </c>
    </row>
    <row r="220" spans="2:2" x14ac:dyDescent="0.2">
      <c r="B220" s="2">
        <v>110.09037648851518</v>
      </c>
    </row>
    <row r="221" spans="2:2" x14ac:dyDescent="0.2">
      <c r="B221" s="2">
        <v>109.62970832712017</v>
      </c>
    </row>
    <row r="222" spans="2:2" x14ac:dyDescent="0.2">
      <c r="B222" s="2">
        <v>107.09018993598875</v>
      </c>
    </row>
    <row r="223" spans="2:2" x14ac:dyDescent="0.2">
      <c r="B223" s="2">
        <v>108.0612028593896</v>
      </c>
    </row>
    <row r="224" spans="2:2" x14ac:dyDescent="0.2">
      <c r="B224" s="2">
        <v>107.6457365846727</v>
      </c>
    </row>
    <row r="225" spans="2:2" x14ac:dyDescent="0.2">
      <c r="B225" s="2">
        <v>109.68048996379366</v>
      </c>
    </row>
    <row r="226" spans="2:2" x14ac:dyDescent="0.2">
      <c r="B226" s="2">
        <v>111.18199750431813</v>
      </c>
    </row>
    <row r="227" spans="2:2" x14ac:dyDescent="0.2">
      <c r="B227" s="2">
        <v>109.07969140622299</v>
      </c>
    </row>
    <row r="228" spans="2:2" x14ac:dyDescent="0.2">
      <c r="B228" s="2">
        <v>110.4120875018998</v>
      </c>
    </row>
    <row r="229" spans="2:2" x14ac:dyDescent="0.2">
      <c r="B229" s="2">
        <v>111.23747668112628</v>
      </c>
    </row>
    <row r="230" spans="2:2" x14ac:dyDescent="0.2">
      <c r="B230" s="2">
        <v>109.52062353258952</v>
      </c>
    </row>
    <row r="231" spans="2:2" x14ac:dyDescent="0.2">
      <c r="B231" s="2">
        <v>111.47054834087612</v>
      </c>
    </row>
    <row r="232" spans="2:2" x14ac:dyDescent="0.2">
      <c r="B232" s="2">
        <v>108.87939793552505</v>
      </c>
    </row>
    <row r="233" spans="2:2" x14ac:dyDescent="0.2">
      <c r="B233" s="2">
        <v>107.55135831946973</v>
      </c>
    </row>
    <row r="234" spans="2:2" x14ac:dyDescent="0.2">
      <c r="B234" s="2">
        <v>107.21937456342857</v>
      </c>
    </row>
    <row r="235" spans="2:2" x14ac:dyDescent="0.2">
      <c r="B235" s="2">
        <v>109.39217104838463</v>
      </c>
    </row>
    <row r="236" spans="2:2" x14ac:dyDescent="0.2">
      <c r="B236" s="2">
        <v>111.52727807289921</v>
      </c>
    </row>
    <row r="237" spans="2:2" x14ac:dyDescent="0.2">
      <c r="B237" s="2">
        <v>110.12944838090334</v>
      </c>
    </row>
    <row r="238" spans="2:2" x14ac:dyDescent="0.2">
      <c r="B238" s="2">
        <v>112.26660176849691</v>
      </c>
    </row>
    <row r="239" spans="2:2" x14ac:dyDescent="0.2">
      <c r="B239" s="2">
        <v>108.24179212737363</v>
      </c>
    </row>
    <row r="240" spans="2:2" x14ac:dyDescent="0.2">
      <c r="B240" s="2">
        <v>111.33074081531959</v>
      </c>
    </row>
    <row r="241" spans="2:2" x14ac:dyDescent="0.2">
      <c r="B241" s="2">
        <v>107.29575392848346</v>
      </c>
    </row>
    <row r="242" spans="2:2" x14ac:dyDescent="0.2">
      <c r="B242" s="2">
        <v>106.65250470570754</v>
      </c>
    </row>
    <row r="243" spans="2:2" x14ac:dyDescent="0.2">
      <c r="B243" s="2">
        <v>109.41232772471267</v>
      </c>
    </row>
    <row r="244" spans="2:2" x14ac:dyDescent="0.2">
      <c r="B244" s="2">
        <v>106.6879840940237</v>
      </c>
    </row>
    <row r="245" spans="2:2" x14ac:dyDescent="0.2">
      <c r="B245" s="2">
        <v>106.95442056690808</v>
      </c>
    </row>
    <row r="246" spans="2:2" x14ac:dyDescent="0.2">
      <c r="B246" s="2">
        <v>106.48960510967299</v>
      </c>
    </row>
    <row r="247" spans="2:2" x14ac:dyDescent="0.2">
      <c r="B247" s="2">
        <v>109.00453076406848</v>
      </c>
    </row>
    <row r="248" spans="2:2" x14ac:dyDescent="0.2">
      <c r="B248" s="2">
        <v>110.99928001873195</v>
      </c>
    </row>
    <row r="249" spans="2:2" x14ac:dyDescent="0.2">
      <c r="B249" s="2">
        <v>112.30719706451055</v>
      </c>
    </row>
    <row r="250" spans="2:2" x14ac:dyDescent="0.2">
      <c r="B250" s="2">
        <v>109.67630401442875</v>
      </c>
    </row>
    <row r="251" spans="2:2" x14ac:dyDescent="0.2">
      <c r="B251" s="2">
        <v>109.82482449922827</v>
      </c>
    </row>
    <row r="252" spans="2:2" x14ac:dyDescent="0.2">
      <c r="B252" s="2">
        <v>111.98308498511324</v>
      </c>
    </row>
    <row r="253" spans="2:2" x14ac:dyDescent="0.2">
      <c r="B253" s="2">
        <v>107.46184130344773</v>
      </c>
    </row>
    <row r="254" spans="2:2" x14ac:dyDescent="0.2">
      <c r="B254" s="2">
        <v>114.03855665354058</v>
      </c>
    </row>
    <row r="255" spans="2:2" x14ac:dyDescent="0.2">
      <c r="B255" s="2">
        <v>110.04383764462546</v>
      </c>
    </row>
    <row r="256" spans="2:2" x14ac:dyDescent="0.2">
      <c r="B256" s="2">
        <v>111.78333721123636</v>
      </c>
    </row>
    <row r="257" spans="2:2" x14ac:dyDescent="0.2">
      <c r="B257" s="2">
        <v>109.89323441695888</v>
      </c>
    </row>
    <row r="258" spans="2:2" x14ac:dyDescent="0.2">
      <c r="B258" s="2">
        <v>110.33470769267296</v>
      </c>
    </row>
    <row r="259" spans="2:2" x14ac:dyDescent="0.2">
      <c r="B259" s="2">
        <v>108.67269480091636</v>
      </c>
    </row>
    <row r="260" spans="2:2" x14ac:dyDescent="0.2">
      <c r="B260" s="2">
        <v>107.342711139936</v>
      </c>
    </row>
    <row r="261" spans="2:2" x14ac:dyDescent="0.2">
      <c r="B261" s="2">
        <v>112.52418431045953</v>
      </c>
    </row>
    <row r="262" spans="2:2" x14ac:dyDescent="0.2">
      <c r="B262" s="2">
        <v>108.68639406486182</v>
      </c>
    </row>
    <row r="263" spans="2:2" x14ac:dyDescent="0.2">
      <c r="B263" s="2">
        <v>110.87293983597192</v>
      </c>
    </row>
    <row r="264" spans="2:2" x14ac:dyDescent="0.2">
      <c r="B264" s="2">
        <v>108.99464910413371</v>
      </c>
    </row>
    <row r="265" spans="2:2" x14ac:dyDescent="0.2">
      <c r="B265" s="2">
        <v>109.5100665728387</v>
      </c>
    </row>
    <row r="266" spans="2:2" x14ac:dyDescent="0.2">
      <c r="B266" s="2">
        <v>108.69851762923645</v>
      </c>
    </row>
    <row r="267" spans="2:2" x14ac:dyDescent="0.2">
      <c r="B267" s="2">
        <v>112.35365405387711</v>
      </c>
    </row>
    <row r="268" spans="2:2" x14ac:dyDescent="0.2">
      <c r="B268" s="2">
        <v>108.65337258597719</v>
      </c>
    </row>
    <row r="269" spans="2:2" x14ac:dyDescent="0.2">
      <c r="B269" s="2">
        <v>108.33599758858327</v>
      </c>
    </row>
    <row r="270" spans="2:2" x14ac:dyDescent="0.2">
      <c r="B270" s="2">
        <v>113.11366420646664</v>
      </c>
    </row>
    <row r="271" spans="2:2" x14ac:dyDescent="0.2">
      <c r="B271" s="2">
        <v>108.09350356372306</v>
      </c>
    </row>
    <row r="272" spans="2:2" x14ac:dyDescent="0.2">
      <c r="B272" s="2">
        <v>112.21869413508102</v>
      </c>
    </row>
    <row r="273" spans="2:2" x14ac:dyDescent="0.2">
      <c r="B273" s="2">
        <v>110.79814299169811</v>
      </c>
    </row>
    <row r="274" spans="2:2" x14ac:dyDescent="0.2">
      <c r="B274" s="2">
        <v>111.88969352166168</v>
      </c>
    </row>
    <row r="275" spans="2:2" x14ac:dyDescent="0.2">
      <c r="B275" s="2">
        <v>113.97812982555479</v>
      </c>
    </row>
    <row r="276" spans="2:2" x14ac:dyDescent="0.2">
      <c r="B276" s="2">
        <v>108.69965222387691</v>
      </c>
    </row>
    <row r="277" spans="2:2" x14ac:dyDescent="0.2">
      <c r="B277" s="2">
        <v>108.81435542192776</v>
      </c>
    </row>
    <row r="278" spans="2:2" x14ac:dyDescent="0.2">
      <c r="B278" s="2">
        <v>110.50808466767194</v>
      </c>
    </row>
    <row r="279" spans="2:2" x14ac:dyDescent="0.2">
      <c r="B279" s="2">
        <v>112.49693584919441</v>
      </c>
    </row>
    <row r="280" spans="2:2" x14ac:dyDescent="0.2">
      <c r="B280" s="2">
        <v>110.95394625532208</v>
      </c>
    </row>
    <row r="281" spans="2:2" x14ac:dyDescent="0.2">
      <c r="B281" s="2">
        <v>111.2871441867901</v>
      </c>
    </row>
    <row r="282" spans="2:2" x14ac:dyDescent="0.2">
      <c r="B282" s="2">
        <v>107.3767216943088</v>
      </c>
    </row>
    <row r="283" spans="2:2" x14ac:dyDescent="0.2">
      <c r="B283" s="2">
        <v>110.89757577370619</v>
      </c>
    </row>
    <row r="284" spans="2:2" x14ac:dyDescent="0.2">
      <c r="B284" s="2">
        <v>110.28994691092521</v>
      </c>
    </row>
    <row r="285" spans="2:2" x14ac:dyDescent="0.2">
      <c r="B285" s="2">
        <v>112.29267243412323</v>
      </c>
    </row>
    <row r="286" spans="2:2" x14ac:dyDescent="0.2">
      <c r="B286" s="2">
        <v>108.97515635893797</v>
      </c>
    </row>
    <row r="287" spans="2:2" x14ac:dyDescent="0.2">
      <c r="B287" s="2">
        <v>108.46266746317269</v>
      </c>
    </row>
    <row r="288" spans="2:2" x14ac:dyDescent="0.2">
      <c r="B288" s="2">
        <v>109.75790387907182</v>
      </c>
    </row>
    <row r="289" spans="2:2" x14ac:dyDescent="0.2">
      <c r="B289" s="2">
        <v>110.84726252680412</v>
      </c>
    </row>
    <row r="290" spans="2:2" x14ac:dyDescent="0.2">
      <c r="B290" s="2">
        <v>109.37612756184535</v>
      </c>
    </row>
    <row r="291" spans="2:2" x14ac:dyDescent="0.2">
      <c r="B291" s="2">
        <v>110.51108827392454</v>
      </c>
    </row>
    <row r="292" spans="2:2" x14ac:dyDescent="0.2">
      <c r="B292" s="2">
        <v>107.35706751380349</v>
      </c>
    </row>
    <row r="293" spans="2:2" x14ac:dyDescent="0.2">
      <c r="B293" s="2">
        <v>108.65816789679229</v>
      </c>
    </row>
    <row r="294" spans="2:2" x14ac:dyDescent="0.2">
      <c r="B294" s="2">
        <v>110.61279934016056</v>
      </c>
    </row>
    <row r="295" spans="2:2" x14ac:dyDescent="0.2">
      <c r="B295" s="2">
        <v>106.29772901243996</v>
      </c>
    </row>
    <row r="296" spans="2:2" x14ac:dyDescent="0.2">
      <c r="B296" s="2">
        <v>109.31121692497982</v>
      </c>
    </row>
    <row r="297" spans="2:2" x14ac:dyDescent="0.2">
      <c r="B297" s="2">
        <v>112.99721250485163</v>
      </c>
    </row>
    <row r="298" spans="2:2" x14ac:dyDescent="0.2">
      <c r="B298" s="2">
        <v>109.97085296854493</v>
      </c>
    </row>
    <row r="299" spans="2:2" x14ac:dyDescent="0.2">
      <c r="B299" s="2">
        <v>112.45838236878626</v>
      </c>
    </row>
    <row r="300" spans="2:2" x14ac:dyDescent="0.2">
      <c r="B300" s="2">
        <v>108.99638396527735</v>
      </c>
    </row>
    <row r="301" spans="2:2" x14ac:dyDescent="0.2">
      <c r="B301" s="2">
        <v>108.0393022269709</v>
      </c>
    </row>
    <row r="302" spans="2:2" x14ac:dyDescent="0.2">
      <c r="B302" s="2">
        <v>110.59550529840635</v>
      </c>
    </row>
    <row r="303" spans="2:2" x14ac:dyDescent="0.2">
      <c r="B303" s="2">
        <v>111.09544998849742</v>
      </c>
    </row>
    <row r="304" spans="2:2" x14ac:dyDescent="0.2">
      <c r="B304" s="2">
        <v>107.62015249871183</v>
      </c>
    </row>
    <row r="305" spans="2:2" x14ac:dyDescent="0.2">
      <c r="B305" s="2">
        <v>110.26476755010663</v>
      </c>
    </row>
    <row r="306" spans="2:2" x14ac:dyDescent="0.2">
      <c r="B306" s="2">
        <v>111.43252236739499</v>
      </c>
    </row>
    <row r="307" spans="2:2" x14ac:dyDescent="0.2">
      <c r="B307" s="2">
        <v>108.11484485690016</v>
      </c>
    </row>
    <row r="308" spans="2:2" x14ac:dyDescent="0.2">
      <c r="B308" s="2">
        <v>107.88423338031862</v>
      </c>
    </row>
    <row r="309" spans="2:2" x14ac:dyDescent="0.2">
      <c r="B309" s="2">
        <v>112.22407834371552</v>
      </c>
    </row>
    <row r="310" spans="2:2" x14ac:dyDescent="0.2">
      <c r="B310" s="2">
        <v>112.18531567952596</v>
      </c>
    </row>
    <row r="311" spans="2:2" x14ac:dyDescent="0.2">
      <c r="B311" s="2">
        <v>107.74470325064613</v>
      </c>
    </row>
    <row r="312" spans="2:2" x14ac:dyDescent="0.2">
      <c r="B312" s="2">
        <v>112.56857674685307</v>
      </c>
    </row>
    <row r="313" spans="2:2" x14ac:dyDescent="0.2">
      <c r="B313" s="2">
        <v>106.20560629409738</v>
      </c>
    </row>
    <row r="314" spans="2:2" x14ac:dyDescent="0.2">
      <c r="B314" s="2">
        <v>104.40216924995184</v>
      </c>
    </row>
    <row r="315" spans="2:2" x14ac:dyDescent="0.2">
      <c r="B315" s="2">
        <v>110.39943643059814</v>
      </c>
    </row>
    <row r="316" spans="2:2" x14ac:dyDescent="0.2">
      <c r="B316" s="2">
        <v>106.67221345589496</v>
      </c>
    </row>
    <row r="317" spans="2:2" x14ac:dyDescent="0.2">
      <c r="B317" s="2">
        <v>107.62418610771419</v>
      </c>
    </row>
    <row r="318" spans="2:2" x14ac:dyDescent="0.2">
      <c r="B318" s="2">
        <v>109.62519268592587</v>
      </c>
    </row>
    <row r="319" spans="2:2" x14ac:dyDescent="0.2">
      <c r="B319" s="2">
        <v>110.92490381575772</v>
      </c>
    </row>
    <row r="320" spans="2:2" x14ac:dyDescent="0.2">
      <c r="B320" s="2">
        <v>109.5391817719792</v>
      </c>
    </row>
    <row r="321" spans="2:2" x14ac:dyDescent="0.2">
      <c r="B321" s="2">
        <v>109.32370428723516</v>
      </c>
    </row>
    <row r="322" spans="2:2" x14ac:dyDescent="0.2">
      <c r="B322" s="2">
        <v>110.15598516256432</v>
      </c>
    </row>
    <row r="323" spans="2:2" x14ac:dyDescent="0.2">
      <c r="B323" s="2">
        <v>111.2860164133599</v>
      </c>
    </row>
    <row r="324" spans="2:2" x14ac:dyDescent="0.2">
      <c r="B324" s="2">
        <v>113.50753907696344</v>
      </c>
    </row>
    <row r="325" spans="2:2" x14ac:dyDescent="0.2">
      <c r="B325" s="2">
        <v>108.09831933816895</v>
      </c>
    </row>
    <row r="326" spans="2:2" x14ac:dyDescent="0.2">
      <c r="B326" s="2">
        <v>112.29385477723554</v>
      </c>
    </row>
    <row r="327" spans="2:2" x14ac:dyDescent="0.2">
      <c r="B327" s="2">
        <v>108.5480326358811</v>
      </c>
    </row>
    <row r="328" spans="2:2" x14ac:dyDescent="0.2">
      <c r="B328" s="2">
        <v>111.95402662939159</v>
      </c>
    </row>
    <row r="329" spans="2:2" x14ac:dyDescent="0.2">
      <c r="B329" s="2">
        <v>107.11639247834682</v>
      </c>
    </row>
    <row r="330" spans="2:2" x14ac:dyDescent="0.2">
      <c r="B330" s="2">
        <v>108.06706910021603</v>
      </c>
    </row>
    <row r="331" spans="2:2" x14ac:dyDescent="0.2">
      <c r="B331" s="2">
        <v>111.58547663886566</v>
      </c>
    </row>
    <row r="332" spans="2:2" x14ac:dyDescent="0.2">
      <c r="B332" s="2">
        <v>109.09259713604115</v>
      </c>
    </row>
    <row r="333" spans="2:2" x14ac:dyDescent="0.2">
      <c r="B333" s="2">
        <v>111.56482201418839</v>
      </c>
    </row>
    <row r="334" spans="2:2" x14ac:dyDescent="0.2">
      <c r="B334" s="2">
        <v>108.8158151609241</v>
      </c>
    </row>
    <row r="335" spans="2:2" x14ac:dyDescent="0.2">
      <c r="B335" s="2">
        <v>108.15455339557957</v>
      </c>
    </row>
    <row r="336" spans="2:2" x14ac:dyDescent="0.2">
      <c r="B336" s="2">
        <v>112.29355919145746</v>
      </c>
    </row>
    <row r="337" spans="2:2" x14ac:dyDescent="0.2">
      <c r="B337" s="2">
        <v>107.97725649841595</v>
      </c>
    </row>
    <row r="338" spans="2:2" x14ac:dyDescent="0.2">
      <c r="B338" s="2">
        <v>108.51195298106177</v>
      </c>
    </row>
    <row r="339" spans="2:2" x14ac:dyDescent="0.2">
      <c r="B339" s="2">
        <v>109.2208722687792</v>
      </c>
    </row>
    <row r="340" spans="2:2" x14ac:dyDescent="0.2">
      <c r="B340" s="2">
        <v>107.2641217027558</v>
      </c>
    </row>
    <row r="341" spans="2:2" x14ac:dyDescent="0.2">
      <c r="B341" s="2">
        <v>108.38566054677358</v>
      </c>
    </row>
    <row r="342" spans="2:2" x14ac:dyDescent="0.2">
      <c r="B342" s="2">
        <v>108.33036781637929</v>
      </c>
    </row>
    <row r="343" spans="2:2" x14ac:dyDescent="0.2">
      <c r="B343" s="2">
        <v>109.44897353998385</v>
      </c>
    </row>
    <row r="344" spans="2:2" x14ac:dyDescent="0.2">
      <c r="B344" s="2">
        <v>111.15315060611465</v>
      </c>
    </row>
    <row r="345" spans="2:2" x14ac:dyDescent="0.2">
      <c r="B345" s="2">
        <v>107.62170773465186</v>
      </c>
    </row>
    <row r="346" spans="2:2" x14ac:dyDescent="0.2">
      <c r="B346" s="2">
        <v>110.1707212504698</v>
      </c>
    </row>
    <row r="347" spans="2:2" x14ac:dyDescent="0.2">
      <c r="B347" s="2">
        <v>110.29164766601752</v>
      </c>
    </row>
    <row r="348" spans="2:2" x14ac:dyDescent="0.2">
      <c r="B348" s="2">
        <v>110.96699523055577</v>
      </c>
    </row>
    <row r="349" spans="2:2" x14ac:dyDescent="0.2">
      <c r="B349" s="2">
        <v>108.36651568330126</v>
      </c>
    </row>
    <row r="350" spans="2:2" x14ac:dyDescent="0.2">
      <c r="B350" s="2">
        <v>111.15188640847919</v>
      </c>
    </row>
    <row r="351" spans="2:2" x14ac:dyDescent="0.2">
      <c r="B351" s="2">
        <v>108.68164195504505</v>
      </c>
    </row>
    <row r="352" spans="2:2" x14ac:dyDescent="0.2">
      <c r="B352" s="2">
        <v>106.88941898057237</v>
      </c>
    </row>
    <row r="353" spans="2:2" x14ac:dyDescent="0.2">
      <c r="B353" s="2">
        <v>113.60802005161531</v>
      </c>
    </row>
    <row r="354" spans="2:2" x14ac:dyDescent="0.2">
      <c r="B354" s="2">
        <v>109.50375695334515</v>
      </c>
    </row>
    <row r="355" spans="2:2" x14ac:dyDescent="0.2">
      <c r="B355" s="2">
        <v>106.61977199139073</v>
      </c>
    </row>
    <row r="356" spans="2:2" x14ac:dyDescent="0.2">
      <c r="B356" s="2">
        <v>107.02054083172698</v>
      </c>
    </row>
    <row r="357" spans="2:2" x14ac:dyDescent="0.2">
      <c r="B357" s="2">
        <v>106.25619238940999</v>
      </c>
    </row>
    <row r="358" spans="2:2" x14ac:dyDescent="0.2">
      <c r="B358" s="2">
        <v>109.45437366477563</v>
      </c>
    </row>
    <row r="359" spans="2:2" x14ac:dyDescent="0.2">
      <c r="B359" s="2">
        <v>110.76676315075019</v>
      </c>
    </row>
    <row r="360" spans="2:2" x14ac:dyDescent="0.2">
      <c r="B360" s="2">
        <v>107.36473910161294</v>
      </c>
    </row>
    <row r="361" spans="2:2" x14ac:dyDescent="0.2">
      <c r="B361" s="2">
        <v>108.34031768841669</v>
      </c>
    </row>
    <row r="362" spans="2:2" x14ac:dyDescent="0.2">
      <c r="B362" s="2">
        <v>110.77483718996518</v>
      </c>
    </row>
    <row r="363" spans="2:2" x14ac:dyDescent="0.2">
      <c r="B363" s="2">
        <v>113.14224962494336</v>
      </c>
    </row>
    <row r="364" spans="2:2" x14ac:dyDescent="0.2">
      <c r="B364" s="2">
        <v>110.91724814410554</v>
      </c>
    </row>
    <row r="365" spans="2:2" x14ac:dyDescent="0.2">
      <c r="B365" s="2">
        <v>109.67971234582365</v>
      </c>
    </row>
    <row r="366" spans="2:2" x14ac:dyDescent="0.2">
      <c r="B366" s="2">
        <v>108.92104369791923</v>
      </c>
    </row>
    <row r="367" spans="2:2" x14ac:dyDescent="0.2">
      <c r="B367" s="2">
        <v>113.39952748618089</v>
      </c>
    </row>
    <row r="368" spans="2:2" x14ac:dyDescent="0.2">
      <c r="B368" s="2">
        <v>110.06465143087553</v>
      </c>
    </row>
    <row r="369" spans="2:2" x14ac:dyDescent="0.2">
      <c r="B369" s="2">
        <v>111.9880917534465</v>
      </c>
    </row>
    <row r="370" spans="2:2" x14ac:dyDescent="0.2">
      <c r="B370" s="2">
        <v>110.50003109208774</v>
      </c>
    </row>
    <row r="371" spans="2:2" x14ac:dyDescent="0.2">
      <c r="B371" s="2">
        <v>112.33026639762102</v>
      </c>
    </row>
    <row r="372" spans="2:2" x14ac:dyDescent="0.2">
      <c r="B372" s="2">
        <v>109.77207835399895</v>
      </c>
    </row>
    <row r="373" spans="2:2" x14ac:dyDescent="0.2">
      <c r="B373" s="2">
        <v>110.93649759946857</v>
      </c>
    </row>
    <row r="374" spans="2:2" x14ac:dyDescent="0.2">
      <c r="B374" s="2">
        <v>114.90632373839617</v>
      </c>
    </row>
    <row r="375" spans="2:2" x14ac:dyDescent="0.2">
      <c r="B375" s="2">
        <v>106.78861058782786</v>
      </c>
    </row>
    <row r="376" spans="2:2" x14ac:dyDescent="0.2">
      <c r="B376" s="2">
        <v>110.05255969881546</v>
      </c>
    </row>
    <row r="377" spans="2:2" x14ac:dyDescent="0.2">
      <c r="B377" s="2">
        <v>109.38864220894175</v>
      </c>
    </row>
    <row r="378" spans="2:2" x14ac:dyDescent="0.2">
      <c r="B378" s="2">
        <v>106.95734913984779</v>
      </c>
    </row>
    <row r="379" spans="2:2" x14ac:dyDescent="0.2">
      <c r="B379" s="2">
        <v>114.32341039413586</v>
      </c>
    </row>
    <row r="380" spans="2:2" x14ac:dyDescent="0.2">
      <c r="B380" s="2">
        <v>112.032465999946</v>
      </c>
    </row>
    <row r="381" spans="2:2" x14ac:dyDescent="0.2">
      <c r="B381" s="2">
        <v>110.08991719369078</v>
      </c>
    </row>
    <row r="382" spans="2:2" x14ac:dyDescent="0.2">
      <c r="B382" s="2">
        <v>110.27758233045461</v>
      </c>
    </row>
    <row r="383" spans="2:2" x14ac:dyDescent="0.2">
      <c r="B383" s="2">
        <v>109.10056203589193</v>
      </c>
    </row>
    <row r="384" spans="2:2" x14ac:dyDescent="0.2">
      <c r="B384" s="2">
        <v>111.54412646224955</v>
      </c>
    </row>
    <row r="385" spans="2:2" x14ac:dyDescent="0.2">
      <c r="B385" s="2">
        <v>111.90312675840687</v>
      </c>
    </row>
    <row r="386" spans="2:2" x14ac:dyDescent="0.2">
      <c r="B386" s="2">
        <v>109.3115420693357</v>
      </c>
    </row>
    <row r="387" spans="2:2" x14ac:dyDescent="0.2">
      <c r="B387" s="2">
        <v>112.48299329541624</v>
      </c>
    </row>
    <row r="388" spans="2:2" x14ac:dyDescent="0.2">
      <c r="B388" s="2">
        <v>111.62623564392561</v>
      </c>
    </row>
    <row r="389" spans="2:2" x14ac:dyDescent="0.2">
      <c r="B389" s="2">
        <v>108.35516973689664</v>
      </c>
    </row>
    <row r="390" spans="2:2" x14ac:dyDescent="0.2">
      <c r="B390" s="2">
        <v>110.25134568204521</v>
      </c>
    </row>
    <row r="391" spans="2:2" x14ac:dyDescent="0.2">
      <c r="B391" s="2">
        <v>110.78755192589597</v>
      </c>
    </row>
    <row r="392" spans="2:2" x14ac:dyDescent="0.2">
      <c r="B392" s="2">
        <v>110.07368498700089</v>
      </c>
    </row>
    <row r="393" spans="2:2" x14ac:dyDescent="0.2">
      <c r="B393" s="2">
        <v>111.01386831374839</v>
      </c>
    </row>
    <row r="394" spans="2:2" x14ac:dyDescent="0.2">
      <c r="B394" s="2">
        <v>109.06913217273541</v>
      </c>
    </row>
    <row r="395" spans="2:2" x14ac:dyDescent="0.2">
      <c r="B395" s="2">
        <v>111.24489815789275</v>
      </c>
    </row>
    <row r="396" spans="2:2" x14ac:dyDescent="0.2">
      <c r="B396" s="2">
        <v>111.27456132759107</v>
      </c>
    </row>
    <row r="397" spans="2:2" x14ac:dyDescent="0.2">
      <c r="B397" s="2">
        <v>109.99273313733283</v>
      </c>
    </row>
    <row r="398" spans="2:2" x14ac:dyDescent="0.2">
      <c r="B398" s="2">
        <v>106.62422851542942</v>
      </c>
    </row>
    <row r="399" spans="2:2" x14ac:dyDescent="0.2">
      <c r="B399" s="2">
        <v>109.57039108267054</v>
      </c>
    </row>
    <row r="400" spans="2:2" x14ac:dyDescent="0.2">
      <c r="B400" s="2">
        <v>109.53462520352332</v>
      </c>
    </row>
    <row r="401" spans="2:2" x14ac:dyDescent="0.2">
      <c r="B401" s="2">
        <v>114.0891973185353</v>
      </c>
    </row>
  </sheetData>
  <mergeCells count="2">
    <mergeCell ref="A1:A7"/>
    <mergeCell ref="E12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zoomScale="115" zoomScaleNormal="115" workbookViewId="0">
      <selection activeCell="H4" sqref="H4"/>
    </sheetView>
  </sheetViews>
  <sheetFormatPr defaultRowHeight="12.75" x14ac:dyDescent="0.2"/>
  <cols>
    <col min="1" max="1" width="12.7109375" customWidth="1"/>
    <col min="3" max="3" width="9.7109375" customWidth="1"/>
    <col min="4" max="4" width="13.85546875" customWidth="1"/>
    <col min="6" max="6" width="13.140625" customWidth="1"/>
    <col min="7" max="7" width="15.42578125" customWidth="1"/>
    <col min="8" max="8" width="12" customWidth="1"/>
  </cols>
  <sheetData>
    <row r="1" spans="1:9" s="17" customFormat="1" ht="13.5" thickBot="1" x14ac:dyDescent="0.25">
      <c r="A1" s="38" t="s">
        <v>47</v>
      </c>
      <c r="B1" s="70" t="s">
        <v>28</v>
      </c>
      <c r="C1" s="71" t="s">
        <v>48</v>
      </c>
      <c r="D1" s="71"/>
      <c r="E1" s="72" t="s">
        <v>10</v>
      </c>
      <c r="F1" s="73" t="s">
        <v>52</v>
      </c>
      <c r="G1" s="73" t="s">
        <v>54</v>
      </c>
      <c r="H1" s="74" t="s">
        <v>56</v>
      </c>
      <c r="I1" s="18"/>
    </row>
    <row r="2" spans="1:9" x14ac:dyDescent="0.2">
      <c r="A2" s="39"/>
      <c r="B2" s="37">
        <v>23</v>
      </c>
      <c r="C2" s="15">
        <v>100</v>
      </c>
      <c r="D2" s="15">
        <f>COUNTIF(B2:B101, "=0")</f>
        <v>4</v>
      </c>
      <c r="E2" s="15">
        <f>D2/C2</f>
        <v>0.04</v>
      </c>
      <c r="F2" s="15">
        <f>C2*$E$6</f>
        <v>2.7027027027027026</v>
      </c>
      <c r="G2" s="15">
        <f>((D2-F2)^2)/F2</f>
        <v>0.62270270270270278</v>
      </c>
      <c r="H2" s="15" t="str">
        <f>IF(G2&lt;$E$8,"Исправная","Дефектная")</f>
        <v>Исправная</v>
      </c>
    </row>
    <row r="3" spans="1:9" x14ac:dyDescent="0.2">
      <c r="A3" s="39"/>
      <c r="B3">
        <v>29</v>
      </c>
      <c r="C3" s="8">
        <v>500</v>
      </c>
      <c r="D3" s="8">
        <f>COUNTIF(B2:B500, "=0")</f>
        <v>21</v>
      </c>
      <c r="E3" s="8">
        <f t="shared" ref="E3:E4" si="0">D3/C3</f>
        <v>4.2000000000000003E-2</v>
      </c>
      <c r="F3" s="8">
        <f>C3*$E$6</f>
        <v>13.513513513513514</v>
      </c>
      <c r="G3" s="8">
        <f t="shared" ref="G3:G4" si="1">((D3-F3)^2)/F3</f>
        <v>4.1475135135135126</v>
      </c>
      <c r="H3" s="8" t="str">
        <f>IF(G3&lt;$E$8,"Исправная","Дефектная")</f>
        <v>Дефектная</v>
      </c>
    </row>
    <row r="4" spans="1:9" x14ac:dyDescent="0.2">
      <c r="A4" s="39"/>
      <c r="B4">
        <v>1</v>
      </c>
      <c r="C4" s="8">
        <v>1000</v>
      </c>
      <c r="D4" s="8">
        <f>COUNTIF(B2:B1001, "=0")</f>
        <v>44</v>
      </c>
      <c r="E4" s="8">
        <f t="shared" si="0"/>
        <v>4.3999999999999997E-2</v>
      </c>
      <c r="F4" s="8">
        <f>C4*$E$6</f>
        <v>27.027027027027028</v>
      </c>
      <c r="G4" s="8">
        <f t="shared" si="1"/>
        <v>10.659027027027024</v>
      </c>
      <c r="H4" s="8" t="str">
        <f>IF(G4&lt;$E$8,"Исправная","Дефектная")</f>
        <v>Дефектная</v>
      </c>
    </row>
    <row r="5" spans="1:9" x14ac:dyDescent="0.2">
      <c r="A5" s="39"/>
      <c r="B5">
        <v>7</v>
      </c>
    </row>
    <row r="6" spans="1:9" x14ac:dyDescent="0.2">
      <c r="A6" s="39"/>
      <c r="B6">
        <v>3</v>
      </c>
      <c r="D6" s="42" t="s">
        <v>49</v>
      </c>
      <c r="E6" s="41">
        <f>1/37</f>
        <v>2.7027027027027029E-2</v>
      </c>
    </row>
    <row r="7" spans="1:9" ht="13.5" thickBot="1" x14ac:dyDescent="0.25">
      <c r="A7" s="40"/>
      <c r="B7">
        <v>12</v>
      </c>
      <c r="D7" s="42" t="s">
        <v>50</v>
      </c>
      <c r="E7" s="16">
        <v>0.01</v>
      </c>
    </row>
    <row r="8" spans="1:9" x14ac:dyDescent="0.2">
      <c r="B8">
        <v>1</v>
      </c>
      <c r="D8" s="42" t="s">
        <v>25</v>
      </c>
      <c r="E8" s="16">
        <f>_xlfn.NORM.S.INV(1-E7/2)</f>
        <v>2.5758293035488999</v>
      </c>
    </row>
    <row r="9" spans="1:9" x14ac:dyDescent="0.2">
      <c r="B9">
        <v>27</v>
      </c>
    </row>
    <row r="10" spans="1:9" x14ac:dyDescent="0.2">
      <c r="B10">
        <v>27</v>
      </c>
    </row>
    <row r="11" spans="1:9" x14ac:dyDescent="0.2">
      <c r="B11">
        <v>25</v>
      </c>
    </row>
    <row r="12" spans="1:9" x14ac:dyDescent="0.2">
      <c r="B12">
        <v>13</v>
      </c>
    </row>
    <row r="13" spans="1:9" x14ac:dyDescent="0.2">
      <c r="B13">
        <v>17</v>
      </c>
    </row>
    <row r="14" spans="1:9" x14ac:dyDescent="0.2">
      <c r="B14">
        <v>10</v>
      </c>
    </row>
    <row r="15" spans="1:9" x14ac:dyDescent="0.2">
      <c r="B15">
        <v>9</v>
      </c>
    </row>
    <row r="16" spans="1:9" x14ac:dyDescent="0.2">
      <c r="B16">
        <v>2</v>
      </c>
    </row>
    <row r="17" spans="2:2" x14ac:dyDescent="0.2">
      <c r="B17">
        <v>24</v>
      </c>
    </row>
    <row r="18" spans="2:2" x14ac:dyDescent="0.2">
      <c r="B18">
        <v>2</v>
      </c>
    </row>
    <row r="19" spans="2:2" x14ac:dyDescent="0.2">
      <c r="B19">
        <v>16</v>
      </c>
    </row>
    <row r="20" spans="2:2" x14ac:dyDescent="0.2">
      <c r="B20">
        <v>26</v>
      </c>
    </row>
    <row r="21" spans="2:2" x14ac:dyDescent="0.2">
      <c r="B21">
        <v>0</v>
      </c>
    </row>
    <row r="22" spans="2:2" x14ac:dyDescent="0.2">
      <c r="B22">
        <v>9</v>
      </c>
    </row>
    <row r="23" spans="2:2" x14ac:dyDescent="0.2">
      <c r="B23">
        <v>25</v>
      </c>
    </row>
    <row r="24" spans="2:2" x14ac:dyDescent="0.2">
      <c r="B24">
        <v>18</v>
      </c>
    </row>
    <row r="25" spans="2:2" x14ac:dyDescent="0.2">
      <c r="B25">
        <v>2</v>
      </c>
    </row>
    <row r="26" spans="2:2" x14ac:dyDescent="0.2">
      <c r="B26">
        <v>1</v>
      </c>
    </row>
    <row r="27" spans="2:2" x14ac:dyDescent="0.2">
      <c r="B27">
        <v>15</v>
      </c>
    </row>
    <row r="28" spans="2:2" x14ac:dyDescent="0.2">
      <c r="B28">
        <v>23</v>
      </c>
    </row>
    <row r="29" spans="2:2" x14ac:dyDescent="0.2">
      <c r="B29">
        <v>26</v>
      </c>
    </row>
    <row r="30" spans="2:2" x14ac:dyDescent="0.2">
      <c r="B30">
        <v>14</v>
      </c>
    </row>
    <row r="31" spans="2:2" x14ac:dyDescent="0.2">
      <c r="B31">
        <v>35</v>
      </c>
    </row>
    <row r="32" spans="2:2" x14ac:dyDescent="0.2">
      <c r="B32">
        <v>21</v>
      </c>
    </row>
    <row r="33" spans="2:2" x14ac:dyDescent="0.2">
      <c r="B33">
        <v>34</v>
      </c>
    </row>
    <row r="34" spans="2:2" x14ac:dyDescent="0.2">
      <c r="B34">
        <v>20</v>
      </c>
    </row>
    <row r="35" spans="2:2" x14ac:dyDescent="0.2">
      <c r="B35">
        <v>0</v>
      </c>
    </row>
    <row r="36" spans="2:2" x14ac:dyDescent="0.2">
      <c r="B36">
        <v>21</v>
      </c>
    </row>
    <row r="37" spans="2:2" x14ac:dyDescent="0.2">
      <c r="B37">
        <v>1</v>
      </c>
    </row>
    <row r="38" spans="2:2" x14ac:dyDescent="0.2">
      <c r="B38">
        <v>20</v>
      </c>
    </row>
    <row r="39" spans="2:2" x14ac:dyDescent="0.2">
      <c r="B39">
        <v>5</v>
      </c>
    </row>
    <row r="40" spans="2:2" x14ac:dyDescent="0.2">
      <c r="B40">
        <v>35</v>
      </c>
    </row>
    <row r="41" spans="2:2" x14ac:dyDescent="0.2">
      <c r="B41">
        <v>24</v>
      </c>
    </row>
    <row r="42" spans="2:2" x14ac:dyDescent="0.2">
      <c r="B42">
        <v>12</v>
      </c>
    </row>
    <row r="43" spans="2:2" x14ac:dyDescent="0.2">
      <c r="B43">
        <v>17</v>
      </c>
    </row>
    <row r="44" spans="2:2" x14ac:dyDescent="0.2">
      <c r="B44">
        <v>3</v>
      </c>
    </row>
    <row r="45" spans="2:2" x14ac:dyDescent="0.2">
      <c r="B45">
        <v>4</v>
      </c>
    </row>
    <row r="46" spans="2:2" x14ac:dyDescent="0.2">
      <c r="B46">
        <v>0</v>
      </c>
    </row>
    <row r="47" spans="2:2" x14ac:dyDescent="0.2">
      <c r="B47">
        <v>16</v>
      </c>
    </row>
    <row r="48" spans="2:2" x14ac:dyDescent="0.2">
      <c r="B48">
        <v>22</v>
      </c>
    </row>
    <row r="49" spans="2:2" x14ac:dyDescent="0.2">
      <c r="B49">
        <v>2</v>
      </c>
    </row>
    <row r="50" spans="2:2" x14ac:dyDescent="0.2">
      <c r="B50">
        <v>14</v>
      </c>
    </row>
    <row r="51" spans="2:2" x14ac:dyDescent="0.2">
      <c r="B51">
        <v>33</v>
      </c>
    </row>
    <row r="52" spans="2:2" x14ac:dyDescent="0.2">
      <c r="B52">
        <v>31</v>
      </c>
    </row>
    <row r="53" spans="2:2" x14ac:dyDescent="0.2">
      <c r="B53">
        <v>18</v>
      </c>
    </row>
    <row r="54" spans="2:2" x14ac:dyDescent="0.2">
      <c r="B54">
        <v>12</v>
      </c>
    </row>
    <row r="55" spans="2:2" x14ac:dyDescent="0.2">
      <c r="B55">
        <v>31</v>
      </c>
    </row>
    <row r="56" spans="2:2" x14ac:dyDescent="0.2">
      <c r="B56">
        <v>5</v>
      </c>
    </row>
    <row r="57" spans="2:2" x14ac:dyDescent="0.2">
      <c r="B57">
        <v>4</v>
      </c>
    </row>
    <row r="58" spans="2:2" x14ac:dyDescent="0.2">
      <c r="B58">
        <v>22</v>
      </c>
    </row>
    <row r="59" spans="2:2" x14ac:dyDescent="0.2">
      <c r="B59">
        <v>27</v>
      </c>
    </row>
    <row r="60" spans="2:2" x14ac:dyDescent="0.2">
      <c r="B60">
        <v>36</v>
      </c>
    </row>
    <row r="61" spans="2:2" x14ac:dyDescent="0.2">
      <c r="B61">
        <v>8</v>
      </c>
    </row>
    <row r="62" spans="2:2" x14ac:dyDescent="0.2">
      <c r="B62">
        <v>16</v>
      </c>
    </row>
    <row r="63" spans="2:2" x14ac:dyDescent="0.2">
      <c r="B63">
        <v>35</v>
      </c>
    </row>
    <row r="64" spans="2:2" x14ac:dyDescent="0.2">
      <c r="B64">
        <v>13</v>
      </c>
    </row>
    <row r="65" spans="2:2" x14ac:dyDescent="0.2">
      <c r="B65">
        <v>21</v>
      </c>
    </row>
    <row r="66" spans="2:2" x14ac:dyDescent="0.2">
      <c r="B66">
        <v>16</v>
      </c>
    </row>
    <row r="67" spans="2:2" x14ac:dyDescent="0.2">
      <c r="B67">
        <v>11</v>
      </c>
    </row>
    <row r="68" spans="2:2" x14ac:dyDescent="0.2">
      <c r="B68">
        <v>17</v>
      </c>
    </row>
    <row r="69" spans="2:2" x14ac:dyDescent="0.2">
      <c r="B69">
        <v>20</v>
      </c>
    </row>
    <row r="70" spans="2:2" x14ac:dyDescent="0.2">
      <c r="B70">
        <v>23</v>
      </c>
    </row>
    <row r="71" spans="2:2" x14ac:dyDescent="0.2">
      <c r="B71">
        <v>0</v>
      </c>
    </row>
    <row r="72" spans="2:2" x14ac:dyDescent="0.2">
      <c r="B72">
        <v>27</v>
      </c>
    </row>
    <row r="73" spans="2:2" x14ac:dyDescent="0.2">
      <c r="B73">
        <v>26</v>
      </c>
    </row>
    <row r="74" spans="2:2" x14ac:dyDescent="0.2">
      <c r="B74">
        <v>26</v>
      </c>
    </row>
    <row r="75" spans="2:2" x14ac:dyDescent="0.2">
      <c r="B75">
        <v>4</v>
      </c>
    </row>
    <row r="76" spans="2:2" x14ac:dyDescent="0.2">
      <c r="B76">
        <v>13</v>
      </c>
    </row>
    <row r="77" spans="2:2" x14ac:dyDescent="0.2">
      <c r="B77">
        <v>28</v>
      </c>
    </row>
    <row r="78" spans="2:2" x14ac:dyDescent="0.2">
      <c r="B78">
        <v>24</v>
      </c>
    </row>
    <row r="79" spans="2:2" x14ac:dyDescent="0.2">
      <c r="B79">
        <v>28</v>
      </c>
    </row>
    <row r="80" spans="2:2" x14ac:dyDescent="0.2">
      <c r="B80">
        <v>34</v>
      </c>
    </row>
    <row r="81" spans="2:2" x14ac:dyDescent="0.2">
      <c r="B81">
        <v>2</v>
      </c>
    </row>
    <row r="82" spans="2:2" x14ac:dyDescent="0.2">
      <c r="B82">
        <v>6</v>
      </c>
    </row>
    <row r="83" spans="2:2" x14ac:dyDescent="0.2">
      <c r="B83">
        <v>9</v>
      </c>
    </row>
    <row r="84" spans="2:2" x14ac:dyDescent="0.2">
      <c r="B84">
        <v>21</v>
      </c>
    </row>
    <row r="85" spans="2:2" x14ac:dyDescent="0.2">
      <c r="B85">
        <v>24</v>
      </c>
    </row>
    <row r="86" spans="2:2" x14ac:dyDescent="0.2">
      <c r="B86">
        <v>32</v>
      </c>
    </row>
    <row r="87" spans="2:2" x14ac:dyDescent="0.2">
      <c r="B87">
        <v>11</v>
      </c>
    </row>
    <row r="88" spans="2:2" x14ac:dyDescent="0.2">
      <c r="B88">
        <v>18</v>
      </c>
    </row>
    <row r="89" spans="2:2" x14ac:dyDescent="0.2">
      <c r="B89">
        <v>31</v>
      </c>
    </row>
    <row r="90" spans="2:2" x14ac:dyDescent="0.2">
      <c r="B90">
        <v>14</v>
      </c>
    </row>
    <row r="91" spans="2:2" x14ac:dyDescent="0.2">
      <c r="B91">
        <v>15</v>
      </c>
    </row>
    <row r="92" spans="2:2" x14ac:dyDescent="0.2">
      <c r="B92">
        <v>13</v>
      </c>
    </row>
    <row r="93" spans="2:2" x14ac:dyDescent="0.2">
      <c r="B93">
        <v>33</v>
      </c>
    </row>
    <row r="94" spans="2:2" x14ac:dyDescent="0.2">
      <c r="B94">
        <v>5</v>
      </c>
    </row>
    <row r="95" spans="2:2" x14ac:dyDescent="0.2">
      <c r="B95">
        <v>12</v>
      </c>
    </row>
    <row r="96" spans="2:2" x14ac:dyDescent="0.2">
      <c r="B96">
        <v>27</v>
      </c>
    </row>
    <row r="97" spans="2:2" x14ac:dyDescent="0.2">
      <c r="B97">
        <v>6</v>
      </c>
    </row>
    <row r="98" spans="2:2" x14ac:dyDescent="0.2">
      <c r="B98">
        <v>27</v>
      </c>
    </row>
    <row r="99" spans="2:2" x14ac:dyDescent="0.2">
      <c r="B99">
        <v>3</v>
      </c>
    </row>
    <row r="100" spans="2:2" x14ac:dyDescent="0.2">
      <c r="B100">
        <v>9</v>
      </c>
    </row>
    <row r="101" spans="2:2" x14ac:dyDescent="0.2">
      <c r="B101">
        <v>6</v>
      </c>
    </row>
    <row r="102" spans="2:2" x14ac:dyDescent="0.2">
      <c r="B102">
        <v>23</v>
      </c>
    </row>
    <row r="103" spans="2:2" x14ac:dyDescent="0.2">
      <c r="B103">
        <v>34</v>
      </c>
    </row>
    <row r="104" spans="2:2" x14ac:dyDescent="0.2">
      <c r="B104">
        <v>23</v>
      </c>
    </row>
    <row r="105" spans="2:2" x14ac:dyDescent="0.2">
      <c r="B105">
        <v>13</v>
      </c>
    </row>
    <row r="106" spans="2:2" x14ac:dyDescent="0.2">
      <c r="B106">
        <v>26</v>
      </c>
    </row>
    <row r="107" spans="2:2" x14ac:dyDescent="0.2">
      <c r="B107">
        <v>34</v>
      </c>
    </row>
    <row r="108" spans="2:2" x14ac:dyDescent="0.2">
      <c r="B108">
        <v>7</v>
      </c>
    </row>
    <row r="109" spans="2:2" x14ac:dyDescent="0.2">
      <c r="B109">
        <v>36</v>
      </c>
    </row>
    <row r="110" spans="2:2" x14ac:dyDescent="0.2">
      <c r="B110">
        <v>27</v>
      </c>
    </row>
    <row r="111" spans="2:2" x14ac:dyDescent="0.2">
      <c r="B111">
        <v>2</v>
      </c>
    </row>
    <row r="112" spans="2:2" x14ac:dyDescent="0.2">
      <c r="B112">
        <v>30</v>
      </c>
    </row>
    <row r="113" spans="2:2" x14ac:dyDescent="0.2">
      <c r="B113">
        <v>25</v>
      </c>
    </row>
    <row r="114" spans="2:2" x14ac:dyDescent="0.2">
      <c r="B114">
        <v>6</v>
      </c>
    </row>
    <row r="115" spans="2:2" x14ac:dyDescent="0.2">
      <c r="B115">
        <v>19</v>
      </c>
    </row>
    <row r="116" spans="2:2" x14ac:dyDescent="0.2">
      <c r="B116">
        <v>15</v>
      </c>
    </row>
    <row r="117" spans="2:2" x14ac:dyDescent="0.2">
      <c r="B117">
        <v>15</v>
      </c>
    </row>
    <row r="118" spans="2:2" x14ac:dyDescent="0.2">
      <c r="B118">
        <v>9</v>
      </c>
    </row>
    <row r="119" spans="2:2" x14ac:dyDescent="0.2">
      <c r="B119">
        <v>5</v>
      </c>
    </row>
    <row r="120" spans="2:2" x14ac:dyDescent="0.2">
      <c r="B120">
        <v>28</v>
      </c>
    </row>
    <row r="121" spans="2:2" x14ac:dyDescent="0.2">
      <c r="B121">
        <v>17</v>
      </c>
    </row>
    <row r="122" spans="2:2" x14ac:dyDescent="0.2">
      <c r="B122">
        <v>17</v>
      </c>
    </row>
    <row r="123" spans="2:2" x14ac:dyDescent="0.2">
      <c r="B123">
        <v>33</v>
      </c>
    </row>
    <row r="124" spans="2:2" x14ac:dyDescent="0.2">
      <c r="B124">
        <v>9</v>
      </c>
    </row>
    <row r="125" spans="2:2" x14ac:dyDescent="0.2">
      <c r="B125">
        <v>12</v>
      </c>
    </row>
    <row r="126" spans="2:2" x14ac:dyDescent="0.2">
      <c r="B126">
        <v>36</v>
      </c>
    </row>
    <row r="127" spans="2:2" x14ac:dyDescent="0.2">
      <c r="B127">
        <v>6</v>
      </c>
    </row>
    <row r="128" spans="2:2" x14ac:dyDescent="0.2">
      <c r="B128">
        <v>19</v>
      </c>
    </row>
    <row r="129" spans="2:2" x14ac:dyDescent="0.2">
      <c r="B129">
        <v>4</v>
      </c>
    </row>
    <row r="130" spans="2:2" x14ac:dyDescent="0.2">
      <c r="B130">
        <v>6</v>
      </c>
    </row>
    <row r="131" spans="2:2" x14ac:dyDescent="0.2">
      <c r="B131">
        <v>30</v>
      </c>
    </row>
    <row r="132" spans="2:2" x14ac:dyDescent="0.2">
      <c r="B132">
        <v>5</v>
      </c>
    </row>
    <row r="133" spans="2:2" x14ac:dyDescent="0.2">
      <c r="B133">
        <v>21</v>
      </c>
    </row>
    <row r="134" spans="2:2" x14ac:dyDescent="0.2">
      <c r="B134">
        <v>24</v>
      </c>
    </row>
    <row r="135" spans="2:2" x14ac:dyDescent="0.2">
      <c r="B135">
        <v>4</v>
      </c>
    </row>
    <row r="136" spans="2:2" x14ac:dyDescent="0.2">
      <c r="B136">
        <v>1</v>
      </c>
    </row>
    <row r="137" spans="2:2" x14ac:dyDescent="0.2">
      <c r="B137">
        <v>23</v>
      </c>
    </row>
    <row r="138" spans="2:2" x14ac:dyDescent="0.2">
      <c r="B138">
        <v>21</v>
      </c>
    </row>
    <row r="139" spans="2:2" x14ac:dyDescent="0.2">
      <c r="B139">
        <v>20</v>
      </c>
    </row>
    <row r="140" spans="2:2" x14ac:dyDescent="0.2">
      <c r="B140">
        <v>21</v>
      </c>
    </row>
    <row r="141" spans="2:2" x14ac:dyDescent="0.2">
      <c r="B141">
        <v>17</v>
      </c>
    </row>
    <row r="142" spans="2:2" x14ac:dyDescent="0.2">
      <c r="B142">
        <v>9</v>
      </c>
    </row>
    <row r="143" spans="2:2" x14ac:dyDescent="0.2">
      <c r="B143">
        <v>17</v>
      </c>
    </row>
    <row r="144" spans="2:2" x14ac:dyDescent="0.2">
      <c r="B144">
        <v>7</v>
      </c>
    </row>
    <row r="145" spans="2:2" x14ac:dyDescent="0.2">
      <c r="B145">
        <v>33</v>
      </c>
    </row>
    <row r="146" spans="2:2" x14ac:dyDescent="0.2">
      <c r="B146">
        <v>4</v>
      </c>
    </row>
    <row r="147" spans="2:2" x14ac:dyDescent="0.2">
      <c r="B147">
        <v>12</v>
      </c>
    </row>
    <row r="148" spans="2:2" x14ac:dyDescent="0.2">
      <c r="B148">
        <v>18</v>
      </c>
    </row>
    <row r="149" spans="2:2" x14ac:dyDescent="0.2">
      <c r="B149">
        <v>28</v>
      </c>
    </row>
    <row r="150" spans="2:2" x14ac:dyDescent="0.2">
      <c r="B150">
        <v>31</v>
      </c>
    </row>
    <row r="151" spans="2:2" x14ac:dyDescent="0.2">
      <c r="B151">
        <v>13</v>
      </c>
    </row>
    <row r="152" spans="2:2" x14ac:dyDescent="0.2">
      <c r="B152">
        <v>34</v>
      </c>
    </row>
    <row r="153" spans="2:2" x14ac:dyDescent="0.2">
      <c r="B153">
        <v>14</v>
      </c>
    </row>
    <row r="154" spans="2:2" x14ac:dyDescent="0.2">
      <c r="B154">
        <v>27</v>
      </c>
    </row>
    <row r="155" spans="2:2" x14ac:dyDescent="0.2">
      <c r="B155">
        <v>17</v>
      </c>
    </row>
    <row r="156" spans="2:2" x14ac:dyDescent="0.2">
      <c r="B156">
        <v>35</v>
      </c>
    </row>
    <row r="157" spans="2:2" x14ac:dyDescent="0.2">
      <c r="B157">
        <v>4</v>
      </c>
    </row>
    <row r="158" spans="2:2" x14ac:dyDescent="0.2">
      <c r="B158">
        <v>3</v>
      </c>
    </row>
    <row r="159" spans="2:2" x14ac:dyDescent="0.2">
      <c r="B159">
        <v>26</v>
      </c>
    </row>
    <row r="160" spans="2:2" x14ac:dyDescent="0.2">
      <c r="B160">
        <v>32</v>
      </c>
    </row>
    <row r="161" spans="2:2" x14ac:dyDescent="0.2">
      <c r="B161">
        <v>12</v>
      </c>
    </row>
    <row r="162" spans="2:2" x14ac:dyDescent="0.2">
      <c r="B162">
        <v>29</v>
      </c>
    </row>
    <row r="163" spans="2:2" x14ac:dyDescent="0.2">
      <c r="B163">
        <v>31</v>
      </c>
    </row>
    <row r="164" spans="2:2" x14ac:dyDescent="0.2">
      <c r="B164">
        <v>4</v>
      </c>
    </row>
    <row r="165" spans="2:2" x14ac:dyDescent="0.2">
      <c r="B165">
        <v>35</v>
      </c>
    </row>
    <row r="166" spans="2:2" x14ac:dyDescent="0.2">
      <c r="B166">
        <v>19</v>
      </c>
    </row>
    <row r="167" spans="2:2" x14ac:dyDescent="0.2">
      <c r="B167">
        <v>13</v>
      </c>
    </row>
    <row r="168" spans="2:2" x14ac:dyDescent="0.2">
      <c r="B168">
        <v>3</v>
      </c>
    </row>
    <row r="169" spans="2:2" x14ac:dyDescent="0.2">
      <c r="B169">
        <v>20</v>
      </c>
    </row>
    <row r="170" spans="2:2" x14ac:dyDescent="0.2">
      <c r="B170">
        <v>27</v>
      </c>
    </row>
    <row r="171" spans="2:2" x14ac:dyDescent="0.2">
      <c r="B171">
        <v>24</v>
      </c>
    </row>
    <row r="172" spans="2:2" x14ac:dyDescent="0.2">
      <c r="B172">
        <v>14</v>
      </c>
    </row>
    <row r="173" spans="2:2" x14ac:dyDescent="0.2">
      <c r="B173">
        <v>31</v>
      </c>
    </row>
    <row r="174" spans="2:2" x14ac:dyDescent="0.2">
      <c r="B174">
        <v>27</v>
      </c>
    </row>
    <row r="175" spans="2:2" x14ac:dyDescent="0.2">
      <c r="B175">
        <v>2</v>
      </c>
    </row>
    <row r="176" spans="2:2" x14ac:dyDescent="0.2">
      <c r="B176">
        <v>4</v>
      </c>
    </row>
    <row r="177" spans="2:2" x14ac:dyDescent="0.2">
      <c r="B177">
        <v>19</v>
      </c>
    </row>
    <row r="178" spans="2:2" x14ac:dyDescent="0.2">
      <c r="B178">
        <v>8</v>
      </c>
    </row>
    <row r="179" spans="2:2" x14ac:dyDescent="0.2">
      <c r="B179">
        <v>11</v>
      </c>
    </row>
    <row r="180" spans="2:2" x14ac:dyDescent="0.2">
      <c r="B180">
        <v>9</v>
      </c>
    </row>
    <row r="181" spans="2:2" x14ac:dyDescent="0.2">
      <c r="B181">
        <v>29</v>
      </c>
    </row>
    <row r="182" spans="2:2" x14ac:dyDescent="0.2">
      <c r="B182">
        <v>7</v>
      </c>
    </row>
    <row r="183" spans="2:2" x14ac:dyDescent="0.2">
      <c r="B183">
        <v>27</v>
      </c>
    </row>
    <row r="184" spans="2:2" x14ac:dyDescent="0.2">
      <c r="B184">
        <v>6</v>
      </c>
    </row>
    <row r="185" spans="2:2" x14ac:dyDescent="0.2">
      <c r="B185">
        <v>18</v>
      </c>
    </row>
    <row r="186" spans="2:2" x14ac:dyDescent="0.2">
      <c r="B186">
        <v>13</v>
      </c>
    </row>
    <row r="187" spans="2:2" x14ac:dyDescent="0.2">
      <c r="B187">
        <v>8</v>
      </c>
    </row>
    <row r="188" spans="2:2" x14ac:dyDescent="0.2">
      <c r="B188">
        <v>7</v>
      </c>
    </row>
    <row r="189" spans="2:2" x14ac:dyDescent="0.2">
      <c r="B189">
        <v>31</v>
      </c>
    </row>
    <row r="190" spans="2:2" x14ac:dyDescent="0.2">
      <c r="B190">
        <v>36</v>
      </c>
    </row>
    <row r="191" spans="2:2" x14ac:dyDescent="0.2">
      <c r="B191">
        <v>1</v>
      </c>
    </row>
    <row r="192" spans="2:2" x14ac:dyDescent="0.2">
      <c r="B192">
        <v>7</v>
      </c>
    </row>
    <row r="193" spans="2:2" x14ac:dyDescent="0.2">
      <c r="B193">
        <v>21</v>
      </c>
    </row>
    <row r="194" spans="2:2" x14ac:dyDescent="0.2">
      <c r="B194">
        <v>15</v>
      </c>
    </row>
    <row r="195" spans="2:2" x14ac:dyDescent="0.2">
      <c r="B195">
        <v>6</v>
      </c>
    </row>
    <row r="196" spans="2:2" x14ac:dyDescent="0.2">
      <c r="B196">
        <v>16</v>
      </c>
    </row>
    <row r="197" spans="2:2" x14ac:dyDescent="0.2">
      <c r="B197">
        <v>1</v>
      </c>
    </row>
    <row r="198" spans="2:2" x14ac:dyDescent="0.2">
      <c r="B198">
        <v>11</v>
      </c>
    </row>
    <row r="199" spans="2:2" x14ac:dyDescent="0.2">
      <c r="B199">
        <v>0</v>
      </c>
    </row>
    <row r="200" spans="2:2" x14ac:dyDescent="0.2">
      <c r="B200">
        <v>30</v>
      </c>
    </row>
    <row r="201" spans="2:2" x14ac:dyDescent="0.2">
      <c r="B201">
        <v>25</v>
      </c>
    </row>
    <row r="202" spans="2:2" x14ac:dyDescent="0.2">
      <c r="B202">
        <v>7</v>
      </c>
    </row>
    <row r="203" spans="2:2" x14ac:dyDescent="0.2">
      <c r="B203">
        <v>34</v>
      </c>
    </row>
    <row r="204" spans="2:2" x14ac:dyDescent="0.2">
      <c r="B204">
        <v>11</v>
      </c>
    </row>
    <row r="205" spans="2:2" x14ac:dyDescent="0.2">
      <c r="B205">
        <v>25</v>
      </c>
    </row>
    <row r="206" spans="2:2" x14ac:dyDescent="0.2">
      <c r="B206">
        <v>23</v>
      </c>
    </row>
    <row r="207" spans="2:2" x14ac:dyDescent="0.2">
      <c r="B207">
        <v>11</v>
      </c>
    </row>
    <row r="208" spans="2:2" x14ac:dyDescent="0.2">
      <c r="B208">
        <v>14</v>
      </c>
    </row>
    <row r="209" spans="2:2" x14ac:dyDescent="0.2">
      <c r="B209">
        <v>25</v>
      </c>
    </row>
    <row r="210" spans="2:2" x14ac:dyDescent="0.2">
      <c r="B210">
        <v>10</v>
      </c>
    </row>
    <row r="211" spans="2:2" x14ac:dyDescent="0.2">
      <c r="B211">
        <v>18</v>
      </c>
    </row>
    <row r="212" spans="2:2" x14ac:dyDescent="0.2">
      <c r="B212">
        <v>29</v>
      </c>
    </row>
    <row r="213" spans="2:2" x14ac:dyDescent="0.2">
      <c r="B213">
        <v>13</v>
      </c>
    </row>
    <row r="214" spans="2:2" x14ac:dyDescent="0.2">
      <c r="B214">
        <v>20</v>
      </c>
    </row>
    <row r="215" spans="2:2" x14ac:dyDescent="0.2">
      <c r="B215">
        <v>35</v>
      </c>
    </row>
    <row r="216" spans="2:2" x14ac:dyDescent="0.2">
      <c r="B216">
        <v>35</v>
      </c>
    </row>
    <row r="217" spans="2:2" x14ac:dyDescent="0.2">
      <c r="B217">
        <v>8</v>
      </c>
    </row>
    <row r="218" spans="2:2" x14ac:dyDescent="0.2">
      <c r="B218">
        <v>7</v>
      </c>
    </row>
    <row r="219" spans="2:2" x14ac:dyDescent="0.2">
      <c r="B219">
        <v>24</v>
      </c>
    </row>
    <row r="220" spans="2:2" x14ac:dyDescent="0.2">
      <c r="B220">
        <v>24</v>
      </c>
    </row>
    <row r="221" spans="2:2" x14ac:dyDescent="0.2">
      <c r="B221">
        <v>18</v>
      </c>
    </row>
    <row r="222" spans="2:2" x14ac:dyDescent="0.2">
      <c r="B222">
        <v>12</v>
      </c>
    </row>
    <row r="223" spans="2:2" x14ac:dyDescent="0.2">
      <c r="B223">
        <v>17</v>
      </c>
    </row>
    <row r="224" spans="2:2" x14ac:dyDescent="0.2">
      <c r="B224">
        <v>29</v>
      </c>
    </row>
    <row r="225" spans="2:2" x14ac:dyDescent="0.2">
      <c r="B225">
        <v>4</v>
      </c>
    </row>
    <row r="226" spans="2:2" x14ac:dyDescent="0.2">
      <c r="B226">
        <v>36</v>
      </c>
    </row>
    <row r="227" spans="2:2" x14ac:dyDescent="0.2">
      <c r="B227">
        <v>6</v>
      </c>
    </row>
    <row r="228" spans="2:2" x14ac:dyDescent="0.2">
      <c r="B228">
        <v>26</v>
      </c>
    </row>
    <row r="229" spans="2:2" x14ac:dyDescent="0.2">
      <c r="B229">
        <v>10</v>
      </c>
    </row>
    <row r="230" spans="2:2" x14ac:dyDescent="0.2">
      <c r="B230">
        <v>0</v>
      </c>
    </row>
    <row r="231" spans="2:2" x14ac:dyDescent="0.2">
      <c r="B231">
        <v>19</v>
      </c>
    </row>
    <row r="232" spans="2:2" x14ac:dyDescent="0.2">
      <c r="B232">
        <v>0</v>
      </c>
    </row>
    <row r="233" spans="2:2" x14ac:dyDescent="0.2">
      <c r="B233">
        <v>31</v>
      </c>
    </row>
    <row r="234" spans="2:2" x14ac:dyDescent="0.2">
      <c r="B234">
        <v>35</v>
      </c>
    </row>
    <row r="235" spans="2:2" x14ac:dyDescent="0.2">
      <c r="B235">
        <v>23</v>
      </c>
    </row>
    <row r="236" spans="2:2" x14ac:dyDescent="0.2">
      <c r="B236">
        <v>9</v>
      </c>
    </row>
    <row r="237" spans="2:2" x14ac:dyDescent="0.2">
      <c r="B237">
        <v>25</v>
      </c>
    </row>
    <row r="238" spans="2:2" x14ac:dyDescent="0.2">
      <c r="B238">
        <v>31</v>
      </c>
    </row>
    <row r="239" spans="2:2" x14ac:dyDescent="0.2">
      <c r="B239">
        <v>13</v>
      </c>
    </row>
    <row r="240" spans="2:2" x14ac:dyDescent="0.2">
      <c r="B240">
        <v>21</v>
      </c>
    </row>
    <row r="241" spans="2:2" x14ac:dyDescent="0.2">
      <c r="B241">
        <v>6</v>
      </c>
    </row>
    <row r="242" spans="2:2" x14ac:dyDescent="0.2">
      <c r="B242">
        <v>1</v>
      </c>
    </row>
    <row r="243" spans="2:2" x14ac:dyDescent="0.2">
      <c r="B243">
        <v>19</v>
      </c>
    </row>
    <row r="244" spans="2:2" x14ac:dyDescent="0.2">
      <c r="B244">
        <v>4</v>
      </c>
    </row>
    <row r="245" spans="2:2" x14ac:dyDescent="0.2">
      <c r="B245">
        <v>0</v>
      </c>
    </row>
    <row r="246" spans="2:2" x14ac:dyDescent="0.2">
      <c r="B246">
        <v>11</v>
      </c>
    </row>
    <row r="247" spans="2:2" x14ac:dyDescent="0.2">
      <c r="B247">
        <v>0</v>
      </c>
    </row>
    <row r="248" spans="2:2" x14ac:dyDescent="0.2">
      <c r="B248">
        <v>2</v>
      </c>
    </row>
    <row r="249" spans="2:2" x14ac:dyDescent="0.2">
      <c r="B249">
        <v>9</v>
      </c>
    </row>
    <row r="250" spans="2:2" x14ac:dyDescent="0.2">
      <c r="B250">
        <v>0</v>
      </c>
    </row>
    <row r="251" spans="2:2" x14ac:dyDescent="0.2">
      <c r="B251">
        <v>20</v>
      </c>
    </row>
    <row r="252" spans="2:2" x14ac:dyDescent="0.2">
      <c r="B252">
        <v>20</v>
      </c>
    </row>
    <row r="253" spans="2:2" x14ac:dyDescent="0.2">
      <c r="B253">
        <v>33</v>
      </c>
    </row>
    <row r="254" spans="2:2" x14ac:dyDescent="0.2">
      <c r="B254">
        <v>32</v>
      </c>
    </row>
    <row r="255" spans="2:2" x14ac:dyDescent="0.2">
      <c r="B255">
        <v>20</v>
      </c>
    </row>
    <row r="256" spans="2:2" x14ac:dyDescent="0.2">
      <c r="B256">
        <v>8</v>
      </c>
    </row>
    <row r="257" spans="2:2" x14ac:dyDescent="0.2">
      <c r="B257">
        <v>25</v>
      </c>
    </row>
    <row r="258" spans="2:2" x14ac:dyDescent="0.2">
      <c r="B258">
        <v>6</v>
      </c>
    </row>
    <row r="259" spans="2:2" x14ac:dyDescent="0.2">
      <c r="B259">
        <v>35</v>
      </c>
    </row>
    <row r="260" spans="2:2" x14ac:dyDescent="0.2">
      <c r="B260">
        <v>14</v>
      </c>
    </row>
    <row r="261" spans="2:2" x14ac:dyDescent="0.2">
      <c r="B261">
        <v>10</v>
      </c>
    </row>
    <row r="262" spans="2:2" x14ac:dyDescent="0.2">
      <c r="B262">
        <v>33</v>
      </c>
    </row>
    <row r="263" spans="2:2" x14ac:dyDescent="0.2">
      <c r="B263">
        <v>8</v>
      </c>
    </row>
    <row r="264" spans="2:2" x14ac:dyDescent="0.2">
      <c r="B264">
        <v>2</v>
      </c>
    </row>
    <row r="265" spans="2:2" x14ac:dyDescent="0.2">
      <c r="B265">
        <v>23</v>
      </c>
    </row>
    <row r="266" spans="2:2" x14ac:dyDescent="0.2">
      <c r="B266">
        <v>33</v>
      </c>
    </row>
    <row r="267" spans="2:2" x14ac:dyDescent="0.2">
      <c r="B267">
        <v>3</v>
      </c>
    </row>
    <row r="268" spans="2:2" x14ac:dyDescent="0.2">
      <c r="B268">
        <v>21</v>
      </c>
    </row>
    <row r="269" spans="2:2" x14ac:dyDescent="0.2">
      <c r="B269">
        <v>35</v>
      </c>
    </row>
    <row r="270" spans="2:2" x14ac:dyDescent="0.2">
      <c r="B270">
        <v>1</v>
      </c>
    </row>
    <row r="271" spans="2:2" x14ac:dyDescent="0.2">
      <c r="B271">
        <v>1</v>
      </c>
    </row>
    <row r="272" spans="2:2" x14ac:dyDescent="0.2">
      <c r="B272">
        <v>3</v>
      </c>
    </row>
    <row r="273" spans="2:2" x14ac:dyDescent="0.2">
      <c r="B273">
        <v>34</v>
      </c>
    </row>
    <row r="274" spans="2:2" x14ac:dyDescent="0.2">
      <c r="B274">
        <v>10</v>
      </c>
    </row>
    <row r="275" spans="2:2" x14ac:dyDescent="0.2">
      <c r="B275">
        <v>30</v>
      </c>
    </row>
    <row r="276" spans="2:2" x14ac:dyDescent="0.2">
      <c r="B276">
        <v>29</v>
      </c>
    </row>
    <row r="277" spans="2:2" x14ac:dyDescent="0.2">
      <c r="B277">
        <v>8</v>
      </c>
    </row>
    <row r="278" spans="2:2" x14ac:dyDescent="0.2">
      <c r="B278">
        <v>11</v>
      </c>
    </row>
    <row r="279" spans="2:2" x14ac:dyDescent="0.2">
      <c r="B279">
        <v>33</v>
      </c>
    </row>
    <row r="280" spans="2:2" x14ac:dyDescent="0.2">
      <c r="B280">
        <v>2</v>
      </c>
    </row>
    <row r="281" spans="2:2" x14ac:dyDescent="0.2">
      <c r="B281">
        <v>0</v>
      </c>
    </row>
    <row r="282" spans="2:2" x14ac:dyDescent="0.2">
      <c r="B282">
        <v>21</v>
      </c>
    </row>
    <row r="283" spans="2:2" x14ac:dyDescent="0.2">
      <c r="B283">
        <v>3</v>
      </c>
    </row>
    <row r="284" spans="2:2" x14ac:dyDescent="0.2">
      <c r="B284">
        <v>2</v>
      </c>
    </row>
    <row r="285" spans="2:2" x14ac:dyDescent="0.2">
      <c r="B285">
        <v>28</v>
      </c>
    </row>
    <row r="286" spans="2:2" x14ac:dyDescent="0.2">
      <c r="B286">
        <v>36</v>
      </c>
    </row>
    <row r="287" spans="2:2" x14ac:dyDescent="0.2">
      <c r="B287">
        <v>21</v>
      </c>
    </row>
    <row r="288" spans="2:2" x14ac:dyDescent="0.2">
      <c r="B288">
        <v>17</v>
      </c>
    </row>
    <row r="289" spans="2:2" x14ac:dyDescent="0.2">
      <c r="B289">
        <v>1</v>
      </c>
    </row>
    <row r="290" spans="2:2" x14ac:dyDescent="0.2">
      <c r="B290">
        <v>6</v>
      </c>
    </row>
    <row r="291" spans="2:2" x14ac:dyDescent="0.2">
      <c r="B291">
        <v>7</v>
      </c>
    </row>
    <row r="292" spans="2:2" x14ac:dyDescent="0.2">
      <c r="B292">
        <v>17</v>
      </c>
    </row>
    <row r="293" spans="2:2" x14ac:dyDescent="0.2">
      <c r="B293">
        <v>11</v>
      </c>
    </row>
    <row r="294" spans="2:2" x14ac:dyDescent="0.2">
      <c r="B294">
        <v>36</v>
      </c>
    </row>
    <row r="295" spans="2:2" x14ac:dyDescent="0.2">
      <c r="B295">
        <v>12</v>
      </c>
    </row>
    <row r="296" spans="2:2" x14ac:dyDescent="0.2">
      <c r="B296">
        <v>1</v>
      </c>
    </row>
    <row r="297" spans="2:2" x14ac:dyDescent="0.2">
      <c r="B297">
        <v>19</v>
      </c>
    </row>
    <row r="298" spans="2:2" x14ac:dyDescent="0.2">
      <c r="B298">
        <v>17</v>
      </c>
    </row>
    <row r="299" spans="2:2" x14ac:dyDescent="0.2">
      <c r="B299">
        <v>27</v>
      </c>
    </row>
    <row r="300" spans="2:2" x14ac:dyDescent="0.2">
      <c r="B300">
        <v>20</v>
      </c>
    </row>
    <row r="301" spans="2:2" x14ac:dyDescent="0.2">
      <c r="B301">
        <v>0</v>
      </c>
    </row>
    <row r="302" spans="2:2" x14ac:dyDescent="0.2">
      <c r="B302">
        <v>24</v>
      </c>
    </row>
    <row r="303" spans="2:2" x14ac:dyDescent="0.2">
      <c r="B303">
        <v>19</v>
      </c>
    </row>
    <row r="304" spans="2:2" x14ac:dyDescent="0.2">
      <c r="B304">
        <v>31</v>
      </c>
    </row>
    <row r="305" spans="2:2" x14ac:dyDescent="0.2">
      <c r="B305">
        <v>13</v>
      </c>
    </row>
    <row r="306" spans="2:2" x14ac:dyDescent="0.2">
      <c r="B306">
        <v>21</v>
      </c>
    </row>
    <row r="307" spans="2:2" x14ac:dyDescent="0.2">
      <c r="B307">
        <v>13</v>
      </c>
    </row>
    <row r="308" spans="2:2" x14ac:dyDescent="0.2">
      <c r="B308">
        <v>23</v>
      </c>
    </row>
    <row r="309" spans="2:2" x14ac:dyDescent="0.2">
      <c r="B309">
        <v>31</v>
      </c>
    </row>
    <row r="310" spans="2:2" x14ac:dyDescent="0.2">
      <c r="B310">
        <v>31</v>
      </c>
    </row>
    <row r="311" spans="2:2" x14ac:dyDescent="0.2">
      <c r="B311">
        <v>19</v>
      </c>
    </row>
    <row r="312" spans="2:2" x14ac:dyDescent="0.2">
      <c r="B312">
        <v>13</v>
      </c>
    </row>
    <row r="313" spans="2:2" x14ac:dyDescent="0.2">
      <c r="B313">
        <v>22</v>
      </c>
    </row>
    <row r="314" spans="2:2" x14ac:dyDescent="0.2">
      <c r="B314">
        <v>31</v>
      </c>
    </row>
    <row r="315" spans="2:2" x14ac:dyDescent="0.2">
      <c r="B315">
        <v>15</v>
      </c>
    </row>
    <row r="316" spans="2:2" x14ac:dyDescent="0.2">
      <c r="B316">
        <v>19</v>
      </c>
    </row>
    <row r="317" spans="2:2" x14ac:dyDescent="0.2">
      <c r="B317">
        <v>12</v>
      </c>
    </row>
    <row r="318" spans="2:2" x14ac:dyDescent="0.2">
      <c r="B318">
        <v>6</v>
      </c>
    </row>
    <row r="319" spans="2:2" x14ac:dyDescent="0.2">
      <c r="B319">
        <v>23</v>
      </c>
    </row>
    <row r="320" spans="2:2" x14ac:dyDescent="0.2">
      <c r="B320">
        <v>19</v>
      </c>
    </row>
    <row r="321" spans="2:2" x14ac:dyDescent="0.2">
      <c r="B321">
        <v>2</v>
      </c>
    </row>
    <row r="322" spans="2:2" x14ac:dyDescent="0.2">
      <c r="B322">
        <v>28</v>
      </c>
    </row>
    <row r="323" spans="2:2" x14ac:dyDescent="0.2">
      <c r="B323">
        <v>8</v>
      </c>
    </row>
    <row r="324" spans="2:2" x14ac:dyDescent="0.2">
      <c r="B324">
        <v>17</v>
      </c>
    </row>
    <row r="325" spans="2:2" x14ac:dyDescent="0.2">
      <c r="B325">
        <v>10</v>
      </c>
    </row>
    <row r="326" spans="2:2" x14ac:dyDescent="0.2">
      <c r="B326">
        <v>17</v>
      </c>
    </row>
    <row r="327" spans="2:2" x14ac:dyDescent="0.2">
      <c r="B327">
        <v>20</v>
      </c>
    </row>
    <row r="328" spans="2:2" x14ac:dyDescent="0.2">
      <c r="B328">
        <v>11</v>
      </c>
    </row>
    <row r="329" spans="2:2" x14ac:dyDescent="0.2">
      <c r="B329">
        <v>8</v>
      </c>
    </row>
    <row r="330" spans="2:2" x14ac:dyDescent="0.2">
      <c r="B330">
        <v>36</v>
      </c>
    </row>
    <row r="331" spans="2:2" x14ac:dyDescent="0.2">
      <c r="B331">
        <v>2</v>
      </c>
    </row>
    <row r="332" spans="2:2" x14ac:dyDescent="0.2">
      <c r="B332">
        <v>15</v>
      </c>
    </row>
    <row r="333" spans="2:2" x14ac:dyDescent="0.2">
      <c r="B333">
        <v>12</v>
      </c>
    </row>
    <row r="334" spans="2:2" x14ac:dyDescent="0.2">
      <c r="B334">
        <v>0</v>
      </c>
    </row>
    <row r="335" spans="2:2" x14ac:dyDescent="0.2">
      <c r="B335">
        <v>22</v>
      </c>
    </row>
    <row r="336" spans="2:2" x14ac:dyDescent="0.2">
      <c r="B336">
        <v>7</v>
      </c>
    </row>
    <row r="337" spans="2:2" x14ac:dyDescent="0.2">
      <c r="B337">
        <v>1</v>
      </c>
    </row>
    <row r="338" spans="2:2" x14ac:dyDescent="0.2">
      <c r="B338">
        <v>20</v>
      </c>
    </row>
    <row r="339" spans="2:2" x14ac:dyDescent="0.2">
      <c r="B339">
        <v>27</v>
      </c>
    </row>
    <row r="340" spans="2:2" x14ac:dyDescent="0.2">
      <c r="B340">
        <v>4</v>
      </c>
    </row>
    <row r="341" spans="2:2" x14ac:dyDescent="0.2">
      <c r="B341">
        <v>7</v>
      </c>
    </row>
    <row r="342" spans="2:2" x14ac:dyDescent="0.2">
      <c r="B342">
        <v>36</v>
      </c>
    </row>
    <row r="343" spans="2:2" x14ac:dyDescent="0.2">
      <c r="B343">
        <v>24</v>
      </c>
    </row>
    <row r="344" spans="2:2" x14ac:dyDescent="0.2">
      <c r="B344">
        <v>2</v>
      </c>
    </row>
    <row r="345" spans="2:2" x14ac:dyDescent="0.2">
      <c r="B345">
        <v>15</v>
      </c>
    </row>
    <row r="346" spans="2:2" x14ac:dyDescent="0.2">
      <c r="B346">
        <v>24</v>
      </c>
    </row>
    <row r="347" spans="2:2" x14ac:dyDescent="0.2">
      <c r="B347">
        <v>15</v>
      </c>
    </row>
    <row r="348" spans="2:2" x14ac:dyDescent="0.2">
      <c r="B348">
        <v>26</v>
      </c>
    </row>
    <row r="349" spans="2:2" x14ac:dyDescent="0.2">
      <c r="B349">
        <v>17</v>
      </c>
    </row>
    <row r="350" spans="2:2" x14ac:dyDescent="0.2">
      <c r="B350">
        <v>30</v>
      </c>
    </row>
    <row r="351" spans="2:2" x14ac:dyDescent="0.2">
      <c r="B351">
        <v>4</v>
      </c>
    </row>
    <row r="352" spans="2:2" x14ac:dyDescent="0.2">
      <c r="B352">
        <v>23</v>
      </c>
    </row>
    <row r="353" spans="2:2" x14ac:dyDescent="0.2">
      <c r="B353">
        <v>1</v>
      </c>
    </row>
    <row r="354" spans="2:2" x14ac:dyDescent="0.2">
      <c r="B354">
        <v>0</v>
      </c>
    </row>
    <row r="355" spans="2:2" x14ac:dyDescent="0.2">
      <c r="B355">
        <v>13</v>
      </c>
    </row>
    <row r="356" spans="2:2" x14ac:dyDescent="0.2">
      <c r="B356">
        <v>12</v>
      </c>
    </row>
    <row r="357" spans="2:2" x14ac:dyDescent="0.2">
      <c r="B357">
        <v>25</v>
      </c>
    </row>
    <row r="358" spans="2:2" x14ac:dyDescent="0.2">
      <c r="B358">
        <v>24</v>
      </c>
    </row>
    <row r="359" spans="2:2" x14ac:dyDescent="0.2">
      <c r="B359">
        <v>11</v>
      </c>
    </row>
    <row r="360" spans="2:2" x14ac:dyDescent="0.2">
      <c r="B360">
        <v>3</v>
      </c>
    </row>
    <row r="361" spans="2:2" x14ac:dyDescent="0.2">
      <c r="B361">
        <v>1</v>
      </c>
    </row>
    <row r="362" spans="2:2" x14ac:dyDescent="0.2">
      <c r="B362">
        <v>0</v>
      </c>
    </row>
    <row r="363" spans="2:2" x14ac:dyDescent="0.2">
      <c r="B363">
        <v>33</v>
      </c>
    </row>
    <row r="364" spans="2:2" x14ac:dyDescent="0.2">
      <c r="B364">
        <v>10</v>
      </c>
    </row>
    <row r="365" spans="2:2" x14ac:dyDescent="0.2">
      <c r="B365">
        <v>3</v>
      </c>
    </row>
    <row r="366" spans="2:2" x14ac:dyDescent="0.2">
      <c r="B366">
        <v>3</v>
      </c>
    </row>
    <row r="367" spans="2:2" x14ac:dyDescent="0.2">
      <c r="B367">
        <v>2</v>
      </c>
    </row>
    <row r="368" spans="2:2" x14ac:dyDescent="0.2">
      <c r="B368">
        <v>34</v>
      </c>
    </row>
    <row r="369" spans="2:2" x14ac:dyDescent="0.2">
      <c r="B369">
        <v>13</v>
      </c>
    </row>
    <row r="370" spans="2:2" x14ac:dyDescent="0.2">
      <c r="B370">
        <v>34</v>
      </c>
    </row>
    <row r="371" spans="2:2" x14ac:dyDescent="0.2">
      <c r="B371">
        <v>29</v>
      </c>
    </row>
    <row r="372" spans="2:2" x14ac:dyDescent="0.2">
      <c r="B372">
        <v>29</v>
      </c>
    </row>
    <row r="373" spans="2:2" x14ac:dyDescent="0.2">
      <c r="B373">
        <v>28</v>
      </c>
    </row>
    <row r="374" spans="2:2" x14ac:dyDescent="0.2">
      <c r="B374">
        <v>0</v>
      </c>
    </row>
    <row r="375" spans="2:2" x14ac:dyDescent="0.2">
      <c r="B375">
        <v>15</v>
      </c>
    </row>
    <row r="376" spans="2:2" x14ac:dyDescent="0.2">
      <c r="B376">
        <v>27</v>
      </c>
    </row>
    <row r="377" spans="2:2" x14ac:dyDescent="0.2">
      <c r="B377">
        <v>21</v>
      </c>
    </row>
    <row r="378" spans="2:2" x14ac:dyDescent="0.2">
      <c r="B378">
        <v>35</v>
      </c>
    </row>
    <row r="379" spans="2:2" x14ac:dyDescent="0.2">
      <c r="B379">
        <v>1</v>
      </c>
    </row>
    <row r="380" spans="2:2" x14ac:dyDescent="0.2">
      <c r="B380">
        <v>9</v>
      </c>
    </row>
    <row r="381" spans="2:2" x14ac:dyDescent="0.2">
      <c r="B381">
        <v>15</v>
      </c>
    </row>
    <row r="382" spans="2:2" x14ac:dyDescent="0.2">
      <c r="B382">
        <v>19</v>
      </c>
    </row>
    <row r="383" spans="2:2" x14ac:dyDescent="0.2">
      <c r="B383">
        <v>6</v>
      </c>
    </row>
    <row r="384" spans="2:2" x14ac:dyDescent="0.2">
      <c r="B384">
        <v>1</v>
      </c>
    </row>
    <row r="385" spans="2:2" x14ac:dyDescent="0.2">
      <c r="B385">
        <v>36</v>
      </c>
    </row>
    <row r="386" spans="2:2" x14ac:dyDescent="0.2">
      <c r="B386">
        <v>20</v>
      </c>
    </row>
    <row r="387" spans="2:2" x14ac:dyDescent="0.2">
      <c r="B387">
        <v>18</v>
      </c>
    </row>
    <row r="388" spans="2:2" x14ac:dyDescent="0.2">
      <c r="B388">
        <v>28</v>
      </c>
    </row>
    <row r="389" spans="2:2" x14ac:dyDescent="0.2">
      <c r="B389">
        <v>1</v>
      </c>
    </row>
    <row r="390" spans="2:2" x14ac:dyDescent="0.2">
      <c r="B390">
        <v>2</v>
      </c>
    </row>
    <row r="391" spans="2:2" x14ac:dyDescent="0.2">
      <c r="B391">
        <v>35</v>
      </c>
    </row>
    <row r="392" spans="2:2" x14ac:dyDescent="0.2">
      <c r="B392">
        <v>16</v>
      </c>
    </row>
    <row r="393" spans="2:2" x14ac:dyDescent="0.2">
      <c r="B393">
        <v>0</v>
      </c>
    </row>
    <row r="394" spans="2:2" x14ac:dyDescent="0.2">
      <c r="B394">
        <v>36</v>
      </c>
    </row>
    <row r="395" spans="2:2" x14ac:dyDescent="0.2">
      <c r="B395">
        <v>24</v>
      </c>
    </row>
    <row r="396" spans="2:2" x14ac:dyDescent="0.2">
      <c r="B396">
        <v>5</v>
      </c>
    </row>
    <row r="397" spans="2:2" x14ac:dyDescent="0.2">
      <c r="B397">
        <v>35</v>
      </c>
    </row>
    <row r="398" spans="2:2" x14ac:dyDescent="0.2">
      <c r="B398">
        <v>29</v>
      </c>
    </row>
    <row r="399" spans="2:2" x14ac:dyDescent="0.2">
      <c r="B399">
        <v>20</v>
      </c>
    </row>
    <row r="400" spans="2:2" x14ac:dyDescent="0.2">
      <c r="B400">
        <v>30</v>
      </c>
    </row>
    <row r="401" spans="2:2" x14ac:dyDescent="0.2">
      <c r="B401">
        <v>36</v>
      </c>
    </row>
    <row r="402" spans="2:2" x14ac:dyDescent="0.2">
      <c r="B402">
        <v>23</v>
      </c>
    </row>
    <row r="403" spans="2:2" x14ac:dyDescent="0.2">
      <c r="B403">
        <v>22</v>
      </c>
    </row>
    <row r="404" spans="2:2" x14ac:dyDescent="0.2">
      <c r="B404">
        <v>31</v>
      </c>
    </row>
    <row r="405" spans="2:2" x14ac:dyDescent="0.2">
      <c r="B405">
        <v>9</v>
      </c>
    </row>
    <row r="406" spans="2:2" x14ac:dyDescent="0.2">
      <c r="B406">
        <v>15</v>
      </c>
    </row>
    <row r="407" spans="2:2" x14ac:dyDescent="0.2">
      <c r="B407">
        <v>0</v>
      </c>
    </row>
    <row r="408" spans="2:2" x14ac:dyDescent="0.2">
      <c r="B408">
        <v>0</v>
      </c>
    </row>
    <row r="409" spans="2:2" x14ac:dyDescent="0.2">
      <c r="B409">
        <v>21</v>
      </c>
    </row>
    <row r="410" spans="2:2" x14ac:dyDescent="0.2">
      <c r="B410">
        <v>9</v>
      </c>
    </row>
    <row r="411" spans="2:2" x14ac:dyDescent="0.2">
      <c r="B411">
        <v>13</v>
      </c>
    </row>
    <row r="412" spans="2:2" x14ac:dyDescent="0.2">
      <c r="B412">
        <v>24</v>
      </c>
    </row>
    <row r="413" spans="2:2" x14ac:dyDescent="0.2">
      <c r="B413">
        <v>32</v>
      </c>
    </row>
    <row r="414" spans="2:2" x14ac:dyDescent="0.2">
      <c r="B414">
        <v>2</v>
      </c>
    </row>
    <row r="415" spans="2:2" x14ac:dyDescent="0.2">
      <c r="B415">
        <v>4</v>
      </c>
    </row>
    <row r="416" spans="2:2" x14ac:dyDescent="0.2">
      <c r="B416">
        <v>5</v>
      </c>
    </row>
    <row r="417" spans="2:2" x14ac:dyDescent="0.2">
      <c r="B417">
        <v>26</v>
      </c>
    </row>
    <row r="418" spans="2:2" x14ac:dyDescent="0.2">
      <c r="B418">
        <v>22</v>
      </c>
    </row>
    <row r="419" spans="2:2" x14ac:dyDescent="0.2">
      <c r="B419">
        <v>35</v>
      </c>
    </row>
    <row r="420" spans="2:2" x14ac:dyDescent="0.2">
      <c r="B420">
        <v>27</v>
      </c>
    </row>
    <row r="421" spans="2:2" x14ac:dyDescent="0.2">
      <c r="B421">
        <v>31</v>
      </c>
    </row>
    <row r="422" spans="2:2" x14ac:dyDescent="0.2">
      <c r="B422">
        <v>6</v>
      </c>
    </row>
    <row r="423" spans="2:2" x14ac:dyDescent="0.2">
      <c r="B423">
        <v>14</v>
      </c>
    </row>
    <row r="424" spans="2:2" x14ac:dyDescent="0.2">
      <c r="B424">
        <v>12</v>
      </c>
    </row>
    <row r="425" spans="2:2" x14ac:dyDescent="0.2">
      <c r="B425">
        <v>6</v>
      </c>
    </row>
    <row r="426" spans="2:2" x14ac:dyDescent="0.2">
      <c r="B426">
        <v>20</v>
      </c>
    </row>
    <row r="427" spans="2:2" x14ac:dyDescent="0.2">
      <c r="B427">
        <v>24</v>
      </c>
    </row>
    <row r="428" spans="2:2" x14ac:dyDescent="0.2">
      <c r="B428">
        <v>14</v>
      </c>
    </row>
    <row r="429" spans="2:2" x14ac:dyDescent="0.2">
      <c r="B429">
        <v>19</v>
      </c>
    </row>
    <row r="430" spans="2:2" x14ac:dyDescent="0.2">
      <c r="B430">
        <v>14</v>
      </c>
    </row>
    <row r="431" spans="2:2" x14ac:dyDescent="0.2">
      <c r="B431">
        <v>4</v>
      </c>
    </row>
    <row r="432" spans="2:2" x14ac:dyDescent="0.2">
      <c r="B432">
        <v>22</v>
      </c>
    </row>
    <row r="433" spans="2:2" x14ac:dyDescent="0.2">
      <c r="B433">
        <v>34</v>
      </c>
    </row>
    <row r="434" spans="2:2" x14ac:dyDescent="0.2">
      <c r="B434">
        <v>14</v>
      </c>
    </row>
    <row r="435" spans="2:2" x14ac:dyDescent="0.2">
      <c r="B435">
        <v>13</v>
      </c>
    </row>
    <row r="436" spans="2:2" x14ac:dyDescent="0.2">
      <c r="B436">
        <v>20</v>
      </c>
    </row>
    <row r="437" spans="2:2" x14ac:dyDescent="0.2">
      <c r="B437">
        <v>8</v>
      </c>
    </row>
    <row r="438" spans="2:2" x14ac:dyDescent="0.2">
      <c r="B438">
        <v>10</v>
      </c>
    </row>
    <row r="439" spans="2:2" x14ac:dyDescent="0.2">
      <c r="B439">
        <v>6</v>
      </c>
    </row>
    <row r="440" spans="2:2" x14ac:dyDescent="0.2">
      <c r="B440">
        <v>10</v>
      </c>
    </row>
    <row r="441" spans="2:2" x14ac:dyDescent="0.2">
      <c r="B441">
        <v>0</v>
      </c>
    </row>
    <row r="442" spans="2:2" x14ac:dyDescent="0.2">
      <c r="B442">
        <v>16</v>
      </c>
    </row>
    <row r="443" spans="2:2" x14ac:dyDescent="0.2">
      <c r="B443">
        <v>27</v>
      </c>
    </row>
    <row r="444" spans="2:2" x14ac:dyDescent="0.2">
      <c r="B444">
        <v>16</v>
      </c>
    </row>
    <row r="445" spans="2:2" x14ac:dyDescent="0.2">
      <c r="B445">
        <v>6</v>
      </c>
    </row>
    <row r="446" spans="2:2" x14ac:dyDescent="0.2">
      <c r="B446">
        <v>21</v>
      </c>
    </row>
    <row r="447" spans="2:2" x14ac:dyDescent="0.2">
      <c r="B447">
        <v>36</v>
      </c>
    </row>
    <row r="448" spans="2:2" x14ac:dyDescent="0.2">
      <c r="B448">
        <v>29</v>
      </c>
    </row>
    <row r="449" spans="2:2" x14ac:dyDescent="0.2">
      <c r="B449">
        <v>1</v>
      </c>
    </row>
    <row r="450" spans="2:2" x14ac:dyDescent="0.2">
      <c r="B450">
        <v>26</v>
      </c>
    </row>
    <row r="451" spans="2:2" x14ac:dyDescent="0.2">
      <c r="B451">
        <v>6</v>
      </c>
    </row>
    <row r="452" spans="2:2" x14ac:dyDescent="0.2">
      <c r="B452">
        <v>32</v>
      </c>
    </row>
    <row r="453" spans="2:2" x14ac:dyDescent="0.2">
      <c r="B453">
        <v>27</v>
      </c>
    </row>
    <row r="454" spans="2:2" x14ac:dyDescent="0.2">
      <c r="B454">
        <v>16</v>
      </c>
    </row>
    <row r="455" spans="2:2" x14ac:dyDescent="0.2">
      <c r="B455">
        <v>22</v>
      </c>
    </row>
    <row r="456" spans="2:2" x14ac:dyDescent="0.2">
      <c r="B456">
        <v>8</v>
      </c>
    </row>
    <row r="457" spans="2:2" x14ac:dyDescent="0.2">
      <c r="B457">
        <v>26</v>
      </c>
    </row>
    <row r="458" spans="2:2" x14ac:dyDescent="0.2">
      <c r="B458">
        <v>36</v>
      </c>
    </row>
    <row r="459" spans="2:2" x14ac:dyDescent="0.2">
      <c r="B459">
        <v>26</v>
      </c>
    </row>
    <row r="460" spans="2:2" x14ac:dyDescent="0.2">
      <c r="B460">
        <v>23</v>
      </c>
    </row>
    <row r="461" spans="2:2" x14ac:dyDescent="0.2">
      <c r="B461">
        <v>1</v>
      </c>
    </row>
    <row r="462" spans="2:2" x14ac:dyDescent="0.2">
      <c r="B462">
        <v>25</v>
      </c>
    </row>
    <row r="463" spans="2:2" x14ac:dyDescent="0.2">
      <c r="B463">
        <v>35</v>
      </c>
    </row>
    <row r="464" spans="2:2" x14ac:dyDescent="0.2">
      <c r="B464">
        <v>32</v>
      </c>
    </row>
    <row r="465" spans="2:2" x14ac:dyDescent="0.2">
      <c r="B465">
        <v>29</v>
      </c>
    </row>
    <row r="466" spans="2:2" x14ac:dyDescent="0.2">
      <c r="B466">
        <v>21</v>
      </c>
    </row>
    <row r="467" spans="2:2" x14ac:dyDescent="0.2">
      <c r="B467">
        <v>30</v>
      </c>
    </row>
    <row r="468" spans="2:2" x14ac:dyDescent="0.2">
      <c r="B468">
        <v>22</v>
      </c>
    </row>
    <row r="469" spans="2:2" x14ac:dyDescent="0.2">
      <c r="B469">
        <v>20</v>
      </c>
    </row>
    <row r="470" spans="2:2" x14ac:dyDescent="0.2">
      <c r="B470">
        <v>4</v>
      </c>
    </row>
    <row r="471" spans="2:2" x14ac:dyDescent="0.2">
      <c r="B471">
        <v>6</v>
      </c>
    </row>
    <row r="472" spans="2:2" x14ac:dyDescent="0.2">
      <c r="B472">
        <v>29</v>
      </c>
    </row>
    <row r="473" spans="2:2" x14ac:dyDescent="0.2">
      <c r="B473">
        <v>29</v>
      </c>
    </row>
    <row r="474" spans="2:2" x14ac:dyDescent="0.2">
      <c r="B474">
        <v>23</v>
      </c>
    </row>
    <row r="475" spans="2:2" x14ac:dyDescent="0.2">
      <c r="B475">
        <v>1</v>
      </c>
    </row>
    <row r="476" spans="2:2" x14ac:dyDescent="0.2">
      <c r="B476">
        <v>25</v>
      </c>
    </row>
    <row r="477" spans="2:2" x14ac:dyDescent="0.2">
      <c r="B477">
        <v>26</v>
      </c>
    </row>
    <row r="478" spans="2:2" x14ac:dyDescent="0.2">
      <c r="B478">
        <v>8</v>
      </c>
    </row>
    <row r="479" spans="2:2" x14ac:dyDescent="0.2">
      <c r="B479">
        <v>11</v>
      </c>
    </row>
    <row r="480" spans="2:2" x14ac:dyDescent="0.2">
      <c r="B480">
        <v>21</v>
      </c>
    </row>
    <row r="481" spans="2:2" x14ac:dyDescent="0.2">
      <c r="B481">
        <v>28</v>
      </c>
    </row>
    <row r="482" spans="2:2" x14ac:dyDescent="0.2">
      <c r="B482">
        <v>3</v>
      </c>
    </row>
    <row r="483" spans="2:2" x14ac:dyDescent="0.2">
      <c r="B483">
        <v>28</v>
      </c>
    </row>
    <row r="484" spans="2:2" x14ac:dyDescent="0.2">
      <c r="B484">
        <v>15</v>
      </c>
    </row>
    <row r="485" spans="2:2" x14ac:dyDescent="0.2">
      <c r="B485">
        <v>5</v>
      </c>
    </row>
    <row r="486" spans="2:2" x14ac:dyDescent="0.2">
      <c r="B486">
        <v>27</v>
      </c>
    </row>
    <row r="487" spans="2:2" x14ac:dyDescent="0.2">
      <c r="B487">
        <v>4</v>
      </c>
    </row>
    <row r="488" spans="2:2" x14ac:dyDescent="0.2">
      <c r="B488">
        <v>35</v>
      </c>
    </row>
    <row r="489" spans="2:2" x14ac:dyDescent="0.2">
      <c r="B489">
        <v>15</v>
      </c>
    </row>
    <row r="490" spans="2:2" x14ac:dyDescent="0.2">
      <c r="B490">
        <v>36</v>
      </c>
    </row>
    <row r="491" spans="2:2" x14ac:dyDescent="0.2">
      <c r="B491">
        <v>6</v>
      </c>
    </row>
    <row r="492" spans="2:2" x14ac:dyDescent="0.2">
      <c r="B492">
        <v>4</v>
      </c>
    </row>
    <row r="493" spans="2:2" x14ac:dyDescent="0.2">
      <c r="B493">
        <v>23</v>
      </c>
    </row>
    <row r="494" spans="2:2" x14ac:dyDescent="0.2">
      <c r="B494">
        <v>30</v>
      </c>
    </row>
    <row r="495" spans="2:2" x14ac:dyDescent="0.2">
      <c r="B495">
        <v>35</v>
      </c>
    </row>
    <row r="496" spans="2:2" x14ac:dyDescent="0.2">
      <c r="B496">
        <v>9</v>
      </c>
    </row>
    <row r="497" spans="2:2" x14ac:dyDescent="0.2">
      <c r="B497">
        <v>18</v>
      </c>
    </row>
    <row r="498" spans="2:2" x14ac:dyDescent="0.2">
      <c r="B498">
        <v>0</v>
      </c>
    </row>
    <row r="499" spans="2:2" x14ac:dyDescent="0.2">
      <c r="B499">
        <v>36</v>
      </c>
    </row>
    <row r="500" spans="2:2" x14ac:dyDescent="0.2">
      <c r="B500">
        <v>28</v>
      </c>
    </row>
    <row r="501" spans="2:2" x14ac:dyDescent="0.2">
      <c r="B501">
        <v>21</v>
      </c>
    </row>
    <row r="502" spans="2:2" x14ac:dyDescent="0.2">
      <c r="B502">
        <v>2</v>
      </c>
    </row>
    <row r="503" spans="2:2" x14ac:dyDescent="0.2">
      <c r="B503">
        <v>31</v>
      </c>
    </row>
    <row r="504" spans="2:2" x14ac:dyDescent="0.2">
      <c r="B504">
        <v>17</v>
      </c>
    </row>
    <row r="505" spans="2:2" x14ac:dyDescent="0.2">
      <c r="B505">
        <v>30</v>
      </c>
    </row>
    <row r="506" spans="2:2" x14ac:dyDescent="0.2">
      <c r="B506">
        <v>15</v>
      </c>
    </row>
    <row r="507" spans="2:2" x14ac:dyDescent="0.2">
      <c r="B507">
        <v>16</v>
      </c>
    </row>
    <row r="508" spans="2:2" x14ac:dyDescent="0.2">
      <c r="B508">
        <v>28</v>
      </c>
    </row>
    <row r="509" spans="2:2" x14ac:dyDescent="0.2">
      <c r="B509">
        <v>31</v>
      </c>
    </row>
    <row r="510" spans="2:2" x14ac:dyDescent="0.2">
      <c r="B510">
        <v>10</v>
      </c>
    </row>
    <row r="511" spans="2:2" x14ac:dyDescent="0.2">
      <c r="B511">
        <v>24</v>
      </c>
    </row>
    <row r="512" spans="2:2" x14ac:dyDescent="0.2">
      <c r="B512">
        <v>28</v>
      </c>
    </row>
    <row r="513" spans="2:2" x14ac:dyDescent="0.2">
      <c r="B513">
        <v>10</v>
      </c>
    </row>
    <row r="514" spans="2:2" x14ac:dyDescent="0.2">
      <c r="B514">
        <v>13</v>
      </c>
    </row>
    <row r="515" spans="2:2" x14ac:dyDescent="0.2">
      <c r="B515">
        <v>0</v>
      </c>
    </row>
    <row r="516" spans="2:2" x14ac:dyDescent="0.2">
      <c r="B516">
        <v>12</v>
      </c>
    </row>
    <row r="517" spans="2:2" x14ac:dyDescent="0.2">
      <c r="B517">
        <v>4</v>
      </c>
    </row>
    <row r="518" spans="2:2" x14ac:dyDescent="0.2">
      <c r="B518">
        <v>22</v>
      </c>
    </row>
    <row r="519" spans="2:2" x14ac:dyDescent="0.2">
      <c r="B519">
        <v>10</v>
      </c>
    </row>
    <row r="520" spans="2:2" x14ac:dyDescent="0.2">
      <c r="B520">
        <v>14</v>
      </c>
    </row>
    <row r="521" spans="2:2" x14ac:dyDescent="0.2">
      <c r="B521">
        <v>36</v>
      </c>
    </row>
    <row r="522" spans="2:2" x14ac:dyDescent="0.2">
      <c r="B522">
        <v>4</v>
      </c>
    </row>
    <row r="523" spans="2:2" x14ac:dyDescent="0.2">
      <c r="B523">
        <v>8</v>
      </c>
    </row>
    <row r="524" spans="2:2" x14ac:dyDescent="0.2">
      <c r="B524">
        <v>35</v>
      </c>
    </row>
    <row r="525" spans="2:2" x14ac:dyDescent="0.2">
      <c r="B525">
        <v>34</v>
      </c>
    </row>
    <row r="526" spans="2:2" x14ac:dyDescent="0.2">
      <c r="B526">
        <v>26</v>
      </c>
    </row>
    <row r="527" spans="2:2" x14ac:dyDescent="0.2">
      <c r="B527">
        <v>1</v>
      </c>
    </row>
    <row r="528" spans="2:2" x14ac:dyDescent="0.2">
      <c r="B528">
        <v>10</v>
      </c>
    </row>
    <row r="529" spans="2:2" x14ac:dyDescent="0.2">
      <c r="B529">
        <v>20</v>
      </c>
    </row>
    <row r="530" spans="2:2" x14ac:dyDescent="0.2">
      <c r="B530">
        <v>15</v>
      </c>
    </row>
    <row r="531" spans="2:2" x14ac:dyDescent="0.2">
      <c r="B531">
        <v>4</v>
      </c>
    </row>
    <row r="532" spans="2:2" x14ac:dyDescent="0.2">
      <c r="B532">
        <v>32</v>
      </c>
    </row>
    <row r="533" spans="2:2" x14ac:dyDescent="0.2">
      <c r="B533">
        <v>32</v>
      </c>
    </row>
    <row r="534" spans="2:2" x14ac:dyDescent="0.2">
      <c r="B534">
        <v>23</v>
      </c>
    </row>
    <row r="535" spans="2:2" x14ac:dyDescent="0.2">
      <c r="B535">
        <v>0</v>
      </c>
    </row>
    <row r="536" spans="2:2" x14ac:dyDescent="0.2">
      <c r="B536">
        <v>3</v>
      </c>
    </row>
    <row r="537" spans="2:2" x14ac:dyDescent="0.2">
      <c r="B537">
        <v>30</v>
      </c>
    </row>
    <row r="538" spans="2:2" x14ac:dyDescent="0.2">
      <c r="B538">
        <v>27</v>
      </c>
    </row>
    <row r="539" spans="2:2" x14ac:dyDescent="0.2">
      <c r="B539">
        <v>14</v>
      </c>
    </row>
    <row r="540" spans="2:2" x14ac:dyDescent="0.2">
      <c r="B540">
        <v>31</v>
      </c>
    </row>
    <row r="541" spans="2:2" x14ac:dyDescent="0.2">
      <c r="B541">
        <v>9</v>
      </c>
    </row>
    <row r="542" spans="2:2" x14ac:dyDescent="0.2">
      <c r="B542">
        <v>22</v>
      </c>
    </row>
    <row r="543" spans="2:2" x14ac:dyDescent="0.2">
      <c r="B543">
        <v>6</v>
      </c>
    </row>
    <row r="544" spans="2:2" x14ac:dyDescent="0.2">
      <c r="B544">
        <v>16</v>
      </c>
    </row>
    <row r="545" spans="2:2" x14ac:dyDescent="0.2">
      <c r="B545">
        <v>1</v>
      </c>
    </row>
    <row r="546" spans="2:2" x14ac:dyDescent="0.2">
      <c r="B546">
        <v>19</v>
      </c>
    </row>
    <row r="547" spans="2:2" x14ac:dyDescent="0.2">
      <c r="B547">
        <v>15</v>
      </c>
    </row>
    <row r="548" spans="2:2" x14ac:dyDescent="0.2">
      <c r="B548">
        <v>2</v>
      </c>
    </row>
    <row r="549" spans="2:2" x14ac:dyDescent="0.2">
      <c r="B549">
        <v>25</v>
      </c>
    </row>
    <row r="550" spans="2:2" x14ac:dyDescent="0.2">
      <c r="B550">
        <v>2</v>
      </c>
    </row>
    <row r="551" spans="2:2" x14ac:dyDescent="0.2">
      <c r="B551">
        <v>32</v>
      </c>
    </row>
    <row r="552" spans="2:2" x14ac:dyDescent="0.2">
      <c r="B552">
        <v>33</v>
      </c>
    </row>
    <row r="553" spans="2:2" x14ac:dyDescent="0.2">
      <c r="B553">
        <v>24</v>
      </c>
    </row>
    <row r="554" spans="2:2" x14ac:dyDescent="0.2">
      <c r="B554">
        <v>23</v>
      </c>
    </row>
    <row r="555" spans="2:2" x14ac:dyDescent="0.2">
      <c r="B555">
        <v>36</v>
      </c>
    </row>
    <row r="556" spans="2:2" x14ac:dyDescent="0.2">
      <c r="B556">
        <v>10</v>
      </c>
    </row>
    <row r="557" spans="2:2" x14ac:dyDescent="0.2">
      <c r="B557">
        <v>23</v>
      </c>
    </row>
    <row r="558" spans="2:2" x14ac:dyDescent="0.2">
      <c r="B558">
        <v>2</v>
      </c>
    </row>
    <row r="559" spans="2:2" x14ac:dyDescent="0.2">
      <c r="B559">
        <v>15</v>
      </c>
    </row>
    <row r="560" spans="2:2" x14ac:dyDescent="0.2">
      <c r="B560">
        <v>2</v>
      </c>
    </row>
    <row r="561" spans="2:2" x14ac:dyDescent="0.2">
      <c r="B561">
        <v>30</v>
      </c>
    </row>
    <row r="562" spans="2:2" x14ac:dyDescent="0.2">
      <c r="B562">
        <v>31</v>
      </c>
    </row>
    <row r="563" spans="2:2" x14ac:dyDescent="0.2">
      <c r="B563">
        <v>8</v>
      </c>
    </row>
    <row r="564" spans="2:2" x14ac:dyDescent="0.2">
      <c r="B564">
        <v>0</v>
      </c>
    </row>
    <row r="565" spans="2:2" x14ac:dyDescent="0.2">
      <c r="B565">
        <v>11</v>
      </c>
    </row>
    <row r="566" spans="2:2" x14ac:dyDescent="0.2">
      <c r="B566">
        <v>30</v>
      </c>
    </row>
    <row r="567" spans="2:2" x14ac:dyDescent="0.2">
      <c r="B567">
        <v>12</v>
      </c>
    </row>
    <row r="568" spans="2:2" x14ac:dyDescent="0.2">
      <c r="B568">
        <v>0</v>
      </c>
    </row>
    <row r="569" spans="2:2" x14ac:dyDescent="0.2">
      <c r="B569">
        <v>18</v>
      </c>
    </row>
    <row r="570" spans="2:2" x14ac:dyDescent="0.2">
      <c r="B570">
        <v>19</v>
      </c>
    </row>
    <row r="571" spans="2:2" x14ac:dyDescent="0.2">
      <c r="B571">
        <v>28</v>
      </c>
    </row>
    <row r="572" spans="2:2" x14ac:dyDescent="0.2">
      <c r="B572">
        <v>32</v>
      </c>
    </row>
    <row r="573" spans="2:2" x14ac:dyDescent="0.2">
      <c r="B573">
        <v>5</v>
      </c>
    </row>
    <row r="574" spans="2:2" x14ac:dyDescent="0.2">
      <c r="B574">
        <v>32</v>
      </c>
    </row>
    <row r="575" spans="2:2" x14ac:dyDescent="0.2">
      <c r="B575">
        <v>26</v>
      </c>
    </row>
    <row r="576" spans="2:2" x14ac:dyDescent="0.2">
      <c r="B576">
        <v>2</v>
      </c>
    </row>
    <row r="577" spans="2:2" x14ac:dyDescent="0.2">
      <c r="B577">
        <v>14</v>
      </c>
    </row>
    <row r="578" spans="2:2" x14ac:dyDescent="0.2">
      <c r="B578">
        <v>10</v>
      </c>
    </row>
    <row r="579" spans="2:2" x14ac:dyDescent="0.2">
      <c r="B579">
        <v>28</v>
      </c>
    </row>
    <row r="580" spans="2:2" x14ac:dyDescent="0.2">
      <c r="B580">
        <v>33</v>
      </c>
    </row>
    <row r="581" spans="2:2" x14ac:dyDescent="0.2">
      <c r="B581">
        <v>35</v>
      </c>
    </row>
    <row r="582" spans="2:2" x14ac:dyDescent="0.2">
      <c r="B582">
        <v>32</v>
      </c>
    </row>
    <row r="583" spans="2:2" x14ac:dyDescent="0.2">
      <c r="B583">
        <v>14</v>
      </c>
    </row>
    <row r="584" spans="2:2" x14ac:dyDescent="0.2">
      <c r="B584">
        <v>26</v>
      </c>
    </row>
    <row r="585" spans="2:2" x14ac:dyDescent="0.2">
      <c r="B585">
        <v>31</v>
      </c>
    </row>
    <row r="586" spans="2:2" x14ac:dyDescent="0.2">
      <c r="B586">
        <v>20</v>
      </c>
    </row>
    <row r="587" spans="2:2" x14ac:dyDescent="0.2">
      <c r="B587">
        <v>4</v>
      </c>
    </row>
    <row r="588" spans="2:2" x14ac:dyDescent="0.2">
      <c r="B588">
        <v>34</v>
      </c>
    </row>
    <row r="589" spans="2:2" x14ac:dyDescent="0.2">
      <c r="B589">
        <v>16</v>
      </c>
    </row>
    <row r="590" spans="2:2" x14ac:dyDescent="0.2">
      <c r="B590">
        <v>1</v>
      </c>
    </row>
    <row r="591" spans="2:2" x14ac:dyDescent="0.2">
      <c r="B591">
        <v>36</v>
      </c>
    </row>
    <row r="592" spans="2:2" x14ac:dyDescent="0.2">
      <c r="B592">
        <v>4</v>
      </c>
    </row>
    <row r="593" spans="2:2" x14ac:dyDescent="0.2">
      <c r="B593">
        <v>19</v>
      </c>
    </row>
    <row r="594" spans="2:2" x14ac:dyDescent="0.2">
      <c r="B594">
        <v>32</v>
      </c>
    </row>
    <row r="595" spans="2:2" x14ac:dyDescent="0.2">
      <c r="B595">
        <v>11</v>
      </c>
    </row>
    <row r="596" spans="2:2" x14ac:dyDescent="0.2">
      <c r="B596">
        <v>24</v>
      </c>
    </row>
    <row r="597" spans="2:2" x14ac:dyDescent="0.2">
      <c r="B597">
        <v>13</v>
      </c>
    </row>
    <row r="598" spans="2:2" x14ac:dyDescent="0.2">
      <c r="B598">
        <v>24</v>
      </c>
    </row>
    <row r="599" spans="2:2" x14ac:dyDescent="0.2">
      <c r="B599">
        <v>12</v>
      </c>
    </row>
    <row r="600" spans="2:2" x14ac:dyDescent="0.2">
      <c r="B600">
        <v>4</v>
      </c>
    </row>
    <row r="601" spans="2:2" x14ac:dyDescent="0.2">
      <c r="B601">
        <v>6</v>
      </c>
    </row>
    <row r="602" spans="2:2" x14ac:dyDescent="0.2">
      <c r="B602">
        <v>35</v>
      </c>
    </row>
    <row r="603" spans="2:2" x14ac:dyDescent="0.2">
      <c r="B603">
        <v>18</v>
      </c>
    </row>
    <row r="604" spans="2:2" x14ac:dyDescent="0.2">
      <c r="B604">
        <v>14</v>
      </c>
    </row>
    <row r="605" spans="2:2" x14ac:dyDescent="0.2">
      <c r="B605">
        <v>35</v>
      </c>
    </row>
    <row r="606" spans="2:2" x14ac:dyDescent="0.2">
      <c r="B606">
        <v>24</v>
      </c>
    </row>
    <row r="607" spans="2:2" x14ac:dyDescent="0.2">
      <c r="B607">
        <v>8</v>
      </c>
    </row>
    <row r="608" spans="2:2" x14ac:dyDescent="0.2">
      <c r="B608">
        <v>13</v>
      </c>
    </row>
    <row r="609" spans="2:2" x14ac:dyDescent="0.2">
      <c r="B609">
        <v>14</v>
      </c>
    </row>
    <row r="610" spans="2:2" x14ac:dyDescent="0.2">
      <c r="B610">
        <v>15</v>
      </c>
    </row>
    <row r="611" spans="2:2" x14ac:dyDescent="0.2">
      <c r="B611">
        <v>21</v>
      </c>
    </row>
    <row r="612" spans="2:2" x14ac:dyDescent="0.2">
      <c r="B612">
        <v>25</v>
      </c>
    </row>
    <row r="613" spans="2:2" x14ac:dyDescent="0.2">
      <c r="B613">
        <v>29</v>
      </c>
    </row>
    <row r="614" spans="2:2" x14ac:dyDescent="0.2">
      <c r="B614">
        <v>11</v>
      </c>
    </row>
    <row r="615" spans="2:2" x14ac:dyDescent="0.2">
      <c r="B615">
        <v>10</v>
      </c>
    </row>
    <row r="616" spans="2:2" x14ac:dyDescent="0.2">
      <c r="B616">
        <v>5</v>
      </c>
    </row>
    <row r="617" spans="2:2" x14ac:dyDescent="0.2">
      <c r="B617">
        <v>23</v>
      </c>
    </row>
    <row r="618" spans="2:2" x14ac:dyDescent="0.2">
      <c r="B618">
        <v>9</v>
      </c>
    </row>
    <row r="619" spans="2:2" x14ac:dyDescent="0.2">
      <c r="B619">
        <v>34</v>
      </c>
    </row>
    <row r="620" spans="2:2" x14ac:dyDescent="0.2">
      <c r="B620">
        <v>5</v>
      </c>
    </row>
    <row r="621" spans="2:2" x14ac:dyDescent="0.2">
      <c r="B621">
        <v>18</v>
      </c>
    </row>
    <row r="622" spans="2:2" x14ac:dyDescent="0.2">
      <c r="B622">
        <v>0</v>
      </c>
    </row>
    <row r="623" spans="2:2" x14ac:dyDescent="0.2">
      <c r="B623">
        <v>2</v>
      </c>
    </row>
    <row r="624" spans="2:2" x14ac:dyDescent="0.2">
      <c r="B624">
        <v>6</v>
      </c>
    </row>
    <row r="625" spans="2:2" x14ac:dyDescent="0.2">
      <c r="B625">
        <v>14</v>
      </c>
    </row>
    <row r="626" spans="2:2" x14ac:dyDescent="0.2">
      <c r="B626">
        <v>6</v>
      </c>
    </row>
    <row r="627" spans="2:2" x14ac:dyDescent="0.2">
      <c r="B627">
        <v>1</v>
      </c>
    </row>
    <row r="628" spans="2:2" x14ac:dyDescent="0.2">
      <c r="B628">
        <v>28</v>
      </c>
    </row>
    <row r="629" spans="2:2" x14ac:dyDescent="0.2">
      <c r="B629">
        <v>3</v>
      </c>
    </row>
    <row r="630" spans="2:2" x14ac:dyDescent="0.2">
      <c r="B630">
        <v>30</v>
      </c>
    </row>
    <row r="631" spans="2:2" x14ac:dyDescent="0.2">
      <c r="B631">
        <v>30</v>
      </c>
    </row>
    <row r="632" spans="2:2" x14ac:dyDescent="0.2">
      <c r="B632">
        <v>25</v>
      </c>
    </row>
    <row r="633" spans="2:2" x14ac:dyDescent="0.2">
      <c r="B633">
        <v>21</v>
      </c>
    </row>
    <row r="634" spans="2:2" x14ac:dyDescent="0.2">
      <c r="B634">
        <v>8</v>
      </c>
    </row>
    <row r="635" spans="2:2" x14ac:dyDescent="0.2">
      <c r="B635">
        <v>0</v>
      </c>
    </row>
    <row r="636" spans="2:2" x14ac:dyDescent="0.2">
      <c r="B636">
        <v>16</v>
      </c>
    </row>
    <row r="637" spans="2:2" x14ac:dyDescent="0.2">
      <c r="B637">
        <v>6</v>
      </c>
    </row>
    <row r="638" spans="2:2" x14ac:dyDescent="0.2">
      <c r="B638">
        <v>32</v>
      </c>
    </row>
    <row r="639" spans="2:2" x14ac:dyDescent="0.2">
      <c r="B639">
        <v>7</v>
      </c>
    </row>
    <row r="640" spans="2:2" x14ac:dyDescent="0.2">
      <c r="B640">
        <v>25</v>
      </c>
    </row>
    <row r="641" spans="2:2" x14ac:dyDescent="0.2">
      <c r="B641">
        <v>16</v>
      </c>
    </row>
    <row r="642" spans="2:2" x14ac:dyDescent="0.2">
      <c r="B642">
        <v>12</v>
      </c>
    </row>
    <row r="643" spans="2:2" x14ac:dyDescent="0.2">
      <c r="B643">
        <v>17</v>
      </c>
    </row>
    <row r="644" spans="2:2" x14ac:dyDescent="0.2">
      <c r="B644">
        <v>12</v>
      </c>
    </row>
    <row r="645" spans="2:2" x14ac:dyDescent="0.2">
      <c r="B645">
        <v>10</v>
      </c>
    </row>
    <row r="646" spans="2:2" x14ac:dyDescent="0.2">
      <c r="B646">
        <v>3</v>
      </c>
    </row>
    <row r="647" spans="2:2" x14ac:dyDescent="0.2">
      <c r="B647">
        <v>13</v>
      </c>
    </row>
    <row r="648" spans="2:2" x14ac:dyDescent="0.2">
      <c r="B648">
        <v>33</v>
      </c>
    </row>
    <row r="649" spans="2:2" x14ac:dyDescent="0.2">
      <c r="B649">
        <v>19</v>
      </c>
    </row>
    <row r="650" spans="2:2" x14ac:dyDescent="0.2">
      <c r="B650">
        <v>25</v>
      </c>
    </row>
    <row r="651" spans="2:2" x14ac:dyDescent="0.2">
      <c r="B651">
        <v>34</v>
      </c>
    </row>
    <row r="652" spans="2:2" x14ac:dyDescent="0.2">
      <c r="B652">
        <v>7</v>
      </c>
    </row>
    <row r="653" spans="2:2" x14ac:dyDescent="0.2">
      <c r="B653">
        <v>8</v>
      </c>
    </row>
    <row r="654" spans="2:2" x14ac:dyDescent="0.2">
      <c r="B654">
        <v>13</v>
      </c>
    </row>
    <row r="655" spans="2:2" x14ac:dyDescent="0.2">
      <c r="B655">
        <v>33</v>
      </c>
    </row>
    <row r="656" spans="2:2" x14ac:dyDescent="0.2">
      <c r="B656">
        <v>22</v>
      </c>
    </row>
    <row r="657" spans="2:2" x14ac:dyDescent="0.2">
      <c r="B657">
        <v>27</v>
      </c>
    </row>
    <row r="658" spans="2:2" x14ac:dyDescent="0.2">
      <c r="B658">
        <v>17</v>
      </c>
    </row>
    <row r="659" spans="2:2" x14ac:dyDescent="0.2">
      <c r="B659">
        <v>30</v>
      </c>
    </row>
    <row r="660" spans="2:2" x14ac:dyDescent="0.2">
      <c r="B660">
        <v>29</v>
      </c>
    </row>
    <row r="661" spans="2:2" x14ac:dyDescent="0.2">
      <c r="B661">
        <v>14</v>
      </c>
    </row>
    <row r="662" spans="2:2" x14ac:dyDescent="0.2">
      <c r="B662">
        <v>23</v>
      </c>
    </row>
    <row r="663" spans="2:2" x14ac:dyDescent="0.2">
      <c r="B663">
        <v>14</v>
      </c>
    </row>
    <row r="664" spans="2:2" x14ac:dyDescent="0.2">
      <c r="B664">
        <v>2</v>
      </c>
    </row>
    <row r="665" spans="2:2" x14ac:dyDescent="0.2">
      <c r="B665">
        <v>13</v>
      </c>
    </row>
    <row r="666" spans="2:2" x14ac:dyDescent="0.2">
      <c r="B666">
        <v>27</v>
      </c>
    </row>
    <row r="667" spans="2:2" x14ac:dyDescent="0.2">
      <c r="B667">
        <v>36</v>
      </c>
    </row>
    <row r="668" spans="2:2" x14ac:dyDescent="0.2">
      <c r="B668">
        <v>24</v>
      </c>
    </row>
    <row r="669" spans="2:2" x14ac:dyDescent="0.2">
      <c r="B669">
        <v>15</v>
      </c>
    </row>
    <row r="670" spans="2:2" x14ac:dyDescent="0.2">
      <c r="B670">
        <v>21</v>
      </c>
    </row>
    <row r="671" spans="2:2" x14ac:dyDescent="0.2">
      <c r="B671">
        <v>16</v>
      </c>
    </row>
    <row r="672" spans="2:2" x14ac:dyDescent="0.2">
      <c r="B672">
        <v>14</v>
      </c>
    </row>
    <row r="673" spans="2:2" x14ac:dyDescent="0.2">
      <c r="B673">
        <v>33</v>
      </c>
    </row>
    <row r="674" spans="2:2" x14ac:dyDescent="0.2">
      <c r="B674">
        <v>19</v>
      </c>
    </row>
    <row r="675" spans="2:2" x14ac:dyDescent="0.2">
      <c r="B675">
        <v>34</v>
      </c>
    </row>
    <row r="676" spans="2:2" x14ac:dyDescent="0.2">
      <c r="B676">
        <v>21</v>
      </c>
    </row>
    <row r="677" spans="2:2" x14ac:dyDescent="0.2">
      <c r="B677">
        <v>10</v>
      </c>
    </row>
    <row r="678" spans="2:2" x14ac:dyDescent="0.2">
      <c r="B678">
        <v>36</v>
      </c>
    </row>
    <row r="679" spans="2:2" x14ac:dyDescent="0.2">
      <c r="B679">
        <v>0</v>
      </c>
    </row>
    <row r="680" spans="2:2" x14ac:dyDescent="0.2">
      <c r="B680">
        <v>32</v>
      </c>
    </row>
    <row r="681" spans="2:2" x14ac:dyDescent="0.2">
      <c r="B681">
        <v>14</v>
      </c>
    </row>
    <row r="682" spans="2:2" x14ac:dyDescent="0.2">
      <c r="B682">
        <v>29</v>
      </c>
    </row>
    <row r="683" spans="2:2" x14ac:dyDescent="0.2">
      <c r="B683">
        <v>23</v>
      </c>
    </row>
    <row r="684" spans="2:2" x14ac:dyDescent="0.2">
      <c r="B684">
        <v>14</v>
      </c>
    </row>
    <row r="685" spans="2:2" x14ac:dyDescent="0.2">
      <c r="B685">
        <v>1</v>
      </c>
    </row>
    <row r="686" spans="2:2" x14ac:dyDescent="0.2">
      <c r="B686">
        <v>15</v>
      </c>
    </row>
    <row r="687" spans="2:2" x14ac:dyDescent="0.2">
      <c r="B687">
        <v>10</v>
      </c>
    </row>
    <row r="688" spans="2:2" x14ac:dyDescent="0.2">
      <c r="B688">
        <v>9</v>
      </c>
    </row>
    <row r="689" spans="2:2" x14ac:dyDescent="0.2">
      <c r="B689">
        <v>28</v>
      </c>
    </row>
    <row r="690" spans="2:2" x14ac:dyDescent="0.2">
      <c r="B690">
        <v>16</v>
      </c>
    </row>
    <row r="691" spans="2:2" x14ac:dyDescent="0.2">
      <c r="B691">
        <v>36</v>
      </c>
    </row>
    <row r="692" spans="2:2" x14ac:dyDescent="0.2">
      <c r="B692">
        <v>33</v>
      </c>
    </row>
    <row r="693" spans="2:2" x14ac:dyDescent="0.2">
      <c r="B693">
        <v>25</v>
      </c>
    </row>
    <row r="694" spans="2:2" x14ac:dyDescent="0.2">
      <c r="B694">
        <v>17</v>
      </c>
    </row>
    <row r="695" spans="2:2" x14ac:dyDescent="0.2">
      <c r="B695">
        <v>16</v>
      </c>
    </row>
    <row r="696" spans="2:2" x14ac:dyDescent="0.2">
      <c r="B696">
        <v>25</v>
      </c>
    </row>
    <row r="697" spans="2:2" x14ac:dyDescent="0.2">
      <c r="B697">
        <v>16</v>
      </c>
    </row>
    <row r="698" spans="2:2" x14ac:dyDescent="0.2">
      <c r="B698">
        <v>9</v>
      </c>
    </row>
    <row r="699" spans="2:2" x14ac:dyDescent="0.2">
      <c r="B699">
        <v>18</v>
      </c>
    </row>
    <row r="700" spans="2:2" x14ac:dyDescent="0.2">
      <c r="B700">
        <v>8</v>
      </c>
    </row>
    <row r="701" spans="2:2" x14ac:dyDescent="0.2">
      <c r="B701">
        <v>35</v>
      </c>
    </row>
    <row r="702" spans="2:2" x14ac:dyDescent="0.2">
      <c r="B702">
        <v>20</v>
      </c>
    </row>
    <row r="703" spans="2:2" x14ac:dyDescent="0.2">
      <c r="B703">
        <v>24</v>
      </c>
    </row>
    <row r="704" spans="2:2" x14ac:dyDescent="0.2">
      <c r="B704">
        <v>32</v>
      </c>
    </row>
    <row r="705" spans="2:2" x14ac:dyDescent="0.2">
      <c r="B705">
        <v>8</v>
      </c>
    </row>
    <row r="706" spans="2:2" x14ac:dyDescent="0.2">
      <c r="B706">
        <v>27</v>
      </c>
    </row>
    <row r="707" spans="2:2" x14ac:dyDescent="0.2">
      <c r="B707">
        <v>11</v>
      </c>
    </row>
    <row r="708" spans="2:2" x14ac:dyDescent="0.2">
      <c r="B708">
        <v>24</v>
      </c>
    </row>
    <row r="709" spans="2:2" x14ac:dyDescent="0.2">
      <c r="B709">
        <v>5</v>
      </c>
    </row>
    <row r="710" spans="2:2" x14ac:dyDescent="0.2">
      <c r="B710">
        <v>3</v>
      </c>
    </row>
    <row r="711" spans="2:2" x14ac:dyDescent="0.2">
      <c r="B711">
        <v>3</v>
      </c>
    </row>
    <row r="712" spans="2:2" x14ac:dyDescent="0.2">
      <c r="B712">
        <v>22</v>
      </c>
    </row>
    <row r="713" spans="2:2" x14ac:dyDescent="0.2">
      <c r="B713">
        <v>31</v>
      </c>
    </row>
    <row r="714" spans="2:2" x14ac:dyDescent="0.2">
      <c r="B714">
        <v>9</v>
      </c>
    </row>
    <row r="715" spans="2:2" x14ac:dyDescent="0.2">
      <c r="B715">
        <v>2</v>
      </c>
    </row>
    <row r="716" spans="2:2" x14ac:dyDescent="0.2">
      <c r="B716">
        <v>24</v>
      </c>
    </row>
    <row r="717" spans="2:2" x14ac:dyDescent="0.2">
      <c r="B717">
        <v>16</v>
      </c>
    </row>
    <row r="718" spans="2:2" x14ac:dyDescent="0.2">
      <c r="B718">
        <v>28</v>
      </c>
    </row>
    <row r="719" spans="2:2" x14ac:dyDescent="0.2">
      <c r="B719">
        <v>13</v>
      </c>
    </row>
    <row r="720" spans="2:2" x14ac:dyDescent="0.2">
      <c r="B720">
        <v>30</v>
      </c>
    </row>
    <row r="721" spans="2:2" x14ac:dyDescent="0.2">
      <c r="B721">
        <v>26</v>
      </c>
    </row>
    <row r="722" spans="2:2" x14ac:dyDescent="0.2">
      <c r="B722">
        <v>14</v>
      </c>
    </row>
    <row r="723" spans="2:2" x14ac:dyDescent="0.2">
      <c r="B723">
        <v>6</v>
      </c>
    </row>
    <row r="724" spans="2:2" x14ac:dyDescent="0.2">
      <c r="B724">
        <v>16</v>
      </c>
    </row>
    <row r="725" spans="2:2" x14ac:dyDescent="0.2">
      <c r="B725">
        <v>22</v>
      </c>
    </row>
    <row r="726" spans="2:2" x14ac:dyDescent="0.2">
      <c r="B726">
        <v>31</v>
      </c>
    </row>
    <row r="727" spans="2:2" x14ac:dyDescent="0.2">
      <c r="B727">
        <v>0</v>
      </c>
    </row>
    <row r="728" spans="2:2" x14ac:dyDescent="0.2">
      <c r="B728">
        <v>31</v>
      </c>
    </row>
    <row r="729" spans="2:2" x14ac:dyDescent="0.2">
      <c r="B729">
        <v>12</v>
      </c>
    </row>
    <row r="730" spans="2:2" x14ac:dyDescent="0.2">
      <c r="B730">
        <v>5</v>
      </c>
    </row>
    <row r="731" spans="2:2" x14ac:dyDescent="0.2">
      <c r="B731">
        <v>18</v>
      </c>
    </row>
    <row r="732" spans="2:2" x14ac:dyDescent="0.2">
      <c r="B732">
        <v>23</v>
      </c>
    </row>
    <row r="733" spans="2:2" x14ac:dyDescent="0.2">
      <c r="B733">
        <v>19</v>
      </c>
    </row>
    <row r="734" spans="2:2" x14ac:dyDescent="0.2">
      <c r="B734">
        <v>28</v>
      </c>
    </row>
    <row r="735" spans="2:2" x14ac:dyDescent="0.2">
      <c r="B735">
        <v>32</v>
      </c>
    </row>
    <row r="736" spans="2:2" x14ac:dyDescent="0.2">
      <c r="B736">
        <v>25</v>
      </c>
    </row>
    <row r="737" spans="2:2" x14ac:dyDescent="0.2">
      <c r="B737">
        <v>36</v>
      </c>
    </row>
    <row r="738" spans="2:2" x14ac:dyDescent="0.2">
      <c r="B738">
        <v>14</v>
      </c>
    </row>
    <row r="739" spans="2:2" x14ac:dyDescent="0.2">
      <c r="B739">
        <v>30</v>
      </c>
    </row>
    <row r="740" spans="2:2" x14ac:dyDescent="0.2">
      <c r="B740">
        <v>32</v>
      </c>
    </row>
    <row r="741" spans="2:2" x14ac:dyDescent="0.2">
      <c r="B741">
        <v>32</v>
      </c>
    </row>
    <row r="742" spans="2:2" x14ac:dyDescent="0.2">
      <c r="B742">
        <v>6</v>
      </c>
    </row>
    <row r="743" spans="2:2" x14ac:dyDescent="0.2">
      <c r="B743">
        <v>13</v>
      </c>
    </row>
    <row r="744" spans="2:2" x14ac:dyDescent="0.2">
      <c r="B744">
        <v>34</v>
      </c>
    </row>
    <row r="745" spans="2:2" x14ac:dyDescent="0.2">
      <c r="B745">
        <v>23</v>
      </c>
    </row>
    <row r="746" spans="2:2" x14ac:dyDescent="0.2">
      <c r="B746">
        <v>0</v>
      </c>
    </row>
    <row r="747" spans="2:2" x14ac:dyDescent="0.2">
      <c r="B747">
        <v>34</v>
      </c>
    </row>
    <row r="748" spans="2:2" x14ac:dyDescent="0.2">
      <c r="B748">
        <v>7</v>
      </c>
    </row>
    <row r="749" spans="2:2" x14ac:dyDescent="0.2">
      <c r="B749">
        <v>4</v>
      </c>
    </row>
    <row r="750" spans="2:2" x14ac:dyDescent="0.2">
      <c r="B750">
        <v>10</v>
      </c>
    </row>
    <row r="751" spans="2:2" x14ac:dyDescent="0.2">
      <c r="B751">
        <v>0</v>
      </c>
    </row>
    <row r="752" spans="2:2" x14ac:dyDescent="0.2">
      <c r="B752">
        <v>15</v>
      </c>
    </row>
    <row r="753" spans="2:2" x14ac:dyDescent="0.2">
      <c r="B753">
        <v>25</v>
      </c>
    </row>
    <row r="754" spans="2:2" x14ac:dyDescent="0.2">
      <c r="B754">
        <v>15</v>
      </c>
    </row>
    <row r="755" spans="2:2" x14ac:dyDescent="0.2">
      <c r="B755">
        <v>8</v>
      </c>
    </row>
    <row r="756" spans="2:2" x14ac:dyDescent="0.2">
      <c r="B756">
        <v>5</v>
      </c>
    </row>
    <row r="757" spans="2:2" x14ac:dyDescent="0.2">
      <c r="B757">
        <v>3</v>
      </c>
    </row>
    <row r="758" spans="2:2" x14ac:dyDescent="0.2">
      <c r="B758">
        <v>15</v>
      </c>
    </row>
    <row r="759" spans="2:2" x14ac:dyDescent="0.2">
      <c r="B759">
        <v>14</v>
      </c>
    </row>
    <row r="760" spans="2:2" x14ac:dyDescent="0.2">
      <c r="B760">
        <v>28</v>
      </c>
    </row>
    <row r="761" spans="2:2" x14ac:dyDescent="0.2">
      <c r="B761">
        <v>20</v>
      </c>
    </row>
    <row r="762" spans="2:2" x14ac:dyDescent="0.2">
      <c r="B762">
        <v>16</v>
      </c>
    </row>
    <row r="763" spans="2:2" x14ac:dyDescent="0.2">
      <c r="B763">
        <v>23</v>
      </c>
    </row>
    <row r="764" spans="2:2" x14ac:dyDescent="0.2">
      <c r="B764">
        <v>24</v>
      </c>
    </row>
    <row r="765" spans="2:2" x14ac:dyDescent="0.2">
      <c r="B765">
        <v>30</v>
      </c>
    </row>
    <row r="766" spans="2:2" x14ac:dyDescent="0.2">
      <c r="B766">
        <v>34</v>
      </c>
    </row>
    <row r="767" spans="2:2" x14ac:dyDescent="0.2">
      <c r="B767">
        <v>4</v>
      </c>
    </row>
    <row r="768" spans="2:2" x14ac:dyDescent="0.2">
      <c r="B768">
        <v>26</v>
      </c>
    </row>
    <row r="769" spans="2:2" x14ac:dyDescent="0.2">
      <c r="B769">
        <v>24</v>
      </c>
    </row>
    <row r="770" spans="2:2" x14ac:dyDescent="0.2">
      <c r="B770">
        <v>0</v>
      </c>
    </row>
    <row r="771" spans="2:2" x14ac:dyDescent="0.2">
      <c r="B771">
        <v>18</v>
      </c>
    </row>
    <row r="772" spans="2:2" x14ac:dyDescent="0.2">
      <c r="B772">
        <v>10</v>
      </c>
    </row>
    <row r="773" spans="2:2" x14ac:dyDescent="0.2">
      <c r="B773">
        <v>22</v>
      </c>
    </row>
    <row r="774" spans="2:2" x14ac:dyDescent="0.2">
      <c r="B774">
        <v>22</v>
      </c>
    </row>
    <row r="775" spans="2:2" x14ac:dyDescent="0.2">
      <c r="B775">
        <v>0</v>
      </c>
    </row>
    <row r="776" spans="2:2" x14ac:dyDescent="0.2">
      <c r="B776">
        <v>13</v>
      </c>
    </row>
    <row r="777" spans="2:2" x14ac:dyDescent="0.2">
      <c r="B777">
        <v>3</v>
      </c>
    </row>
    <row r="778" spans="2:2" x14ac:dyDescent="0.2">
      <c r="B778">
        <v>6</v>
      </c>
    </row>
    <row r="779" spans="2:2" x14ac:dyDescent="0.2">
      <c r="B779">
        <v>0</v>
      </c>
    </row>
    <row r="780" spans="2:2" x14ac:dyDescent="0.2">
      <c r="B780">
        <v>21</v>
      </c>
    </row>
    <row r="781" spans="2:2" x14ac:dyDescent="0.2">
      <c r="B781">
        <v>13</v>
      </c>
    </row>
    <row r="782" spans="2:2" x14ac:dyDescent="0.2">
      <c r="B782">
        <v>32</v>
      </c>
    </row>
    <row r="783" spans="2:2" x14ac:dyDescent="0.2">
      <c r="B783">
        <v>8</v>
      </c>
    </row>
    <row r="784" spans="2:2" x14ac:dyDescent="0.2">
      <c r="B784">
        <v>0</v>
      </c>
    </row>
    <row r="785" spans="2:2" x14ac:dyDescent="0.2">
      <c r="B785">
        <v>16</v>
      </c>
    </row>
    <row r="786" spans="2:2" x14ac:dyDescent="0.2">
      <c r="B786">
        <v>8</v>
      </c>
    </row>
    <row r="787" spans="2:2" x14ac:dyDescent="0.2">
      <c r="B787">
        <v>9</v>
      </c>
    </row>
    <row r="788" spans="2:2" x14ac:dyDescent="0.2">
      <c r="B788">
        <v>11</v>
      </c>
    </row>
    <row r="789" spans="2:2" x14ac:dyDescent="0.2">
      <c r="B789">
        <v>15</v>
      </c>
    </row>
    <row r="790" spans="2:2" x14ac:dyDescent="0.2">
      <c r="B790">
        <v>36</v>
      </c>
    </row>
    <row r="791" spans="2:2" x14ac:dyDescent="0.2">
      <c r="B791">
        <v>32</v>
      </c>
    </row>
    <row r="792" spans="2:2" x14ac:dyDescent="0.2">
      <c r="B792">
        <v>11</v>
      </c>
    </row>
    <row r="793" spans="2:2" x14ac:dyDescent="0.2">
      <c r="B793">
        <v>12</v>
      </c>
    </row>
    <row r="794" spans="2:2" x14ac:dyDescent="0.2">
      <c r="B794">
        <v>10</v>
      </c>
    </row>
    <row r="795" spans="2:2" x14ac:dyDescent="0.2">
      <c r="B795">
        <v>8</v>
      </c>
    </row>
    <row r="796" spans="2:2" x14ac:dyDescent="0.2">
      <c r="B796">
        <v>0</v>
      </c>
    </row>
    <row r="797" spans="2:2" x14ac:dyDescent="0.2">
      <c r="B797">
        <v>2</v>
      </c>
    </row>
    <row r="798" spans="2:2" x14ac:dyDescent="0.2">
      <c r="B798">
        <v>31</v>
      </c>
    </row>
    <row r="799" spans="2:2" x14ac:dyDescent="0.2">
      <c r="B799">
        <v>29</v>
      </c>
    </row>
    <row r="800" spans="2:2" x14ac:dyDescent="0.2">
      <c r="B800">
        <v>5</v>
      </c>
    </row>
    <row r="801" spans="2:2" x14ac:dyDescent="0.2">
      <c r="B801">
        <v>15</v>
      </c>
    </row>
    <row r="802" spans="2:2" x14ac:dyDescent="0.2">
      <c r="B802">
        <v>9</v>
      </c>
    </row>
    <row r="803" spans="2:2" x14ac:dyDescent="0.2">
      <c r="B803">
        <v>3</v>
      </c>
    </row>
    <row r="804" spans="2:2" x14ac:dyDescent="0.2">
      <c r="B804">
        <v>26</v>
      </c>
    </row>
    <row r="805" spans="2:2" x14ac:dyDescent="0.2">
      <c r="B805">
        <v>28</v>
      </c>
    </row>
    <row r="806" spans="2:2" x14ac:dyDescent="0.2">
      <c r="B806">
        <v>28</v>
      </c>
    </row>
    <row r="807" spans="2:2" x14ac:dyDescent="0.2">
      <c r="B807">
        <v>5</v>
      </c>
    </row>
    <row r="808" spans="2:2" x14ac:dyDescent="0.2">
      <c r="B808">
        <v>2</v>
      </c>
    </row>
    <row r="809" spans="2:2" x14ac:dyDescent="0.2">
      <c r="B809">
        <v>23</v>
      </c>
    </row>
    <row r="810" spans="2:2" x14ac:dyDescent="0.2">
      <c r="B810">
        <v>28</v>
      </c>
    </row>
    <row r="811" spans="2:2" x14ac:dyDescent="0.2">
      <c r="B811">
        <v>25</v>
      </c>
    </row>
    <row r="812" spans="2:2" x14ac:dyDescent="0.2">
      <c r="B812">
        <v>5</v>
      </c>
    </row>
    <row r="813" spans="2:2" x14ac:dyDescent="0.2">
      <c r="B813">
        <v>8</v>
      </c>
    </row>
    <row r="814" spans="2:2" x14ac:dyDescent="0.2">
      <c r="B814">
        <v>36</v>
      </c>
    </row>
    <row r="815" spans="2:2" x14ac:dyDescent="0.2">
      <c r="B815">
        <v>35</v>
      </c>
    </row>
    <row r="816" spans="2:2" x14ac:dyDescent="0.2">
      <c r="B816">
        <v>27</v>
      </c>
    </row>
    <row r="817" spans="2:2" x14ac:dyDescent="0.2">
      <c r="B817">
        <v>0</v>
      </c>
    </row>
    <row r="818" spans="2:2" x14ac:dyDescent="0.2">
      <c r="B818">
        <v>10</v>
      </c>
    </row>
    <row r="819" spans="2:2" x14ac:dyDescent="0.2">
      <c r="B819">
        <v>20</v>
      </c>
    </row>
    <row r="820" spans="2:2" x14ac:dyDescent="0.2">
      <c r="B820">
        <v>1</v>
      </c>
    </row>
    <row r="821" spans="2:2" x14ac:dyDescent="0.2">
      <c r="B821">
        <v>16</v>
      </c>
    </row>
    <row r="822" spans="2:2" x14ac:dyDescent="0.2">
      <c r="B822">
        <v>7</v>
      </c>
    </row>
    <row r="823" spans="2:2" x14ac:dyDescent="0.2">
      <c r="B823">
        <v>26</v>
      </c>
    </row>
    <row r="824" spans="2:2" x14ac:dyDescent="0.2">
      <c r="B824">
        <v>25</v>
      </c>
    </row>
    <row r="825" spans="2:2" x14ac:dyDescent="0.2">
      <c r="B825">
        <v>14</v>
      </c>
    </row>
    <row r="826" spans="2:2" x14ac:dyDescent="0.2">
      <c r="B826">
        <v>12</v>
      </c>
    </row>
    <row r="827" spans="2:2" x14ac:dyDescent="0.2">
      <c r="B827">
        <v>14</v>
      </c>
    </row>
    <row r="828" spans="2:2" x14ac:dyDescent="0.2">
      <c r="B828">
        <v>27</v>
      </c>
    </row>
    <row r="829" spans="2:2" x14ac:dyDescent="0.2">
      <c r="B829">
        <v>35</v>
      </c>
    </row>
    <row r="830" spans="2:2" x14ac:dyDescent="0.2">
      <c r="B830">
        <v>20</v>
      </c>
    </row>
    <row r="831" spans="2:2" x14ac:dyDescent="0.2">
      <c r="B831">
        <v>24</v>
      </c>
    </row>
    <row r="832" spans="2:2" x14ac:dyDescent="0.2">
      <c r="B832">
        <v>17</v>
      </c>
    </row>
    <row r="833" spans="2:2" x14ac:dyDescent="0.2">
      <c r="B833">
        <v>16</v>
      </c>
    </row>
    <row r="834" spans="2:2" x14ac:dyDescent="0.2">
      <c r="B834">
        <v>23</v>
      </c>
    </row>
    <row r="835" spans="2:2" x14ac:dyDescent="0.2">
      <c r="B835">
        <v>21</v>
      </c>
    </row>
    <row r="836" spans="2:2" x14ac:dyDescent="0.2">
      <c r="B836">
        <v>32</v>
      </c>
    </row>
    <row r="837" spans="2:2" x14ac:dyDescent="0.2">
      <c r="B837">
        <v>30</v>
      </c>
    </row>
    <row r="838" spans="2:2" x14ac:dyDescent="0.2">
      <c r="B838">
        <v>0</v>
      </c>
    </row>
    <row r="839" spans="2:2" x14ac:dyDescent="0.2">
      <c r="B839">
        <v>13</v>
      </c>
    </row>
    <row r="840" spans="2:2" x14ac:dyDescent="0.2">
      <c r="B840">
        <v>35</v>
      </c>
    </row>
    <row r="841" spans="2:2" x14ac:dyDescent="0.2">
      <c r="B841">
        <v>22</v>
      </c>
    </row>
    <row r="842" spans="2:2" x14ac:dyDescent="0.2">
      <c r="B842">
        <v>6</v>
      </c>
    </row>
    <row r="843" spans="2:2" x14ac:dyDescent="0.2">
      <c r="B843">
        <v>6</v>
      </c>
    </row>
    <row r="844" spans="2:2" x14ac:dyDescent="0.2">
      <c r="B844">
        <v>0</v>
      </c>
    </row>
    <row r="845" spans="2:2" x14ac:dyDescent="0.2">
      <c r="B845">
        <v>26</v>
      </c>
    </row>
    <row r="846" spans="2:2" x14ac:dyDescent="0.2">
      <c r="B846">
        <v>29</v>
      </c>
    </row>
    <row r="847" spans="2:2" x14ac:dyDescent="0.2">
      <c r="B847">
        <v>13</v>
      </c>
    </row>
    <row r="848" spans="2:2" x14ac:dyDescent="0.2">
      <c r="B848">
        <v>22</v>
      </c>
    </row>
    <row r="849" spans="2:2" x14ac:dyDescent="0.2">
      <c r="B849">
        <v>7</v>
      </c>
    </row>
    <row r="850" spans="2:2" x14ac:dyDescent="0.2">
      <c r="B850">
        <v>31</v>
      </c>
    </row>
    <row r="851" spans="2:2" x14ac:dyDescent="0.2">
      <c r="B851">
        <v>36</v>
      </c>
    </row>
    <row r="852" spans="2:2" x14ac:dyDescent="0.2">
      <c r="B852">
        <v>33</v>
      </c>
    </row>
    <row r="853" spans="2:2" x14ac:dyDescent="0.2">
      <c r="B853">
        <v>2</v>
      </c>
    </row>
    <row r="854" spans="2:2" x14ac:dyDescent="0.2">
      <c r="B854">
        <v>16</v>
      </c>
    </row>
    <row r="855" spans="2:2" x14ac:dyDescent="0.2">
      <c r="B855">
        <v>26</v>
      </c>
    </row>
    <row r="856" spans="2:2" x14ac:dyDescent="0.2">
      <c r="B856">
        <v>9</v>
      </c>
    </row>
    <row r="857" spans="2:2" x14ac:dyDescent="0.2">
      <c r="B857">
        <v>22</v>
      </c>
    </row>
    <row r="858" spans="2:2" x14ac:dyDescent="0.2">
      <c r="B858">
        <v>32</v>
      </c>
    </row>
    <row r="859" spans="2:2" x14ac:dyDescent="0.2">
      <c r="B859">
        <v>19</v>
      </c>
    </row>
    <row r="860" spans="2:2" x14ac:dyDescent="0.2">
      <c r="B860">
        <v>2</v>
      </c>
    </row>
    <row r="861" spans="2:2" x14ac:dyDescent="0.2">
      <c r="B861">
        <v>15</v>
      </c>
    </row>
    <row r="862" spans="2:2" x14ac:dyDescent="0.2">
      <c r="B862">
        <v>6</v>
      </c>
    </row>
    <row r="863" spans="2:2" x14ac:dyDescent="0.2">
      <c r="B863">
        <v>34</v>
      </c>
    </row>
    <row r="864" spans="2:2" x14ac:dyDescent="0.2">
      <c r="B864">
        <v>10</v>
      </c>
    </row>
    <row r="865" spans="2:2" x14ac:dyDescent="0.2">
      <c r="B865">
        <v>27</v>
      </c>
    </row>
    <row r="866" spans="2:2" x14ac:dyDescent="0.2">
      <c r="B866">
        <v>6</v>
      </c>
    </row>
    <row r="867" spans="2:2" x14ac:dyDescent="0.2">
      <c r="B867">
        <v>28</v>
      </c>
    </row>
    <row r="868" spans="2:2" x14ac:dyDescent="0.2">
      <c r="B868">
        <v>22</v>
      </c>
    </row>
    <row r="869" spans="2:2" x14ac:dyDescent="0.2">
      <c r="B869">
        <v>0</v>
      </c>
    </row>
    <row r="870" spans="2:2" x14ac:dyDescent="0.2">
      <c r="B870">
        <v>32</v>
      </c>
    </row>
    <row r="871" spans="2:2" x14ac:dyDescent="0.2">
      <c r="B871">
        <v>26</v>
      </c>
    </row>
    <row r="872" spans="2:2" x14ac:dyDescent="0.2">
      <c r="B872">
        <v>26</v>
      </c>
    </row>
    <row r="873" spans="2:2" x14ac:dyDescent="0.2">
      <c r="B873">
        <v>23</v>
      </c>
    </row>
    <row r="874" spans="2:2" x14ac:dyDescent="0.2">
      <c r="B874">
        <v>21</v>
      </c>
    </row>
    <row r="875" spans="2:2" x14ac:dyDescent="0.2">
      <c r="B875">
        <v>27</v>
      </c>
    </row>
    <row r="876" spans="2:2" x14ac:dyDescent="0.2">
      <c r="B876">
        <v>18</v>
      </c>
    </row>
    <row r="877" spans="2:2" x14ac:dyDescent="0.2">
      <c r="B877">
        <v>8</v>
      </c>
    </row>
    <row r="878" spans="2:2" x14ac:dyDescent="0.2">
      <c r="B878">
        <v>2</v>
      </c>
    </row>
    <row r="879" spans="2:2" x14ac:dyDescent="0.2">
      <c r="B879">
        <v>23</v>
      </c>
    </row>
    <row r="880" spans="2:2" x14ac:dyDescent="0.2">
      <c r="B880">
        <v>2</v>
      </c>
    </row>
    <row r="881" spans="2:2" x14ac:dyDescent="0.2">
      <c r="B881">
        <v>18</v>
      </c>
    </row>
    <row r="882" spans="2:2" x14ac:dyDescent="0.2">
      <c r="B882">
        <v>35</v>
      </c>
    </row>
    <row r="883" spans="2:2" x14ac:dyDescent="0.2">
      <c r="B883">
        <v>3</v>
      </c>
    </row>
    <row r="884" spans="2:2" x14ac:dyDescent="0.2">
      <c r="B884">
        <v>3</v>
      </c>
    </row>
    <row r="885" spans="2:2" x14ac:dyDescent="0.2">
      <c r="B885">
        <v>0</v>
      </c>
    </row>
    <row r="886" spans="2:2" x14ac:dyDescent="0.2">
      <c r="B886">
        <v>17</v>
      </c>
    </row>
    <row r="887" spans="2:2" x14ac:dyDescent="0.2">
      <c r="B887">
        <v>31</v>
      </c>
    </row>
    <row r="888" spans="2:2" x14ac:dyDescent="0.2">
      <c r="B888">
        <v>34</v>
      </c>
    </row>
    <row r="889" spans="2:2" x14ac:dyDescent="0.2">
      <c r="B889">
        <v>3</v>
      </c>
    </row>
    <row r="890" spans="2:2" x14ac:dyDescent="0.2">
      <c r="B890">
        <v>10</v>
      </c>
    </row>
    <row r="891" spans="2:2" x14ac:dyDescent="0.2">
      <c r="B891">
        <v>0</v>
      </c>
    </row>
    <row r="892" spans="2:2" x14ac:dyDescent="0.2">
      <c r="B892">
        <v>14</v>
      </c>
    </row>
    <row r="893" spans="2:2" x14ac:dyDescent="0.2">
      <c r="B893">
        <v>28</v>
      </c>
    </row>
    <row r="894" spans="2:2" x14ac:dyDescent="0.2">
      <c r="B894">
        <v>15</v>
      </c>
    </row>
    <row r="895" spans="2:2" x14ac:dyDescent="0.2">
      <c r="B895">
        <v>27</v>
      </c>
    </row>
    <row r="896" spans="2:2" x14ac:dyDescent="0.2">
      <c r="B896">
        <v>11</v>
      </c>
    </row>
    <row r="897" spans="2:2" x14ac:dyDescent="0.2">
      <c r="B897">
        <v>20</v>
      </c>
    </row>
    <row r="898" spans="2:2" x14ac:dyDescent="0.2">
      <c r="B898">
        <v>5</v>
      </c>
    </row>
    <row r="899" spans="2:2" x14ac:dyDescent="0.2">
      <c r="B899">
        <v>1</v>
      </c>
    </row>
    <row r="900" spans="2:2" x14ac:dyDescent="0.2">
      <c r="B900">
        <v>13</v>
      </c>
    </row>
    <row r="901" spans="2:2" x14ac:dyDescent="0.2">
      <c r="B901">
        <v>24</v>
      </c>
    </row>
    <row r="902" spans="2:2" x14ac:dyDescent="0.2">
      <c r="B902">
        <v>3</v>
      </c>
    </row>
    <row r="903" spans="2:2" x14ac:dyDescent="0.2">
      <c r="B903">
        <v>3</v>
      </c>
    </row>
    <row r="904" spans="2:2" x14ac:dyDescent="0.2">
      <c r="B904">
        <v>24</v>
      </c>
    </row>
    <row r="905" spans="2:2" x14ac:dyDescent="0.2">
      <c r="B905">
        <v>33</v>
      </c>
    </row>
    <row r="906" spans="2:2" x14ac:dyDescent="0.2">
      <c r="B906">
        <v>31</v>
      </c>
    </row>
    <row r="907" spans="2:2" x14ac:dyDescent="0.2">
      <c r="B907">
        <v>22</v>
      </c>
    </row>
    <row r="908" spans="2:2" x14ac:dyDescent="0.2">
      <c r="B908">
        <v>32</v>
      </c>
    </row>
    <row r="909" spans="2:2" x14ac:dyDescent="0.2">
      <c r="B909">
        <v>30</v>
      </c>
    </row>
    <row r="910" spans="2:2" x14ac:dyDescent="0.2">
      <c r="B910">
        <v>27</v>
      </c>
    </row>
    <row r="911" spans="2:2" x14ac:dyDescent="0.2">
      <c r="B911">
        <v>13</v>
      </c>
    </row>
    <row r="912" spans="2:2" x14ac:dyDescent="0.2">
      <c r="B912">
        <v>9</v>
      </c>
    </row>
    <row r="913" spans="2:2" x14ac:dyDescent="0.2">
      <c r="B913">
        <v>9</v>
      </c>
    </row>
    <row r="914" spans="2:2" x14ac:dyDescent="0.2">
      <c r="B914">
        <v>25</v>
      </c>
    </row>
    <row r="915" spans="2:2" x14ac:dyDescent="0.2">
      <c r="B915">
        <v>15</v>
      </c>
    </row>
    <row r="916" spans="2:2" x14ac:dyDescent="0.2">
      <c r="B916">
        <v>25</v>
      </c>
    </row>
    <row r="917" spans="2:2" x14ac:dyDescent="0.2">
      <c r="B917">
        <v>20</v>
      </c>
    </row>
    <row r="918" spans="2:2" x14ac:dyDescent="0.2">
      <c r="B918">
        <v>9</v>
      </c>
    </row>
    <row r="919" spans="2:2" x14ac:dyDescent="0.2">
      <c r="B919">
        <v>16</v>
      </c>
    </row>
    <row r="920" spans="2:2" x14ac:dyDescent="0.2">
      <c r="B920">
        <v>19</v>
      </c>
    </row>
    <row r="921" spans="2:2" x14ac:dyDescent="0.2">
      <c r="B921">
        <v>12</v>
      </c>
    </row>
    <row r="922" spans="2:2" x14ac:dyDescent="0.2">
      <c r="B922">
        <v>26</v>
      </c>
    </row>
    <row r="923" spans="2:2" x14ac:dyDescent="0.2">
      <c r="B923">
        <v>0</v>
      </c>
    </row>
    <row r="924" spans="2:2" x14ac:dyDescent="0.2">
      <c r="B924">
        <v>17</v>
      </c>
    </row>
    <row r="925" spans="2:2" x14ac:dyDescent="0.2">
      <c r="B925">
        <v>27</v>
      </c>
    </row>
    <row r="926" spans="2:2" x14ac:dyDescent="0.2">
      <c r="B926">
        <v>17</v>
      </c>
    </row>
    <row r="927" spans="2:2" x14ac:dyDescent="0.2">
      <c r="B927">
        <v>7</v>
      </c>
    </row>
    <row r="928" spans="2:2" x14ac:dyDescent="0.2">
      <c r="B928">
        <v>31</v>
      </c>
    </row>
    <row r="929" spans="2:2" x14ac:dyDescent="0.2">
      <c r="B929">
        <v>13</v>
      </c>
    </row>
    <row r="930" spans="2:2" x14ac:dyDescent="0.2">
      <c r="B930">
        <v>1</v>
      </c>
    </row>
    <row r="931" spans="2:2" x14ac:dyDescent="0.2">
      <c r="B931">
        <v>3</v>
      </c>
    </row>
    <row r="932" spans="2:2" x14ac:dyDescent="0.2">
      <c r="B932">
        <v>27</v>
      </c>
    </row>
    <row r="933" spans="2:2" x14ac:dyDescent="0.2">
      <c r="B933">
        <v>19</v>
      </c>
    </row>
    <row r="934" spans="2:2" x14ac:dyDescent="0.2">
      <c r="B934">
        <v>19</v>
      </c>
    </row>
    <row r="935" spans="2:2" x14ac:dyDescent="0.2">
      <c r="B935">
        <v>25</v>
      </c>
    </row>
    <row r="936" spans="2:2" x14ac:dyDescent="0.2">
      <c r="B936">
        <v>27</v>
      </c>
    </row>
    <row r="937" spans="2:2" x14ac:dyDescent="0.2">
      <c r="B937">
        <v>26</v>
      </c>
    </row>
    <row r="938" spans="2:2" x14ac:dyDescent="0.2">
      <c r="B938">
        <v>36</v>
      </c>
    </row>
    <row r="939" spans="2:2" x14ac:dyDescent="0.2">
      <c r="B939">
        <v>7</v>
      </c>
    </row>
    <row r="940" spans="2:2" x14ac:dyDescent="0.2">
      <c r="B940">
        <v>34</v>
      </c>
    </row>
    <row r="941" spans="2:2" x14ac:dyDescent="0.2">
      <c r="B941">
        <v>5</v>
      </c>
    </row>
    <row r="942" spans="2:2" x14ac:dyDescent="0.2">
      <c r="B942">
        <v>1</v>
      </c>
    </row>
    <row r="943" spans="2:2" x14ac:dyDescent="0.2">
      <c r="B943">
        <v>21</v>
      </c>
    </row>
    <row r="944" spans="2:2" x14ac:dyDescent="0.2">
      <c r="B944">
        <v>21</v>
      </c>
    </row>
    <row r="945" spans="2:2" x14ac:dyDescent="0.2">
      <c r="B945">
        <v>20</v>
      </c>
    </row>
    <row r="946" spans="2:2" x14ac:dyDescent="0.2">
      <c r="B946">
        <v>26</v>
      </c>
    </row>
    <row r="947" spans="2:2" x14ac:dyDescent="0.2">
      <c r="B947">
        <v>35</v>
      </c>
    </row>
    <row r="948" spans="2:2" x14ac:dyDescent="0.2">
      <c r="B948">
        <v>5</v>
      </c>
    </row>
    <row r="949" spans="2:2" x14ac:dyDescent="0.2">
      <c r="B949">
        <v>18</v>
      </c>
    </row>
    <row r="950" spans="2:2" x14ac:dyDescent="0.2">
      <c r="B950">
        <v>20</v>
      </c>
    </row>
    <row r="951" spans="2:2" x14ac:dyDescent="0.2">
      <c r="B951">
        <v>8</v>
      </c>
    </row>
    <row r="952" spans="2:2" x14ac:dyDescent="0.2">
      <c r="B952">
        <v>29</v>
      </c>
    </row>
    <row r="953" spans="2:2" x14ac:dyDescent="0.2">
      <c r="B953">
        <v>26</v>
      </c>
    </row>
    <row r="954" spans="2:2" x14ac:dyDescent="0.2">
      <c r="B954">
        <v>33</v>
      </c>
    </row>
    <row r="955" spans="2:2" x14ac:dyDescent="0.2">
      <c r="B955">
        <v>18</v>
      </c>
    </row>
    <row r="956" spans="2:2" x14ac:dyDescent="0.2">
      <c r="B956">
        <v>5</v>
      </c>
    </row>
    <row r="957" spans="2:2" x14ac:dyDescent="0.2">
      <c r="B957">
        <v>11</v>
      </c>
    </row>
    <row r="958" spans="2:2" x14ac:dyDescent="0.2">
      <c r="B958">
        <v>36</v>
      </c>
    </row>
    <row r="959" spans="2:2" x14ac:dyDescent="0.2">
      <c r="B959">
        <v>8</v>
      </c>
    </row>
    <row r="960" spans="2:2" x14ac:dyDescent="0.2">
      <c r="B960">
        <v>33</v>
      </c>
    </row>
    <row r="961" spans="2:2" x14ac:dyDescent="0.2">
      <c r="B961">
        <v>23</v>
      </c>
    </row>
    <row r="962" spans="2:2" x14ac:dyDescent="0.2">
      <c r="B962">
        <v>6</v>
      </c>
    </row>
    <row r="963" spans="2:2" x14ac:dyDescent="0.2">
      <c r="B963">
        <v>2</v>
      </c>
    </row>
    <row r="964" spans="2:2" x14ac:dyDescent="0.2">
      <c r="B964">
        <v>15</v>
      </c>
    </row>
    <row r="965" spans="2:2" x14ac:dyDescent="0.2">
      <c r="B965">
        <v>14</v>
      </c>
    </row>
    <row r="966" spans="2:2" x14ac:dyDescent="0.2">
      <c r="B966">
        <v>22</v>
      </c>
    </row>
    <row r="967" spans="2:2" x14ac:dyDescent="0.2">
      <c r="B967">
        <v>35</v>
      </c>
    </row>
    <row r="968" spans="2:2" x14ac:dyDescent="0.2">
      <c r="B968">
        <v>22</v>
      </c>
    </row>
    <row r="969" spans="2:2" x14ac:dyDescent="0.2">
      <c r="B969">
        <v>5</v>
      </c>
    </row>
    <row r="970" spans="2:2" x14ac:dyDescent="0.2">
      <c r="B970">
        <v>32</v>
      </c>
    </row>
    <row r="971" spans="2:2" x14ac:dyDescent="0.2">
      <c r="B971">
        <v>25</v>
      </c>
    </row>
    <row r="972" spans="2:2" x14ac:dyDescent="0.2">
      <c r="B972">
        <v>15</v>
      </c>
    </row>
    <row r="973" spans="2:2" x14ac:dyDescent="0.2">
      <c r="B973">
        <v>11</v>
      </c>
    </row>
    <row r="974" spans="2:2" x14ac:dyDescent="0.2">
      <c r="B974">
        <v>26</v>
      </c>
    </row>
    <row r="975" spans="2:2" x14ac:dyDescent="0.2">
      <c r="B975">
        <v>30</v>
      </c>
    </row>
    <row r="976" spans="2:2" x14ac:dyDescent="0.2">
      <c r="B976">
        <v>31</v>
      </c>
    </row>
    <row r="977" spans="2:2" x14ac:dyDescent="0.2">
      <c r="B977">
        <v>6</v>
      </c>
    </row>
    <row r="978" spans="2:2" x14ac:dyDescent="0.2">
      <c r="B978">
        <v>2</v>
      </c>
    </row>
    <row r="979" spans="2:2" x14ac:dyDescent="0.2">
      <c r="B979">
        <v>23</v>
      </c>
    </row>
    <row r="980" spans="2:2" x14ac:dyDescent="0.2">
      <c r="B980">
        <v>20</v>
      </c>
    </row>
    <row r="981" spans="2:2" x14ac:dyDescent="0.2">
      <c r="B981">
        <v>36</v>
      </c>
    </row>
    <row r="982" spans="2:2" x14ac:dyDescent="0.2">
      <c r="B982">
        <v>8</v>
      </c>
    </row>
    <row r="983" spans="2:2" x14ac:dyDescent="0.2">
      <c r="B983">
        <v>17</v>
      </c>
    </row>
    <row r="984" spans="2:2" x14ac:dyDescent="0.2">
      <c r="B984">
        <v>6</v>
      </c>
    </row>
    <row r="985" spans="2:2" x14ac:dyDescent="0.2">
      <c r="B985">
        <v>22</v>
      </c>
    </row>
    <row r="986" spans="2:2" x14ac:dyDescent="0.2">
      <c r="B986">
        <v>15</v>
      </c>
    </row>
    <row r="987" spans="2:2" x14ac:dyDescent="0.2">
      <c r="B987">
        <v>19</v>
      </c>
    </row>
    <row r="988" spans="2:2" x14ac:dyDescent="0.2">
      <c r="B988">
        <v>23</v>
      </c>
    </row>
    <row r="989" spans="2:2" x14ac:dyDescent="0.2">
      <c r="B989">
        <v>11</v>
      </c>
    </row>
    <row r="990" spans="2:2" x14ac:dyDescent="0.2">
      <c r="B990">
        <v>14</v>
      </c>
    </row>
    <row r="991" spans="2:2" x14ac:dyDescent="0.2">
      <c r="B991">
        <v>30</v>
      </c>
    </row>
    <row r="992" spans="2:2" x14ac:dyDescent="0.2">
      <c r="B992">
        <v>36</v>
      </c>
    </row>
    <row r="993" spans="2:2" x14ac:dyDescent="0.2">
      <c r="B993">
        <v>24</v>
      </c>
    </row>
    <row r="994" spans="2:2" x14ac:dyDescent="0.2">
      <c r="B994">
        <v>22</v>
      </c>
    </row>
    <row r="995" spans="2:2" x14ac:dyDescent="0.2">
      <c r="B995">
        <v>6</v>
      </c>
    </row>
    <row r="996" spans="2:2" x14ac:dyDescent="0.2">
      <c r="B996">
        <v>15</v>
      </c>
    </row>
    <row r="997" spans="2:2" x14ac:dyDescent="0.2">
      <c r="B997">
        <v>30</v>
      </c>
    </row>
    <row r="998" spans="2:2" x14ac:dyDescent="0.2">
      <c r="B998">
        <v>20</v>
      </c>
    </row>
    <row r="999" spans="2:2" x14ac:dyDescent="0.2">
      <c r="B999">
        <v>0</v>
      </c>
    </row>
    <row r="1000" spans="2:2" x14ac:dyDescent="0.2">
      <c r="B1000">
        <v>12</v>
      </c>
    </row>
    <row r="1001" spans="2:2" x14ac:dyDescent="0.2">
      <c r="B1001">
        <v>36</v>
      </c>
    </row>
    <row r="1002" spans="2:2" x14ac:dyDescent="0.2">
      <c r="B1002">
        <v>6</v>
      </c>
    </row>
  </sheetData>
  <mergeCells count="2">
    <mergeCell ref="A1:A7"/>
    <mergeCell ref="C1:D1"/>
  </mergeCells>
  <pageMargins left="0.7" right="0.7" top="0.75" bottom="0.75" header="0.3" footer="0.3"/>
  <ignoredErrors>
    <ignoredError sqref="D2:D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D12" sqref="D12:F12"/>
    </sheetView>
  </sheetViews>
  <sheetFormatPr defaultRowHeight="12.75" x14ac:dyDescent="0.2"/>
  <cols>
    <col min="1" max="1" width="12.42578125" customWidth="1"/>
    <col min="4" max="4" width="24.85546875" customWidth="1"/>
  </cols>
  <sheetData>
    <row r="1" spans="1:7" s="17" customFormat="1" x14ac:dyDescent="0.2">
      <c r="A1" s="30" t="s">
        <v>55</v>
      </c>
      <c r="B1" s="36" t="s">
        <v>2</v>
      </c>
      <c r="C1" s="36" t="s">
        <v>3</v>
      </c>
      <c r="D1" s="11"/>
      <c r="E1" s="36" t="s">
        <v>2</v>
      </c>
      <c r="F1" s="36" t="s">
        <v>3</v>
      </c>
      <c r="G1" s="18"/>
    </row>
    <row r="2" spans="1:7" s="1" customFormat="1" x14ac:dyDescent="0.2">
      <c r="A2" s="30"/>
      <c r="B2">
        <v>75</v>
      </c>
      <c r="C2">
        <v>77</v>
      </c>
      <c r="D2" s="42" t="s">
        <v>12</v>
      </c>
      <c r="E2" s="55">
        <f>AVERAGE(B2:B151)</f>
        <v>60.94</v>
      </c>
      <c r="F2" s="55">
        <f>AVERAGE(C2:C121)</f>
        <v>64.983333333333334</v>
      </c>
    </row>
    <row r="3" spans="1:7" x14ac:dyDescent="0.2">
      <c r="A3" s="30"/>
      <c r="B3">
        <v>64</v>
      </c>
      <c r="C3">
        <v>60</v>
      </c>
      <c r="D3" s="42" t="s">
        <v>15</v>
      </c>
      <c r="E3" s="55">
        <f>_xlfn.VAR.S(B2:B151)</f>
        <v>126.33865771812056</v>
      </c>
      <c r="F3" s="55">
        <f>_xlfn.VAR.S(C2:C121)</f>
        <v>99.898879551820798</v>
      </c>
    </row>
    <row r="4" spans="1:7" x14ac:dyDescent="0.2">
      <c r="A4" s="30"/>
      <c r="B4">
        <v>65</v>
      </c>
      <c r="C4">
        <v>50</v>
      </c>
      <c r="D4" s="42" t="s">
        <v>58</v>
      </c>
      <c r="E4" s="56">
        <v>0.01</v>
      </c>
      <c r="F4" s="57"/>
    </row>
    <row r="5" spans="1:7" x14ac:dyDescent="0.2">
      <c r="A5" s="30"/>
      <c r="B5">
        <v>55</v>
      </c>
      <c r="C5">
        <v>66</v>
      </c>
      <c r="D5" s="42" t="s">
        <v>51</v>
      </c>
      <c r="E5" s="56">
        <f>E3/F3</f>
        <v>1.2646654125143073</v>
      </c>
      <c r="F5" s="57"/>
    </row>
    <row r="6" spans="1:7" x14ac:dyDescent="0.2">
      <c r="A6" s="30"/>
      <c r="B6">
        <v>49</v>
      </c>
      <c r="C6">
        <v>62</v>
      </c>
      <c r="D6" s="42" t="s">
        <v>59</v>
      </c>
      <c r="E6" s="56">
        <f>_xlfn.F.INV(1-E4,149,119)</f>
        <v>1.5081117994053383</v>
      </c>
      <c r="F6" s="57"/>
    </row>
    <row r="7" spans="1:7" x14ac:dyDescent="0.2">
      <c r="A7" s="30"/>
      <c r="B7">
        <v>52</v>
      </c>
      <c r="C7">
        <v>71</v>
      </c>
      <c r="D7" s="60" t="s">
        <v>60</v>
      </c>
      <c r="E7" s="60"/>
      <c r="F7" s="60"/>
    </row>
    <row r="8" spans="1:7" x14ac:dyDescent="0.2">
      <c r="B8">
        <v>46</v>
      </c>
      <c r="C8">
        <v>74</v>
      </c>
    </row>
    <row r="9" spans="1:7" x14ac:dyDescent="0.2">
      <c r="B9">
        <v>55</v>
      </c>
      <c r="C9">
        <v>84</v>
      </c>
      <c r="D9" s="59" t="s">
        <v>53</v>
      </c>
      <c r="E9" s="8">
        <f>ABS(SQRT(150*120/(150+120))*(E2-F2)/SQRT(((150-1)*E3+(120-1)*F3)/(150+120-2)))</f>
        <v>3.083928122779684</v>
      </c>
    </row>
    <row r="10" spans="1:7" x14ac:dyDescent="0.2">
      <c r="B10">
        <v>65</v>
      </c>
      <c r="C10">
        <v>68</v>
      </c>
      <c r="D10" s="59" t="s">
        <v>62</v>
      </c>
      <c r="E10" s="8">
        <f>_xlfn.T.INV(1-E4,150+120-2)</f>
        <v>2.3403423158883303</v>
      </c>
    </row>
    <row r="11" spans="1:7" x14ac:dyDescent="0.2">
      <c r="B11">
        <v>55</v>
      </c>
      <c r="C11">
        <v>59</v>
      </c>
      <c r="D11" s="59" t="s">
        <v>61</v>
      </c>
      <c r="E11" s="8" t="str">
        <f>IF(E9&lt;E10,"H0","H1")</f>
        <v>H1</v>
      </c>
    </row>
    <row r="12" spans="1:7" x14ac:dyDescent="0.2">
      <c r="B12">
        <v>71</v>
      </c>
      <c r="C12">
        <v>65</v>
      </c>
      <c r="D12" s="60" t="s">
        <v>63</v>
      </c>
      <c r="E12" s="60"/>
      <c r="F12" s="60"/>
    </row>
    <row r="13" spans="1:7" x14ac:dyDescent="0.2">
      <c r="B13">
        <v>68</v>
      </c>
      <c r="C13">
        <v>55</v>
      </c>
    </row>
    <row r="14" spans="1:7" x14ac:dyDescent="0.2">
      <c r="B14">
        <v>56</v>
      </c>
      <c r="C14">
        <v>70</v>
      </c>
    </row>
    <row r="15" spans="1:7" x14ac:dyDescent="0.2">
      <c r="B15">
        <v>76</v>
      </c>
      <c r="C15">
        <v>50</v>
      </c>
    </row>
    <row r="16" spans="1:7" x14ac:dyDescent="0.2">
      <c r="B16">
        <v>75</v>
      </c>
      <c r="C16">
        <v>52</v>
      </c>
    </row>
    <row r="17" spans="2:3" x14ac:dyDescent="0.2">
      <c r="B17">
        <v>51</v>
      </c>
      <c r="C17">
        <v>79</v>
      </c>
    </row>
    <row r="18" spans="2:3" x14ac:dyDescent="0.2">
      <c r="B18">
        <v>61</v>
      </c>
      <c r="C18">
        <v>84</v>
      </c>
    </row>
    <row r="19" spans="2:3" x14ac:dyDescent="0.2">
      <c r="B19">
        <v>59</v>
      </c>
      <c r="C19">
        <v>69</v>
      </c>
    </row>
    <row r="20" spans="2:3" x14ac:dyDescent="0.2">
      <c r="B20">
        <v>56</v>
      </c>
      <c r="C20">
        <v>74</v>
      </c>
    </row>
    <row r="21" spans="2:3" x14ac:dyDescent="0.2">
      <c r="B21">
        <v>41</v>
      </c>
      <c r="C21">
        <v>58</v>
      </c>
    </row>
    <row r="22" spans="2:3" x14ac:dyDescent="0.2">
      <c r="B22">
        <v>43</v>
      </c>
      <c r="C22">
        <v>82</v>
      </c>
    </row>
    <row r="23" spans="2:3" x14ac:dyDescent="0.2">
      <c r="B23">
        <v>80</v>
      </c>
      <c r="C23">
        <v>70</v>
      </c>
    </row>
    <row r="24" spans="2:3" x14ac:dyDescent="0.2">
      <c r="B24">
        <v>76</v>
      </c>
      <c r="C24">
        <v>67</v>
      </c>
    </row>
    <row r="25" spans="2:3" x14ac:dyDescent="0.2">
      <c r="B25">
        <v>58</v>
      </c>
      <c r="C25">
        <v>69</v>
      </c>
    </row>
    <row r="26" spans="2:3" x14ac:dyDescent="0.2">
      <c r="B26">
        <v>64</v>
      </c>
      <c r="C26">
        <v>69</v>
      </c>
    </row>
    <row r="27" spans="2:3" x14ac:dyDescent="0.2">
      <c r="B27">
        <v>67</v>
      </c>
      <c r="C27">
        <v>76</v>
      </c>
    </row>
    <row r="28" spans="2:3" x14ac:dyDescent="0.2">
      <c r="B28">
        <v>56</v>
      </c>
      <c r="C28">
        <v>79</v>
      </c>
    </row>
    <row r="29" spans="2:3" x14ac:dyDescent="0.2">
      <c r="B29">
        <v>67</v>
      </c>
      <c r="C29">
        <v>65</v>
      </c>
    </row>
    <row r="30" spans="2:3" x14ac:dyDescent="0.2">
      <c r="B30">
        <v>76</v>
      </c>
      <c r="C30">
        <v>56</v>
      </c>
    </row>
    <row r="31" spans="2:3" x14ac:dyDescent="0.2">
      <c r="B31">
        <v>43</v>
      </c>
      <c r="C31">
        <v>58</v>
      </c>
    </row>
    <row r="32" spans="2:3" x14ac:dyDescent="0.2">
      <c r="B32">
        <v>69</v>
      </c>
      <c r="C32">
        <v>61</v>
      </c>
    </row>
    <row r="33" spans="2:3" x14ac:dyDescent="0.2">
      <c r="B33">
        <v>50</v>
      </c>
      <c r="C33">
        <v>71</v>
      </c>
    </row>
    <row r="34" spans="2:3" x14ac:dyDescent="0.2">
      <c r="B34">
        <v>52</v>
      </c>
      <c r="C34">
        <v>69</v>
      </c>
    </row>
    <row r="35" spans="2:3" x14ac:dyDescent="0.2">
      <c r="B35">
        <v>74</v>
      </c>
      <c r="C35">
        <v>44</v>
      </c>
    </row>
    <row r="36" spans="2:3" x14ac:dyDescent="0.2">
      <c r="B36">
        <v>50</v>
      </c>
      <c r="C36">
        <v>61</v>
      </c>
    </row>
    <row r="37" spans="2:3" x14ac:dyDescent="0.2">
      <c r="B37">
        <v>74</v>
      </c>
      <c r="C37">
        <v>60</v>
      </c>
    </row>
    <row r="38" spans="2:3" x14ac:dyDescent="0.2">
      <c r="B38">
        <v>64</v>
      </c>
      <c r="C38">
        <v>59</v>
      </c>
    </row>
    <row r="39" spans="2:3" x14ac:dyDescent="0.2">
      <c r="B39">
        <v>58</v>
      </c>
      <c r="C39">
        <v>69</v>
      </c>
    </row>
    <row r="40" spans="2:3" x14ac:dyDescent="0.2">
      <c r="B40">
        <v>67</v>
      </c>
      <c r="C40">
        <v>57</v>
      </c>
    </row>
    <row r="41" spans="2:3" x14ac:dyDescent="0.2">
      <c r="B41">
        <v>53</v>
      </c>
      <c r="C41">
        <v>69</v>
      </c>
    </row>
    <row r="42" spans="2:3" x14ac:dyDescent="0.2">
      <c r="B42">
        <v>56</v>
      </c>
      <c r="C42">
        <v>59</v>
      </c>
    </row>
    <row r="43" spans="2:3" x14ac:dyDescent="0.2">
      <c r="B43">
        <v>52</v>
      </c>
      <c r="C43">
        <v>70</v>
      </c>
    </row>
    <row r="44" spans="2:3" x14ac:dyDescent="0.2">
      <c r="B44">
        <v>66</v>
      </c>
      <c r="C44">
        <v>66</v>
      </c>
    </row>
    <row r="45" spans="2:3" x14ac:dyDescent="0.2">
      <c r="B45">
        <v>52</v>
      </c>
      <c r="C45">
        <v>59</v>
      </c>
    </row>
    <row r="46" spans="2:3" x14ac:dyDescent="0.2">
      <c r="B46">
        <v>68</v>
      </c>
      <c r="C46">
        <v>64</v>
      </c>
    </row>
    <row r="47" spans="2:3" x14ac:dyDescent="0.2">
      <c r="B47">
        <v>60</v>
      </c>
      <c r="C47">
        <v>68</v>
      </c>
    </row>
    <row r="48" spans="2:3" x14ac:dyDescent="0.2">
      <c r="B48">
        <v>57</v>
      </c>
      <c r="C48">
        <v>64</v>
      </c>
    </row>
    <row r="49" spans="2:3" x14ac:dyDescent="0.2">
      <c r="B49">
        <v>56</v>
      </c>
      <c r="C49">
        <v>62</v>
      </c>
    </row>
    <row r="50" spans="2:3" x14ac:dyDescent="0.2">
      <c r="B50">
        <v>69</v>
      </c>
      <c r="C50">
        <v>45</v>
      </c>
    </row>
    <row r="51" spans="2:3" x14ac:dyDescent="0.2">
      <c r="B51">
        <v>69</v>
      </c>
      <c r="C51">
        <v>66</v>
      </c>
    </row>
    <row r="52" spans="2:3" x14ac:dyDescent="0.2">
      <c r="B52">
        <v>65</v>
      </c>
      <c r="C52">
        <v>68</v>
      </c>
    </row>
    <row r="53" spans="2:3" x14ac:dyDescent="0.2">
      <c r="B53">
        <v>63</v>
      </c>
      <c r="C53">
        <v>47</v>
      </c>
    </row>
    <row r="54" spans="2:3" x14ac:dyDescent="0.2">
      <c r="B54">
        <v>42</v>
      </c>
      <c r="C54">
        <v>69</v>
      </c>
    </row>
    <row r="55" spans="2:3" x14ac:dyDescent="0.2">
      <c r="B55">
        <v>64</v>
      </c>
      <c r="C55">
        <v>74</v>
      </c>
    </row>
    <row r="56" spans="2:3" x14ac:dyDescent="0.2">
      <c r="B56">
        <v>93</v>
      </c>
      <c r="C56">
        <v>72</v>
      </c>
    </row>
    <row r="57" spans="2:3" x14ac:dyDescent="0.2">
      <c r="B57">
        <v>71</v>
      </c>
      <c r="C57">
        <v>60</v>
      </c>
    </row>
    <row r="58" spans="2:3" x14ac:dyDescent="0.2">
      <c r="B58">
        <v>77</v>
      </c>
      <c r="C58">
        <v>57</v>
      </c>
    </row>
    <row r="59" spans="2:3" x14ac:dyDescent="0.2">
      <c r="B59">
        <v>43</v>
      </c>
      <c r="C59">
        <v>47</v>
      </c>
    </row>
    <row r="60" spans="2:3" x14ac:dyDescent="0.2">
      <c r="B60">
        <v>53</v>
      </c>
      <c r="C60">
        <v>62</v>
      </c>
    </row>
    <row r="61" spans="2:3" x14ac:dyDescent="0.2">
      <c r="B61">
        <v>44</v>
      </c>
      <c r="C61">
        <v>67</v>
      </c>
    </row>
    <row r="62" spans="2:3" x14ac:dyDescent="0.2">
      <c r="B62">
        <v>62</v>
      </c>
      <c r="C62">
        <v>73</v>
      </c>
    </row>
    <row r="63" spans="2:3" x14ac:dyDescent="0.2">
      <c r="B63">
        <v>72</v>
      </c>
      <c r="C63">
        <v>75</v>
      </c>
    </row>
    <row r="64" spans="2:3" x14ac:dyDescent="0.2">
      <c r="B64">
        <v>50</v>
      </c>
      <c r="C64">
        <v>52</v>
      </c>
    </row>
    <row r="65" spans="2:3" x14ac:dyDescent="0.2">
      <c r="B65">
        <v>58</v>
      </c>
      <c r="C65">
        <v>64</v>
      </c>
    </row>
    <row r="66" spans="2:3" x14ac:dyDescent="0.2">
      <c r="B66">
        <v>53</v>
      </c>
      <c r="C66">
        <v>58</v>
      </c>
    </row>
    <row r="67" spans="2:3" x14ac:dyDescent="0.2">
      <c r="B67">
        <v>65</v>
      </c>
      <c r="C67">
        <v>69</v>
      </c>
    </row>
    <row r="68" spans="2:3" x14ac:dyDescent="0.2">
      <c r="B68">
        <v>67</v>
      </c>
      <c r="C68">
        <v>59</v>
      </c>
    </row>
    <row r="69" spans="2:3" x14ac:dyDescent="0.2">
      <c r="B69">
        <v>55</v>
      </c>
      <c r="C69">
        <v>64</v>
      </c>
    </row>
    <row r="70" spans="2:3" x14ac:dyDescent="0.2">
      <c r="B70">
        <v>56</v>
      </c>
      <c r="C70">
        <v>63</v>
      </c>
    </row>
    <row r="71" spans="2:3" x14ac:dyDescent="0.2">
      <c r="B71">
        <v>64</v>
      </c>
      <c r="C71">
        <v>54</v>
      </c>
    </row>
    <row r="72" spans="2:3" x14ac:dyDescent="0.2">
      <c r="B72">
        <v>66</v>
      </c>
      <c r="C72">
        <v>78</v>
      </c>
    </row>
    <row r="73" spans="2:3" x14ac:dyDescent="0.2">
      <c r="B73">
        <v>70</v>
      </c>
      <c r="C73">
        <v>82</v>
      </c>
    </row>
    <row r="74" spans="2:3" x14ac:dyDescent="0.2">
      <c r="B74">
        <v>75</v>
      </c>
      <c r="C74">
        <v>62</v>
      </c>
    </row>
    <row r="75" spans="2:3" x14ac:dyDescent="0.2">
      <c r="B75">
        <v>58</v>
      </c>
      <c r="C75">
        <v>66</v>
      </c>
    </row>
    <row r="76" spans="2:3" x14ac:dyDescent="0.2">
      <c r="B76">
        <v>55</v>
      </c>
      <c r="C76">
        <v>78</v>
      </c>
    </row>
    <row r="77" spans="2:3" x14ac:dyDescent="0.2">
      <c r="B77">
        <v>59</v>
      </c>
      <c r="C77">
        <v>60</v>
      </c>
    </row>
    <row r="78" spans="2:3" x14ac:dyDescent="0.2">
      <c r="B78">
        <v>76</v>
      </c>
      <c r="C78">
        <v>72</v>
      </c>
    </row>
    <row r="79" spans="2:3" x14ac:dyDescent="0.2">
      <c r="B79">
        <v>36</v>
      </c>
      <c r="C79">
        <v>66</v>
      </c>
    </row>
    <row r="80" spans="2:3" x14ac:dyDescent="0.2">
      <c r="B80">
        <v>68</v>
      </c>
      <c r="C80">
        <v>62</v>
      </c>
    </row>
    <row r="81" spans="2:3" x14ac:dyDescent="0.2">
      <c r="B81">
        <v>79</v>
      </c>
      <c r="C81">
        <v>68</v>
      </c>
    </row>
    <row r="82" spans="2:3" x14ac:dyDescent="0.2">
      <c r="B82">
        <v>48</v>
      </c>
      <c r="C82">
        <v>45</v>
      </c>
    </row>
    <row r="83" spans="2:3" x14ac:dyDescent="0.2">
      <c r="B83">
        <v>62</v>
      </c>
      <c r="C83">
        <v>52</v>
      </c>
    </row>
    <row r="84" spans="2:3" x14ac:dyDescent="0.2">
      <c r="B84">
        <v>77</v>
      </c>
      <c r="C84">
        <v>60</v>
      </c>
    </row>
    <row r="85" spans="2:3" x14ac:dyDescent="0.2">
      <c r="B85">
        <v>59</v>
      </c>
      <c r="C85">
        <v>67</v>
      </c>
    </row>
    <row r="86" spans="2:3" x14ac:dyDescent="0.2">
      <c r="B86">
        <v>42</v>
      </c>
      <c r="C86">
        <v>37</v>
      </c>
    </row>
    <row r="87" spans="2:3" x14ac:dyDescent="0.2">
      <c r="B87">
        <v>36</v>
      </c>
      <c r="C87">
        <v>73</v>
      </c>
    </row>
    <row r="88" spans="2:3" x14ac:dyDescent="0.2">
      <c r="B88">
        <v>57</v>
      </c>
      <c r="C88">
        <v>75</v>
      </c>
    </row>
    <row r="89" spans="2:3" x14ac:dyDescent="0.2">
      <c r="B89">
        <v>76</v>
      </c>
      <c r="C89">
        <v>65</v>
      </c>
    </row>
    <row r="90" spans="2:3" x14ac:dyDescent="0.2">
      <c r="B90">
        <v>61</v>
      </c>
      <c r="C90">
        <v>81</v>
      </c>
    </row>
    <row r="91" spans="2:3" x14ac:dyDescent="0.2">
      <c r="B91">
        <v>66</v>
      </c>
      <c r="C91">
        <v>76</v>
      </c>
    </row>
    <row r="92" spans="2:3" x14ac:dyDescent="0.2">
      <c r="B92">
        <v>58</v>
      </c>
      <c r="C92">
        <v>62</v>
      </c>
    </row>
    <row r="93" spans="2:3" x14ac:dyDescent="0.2">
      <c r="B93">
        <v>82</v>
      </c>
      <c r="C93">
        <v>93</v>
      </c>
    </row>
    <row r="94" spans="2:3" x14ac:dyDescent="0.2">
      <c r="B94">
        <v>53</v>
      </c>
      <c r="C94">
        <v>68</v>
      </c>
    </row>
    <row r="95" spans="2:3" x14ac:dyDescent="0.2">
      <c r="B95">
        <v>64</v>
      </c>
      <c r="C95">
        <v>69</v>
      </c>
    </row>
    <row r="96" spans="2:3" x14ac:dyDescent="0.2">
      <c r="B96">
        <v>50</v>
      </c>
      <c r="C96">
        <v>77</v>
      </c>
    </row>
    <row r="97" spans="2:3" x14ac:dyDescent="0.2">
      <c r="B97">
        <v>48</v>
      </c>
      <c r="C97">
        <v>70</v>
      </c>
    </row>
    <row r="98" spans="2:3" x14ac:dyDescent="0.2">
      <c r="B98">
        <v>64</v>
      </c>
      <c r="C98">
        <v>55</v>
      </c>
    </row>
    <row r="99" spans="2:3" x14ac:dyDescent="0.2">
      <c r="B99">
        <v>66</v>
      </c>
      <c r="C99">
        <v>60</v>
      </c>
    </row>
    <row r="100" spans="2:3" x14ac:dyDescent="0.2">
      <c r="B100">
        <v>61</v>
      </c>
      <c r="C100">
        <v>73</v>
      </c>
    </row>
    <row r="101" spans="2:3" x14ac:dyDescent="0.2">
      <c r="B101">
        <v>61</v>
      </c>
      <c r="C101">
        <v>61</v>
      </c>
    </row>
    <row r="102" spans="2:3" x14ac:dyDescent="0.2">
      <c r="B102">
        <v>43</v>
      </c>
      <c r="C102">
        <v>57</v>
      </c>
    </row>
    <row r="103" spans="2:3" x14ac:dyDescent="0.2">
      <c r="B103">
        <v>60</v>
      </c>
      <c r="C103">
        <v>80</v>
      </c>
    </row>
    <row r="104" spans="2:3" x14ac:dyDescent="0.2">
      <c r="B104">
        <v>58</v>
      </c>
      <c r="C104">
        <v>73</v>
      </c>
    </row>
    <row r="105" spans="2:3" x14ac:dyDescent="0.2">
      <c r="B105">
        <v>66</v>
      </c>
      <c r="C105">
        <v>40</v>
      </c>
    </row>
    <row r="106" spans="2:3" x14ac:dyDescent="0.2">
      <c r="B106">
        <v>59</v>
      </c>
      <c r="C106">
        <v>71</v>
      </c>
    </row>
    <row r="107" spans="2:3" x14ac:dyDescent="0.2">
      <c r="B107">
        <v>56</v>
      </c>
      <c r="C107">
        <v>54</v>
      </c>
    </row>
    <row r="108" spans="2:3" x14ac:dyDescent="0.2">
      <c r="B108">
        <v>53</v>
      </c>
      <c r="C108">
        <v>65</v>
      </c>
    </row>
    <row r="109" spans="2:3" x14ac:dyDescent="0.2">
      <c r="B109">
        <v>55</v>
      </c>
      <c r="C109">
        <v>79</v>
      </c>
    </row>
    <row r="110" spans="2:3" x14ac:dyDescent="0.2">
      <c r="B110">
        <v>79</v>
      </c>
      <c r="C110">
        <v>60</v>
      </c>
    </row>
    <row r="111" spans="2:3" x14ac:dyDescent="0.2">
      <c r="B111">
        <v>51</v>
      </c>
      <c r="C111">
        <v>52</v>
      </c>
    </row>
    <row r="112" spans="2:3" x14ac:dyDescent="0.2">
      <c r="B112">
        <v>56</v>
      </c>
      <c r="C112">
        <v>65</v>
      </c>
    </row>
    <row r="113" spans="2:3" x14ac:dyDescent="0.2">
      <c r="B113">
        <v>98</v>
      </c>
      <c r="C113">
        <v>68</v>
      </c>
    </row>
    <row r="114" spans="2:3" x14ac:dyDescent="0.2">
      <c r="B114">
        <v>71</v>
      </c>
      <c r="C114">
        <v>57</v>
      </c>
    </row>
    <row r="115" spans="2:3" x14ac:dyDescent="0.2">
      <c r="B115">
        <v>72</v>
      </c>
      <c r="C115">
        <v>48</v>
      </c>
    </row>
    <row r="116" spans="2:3" x14ac:dyDescent="0.2">
      <c r="B116">
        <v>58</v>
      </c>
      <c r="C116">
        <v>61</v>
      </c>
    </row>
    <row r="117" spans="2:3" x14ac:dyDescent="0.2">
      <c r="B117">
        <v>55</v>
      </c>
      <c r="C117">
        <v>85</v>
      </c>
    </row>
    <row r="118" spans="2:3" x14ac:dyDescent="0.2">
      <c r="B118">
        <v>66</v>
      </c>
      <c r="C118">
        <v>71</v>
      </c>
    </row>
    <row r="119" spans="2:3" x14ac:dyDescent="0.2">
      <c r="B119">
        <v>43</v>
      </c>
      <c r="C119">
        <v>56</v>
      </c>
    </row>
    <row r="120" spans="2:3" x14ac:dyDescent="0.2">
      <c r="B120">
        <v>82</v>
      </c>
      <c r="C120">
        <v>66</v>
      </c>
    </row>
    <row r="121" spans="2:3" x14ac:dyDescent="0.2">
      <c r="B121">
        <v>47</v>
      </c>
      <c r="C121">
        <v>62</v>
      </c>
    </row>
    <row r="122" spans="2:3" x14ac:dyDescent="0.2">
      <c r="B122">
        <v>58</v>
      </c>
    </row>
    <row r="123" spans="2:3" x14ac:dyDescent="0.2">
      <c r="B123">
        <v>74</v>
      </c>
    </row>
    <row r="124" spans="2:3" x14ac:dyDescent="0.2">
      <c r="B124">
        <v>45</v>
      </c>
    </row>
    <row r="125" spans="2:3" x14ac:dyDescent="0.2">
      <c r="B125">
        <v>46</v>
      </c>
    </row>
    <row r="126" spans="2:3" x14ac:dyDescent="0.2">
      <c r="B126">
        <v>59</v>
      </c>
    </row>
    <row r="127" spans="2:3" x14ac:dyDescent="0.2">
      <c r="B127">
        <v>46</v>
      </c>
    </row>
    <row r="128" spans="2:3" x14ac:dyDescent="0.2">
      <c r="B128">
        <v>74</v>
      </c>
    </row>
    <row r="129" spans="2:2" x14ac:dyDescent="0.2">
      <c r="B129">
        <v>60</v>
      </c>
    </row>
    <row r="130" spans="2:2" x14ac:dyDescent="0.2">
      <c r="B130">
        <v>62</v>
      </c>
    </row>
    <row r="131" spans="2:2" x14ac:dyDescent="0.2">
      <c r="B131">
        <v>53</v>
      </c>
    </row>
    <row r="132" spans="2:2" x14ac:dyDescent="0.2">
      <c r="B132">
        <v>70</v>
      </c>
    </row>
    <row r="133" spans="2:2" x14ac:dyDescent="0.2">
      <c r="B133">
        <v>63</v>
      </c>
    </row>
    <row r="134" spans="2:2" x14ac:dyDescent="0.2">
      <c r="B134">
        <v>55</v>
      </c>
    </row>
    <row r="135" spans="2:2" x14ac:dyDescent="0.2">
      <c r="B135">
        <v>65</v>
      </c>
    </row>
    <row r="136" spans="2:2" x14ac:dyDescent="0.2">
      <c r="B136">
        <v>55</v>
      </c>
    </row>
    <row r="137" spans="2:2" x14ac:dyDescent="0.2">
      <c r="B137">
        <v>36</v>
      </c>
    </row>
    <row r="138" spans="2:2" x14ac:dyDescent="0.2">
      <c r="B138">
        <v>74</v>
      </c>
    </row>
    <row r="139" spans="2:2" x14ac:dyDescent="0.2">
      <c r="B139">
        <v>62</v>
      </c>
    </row>
    <row r="140" spans="2:2" x14ac:dyDescent="0.2">
      <c r="B140">
        <v>60</v>
      </c>
    </row>
    <row r="141" spans="2:2" x14ac:dyDescent="0.2">
      <c r="B141">
        <v>53</v>
      </c>
    </row>
    <row r="142" spans="2:2" x14ac:dyDescent="0.2">
      <c r="B142">
        <v>65</v>
      </c>
    </row>
    <row r="143" spans="2:2" x14ac:dyDescent="0.2">
      <c r="B143">
        <v>65</v>
      </c>
    </row>
    <row r="144" spans="2:2" x14ac:dyDescent="0.2">
      <c r="B144">
        <v>85</v>
      </c>
    </row>
    <row r="145" spans="2:2" x14ac:dyDescent="0.2">
      <c r="B145">
        <v>66</v>
      </c>
    </row>
    <row r="146" spans="2:2" x14ac:dyDescent="0.2">
      <c r="B146">
        <v>67</v>
      </c>
    </row>
    <row r="147" spans="2:2" x14ac:dyDescent="0.2">
      <c r="B147">
        <v>42</v>
      </c>
    </row>
    <row r="148" spans="2:2" x14ac:dyDescent="0.2">
      <c r="B148">
        <v>69</v>
      </c>
    </row>
    <row r="149" spans="2:2" x14ac:dyDescent="0.2">
      <c r="B149">
        <v>55</v>
      </c>
    </row>
    <row r="150" spans="2:2" x14ac:dyDescent="0.2">
      <c r="B150">
        <v>62</v>
      </c>
    </row>
    <row r="151" spans="2:2" x14ac:dyDescent="0.2">
      <c r="B151">
        <v>76</v>
      </c>
    </row>
  </sheetData>
  <mergeCells count="6">
    <mergeCell ref="D12:F12"/>
    <mergeCell ref="A1:A7"/>
    <mergeCell ref="E4:F4"/>
    <mergeCell ref="E5:F5"/>
    <mergeCell ref="E6:F6"/>
    <mergeCell ref="D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zoomScale="85" zoomScaleNormal="85" workbookViewId="0">
      <selection activeCell="H19" sqref="H19"/>
    </sheetView>
  </sheetViews>
  <sheetFormatPr defaultRowHeight="12.75" x14ac:dyDescent="0.2"/>
  <cols>
    <col min="1" max="1" width="12.5703125" customWidth="1"/>
    <col min="4" max="4" width="25.85546875" customWidth="1"/>
    <col min="5" max="5" width="15.5703125" customWidth="1"/>
  </cols>
  <sheetData>
    <row r="1" spans="1:10" s="17" customFormat="1" x14ac:dyDescent="0.2">
      <c r="A1" s="30" t="s">
        <v>64</v>
      </c>
      <c r="B1" s="50" t="s">
        <v>0</v>
      </c>
      <c r="C1" s="50" t="s">
        <v>1</v>
      </c>
      <c r="D1" s="42"/>
      <c r="E1" s="36" t="s">
        <v>0</v>
      </c>
      <c r="F1" s="62" t="s">
        <v>1</v>
      </c>
    </row>
    <row r="2" spans="1:10" s="1" customFormat="1" x14ac:dyDescent="0.2">
      <c r="A2" s="30"/>
      <c r="B2">
        <v>42</v>
      </c>
      <c r="C2">
        <v>41</v>
      </c>
      <c r="D2" s="42" t="s">
        <v>12</v>
      </c>
      <c r="E2" s="55">
        <f>AVERAGE(B2:B151)</f>
        <v>32.573333333333331</v>
      </c>
      <c r="F2" s="55">
        <f>AVERAGE(C2:C151)</f>
        <v>28.56</v>
      </c>
    </row>
    <row r="3" spans="1:10" x14ac:dyDescent="0.2">
      <c r="A3" s="30"/>
      <c r="B3">
        <v>20</v>
      </c>
      <c r="C3">
        <v>18</v>
      </c>
      <c r="D3" s="42" t="s">
        <v>15</v>
      </c>
      <c r="E3" s="55">
        <f>_xlfn.VAR.S(B2:B151)</f>
        <v>96.930827740492148</v>
      </c>
      <c r="F3" s="55">
        <f>_xlfn.VAR.S(C2:C151)</f>
        <v>67.630604026845674</v>
      </c>
    </row>
    <row r="4" spans="1:10" x14ac:dyDescent="0.2">
      <c r="A4" s="30"/>
      <c r="B4">
        <v>38</v>
      </c>
      <c r="C4">
        <v>29</v>
      </c>
      <c r="D4" s="42" t="s">
        <v>67</v>
      </c>
      <c r="E4" s="56">
        <f>_xlfn.COVARIANCE.S(B2:B151,C2:C151)</f>
        <v>57.576107382550326</v>
      </c>
      <c r="F4" s="57"/>
    </row>
    <row r="5" spans="1:10" x14ac:dyDescent="0.2">
      <c r="A5" s="30"/>
      <c r="B5">
        <v>48</v>
      </c>
      <c r="C5">
        <v>37</v>
      </c>
      <c r="D5" s="42" t="s">
        <v>66</v>
      </c>
      <c r="E5" s="56">
        <f>E4/(SQRT(E3*F3))</f>
        <v>0.7111147809994145</v>
      </c>
      <c r="F5" s="57"/>
    </row>
    <row r="6" spans="1:10" x14ac:dyDescent="0.2">
      <c r="A6" s="30"/>
      <c r="B6">
        <v>39</v>
      </c>
      <c r="C6">
        <v>29</v>
      </c>
      <c r="D6" s="42" t="s">
        <v>68</v>
      </c>
      <c r="E6" s="58">
        <f>CORREL(B2:B151,C2:C151)</f>
        <v>0.71111478099941439</v>
      </c>
      <c r="F6" s="58"/>
    </row>
    <row r="7" spans="1:10" x14ac:dyDescent="0.2">
      <c r="A7" s="30"/>
      <c r="B7">
        <v>18</v>
      </c>
      <c r="C7">
        <v>21</v>
      </c>
      <c r="D7" s="42" t="s">
        <v>65</v>
      </c>
      <c r="E7" s="15">
        <v>0.01</v>
      </c>
      <c r="F7" s="63"/>
    </row>
    <row r="8" spans="1:10" ht="12.75" customHeight="1" x14ac:dyDescent="0.2">
      <c r="B8">
        <v>23</v>
      </c>
      <c r="C8">
        <v>34</v>
      </c>
      <c r="D8" s="42" t="s">
        <v>69</v>
      </c>
      <c r="E8" s="8">
        <f>TINV(0.01,148)</f>
        <v>2.6094563312922148</v>
      </c>
      <c r="F8" s="63"/>
    </row>
    <row r="9" spans="1:10" x14ac:dyDescent="0.2">
      <c r="B9">
        <v>23</v>
      </c>
      <c r="C9">
        <v>18</v>
      </c>
      <c r="D9" s="42" t="s">
        <v>53</v>
      </c>
      <c r="E9" s="8">
        <f>E5*SQRT(148)/SQRT(1-(E5)^2)</f>
        <v>12.304623550889795</v>
      </c>
      <c r="F9" s="63"/>
    </row>
    <row r="10" spans="1:10" x14ac:dyDescent="0.2">
      <c r="B10">
        <v>39</v>
      </c>
      <c r="C10">
        <v>29</v>
      </c>
      <c r="D10" s="42" t="s">
        <v>70</v>
      </c>
      <c r="E10" s="8">
        <v>20</v>
      </c>
      <c r="F10" s="63"/>
    </row>
    <row r="11" spans="1:10" x14ac:dyDescent="0.2">
      <c r="B11">
        <v>34</v>
      </c>
      <c r="C11">
        <v>32</v>
      </c>
      <c r="D11" s="77" t="s">
        <v>71</v>
      </c>
      <c r="E11" s="75">
        <f>0.594*E10+9.2117</f>
        <v>21.091699999999999</v>
      </c>
      <c r="F11" s="63"/>
    </row>
    <row r="12" spans="1:10" x14ac:dyDescent="0.2">
      <c r="B12">
        <v>39</v>
      </c>
      <c r="C12">
        <v>25</v>
      </c>
      <c r="D12" s="78"/>
      <c r="E12" s="76"/>
      <c r="F12" s="63"/>
    </row>
    <row r="13" spans="1:10" x14ac:dyDescent="0.2">
      <c r="B13">
        <v>27</v>
      </c>
      <c r="C13">
        <v>21</v>
      </c>
      <c r="D13" s="42" t="s">
        <v>72</v>
      </c>
      <c r="E13" s="61">
        <f>MAX(B2:B151)</f>
        <v>72</v>
      </c>
      <c r="F13" s="63"/>
    </row>
    <row r="14" spans="1:10" x14ac:dyDescent="0.2">
      <c r="B14">
        <v>33</v>
      </c>
      <c r="C14">
        <v>29</v>
      </c>
      <c r="D14" s="42" t="s">
        <v>73</v>
      </c>
      <c r="E14" s="61">
        <f>MAX(C2:C151)</f>
        <v>58</v>
      </c>
      <c r="F14" s="63"/>
    </row>
    <row r="15" spans="1:10" ht="13.5" thickBot="1" x14ac:dyDescent="0.25">
      <c r="B15">
        <v>19</v>
      </c>
      <c r="C15">
        <v>22</v>
      </c>
      <c r="D15" s="42" t="s">
        <v>74</v>
      </c>
      <c r="E15" s="61">
        <f>MIN(B2:B151)</f>
        <v>18</v>
      </c>
      <c r="F15" s="63"/>
    </row>
    <row r="16" spans="1:10" x14ac:dyDescent="0.2">
      <c r="B16">
        <v>28</v>
      </c>
      <c r="C16">
        <v>28</v>
      </c>
      <c r="D16" s="42" t="s">
        <v>75</v>
      </c>
      <c r="E16" s="61">
        <f>MIN(C2:C151)</f>
        <v>18</v>
      </c>
      <c r="F16" s="63"/>
      <c r="H16" s="54" t="s">
        <v>42</v>
      </c>
      <c r="I16" s="54" t="s">
        <v>43</v>
      </c>
      <c r="J16" s="54" t="s">
        <v>53</v>
      </c>
    </row>
    <row r="17" spans="2:10" ht="13.5" thickBot="1" x14ac:dyDescent="0.25">
      <c r="B17">
        <v>27</v>
      </c>
      <c r="C17">
        <v>18</v>
      </c>
      <c r="H17" s="34">
        <v>0.05</v>
      </c>
      <c r="I17" s="34">
        <f>_xlfn.NORM.S.INV(1-H17/2)</f>
        <v>1.9599639845400536</v>
      </c>
      <c r="J17" s="34">
        <f>SQRT(150/E3)*(E2-32)</f>
        <v>0.71321728687922226</v>
      </c>
    </row>
    <row r="18" spans="2:10" ht="13.5" thickBot="1" x14ac:dyDescent="0.25">
      <c r="B18">
        <v>22</v>
      </c>
      <c r="C18">
        <v>18</v>
      </c>
      <c r="H18" s="89">
        <v>0.01</v>
      </c>
      <c r="I18" s="34">
        <f t="shared" ref="I18:I27" si="0">_xlfn.NORM.S.INV(1-H18/2)</f>
        <v>2.5758293035488999</v>
      </c>
    </row>
    <row r="19" spans="2:10" ht="13.5" thickBot="1" x14ac:dyDescent="0.25">
      <c r="B19">
        <v>25</v>
      </c>
      <c r="C19">
        <v>18</v>
      </c>
      <c r="D19" s="42" t="s">
        <v>79</v>
      </c>
      <c r="E19" s="61">
        <v>32</v>
      </c>
      <c r="H19" s="33">
        <v>0.2</v>
      </c>
      <c r="I19" s="34">
        <f>_xlfn.NORM.S.INV(1-H19/2)</f>
        <v>1.2815515655446006</v>
      </c>
    </row>
    <row r="20" spans="2:10" ht="13.5" thickBot="1" x14ac:dyDescent="0.25">
      <c r="B20">
        <v>44</v>
      </c>
      <c r="C20">
        <v>32</v>
      </c>
      <c r="D20" s="42" t="s">
        <v>12</v>
      </c>
      <c r="E20" s="61">
        <f>E2</f>
        <v>32.573333333333331</v>
      </c>
      <c r="H20" s="33">
        <v>0.3</v>
      </c>
      <c r="I20" s="34">
        <f t="shared" si="0"/>
        <v>1.0364333894937898</v>
      </c>
    </row>
    <row r="21" spans="2:10" ht="13.5" thickBot="1" x14ac:dyDescent="0.25">
      <c r="B21">
        <v>36</v>
      </c>
      <c r="C21">
        <v>27</v>
      </c>
      <c r="D21" s="42"/>
      <c r="E21" s="61"/>
      <c r="H21" s="33">
        <v>0.4</v>
      </c>
      <c r="I21" s="34">
        <f t="shared" si="0"/>
        <v>0.84162123357291474</v>
      </c>
    </row>
    <row r="22" spans="2:10" ht="13.5" thickBot="1" x14ac:dyDescent="0.25">
      <c r="B22">
        <v>28</v>
      </c>
      <c r="C22">
        <v>23</v>
      </c>
      <c r="D22" s="42"/>
      <c r="E22" s="61"/>
      <c r="H22" s="33">
        <v>0.5</v>
      </c>
      <c r="I22" s="34">
        <f t="shared" si="0"/>
        <v>0.67448975019608193</v>
      </c>
    </row>
    <row r="23" spans="2:10" ht="13.5" thickBot="1" x14ac:dyDescent="0.25">
      <c r="B23">
        <v>44</v>
      </c>
      <c r="C23">
        <v>37</v>
      </c>
      <c r="D23" s="42"/>
      <c r="E23" s="61"/>
      <c r="H23" s="33">
        <v>0.6</v>
      </c>
      <c r="I23" s="34">
        <f t="shared" si="0"/>
        <v>0.52440051270804078</v>
      </c>
    </row>
    <row r="24" spans="2:10" ht="13.5" thickBot="1" x14ac:dyDescent="0.25">
      <c r="B24">
        <v>48</v>
      </c>
      <c r="C24">
        <v>43</v>
      </c>
      <c r="E24" t="s">
        <v>78</v>
      </c>
      <c r="H24" s="33">
        <v>0.7</v>
      </c>
      <c r="I24" s="34">
        <f t="shared" si="0"/>
        <v>0.38532046640756784</v>
      </c>
    </row>
    <row r="25" spans="2:10" ht="13.5" thickBot="1" x14ac:dyDescent="0.25">
      <c r="B25">
        <v>33</v>
      </c>
      <c r="C25">
        <v>27</v>
      </c>
      <c r="H25" s="33">
        <v>0.8</v>
      </c>
      <c r="I25" s="34">
        <f t="shared" si="0"/>
        <v>0.25334710313579978</v>
      </c>
    </row>
    <row r="26" spans="2:10" ht="13.5" thickBot="1" x14ac:dyDescent="0.25">
      <c r="B26">
        <v>26</v>
      </c>
      <c r="C26">
        <v>24</v>
      </c>
      <c r="H26" s="33">
        <v>0.9</v>
      </c>
      <c r="I26" s="34">
        <f t="shared" si="0"/>
        <v>0.12566134685507416</v>
      </c>
    </row>
    <row r="27" spans="2:10" ht="13.5" thickBot="1" x14ac:dyDescent="0.25">
      <c r="B27">
        <v>33</v>
      </c>
      <c r="C27">
        <v>31</v>
      </c>
      <c r="H27" s="34">
        <v>1</v>
      </c>
      <c r="I27" s="34">
        <f t="shared" si="0"/>
        <v>0</v>
      </c>
    </row>
    <row r="28" spans="2:10" x14ac:dyDescent="0.2">
      <c r="B28">
        <v>22</v>
      </c>
      <c r="C28">
        <v>25</v>
      </c>
    </row>
    <row r="29" spans="2:10" x14ac:dyDescent="0.2">
      <c r="B29">
        <v>31</v>
      </c>
      <c r="C29">
        <v>25</v>
      </c>
    </row>
    <row r="30" spans="2:10" x14ac:dyDescent="0.2">
      <c r="B30">
        <v>20</v>
      </c>
      <c r="C30">
        <v>25</v>
      </c>
    </row>
    <row r="31" spans="2:10" x14ac:dyDescent="0.2">
      <c r="B31">
        <v>31</v>
      </c>
      <c r="C31">
        <v>30</v>
      </c>
    </row>
    <row r="32" spans="2:10" x14ac:dyDescent="0.2">
      <c r="B32">
        <v>37</v>
      </c>
      <c r="C32">
        <v>34</v>
      </c>
    </row>
    <row r="33" spans="2:3" x14ac:dyDescent="0.2">
      <c r="B33">
        <v>30</v>
      </c>
      <c r="C33">
        <v>30</v>
      </c>
    </row>
    <row r="34" spans="2:3" x14ac:dyDescent="0.2">
      <c r="B34">
        <v>18</v>
      </c>
      <c r="C34">
        <v>28</v>
      </c>
    </row>
    <row r="35" spans="2:3" x14ac:dyDescent="0.2">
      <c r="B35">
        <v>39</v>
      </c>
      <c r="C35">
        <v>41</v>
      </c>
    </row>
    <row r="36" spans="2:3" x14ac:dyDescent="0.2">
      <c r="B36">
        <v>42</v>
      </c>
      <c r="C36">
        <v>35</v>
      </c>
    </row>
    <row r="37" spans="2:3" x14ac:dyDescent="0.2">
      <c r="B37">
        <v>43</v>
      </c>
      <c r="C37">
        <v>40</v>
      </c>
    </row>
    <row r="38" spans="2:3" x14ac:dyDescent="0.2">
      <c r="B38">
        <v>56</v>
      </c>
      <c r="C38">
        <v>52</v>
      </c>
    </row>
    <row r="39" spans="2:3" x14ac:dyDescent="0.2">
      <c r="B39">
        <v>39</v>
      </c>
      <c r="C39">
        <v>29</v>
      </c>
    </row>
    <row r="40" spans="2:3" x14ac:dyDescent="0.2">
      <c r="B40">
        <v>46</v>
      </c>
      <c r="C40">
        <v>36</v>
      </c>
    </row>
    <row r="41" spans="2:3" x14ac:dyDescent="0.2">
      <c r="B41">
        <v>25</v>
      </c>
      <c r="C41">
        <v>27</v>
      </c>
    </row>
    <row r="42" spans="2:3" x14ac:dyDescent="0.2">
      <c r="B42">
        <v>32</v>
      </c>
      <c r="C42">
        <v>35</v>
      </c>
    </row>
    <row r="43" spans="2:3" x14ac:dyDescent="0.2">
      <c r="B43">
        <v>28</v>
      </c>
      <c r="C43">
        <v>18</v>
      </c>
    </row>
    <row r="44" spans="2:3" x14ac:dyDescent="0.2">
      <c r="B44">
        <v>28</v>
      </c>
      <c r="C44">
        <v>30</v>
      </c>
    </row>
    <row r="45" spans="2:3" x14ac:dyDescent="0.2">
      <c r="B45">
        <v>72</v>
      </c>
      <c r="C45">
        <v>58</v>
      </c>
    </row>
    <row r="46" spans="2:3" x14ac:dyDescent="0.2">
      <c r="B46">
        <v>27</v>
      </c>
      <c r="C46">
        <v>21</v>
      </c>
    </row>
    <row r="47" spans="2:3" x14ac:dyDescent="0.2">
      <c r="B47">
        <v>38</v>
      </c>
      <c r="C47">
        <v>28</v>
      </c>
    </row>
    <row r="48" spans="2:3" x14ac:dyDescent="0.2">
      <c r="B48">
        <v>29</v>
      </c>
      <c r="C48">
        <v>24</v>
      </c>
    </row>
    <row r="49" spans="2:3" x14ac:dyDescent="0.2">
      <c r="B49">
        <v>36</v>
      </c>
      <c r="C49">
        <v>24</v>
      </c>
    </row>
    <row r="50" spans="2:3" x14ac:dyDescent="0.2">
      <c r="B50">
        <v>33</v>
      </c>
      <c r="C50">
        <v>39</v>
      </c>
    </row>
    <row r="51" spans="2:3" x14ac:dyDescent="0.2">
      <c r="B51">
        <v>38</v>
      </c>
      <c r="C51">
        <v>26</v>
      </c>
    </row>
    <row r="52" spans="2:3" x14ac:dyDescent="0.2">
      <c r="B52">
        <v>20</v>
      </c>
      <c r="C52">
        <v>19</v>
      </c>
    </row>
    <row r="53" spans="2:3" x14ac:dyDescent="0.2">
      <c r="B53">
        <v>26</v>
      </c>
      <c r="C53">
        <v>32</v>
      </c>
    </row>
    <row r="54" spans="2:3" x14ac:dyDescent="0.2">
      <c r="B54">
        <v>35</v>
      </c>
      <c r="C54">
        <v>27</v>
      </c>
    </row>
    <row r="55" spans="2:3" x14ac:dyDescent="0.2">
      <c r="B55">
        <v>29</v>
      </c>
      <c r="C55">
        <v>23</v>
      </c>
    </row>
    <row r="56" spans="2:3" x14ac:dyDescent="0.2">
      <c r="B56">
        <v>37</v>
      </c>
      <c r="C56">
        <v>26</v>
      </c>
    </row>
    <row r="57" spans="2:3" x14ac:dyDescent="0.2">
      <c r="B57">
        <v>23</v>
      </c>
      <c r="C57">
        <v>21</v>
      </c>
    </row>
    <row r="58" spans="2:3" x14ac:dyDescent="0.2">
      <c r="B58">
        <v>22</v>
      </c>
      <c r="C58">
        <v>25</v>
      </c>
    </row>
    <row r="59" spans="2:3" x14ac:dyDescent="0.2">
      <c r="B59">
        <v>22</v>
      </c>
      <c r="C59">
        <v>18</v>
      </c>
    </row>
    <row r="60" spans="2:3" x14ac:dyDescent="0.2">
      <c r="B60">
        <v>23</v>
      </c>
      <c r="C60">
        <v>29</v>
      </c>
    </row>
    <row r="61" spans="2:3" x14ac:dyDescent="0.2">
      <c r="B61">
        <v>30</v>
      </c>
      <c r="C61">
        <v>18</v>
      </c>
    </row>
    <row r="62" spans="2:3" x14ac:dyDescent="0.2">
      <c r="B62">
        <v>45</v>
      </c>
      <c r="C62">
        <v>39</v>
      </c>
    </row>
    <row r="63" spans="2:3" x14ac:dyDescent="0.2">
      <c r="B63">
        <v>28</v>
      </c>
      <c r="C63">
        <v>24</v>
      </c>
    </row>
    <row r="64" spans="2:3" x14ac:dyDescent="0.2">
      <c r="B64">
        <v>22</v>
      </c>
      <c r="C64">
        <v>25</v>
      </c>
    </row>
    <row r="65" spans="2:3" x14ac:dyDescent="0.2">
      <c r="B65">
        <v>34</v>
      </c>
      <c r="C65">
        <v>34</v>
      </c>
    </row>
    <row r="66" spans="2:3" x14ac:dyDescent="0.2">
      <c r="B66">
        <v>47</v>
      </c>
      <c r="C66">
        <v>39</v>
      </c>
    </row>
    <row r="67" spans="2:3" x14ac:dyDescent="0.2">
      <c r="B67">
        <v>27</v>
      </c>
      <c r="C67">
        <v>26</v>
      </c>
    </row>
    <row r="68" spans="2:3" x14ac:dyDescent="0.2">
      <c r="B68">
        <v>36</v>
      </c>
      <c r="C68">
        <v>31</v>
      </c>
    </row>
    <row r="69" spans="2:3" x14ac:dyDescent="0.2">
      <c r="B69">
        <v>31</v>
      </c>
      <c r="C69">
        <v>31</v>
      </c>
    </row>
    <row r="70" spans="2:3" x14ac:dyDescent="0.2">
      <c r="B70">
        <v>39</v>
      </c>
      <c r="C70">
        <v>40</v>
      </c>
    </row>
    <row r="71" spans="2:3" x14ac:dyDescent="0.2">
      <c r="B71">
        <v>30</v>
      </c>
      <c r="C71">
        <v>22</v>
      </c>
    </row>
    <row r="72" spans="2:3" x14ac:dyDescent="0.2">
      <c r="B72">
        <v>31</v>
      </c>
      <c r="C72">
        <v>18</v>
      </c>
    </row>
    <row r="73" spans="2:3" x14ac:dyDescent="0.2">
      <c r="B73">
        <v>29</v>
      </c>
      <c r="C73">
        <v>35</v>
      </c>
    </row>
    <row r="74" spans="2:3" x14ac:dyDescent="0.2">
      <c r="B74">
        <v>23</v>
      </c>
      <c r="C74">
        <v>18</v>
      </c>
    </row>
    <row r="75" spans="2:3" x14ac:dyDescent="0.2">
      <c r="B75">
        <v>34</v>
      </c>
      <c r="C75">
        <v>30</v>
      </c>
    </row>
    <row r="76" spans="2:3" x14ac:dyDescent="0.2">
      <c r="B76">
        <v>19</v>
      </c>
      <c r="C76">
        <v>18</v>
      </c>
    </row>
    <row r="77" spans="2:3" x14ac:dyDescent="0.2">
      <c r="B77">
        <v>21</v>
      </c>
      <c r="C77">
        <v>25</v>
      </c>
    </row>
    <row r="78" spans="2:3" x14ac:dyDescent="0.2">
      <c r="B78">
        <v>52</v>
      </c>
      <c r="C78">
        <v>42</v>
      </c>
    </row>
    <row r="79" spans="2:3" x14ac:dyDescent="0.2">
      <c r="B79">
        <v>27</v>
      </c>
      <c r="C79">
        <v>18</v>
      </c>
    </row>
    <row r="80" spans="2:3" x14ac:dyDescent="0.2">
      <c r="B80">
        <v>30</v>
      </c>
      <c r="C80">
        <v>23</v>
      </c>
    </row>
    <row r="81" spans="2:3" x14ac:dyDescent="0.2">
      <c r="B81">
        <v>29</v>
      </c>
      <c r="C81">
        <v>43</v>
      </c>
    </row>
    <row r="82" spans="2:3" x14ac:dyDescent="0.2">
      <c r="B82">
        <v>48</v>
      </c>
      <c r="C82">
        <v>43</v>
      </c>
    </row>
    <row r="83" spans="2:3" x14ac:dyDescent="0.2">
      <c r="B83">
        <v>18</v>
      </c>
      <c r="C83">
        <v>20</v>
      </c>
    </row>
    <row r="84" spans="2:3" x14ac:dyDescent="0.2">
      <c r="B84">
        <v>29</v>
      </c>
      <c r="C84">
        <v>22</v>
      </c>
    </row>
    <row r="85" spans="2:3" x14ac:dyDescent="0.2">
      <c r="B85">
        <v>41</v>
      </c>
      <c r="C85">
        <v>43</v>
      </c>
    </row>
    <row r="86" spans="2:3" x14ac:dyDescent="0.2">
      <c r="B86">
        <v>66</v>
      </c>
      <c r="C86">
        <v>54</v>
      </c>
    </row>
    <row r="87" spans="2:3" x14ac:dyDescent="0.2">
      <c r="B87">
        <v>29</v>
      </c>
      <c r="C87">
        <v>26</v>
      </c>
    </row>
    <row r="88" spans="2:3" x14ac:dyDescent="0.2">
      <c r="B88">
        <v>37</v>
      </c>
      <c r="C88">
        <v>37</v>
      </c>
    </row>
    <row r="89" spans="2:3" x14ac:dyDescent="0.2">
      <c r="B89">
        <v>34</v>
      </c>
      <c r="C89">
        <v>41</v>
      </c>
    </row>
    <row r="90" spans="2:3" x14ac:dyDescent="0.2">
      <c r="B90">
        <v>34</v>
      </c>
      <c r="C90">
        <v>24</v>
      </c>
    </row>
    <row r="91" spans="2:3" x14ac:dyDescent="0.2">
      <c r="B91">
        <v>38</v>
      </c>
      <c r="C91">
        <v>32</v>
      </c>
    </row>
    <row r="92" spans="2:3" x14ac:dyDescent="0.2">
      <c r="B92">
        <v>31</v>
      </c>
      <c r="C92">
        <v>24</v>
      </c>
    </row>
    <row r="93" spans="2:3" x14ac:dyDescent="0.2">
      <c r="B93">
        <v>19</v>
      </c>
      <c r="C93">
        <v>31</v>
      </c>
    </row>
    <row r="94" spans="2:3" x14ac:dyDescent="0.2">
      <c r="B94">
        <v>22</v>
      </c>
      <c r="C94">
        <v>18</v>
      </c>
    </row>
    <row r="95" spans="2:3" x14ac:dyDescent="0.2">
      <c r="B95">
        <v>43</v>
      </c>
      <c r="C95">
        <v>31</v>
      </c>
    </row>
    <row r="96" spans="2:3" x14ac:dyDescent="0.2">
      <c r="B96">
        <v>33</v>
      </c>
      <c r="C96">
        <v>36</v>
      </c>
    </row>
    <row r="97" spans="2:3" x14ac:dyDescent="0.2">
      <c r="B97">
        <v>35</v>
      </c>
      <c r="C97">
        <v>20</v>
      </c>
    </row>
    <row r="98" spans="2:3" x14ac:dyDescent="0.2">
      <c r="B98">
        <v>35</v>
      </c>
      <c r="C98">
        <v>29</v>
      </c>
    </row>
    <row r="99" spans="2:3" x14ac:dyDescent="0.2">
      <c r="B99">
        <v>31</v>
      </c>
      <c r="C99">
        <v>27</v>
      </c>
    </row>
    <row r="100" spans="2:3" x14ac:dyDescent="0.2">
      <c r="B100">
        <v>48</v>
      </c>
      <c r="C100">
        <v>32</v>
      </c>
    </row>
    <row r="101" spans="2:3" x14ac:dyDescent="0.2">
      <c r="B101">
        <v>19</v>
      </c>
      <c r="C101">
        <v>18</v>
      </c>
    </row>
    <row r="102" spans="2:3" x14ac:dyDescent="0.2">
      <c r="B102">
        <v>24</v>
      </c>
      <c r="C102">
        <v>23</v>
      </c>
    </row>
    <row r="103" spans="2:3" x14ac:dyDescent="0.2">
      <c r="B103">
        <v>28</v>
      </c>
      <c r="C103">
        <v>22</v>
      </c>
    </row>
    <row r="104" spans="2:3" x14ac:dyDescent="0.2">
      <c r="B104">
        <v>55</v>
      </c>
      <c r="C104">
        <v>33</v>
      </c>
    </row>
    <row r="105" spans="2:3" x14ac:dyDescent="0.2">
      <c r="B105">
        <v>26</v>
      </c>
      <c r="C105">
        <v>19</v>
      </c>
    </row>
    <row r="106" spans="2:3" x14ac:dyDescent="0.2">
      <c r="B106">
        <v>33</v>
      </c>
      <c r="C106">
        <v>23</v>
      </c>
    </row>
    <row r="107" spans="2:3" x14ac:dyDescent="0.2">
      <c r="B107">
        <v>32</v>
      </c>
      <c r="C107">
        <v>24</v>
      </c>
    </row>
    <row r="108" spans="2:3" x14ac:dyDescent="0.2">
      <c r="B108">
        <v>37</v>
      </c>
      <c r="C108">
        <v>20</v>
      </c>
    </row>
    <row r="109" spans="2:3" x14ac:dyDescent="0.2">
      <c r="B109">
        <v>39</v>
      </c>
      <c r="C109">
        <v>38</v>
      </c>
    </row>
    <row r="110" spans="2:3" x14ac:dyDescent="0.2">
      <c r="B110">
        <v>35</v>
      </c>
      <c r="C110">
        <v>21</v>
      </c>
    </row>
    <row r="111" spans="2:3" x14ac:dyDescent="0.2">
      <c r="B111">
        <v>23</v>
      </c>
      <c r="C111">
        <v>18</v>
      </c>
    </row>
    <row r="112" spans="2:3" x14ac:dyDescent="0.2">
      <c r="B112">
        <v>35</v>
      </c>
      <c r="C112">
        <v>19</v>
      </c>
    </row>
    <row r="113" spans="2:3" x14ac:dyDescent="0.2">
      <c r="B113">
        <v>38</v>
      </c>
      <c r="C113">
        <v>35</v>
      </c>
    </row>
    <row r="114" spans="2:3" x14ac:dyDescent="0.2">
      <c r="B114">
        <v>21</v>
      </c>
      <c r="C114">
        <v>18</v>
      </c>
    </row>
    <row r="115" spans="2:3" x14ac:dyDescent="0.2">
      <c r="B115">
        <v>54</v>
      </c>
      <c r="C115">
        <v>47</v>
      </c>
    </row>
    <row r="116" spans="2:3" x14ac:dyDescent="0.2">
      <c r="B116">
        <v>40</v>
      </c>
      <c r="C116">
        <v>38</v>
      </c>
    </row>
    <row r="117" spans="2:3" x14ac:dyDescent="0.2">
      <c r="B117">
        <v>41</v>
      </c>
      <c r="C117">
        <v>27</v>
      </c>
    </row>
    <row r="118" spans="2:3" x14ac:dyDescent="0.2">
      <c r="B118">
        <v>24</v>
      </c>
      <c r="C118">
        <v>26</v>
      </c>
    </row>
    <row r="119" spans="2:3" x14ac:dyDescent="0.2">
      <c r="B119">
        <v>25</v>
      </c>
      <c r="C119">
        <v>21</v>
      </c>
    </row>
    <row r="120" spans="2:3" x14ac:dyDescent="0.2">
      <c r="B120">
        <v>36</v>
      </c>
      <c r="C120">
        <v>26</v>
      </c>
    </row>
    <row r="121" spans="2:3" x14ac:dyDescent="0.2">
      <c r="B121">
        <v>36</v>
      </c>
      <c r="C121">
        <v>25</v>
      </c>
    </row>
    <row r="122" spans="2:3" x14ac:dyDescent="0.2">
      <c r="B122">
        <v>35</v>
      </c>
      <c r="C122">
        <v>29</v>
      </c>
    </row>
    <row r="123" spans="2:3" x14ac:dyDescent="0.2">
      <c r="B123">
        <v>37</v>
      </c>
      <c r="C123">
        <v>23</v>
      </c>
    </row>
    <row r="124" spans="2:3" x14ac:dyDescent="0.2">
      <c r="B124">
        <v>22</v>
      </c>
      <c r="C124">
        <v>20</v>
      </c>
    </row>
    <row r="125" spans="2:3" x14ac:dyDescent="0.2">
      <c r="B125">
        <v>18</v>
      </c>
      <c r="C125">
        <v>30</v>
      </c>
    </row>
    <row r="126" spans="2:3" x14ac:dyDescent="0.2">
      <c r="B126">
        <v>37</v>
      </c>
      <c r="C126">
        <v>39</v>
      </c>
    </row>
    <row r="127" spans="2:3" x14ac:dyDescent="0.2">
      <c r="B127">
        <v>26</v>
      </c>
      <c r="C127">
        <v>25</v>
      </c>
    </row>
    <row r="128" spans="2:3" x14ac:dyDescent="0.2">
      <c r="B128">
        <v>46</v>
      </c>
      <c r="C128">
        <v>30</v>
      </c>
    </row>
    <row r="129" spans="2:3" x14ac:dyDescent="0.2">
      <c r="B129">
        <v>45</v>
      </c>
      <c r="C129">
        <v>29</v>
      </c>
    </row>
    <row r="130" spans="2:3" x14ac:dyDescent="0.2">
      <c r="B130">
        <v>28</v>
      </c>
      <c r="C130">
        <v>31</v>
      </c>
    </row>
    <row r="131" spans="2:3" x14ac:dyDescent="0.2">
      <c r="B131">
        <v>25</v>
      </c>
      <c r="C131">
        <v>34</v>
      </c>
    </row>
    <row r="132" spans="2:3" x14ac:dyDescent="0.2">
      <c r="B132">
        <v>29</v>
      </c>
      <c r="C132">
        <v>32</v>
      </c>
    </row>
    <row r="133" spans="2:3" x14ac:dyDescent="0.2">
      <c r="B133">
        <v>40</v>
      </c>
      <c r="C133">
        <v>22</v>
      </c>
    </row>
    <row r="134" spans="2:3" x14ac:dyDescent="0.2">
      <c r="B134">
        <v>28</v>
      </c>
      <c r="C134">
        <v>37</v>
      </c>
    </row>
    <row r="135" spans="2:3" x14ac:dyDescent="0.2">
      <c r="B135">
        <v>26</v>
      </c>
      <c r="C135">
        <v>41</v>
      </c>
    </row>
    <row r="136" spans="2:3" x14ac:dyDescent="0.2">
      <c r="B136">
        <v>42</v>
      </c>
      <c r="C136">
        <v>34</v>
      </c>
    </row>
    <row r="137" spans="2:3" x14ac:dyDescent="0.2">
      <c r="B137">
        <v>25</v>
      </c>
      <c r="C137">
        <v>18</v>
      </c>
    </row>
    <row r="138" spans="2:3" x14ac:dyDescent="0.2">
      <c r="B138">
        <v>59</v>
      </c>
      <c r="C138">
        <v>46</v>
      </c>
    </row>
    <row r="139" spans="2:3" x14ac:dyDescent="0.2">
      <c r="B139">
        <v>42</v>
      </c>
      <c r="C139">
        <v>31</v>
      </c>
    </row>
    <row r="140" spans="2:3" x14ac:dyDescent="0.2">
      <c r="B140">
        <v>22</v>
      </c>
      <c r="C140">
        <v>31</v>
      </c>
    </row>
    <row r="141" spans="2:3" x14ac:dyDescent="0.2">
      <c r="B141">
        <v>19</v>
      </c>
      <c r="C141">
        <v>20</v>
      </c>
    </row>
    <row r="142" spans="2:3" x14ac:dyDescent="0.2">
      <c r="B142">
        <v>30</v>
      </c>
      <c r="C142">
        <v>26</v>
      </c>
    </row>
    <row r="143" spans="2:3" x14ac:dyDescent="0.2">
      <c r="B143">
        <v>35</v>
      </c>
      <c r="C143">
        <v>30</v>
      </c>
    </row>
    <row r="144" spans="2:3" x14ac:dyDescent="0.2">
      <c r="B144">
        <v>19</v>
      </c>
      <c r="C144">
        <v>18</v>
      </c>
    </row>
    <row r="145" spans="2:3" x14ac:dyDescent="0.2">
      <c r="B145">
        <v>25</v>
      </c>
      <c r="C145">
        <v>25</v>
      </c>
    </row>
    <row r="146" spans="2:3" x14ac:dyDescent="0.2">
      <c r="B146">
        <v>22</v>
      </c>
      <c r="C146">
        <v>24</v>
      </c>
    </row>
    <row r="147" spans="2:3" x14ac:dyDescent="0.2">
      <c r="B147">
        <v>34</v>
      </c>
      <c r="C147">
        <v>29</v>
      </c>
    </row>
    <row r="148" spans="2:3" x14ac:dyDescent="0.2">
      <c r="B148">
        <v>41</v>
      </c>
      <c r="C148">
        <v>31</v>
      </c>
    </row>
    <row r="149" spans="2:3" x14ac:dyDescent="0.2">
      <c r="B149">
        <v>25</v>
      </c>
      <c r="C149">
        <v>18</v>
      </c>
    </row>
    <row r="150" spans="2:3" x14ac:dyDescent="0.2">
      <c r="B150">
        <v>27</v>
      </c>
      <c r="C150">
        <v>38</v>
      </c>
    </row>
    <row r="151" spans="2:3" x14ac:dyDescent="0.2">
      <c r="B151">
        <v>28</v>
      </c>
      <c r="C151">
        <v>22</v>
      </c>
    </row>
  </sheetData>
  <mergeCells count="6">
    <mergeCell ref="D11:D12"/>
    <mergeCell ref="E11:E12"/>
    <mergeCell ref="A1:A7"/>
    <mergeCell ref="E4:F4"/>
    <mergeCell ref="E5:F5"/>
    <mergeCell ref="E6:F6"/>
  </mergeCells>
  <pageMargins left="0.7" right="0.7" top="0.75" bottom="0.75" header="0.3" footer="0.3"/>
  <ignoredErrors>
    <ignoredError sqref="E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>doc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</dc:creator>
  <cp:lastModifiedBy>Чекулов Анатолий Евгеньевич</cp:lastModifiedBy>
  <dcterms:created xsi:type="dcterms:W3CDTF">2014-05-07T20:23:17Z</dcterms:created>
  <dcterms:modified xsi:type="dcterms:W3CDTF">2018-12-19T13:35:46Z</dcterms:modified>
</cp:coreProperties>
</file>