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Google Drive\3D printer\Docs\"/>
    </mc:Choice>
  </mc:AlternateContent>
  <bookViews>
    <workbookView xWindow="4650" yWindow="0" windowWidth="25605" windowHeight="10035"/>
  </bookViews>
  <sheets>
    <sheet name="BOM" sheetId="2" r:id="rId1"/>
    <sheet name="Sheet1" sheetId="4" r:id="rId2"/>
    <sheet name="OpenBuilds" sheetId="1" r:id="rId3"/>
    <sheet name="Mr.Metri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2" l="1"/>
  <c r="H25" i="2"/>
  <c r="H26" i="2"/>
  <c r="H27" i="2"/>
  <c r="H28" i="2"/>
  <c r="H29" i="2"/>
  <c r="H30" i="2"/>
  <c r="H31" i="2"/>
  <c r="H32" i="2"/>
  <c r="H33" i="2"/>
  <c r="H55" i="2"/>
  <c r="H15" i="2"/>
  <c r="H44" i="2"/>
  <c r="H21" i="2" l="1"/>
  <c r="H23" i="2"/>
  <c r="H75" i="2"/>
  <c r="H81" i="2"/>
  <c r="H85" i="2"/>
  <c r="H86" i="2"/>
  <c r="H74" i="2"/>
  <c r="H42" i="2"/>
  <c r="H41" i="2"/>
  <c r="H47" i="2" l="1"/>
  <c r="H10" i="2"/>
  <c r="H54" i="2"/>
  <c r="H22" i="2" l="1"/>
  <c r="H65" i="2" l="1"/>
  <c r="H64" i="2"/>
  <c r="H63" i="2"/>
  <c r="H61" i="2"/>
  <c r="H62" i="2"/>
  <c r="G82" i="2" l="1"/>
  <c r="H82" i="2" s="1"/>
  <c r="G77" i="2"/>
  <c r="H77" i="2" s="1"/>
  <c r="G83" i="2"/>
  <c r="H83" i="2" s="1"/>
  <c r="G84" i="2"/>
  <c r="H84" i="2" s="1"/>
  <c r="G78" i="2"/>
  <c r="H78" i="2" s="1"/>
  <c r="G80" i="2"/>
  <c r="H80" i="2" s="1"/>
  <c r="G79" i="2"/>
  <c r="H79" i="2" s="1"/>
  <c r="G76" i="2"/>
  <c r="H76" i="2" s="1"/>
  <c r="H40" i="2"/>
  <c r="H39" i="2"/>
  <c r="H38" i="2"/>
  <c r="G57" i="2" l="1"/>
  <c r="H57" i="2" s="1"/>
  <c r="G60" i="2"/>
  <c r="H60" i="2" s="1"/>
  <c r="G59" i="2"/>
  <c r="H59" i="2" s="1"/>
  <c r="G12" i="2"/>
  <c r="G58" i="2"/>
  <c r="H58" i="2" s="1"/>
  <c r="G53" i="2"/>
  <c r="H53" i="2" s="1"/>
  <c r="G52" i="2"/>
  <c r="H52" i="2" s="1"/>
  <c r="H51" i="2"/>
  <c r="H50" i="2"/>
  <c r="H20" i="2" l="1"/>
  <c r="H34" i="2"/>
  <c r="H8" i="2"/>
  <c r="H48" i="2"/>
  <c r="H49" i="2"/>
  <c r="G16" i="2"/>
  <c r="G14" i="2"/>
  <c r="G13" i="2"/>
  <c r="G4" i="2"/>
  <c r="H4" i="2" s="1"/>
  <c r="G5" i="2"/>
  <c r="H5" i="2" s="1"/>
  <c r="I70" i="2" l="1"/>
  <c r="M4" i="3"/>
  <c r="M5" i="3"/>
  <c r="G24" i="1"/>
  <c r="H24" i="1"/>
  <c r="G23" i="1"/>
  <c r="E24" i="1"/>
  <c r="E23" i="1"/>
  <c r="H23" i="1" s="1"/>
  <c r="G22" i="1"/>
  <c r="E22" i="1"/>
  <c r="H22" i="1" s="1"/>
  <c r="H12" i="2"/>
  <c r="H13" i="2"/>
  <c r="H14" i="2"/>
  <c r="H16" i="2"/>
  <c r="H17" i="2"/>
  <c r="H18" i="2"/>
  <c r="H19" i="2"/>
  <c r="H24" i="2"/>
  <c r="H11" i="2"/>
  <c r="G9" i="2"/>
  <c r="H9" i="2" s="1"/>
  <c r="I35" i="2" l="1"/>
  <c r="H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6" i="1"/>
  <c r="E14" i="1"/>
  <c r="H14" i="1"/>
  <c r="E15" i="1"/>
  <c r="H15" i="1" s="1"/>
  <c r="E16" i="1"/>
  <c r="H16" i="1" s="1"/>
  <c r="E17" i="1"/>
  <c r="H17" i="1"/>
  <c r="E18" i="1"/>
  <c r="H18" i="1"/>
  <c r="E19" i="1"/>
  <c r="H19" i="1" s="1"/>
  <c r="E20" i="1"/>
  <c r="H20" i="1" s="1"/>
  <c r="E21" i="1"/>
  <c r="H21" i="1" s="1"/>
  <c r="E9" i="1"/>
  <c r="H9" i="1" s="1"/>
  <c r="H8" i="1"/>
  <c r="H10" i="1"/>
  <c r="H6" i="1"/>
  <c r="E8" i="1"/>
  <c r="E10" i="1"/>
  <c r="E11" i="1"/>
  <c r="H11" i="1" s="1"/>
  <c r="E12" i="1"/>
  <c r="H12" i="1" s="1"/>
  <c r="E13" i="1"/>
  <c r="H13" i="1" s="1"/>
  <c r="E6" i="1"/>
  <c r="E7" i="1"/>
  <c r="H7" i="1" s="1"/>
</calcChain>
</file>

<file path=xl/sharedStrings.xml><?xml version="1.0" encoding="utf-8"?>
<sst xmlns="http://schemas.openxmlformats.org/spreadsheetml/2006/main" count="447" uniqueCount="247">
  <si>
    <t>OPENBUILDS</t>
  </si>
  <si>
    <t>x [mm]</t>
  </si>
  <si>
    <t>y [mm]</t>
  </si>
  <si>
    <t>length [mm]</t>
  </si>
  <si>
    <t>Cost</t>
  </si>
  <si>
    <t>$/in</t>
  </si>
  <si>
    <t>length [in]</t>
  </si>
  <si>
    <t>$/cm</t>
  </si>
  <si>
    <t>Item</t>
  </si>
  <si>
    <t>Price</t>
  </si>
  <si>
    <t>Total</t>
  </si>
  <si>
    <t>Quantity</t>
  </si>
  <si>
    <t>V-SLOT BLK</t>
  </si>
  <si>
    <t>ELECTRONICS</t>
  </si>
  <si>
    <t>Nema 17</t>
  </si>
  <si>
    <t>Nema 23</t>
  </si>
  <si>
    <t>Limit Switch</t>
  </si>
  <si>
    <t>16-2 Wire</t>
  </si>
  <si>
    <t>Wire Cable</t>
  </si>
  <si>
    <t>$2.5/ft</t>
  </si>
  <si>
    <t>$0.4/ft</t>
  </si>
  <si>
    <t>Panel Cover</t>
  </si>
  <si>
    <t>V Wheel</t>
  </si>
  <si>
    <t>GT2 Timming Belt</t>
  </si>
  <si>
    <t>Belt Crimp</t>
  </si>
  <si>
    <t>Smooth Idler</t>
  </si>
  <si>
    <t>GT2 20 tooth pulley</t>
  </si>
  <si>
    <t>Black Angle Corner</t>
  </si>
  <si>
    <t>Cube Corner</t>
  </si>
  <si>
    <t>End Cap</t>
  </si>
  <si>
    <t>HARDWARE</t>
  </si>
  <si>
    <t>Eccentric Spacer</t>
  </si>
  <si>
    <t>T-Nuts (25)</t>
  </si>
  <si>
    <t>Drop in T-Nuts</t>
  </si>
  <si>
    <t>Doulbe T-Nut</t>
  </si>
  <si>
    <t>Lock Collar</t>
  </si>
  <si>
    <t>Spring Loaded T-Nuts</t>
  </si>
  <si>
    <t>5mm * 8mm coupler</t>
  </si>
  <si>
    <t xml:space="preserve">Nut Plate for 8mm </t>
  </si>
  <si>
    <t>Mounting plate</t>
  </si>
  <si>
    <t>SCREWS</t>
  </si>
  <si>
    <t>M5 x 6mm</t>
  </si>
  <si>
    <t>M5 x 8mm</t>
  </si>
  <si>
    <t>M5 x 10mm</t>
  </si>
  <si>
    <t>M5 x 15mm</t>
  </si>
  <si>
    <t>M5 x 20mm</t>
  </si>
  <si>
    <t>M5 x 25mm</t>
  </si>
  <si>
    <t>M5 x 30mm</t>
  </si>
  <si>
    <t>8mm Lead Screw</t>
  </si>
  <si>
    <t>M3 Socket (25)</t>
  </si>
  <si>
    <t>Self Tapping Screw</t>
  </si>
  <si>
    <t>M5 Nylon Lock Nut</t>
  </si>
  <si>
    <t>Spacers</t>
  </si>
  <si>
    <t>Precision Shim</t>
  </si>
  <si>
    <t>M3</t>
  </si>
  <si>
    <t>length</t>
  </si>
  <si>
    <t>price</t>
  </si>
  <si>
    <t>Mr. Metric</t>
  </si>
  <si>
    <t>McMaster</t>
  </si>
  <si>
    <t>qnty</t>
  </si>
  <si>
    <t>total</t>
  </si>
  <si>
    <t>M5</t>
  </si>
  <si>
    <t>Socket Head</t>
  </si>
  <si>
    <t>NA</t>
  </si>
  <si>
    <t>Button Head</t>
  </si>
  <si>
    <t>Category</t>
  </si>
  <si>
    <t>Description</t>
  </si>
  <si>
    <t>Manufacturer</t>
  </si>
  <si>
    <t>Manufacturer Part #</t>
  </si>
  <si>
    <t>Price per Unit</t>
  </si>
  <si>
    <t>Electronic</t>
  </si>
  <si>
    <t>Mechanical</t>
  </si>
  <si>
    <t>Hardware</t>
  </si>
  <si>
    <t>OpenBuilds</t>
  </si>
  <si>
    <t>20x20x500mm Black V-Slot</t>
  </si>
  <si>
    <t>130-LP</t>
  </si>
  <si>
    <t>V-slot cover 500mm black</t>
  </si>
  <si>
    <t>120-LP-B</t>
  </si>
  <si>
    <t>MISC</t>
  </si>
  <si>
    <t>T-Nuts (25 pk)</t>
  </si>
  <si>
    <t>Aluminum Spacer - 6mm</t>
  </si>
  <si>
    <t>Inductive Sensor</t>
  </si>
  <si>
    <t>Ebay</t>
  </si>
  <si>
    <t>e3D v6 clone</t>
  </si>
  <si>
    <t>141715753806</t>
  </si>
  <si>
    <t>Filastruder</t>
  </si>
  <si>
    <t>PTFE tubing 3mm ID</t>
  </si>
  <si>
    <t>Fiberglass insulation</t>
  </si>
  <si>
    <t xml:space="preserve">M3x10 Button Head </t>
  </si>
  <si>
    <t>Mr.Metric</t>
  </si>
  <si>
    <t>M11402</t>
  </si>
  <si>
    <t>M11414</t>
  </si>
  <si>
    <t>M5x.8 Nylon Locknut</t>
  </si>
  <si>
    <t>M50352</t>
  </si>
  <si>
    <t>M5 Nylon locknut</t>
  </si>
  <si>
    <t>M3 Nylon locknut</t>
  </si>
  <si>
    <t>M5 Hex Nut</t>
  </si>
  <si>
    <t>M3 Hex Nut</t>
  </si>
  <si>
    <t>M5x16 Button Head</t>
  </si>
  <si>
    <t>M11412</t>
  </si>
  <si>
    <t>Printed</t>
  </si>
  <si>
    <t>Solid V Wheel</t>
  </si>
  <si>
    <t>MakerFarm</t>
  </si>
  <si>
    <t>SolidV+Bearing</t>
  </si>
  <si>
    <t>Black Angle Connector</t>
  </si>
  <si>
    <t>Switch</t>
  </si>
  <si>
    <t>88085K311</t>
  </si>
  <si>
    <t>Firm White Polyester Felt Strip, 1/4" Thick, 1" Width, Plain Back</t>
  </si>
  <si>
    <t>Y - AXIS</t>
  </si>
  <si>
    <t>MIC 6   5/16x8x8"</t>
  </si>
  <si>
    <t>86825K744</t>
  </si>
  <si>
    <t>8514K51</t>
  </si>
  <si>
    <t>Super-Cushioning Polyurethane Rubber Sheet, Abrasion-Resistant, 4" x 4", 1/8" Thick, 70Oo Durometer</t>
  </si>
  <si>
    <t>255-LP</t>
  </si>
  <si>
    <t>20x20x250mm Black V-Slot</t>
  </si>
  <si>
    <t>Smooth Idler Pulley Wheel Kit</t>
  </si>
  <si>
    <t>GT2 Timing Belt 2mm</t>
  </si>
  <si>
    <t>470 / By the Foot</t>
  </si>
  <si>
    <t>Solid V Wheel Kit</t>
  </si>
  <si>
    <t>480</t>
  </si>
  <si>
    <t>Belt Clamp Base</t>
  </si>
  <si>
    <t>Belt Clamper</t>
  </si>
  <si>
    <t>Endstop Mount</t>
  </si>
  <si>
    <t>Z Nut Trap</t>
  </si>
  <si>
    <t>FRAME</t>
  </si>
  <si>
    <t>M3 Washer</t>
  </si>
  <si>
    <t>M5 Washer</t>
  </si>
  <si>
    <t>M3 x 16 Button Head</t>
  </si>
  <si>
    <t>M3 x 12 Button Head</t>
  </si>
  <si>
    <t>M3 x 10 Button Head</t>
  </si>
  <si>
    <t>M5 x 25 Button Head</t>
  </si>
  <si>
    <t>M5 x 10 Button Head</t>
  </si>
  <si>
    <t>M60708</t>
  </si>
  <si>
    <t>M60710</t>
  </si>
  <si>
    <t>M50608</t>
  </si>
  <si>
    <t>M5 Hex Nut, zinc</t>
  </si>
  <si>
    <t>M3 Hex Nut, zinc</t>
  </si>
  <si>
    <t>M50013</t>
  </si>
  <si>
    <t>M11404</t>
  </si>
  <si>
    <t>M11403</t>
  </si>
  <si>
    <t>M11410</t>
  </si>
  <si>
    <t>M5 x 12 Button Head</t>
  </si>
  <si>
    <t>M11411</t>
  </si>
  <si>
    <t>M5 x 20 Button Head</t>
  </si>
  <si>
    <t>M11413</t>
  </si>
  <si>
    <t>laser cut idler mount</t>
  </si>
  <si>
    <t>laser cut stepper mount</t>
  </si>
  <si>
    <t>Andrew's Part #</t>
  </si>
  <si>
    <t>6544K13</t>
  </si>
  <si>
    <t>General Purpose Low-Carbon 22 gauage Steel Sheet 12"x24"</t>
  </si>
  <si>
    <t>171328843398</t>
  </si>
  <si>
    <t>Aspen Aerogel Spaceloft insulation</t>
  </si>
  <si>
    <t>Y-001</t>
  </si>
  <si>
    <t>Y-002</t>
  </si>
  <si>
    <t>Y-003</t>
  </si>
  <si>
    <t>M5 x 25 Socket Cap, zinc</t>
  </si>
  <si>
    <t>M10856</t>
  </si>
  <si>
    <t>M3 X 6 Button Head</t>
  </si>
  <si>
    <t>M11400</t>
  </si>
  <si>
    <t>M5x30 Button Head, SS</t>
  </si>
  <si>
    <t>M11534</t>
  </si>
  <si>
    <t>M5x25 Button Head</t>
  </si>
  <si>
    <t>Carriage Plate</t>
  </si>
  <si>
    <t>X-002</t>
  </si>
  <si>
    <t>X-001</t>
  </si>
  <si>
    <t>Wheel Plate</t>
  </si>
  <si>
    <t>Andrew</t>
  </si>
  <si>
    <t>PX-001</t>
  </si>
  <si>
    <t>PX-002</t>
  </si>
  <si>
    <t>PX-003</t>
  </si>
  <si>
    <t>PX-004</t>
  </si>
  <si>
    <t>F-001</t>
  </si>
  <si>
    <t>Front Base</t>
  </si>
  <si>
    <t>F-002</t>
  </si>
  <si>
    <t>F-003</t>
  </si>
  <si>
    <t>F-004</t>
  </si>
  <si>
    <t>Stepper Mounts</t>
  </si>
  <si>
    <t>F-005</t>
  </si>
  <si>
    <t>Big Sides</t>
  </si>
  <si>
    <t>F-006</t>
  </si>
  <si>
    <t>Top</t>
  </si>
  <si>
    <t>F-007</t>
  </si>
  <si>
    <t>Back</t>
  </si>
  <si>
    <t>Y-004</t>
  </si>
  <si>
    <t>Gantry Plate</t>
  </si>
  <si>
    <t>Build Plate</t>
  </si>
  <si>
    <t>Back Base</t>
  </si>
  <si>
    <t>Sides Base</t>
  </si>
  <si>
    <t>X - AXIS &amp; Z - AXIS</t>
  </si>
  <si>
    <t>NEMA 17 stepper 84 oz-in</t>
  </si>
  <si>
    <t>NEMA 17 stepper 76 oz-in</t>
  </si>
  <si>
    <t>89015K255</t>
  </si>
  <si>
    <t>775</t>
  </si>
  <si>
    <t>231514870097</t>
  </si>
  <si>
    <t>PX-005</t>
  </si>
  <si>
    <t>Z nut trap stopper</t>
  </si>
  <si>
    <t>PX-006</t>
  </si>
  <si>
    <t>.160x6x6" aluminum sheet</t>
  </si>
  <si>
    <t>H-001</t>
  </si>
  <si>
    <t>Stock</t>
  </si>
  <si>
    <t>Revell</t>
  </si>
  <si>
    <t>88-7684</t>
  </si>
  <si>
    <t>1/4x12x24" Birch Plywood (single sheet)</t>
  </si>
  <si>
    <t>1/2x12x24" Birch Plywood (single sheet)</t>
  </si>
  <si>
    <t>88-7682</t>
  </si>
  <si>
    <t>H-002</t>
  </si>
  <si>
    <t>H-003</t>
  </si>
  <si>
    <t>H-004</t>
  </si>
  <si>
    <t>H-006</t>
  </si>
  <si>
    <t>H-005</t>
  </si>
  <si>
    <t>H-007</t>
  </si>
  <si>
    <t>H-008</t>
  </si>
  <si>
    <t>H-009</t>
  </si>
  <si>
    <t>M5x12 Button Head</t>
  </si>
  <si>
    <t>H-010</t>
  </si>
  <si>
    <t>M5 Flat Washer</t>
  </si>
  <si>
    <t>H-011</t>
  </si>
  <si>
    <t>M5x8 Button Head</t>
  </si>
  <si>
    <t>M11409</t>
  </si>
  <si>
    <t>M5x10 Button Head</t>
  </si>
  <si>
    <t>M5x20 Button Head</t>
  </si>
  <si>
    <t>H-013</t>
  </si>
  <si>
    <t>H-012</t>
  </si>
  <si>
    <t>H-014</t>
  </si>
  <si>
    <t>H-015</t>
  </si>
  <si>
    <t>Drop In T-Nut</t>
  </si>
  <si>
    <t>E-001</t>
  </si>
  <si>
    <t>E-002</t>
  </si>
  <si>
    <t>M-001</t>
  </si>
  <si>
    <t>E-003</t>
  </si>
  <si>
    <t>M-002</t>
  </si>
  <si>
    <t>E-004</t>
  </si>
  <si>
    <t>PX-007</t>
  </si>
  <si>
    <t>Drag Chain Base</t>
  </si>
  <si>
    <t>PX-008</t>
  </si>
  <si>
    <t>Groove Mount Plate</t>
  </si>
  <si>
    <t>GT2 Timing Belt</t>
  </si>
  <si>
    <t>M-003</t>
  </si>
  <si>
    <t>Endstop Switch</t>
  </si>
  <si>
    <t>H-016</t>
  </si>
  <si>
    <t>X-003</t>
  </si>
  <si>
    <t>V-Slot</t>
  </si>
  <si>
    <t>Keenovo 500W, 120V, 8x8" heat mat</t>
  </si>
  <si>
    <t>Fotek Relay, 24V-380V 25A SSR-25 DA</t>
  </si>
  <si>
    <t>321979099507</t>
  </si>
  <si>
    <t>K150150500W110V</t>
  </si>
  <si>
    <t>Keenovo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</si>
</sst>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/>
    <xf numFmtId="44" fontId="0" fillId="0" borderId="0" xfId="1" applyNumberFormat="1" applyFont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/>
    <xf numFmtId="164" fontId="2" fillId="0" borderId="1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2" fillId="0" borderId="8" xfId="0" applyNumberFormat="1" applyFont="1" applyBorder="1" applyAlignment="1">
      <alignment horizontal="left"/>
    </xf>
    <xf numFmtId="164" fontId="2" fillId="0" borderId="3" xfId="1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1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2" fillId="0" borderId="8" xfId="0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0" xfId="0" applyNumberFormat="1" applyFont="1" applyBorder="1"/>
    <xf numFmtId="164" fontId="2" fillId="0" borderId="6" xfId="0" applyNumberFormat="1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0" xfId="0" applyFont="1" applyFill="1" applyBorder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1" fontId="7" fillId="0" borderId="0" xfId="0" applyNumberFormat="1" applyFont="1" applyAlignment="1">
      <alignment horizontal="left"/>
    </xf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8" fillId="0" borderId="0" xfId="0" applyFont="1" applyFill="1" applyBorder="1" applyAlignment="1" applyProtection="1"/>
    <xf numFmtId="0" fontId="0" fillId="0" borderId="0" xfId="0" applyNumberFormat="1" applyAlignment="1">
      <alignment horizontal="left"/>
    </xf>
    <xf numFmtId="44" fontId="0" fillId="0" borderId="0" xfId="1" applyFont="1"/>
    <xf numFmtId="44" fontId="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9" fillId="0" borderId="0" xfId="2" applyFill="1" applyAlignment="1">
      <alignment horizontal="center" vertical="center" wrapText="1"/>
    </xf>
    <xf numFmtId="0" fontId="0" fillId="0" borderId="0" xfId="0" applyFill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44" fontId="0" fillId="0" borderId="0" xfId="0" applyNumberFormat="1" applyFill="1"/>
    <xf numFmtId="44" fontId="0" fillId="0" borderId="0" xfId="1" applyNumberFormat="1" applyFont="1" applyFill="1"/>
    <xf numFmtId="0" fontId="1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workbookViewId="0">
      <pane ySplit="1" topLeftCell="A38" activePane="bottomLeft" state="frozen"/>
      <selection pane="bottomLeft" activeCell="E57" sqref="E57"/>
    </sheetView>
  </sheetViews>
  <sheetFormatPr defaultRowHeight="15" x14ac:dyDescent="0.25"/>
  <cols>
    <col min="1" max="2" width="14.28515625" customWidth="1"/>
    <col min="3" max="3" width="39.5703125" customWidth="1"/>
    <col min="4" max="4" width="17.7109375" customWidth="1"/>
    <col min="5" max="5" width="19.140625" customWidth="1"/>
    <col min="6" max="6" width="8.7109375" style="46"/>
    <col min="7" max="7" width="11.140625" customWidth="1"/>
    <col min="8" max="8" width="11.85546875" customWidth="1"/>
    <col min="12" max="12" width="12.140625" customWidth="1"/>
    <col min="13" max="13" width="10.140625" style="48" bestFit="1" customWidth="1"/>
    <col min="14" max="14" width="10.28515625" style="48" bestFit="1" customWidth="1"/>
    <col min="15" max="15" width="9.140625" style="48" bestFit="1" customWidth="1"/>
    <col min="16" max="16" width="11.140625" style="48" bestFit="1" customWidth="1"/>
    <col min="17" max="17" width="7" style="48" bestFit="1" customWidth="1"/>
  </cols>
  <sheetData>
    <row r="1" spans="1:17" s="44" customFormat="1" ht="30" x14ac:dyDescent="0.25">
      <c r="A1" s="44" t="s">
        <v>65</v>
      </c>
      <c r="B1" s="59" t="s">
        <v>147</v>
      </c>
      <c r="C1" s="44" t="s">
        <v>66</v>
      </c>
      <c r="D1" s="44" t="s">
        <v>67</v>
      </c>
      <c r="E1" s="44" t="s">
        <v>68</v>
      </c>
      <c r="F1" s="44" t="s">
        <v>11</v>
      </c>
      <c r="G1" s="44" t="s">
        <v>69</v>
      </c>
      <c r="H1" s="44" t="s">
        <v>10</v>
      </c>
      <c r="J1" s="64"/>
      <c r="M1" s="47"/>
      <c r="N1" s="47"/>
      <c r="O1" s="47"/>
      <c r="P1" s="47"/>
      <c r="Q1" s="47"/>
    </row>
    <row r="2" spans="1:17" s="44" customFormat="1" x14ac:dyDescent="0.25">
      <c r="B2" s="59"/>
      <c r="H2" s="49">
        <f>SUM(H3:H221)</f>
        <v>345.41000000000008</v>
      </c>
      <c r="J2" s="64"/>
      <c r="M2" s="47"/>
      <c r="N2" s="47"/>
      <c r="O2" s="47"/>
      <c r="P2" s="47"/>
      <c r="Q2" s="47"/>
    </row>
    <row r="3" spans="1:17" s="44" customFormat="1" x14ac:dyDescent="0.25">
      <c r="A3" s="71" t="s">
        <v>78</v>
      </c>
      <c r="B3" s="71"/>
      <c r="C3" s="71"/>
      <c r="E3" s="54"/>
      <c r="H3" s="49"/>
      <c r="J3" s="64"/>
      <c r="M3" s="47"/>
      <c r="N3" s="47"/>
      <c r="O3" s="47"/>
      <c r="P3" s="47"/>
      <c r="Q3" s="47"/>
    </row>
    <row r="4" spans="1:17" s="44" customFormat="1" x14ac:dyDescent="0.25">
      <c r="A4" s="51" t="s">
        <v>72</v>
      </c>
      <c r="B4" s="51" t="s">
        <v>198</v>
      </c>
      <c r="C4" s="51" t="s">
        <v>79</v>
      </c>
      <c r="D4" s="52" t="s">
        <v>73</v>
      </c>
      <c r="E4" s="55">
        <v>50</v>
      </c>
      <c r="F4" s="44">
        <v>1</v>
      </c>
      <c r="G4" s="63">
        <f>OpenBuilds!P8</f>
        <v>4.95</v>
      </c>
      <c r="H4" s="4">
        <f t="shared" ref="H4" si="0">F4*G4</f>
        <v>4.95</v>
      </c>
      <c r="J4" s="64"/>
      <c r="M4" s="47"/>
      <c r="N4" s="47"/>
      <c r="O4" s="47"/>
      <c r="P4" s="47"/>
      <c r="Q4" s="47"/>
    </row>
    <row r="5" spans="1:17" x14ac:dyDescent="0.25">
      <c r="A5" t="s">
        <v>71</v>
      </c>
      <c r="C5" s="50" t="s">
        <v>76</v>
      </c>
      <c r="D5" s="50" t="s">
        <v>73</v>
      </c>
      <c r="E5" s="53" t="s">
        <v>77</v>
      </c>
      <c r="F5" s="46">
        <v>3</v>
      </c>
      <c r="G5" s="4">
        <f>OpenBuilds!F23</f>
        <v>2</v>
      </c>
      <c r="H5" s="4">
        <f>F5*G5</f>
        <v>6</v>
      </c>
    </row>
    <row r="6" spans="1:17" x14ac:dyDescent="0.25">
      <c r="C6" s="50"/>
      <c r="D6" s="50"/>
      <c r="E6" s="53"/>
      <c r="G6" s="4"/>
      <c r="H6" s="4"/>
    </row>
    <row r="7" spans="1:17" s="47" customFormat="1" x14ac:dyDescent="0.25">
      <c r="A7" s="70" t="s">
        <v>188</v>
      </c>
      <c r="B7" s="70"/>
      <c r="C7" s="70"/>
      <c r="E7" s="56"/>
      <c r="H7" s="4"/>
    </row>
    <row r="8" spans="1:17" x14ac:dyDescent="0.25">
      <c r="A8" t="s">
        <v>199</v>
      </c>
      <c r="C8" s="50" t="s">
        <v>197</v>
      </c>
      <c r="D8" s="50" t="s">
        <v>58</v>
      </c>
      <c r="E8" s="53" t="s">
        <v>191</v>
      </c>
      <c r="F8" s="46">
        <v>1</v>
      </c>
      <c r="G8" s="58">
        <v>10.48</v>
      </c>
      <c r="H8" s="4">
        <f>F8*G8</f>
        <v>10.48</v>
      </c>
    </row>
    <row r="9" spans="1:17" x14ac:dyDescent="0.25">
      <c r="A9" t="s">
        <v>199</v>
      </c>
      <c r="C9" s="50" t="s">
        <v>74</v>
      </c>
      <c r="D9" s="50" t="s">
        <v>73</v>
      </c>
      <c r="E9" s="53" t="s">
        <v>75</v>
      </c>
      <c r="F9" s="46">
        <v>1</v>
      </c>
      <c r="G9" s="4">
        <f>OpenBuilds!F7</f>
        <v>5.5</v>
      </c>
      <c r="H9" s="4">
        <f>F9*G9</f>
        <v>5.5</v>
      </c>
    </row>
    <row r="10" spans="1:17" x14ac:dyDescent="0.25">
      <c r="A10" t="s">
        <v>70</v>
      </c>
      <c r="B10" t="s">
        <v>226</v>
      </c>
      <c r="C10" s="50" t="s">
        <v>190</v>
      </c>
      <c r="D10" s="50" t="s">
        <v>73</v>
      </c>
      <c r="E10" s="53" t="s">
        <v>192</v>
      </c>
      <c r="F10" s="46">
        <v>1</v>
      </c>
      <c r="G10" s="4">
        <v>17.5</v>
      </c>
      <c r="H10" s="4">
        <f>F10*G10</f>
        <v>17.5</v>
      </c>
    </row>
    <row r="11" spans="1:17" x14ac:dyDescent="0.25">
      <c r="A11" t="s">
        <v>70</v>
      </c>
      <c r="B11" t="s">
        <v>227</v>
      </c>
      <c r="C11" s="50" t="s">
        <v>189</v>
      </c>
      <c r="D11" s="50" t="s">
        <v>82</v>
      </c>
      <c r="E11" s="53" t="s">
        <v>193</v>
      </c>
      <c r="F11" s="46">
        <v>2</v>
      </c>
      <c r="G11" s="4">
        <v>9</v>
      </c>
      <c r="H11" s="4">
        <f t="shared" ref="H11:H51" si="1">F11*G11</f>
        <v>18</v>
      </c>
    </row>
    <row r="12" spans="1:17" x14ac:dyDescent="0.25">
      <c r="A12" t="s">
        <v>72</v>
      </c>
      <c r="B12" t="s">
        <v>205</v>
      </c>
      <c r="C12" s="50" t="s">
        <v>31</v>
      </c>
      <c r="D12" s="50" t="s">
        <v>73</v>
      </c>
      <c r="E12" s="53">
        <v>226</v>
      </c>
      <c r="F12" s="46">
        <v>4</v>
      </c>
      <c r="G12" s="4">
        <f>OpenBuilds!$P$6</f>
        <v>2</v>
      </c>
      <c r="H12" s="4">
        <f t="shared" si="1"/>
        <v>8</v>
      </c>
    </row>
    <row r="13" spans="1:17" x14ac:dyDescent="0.25">
      <c r="A13" t="s">
        <v>72</v>
      </c>
      <c r="B13" t="s">
        <v>206</v>
      </c>
      <c r="C13" s="50" t="s">
        <v>80</v>
      </c>
      <c r="D13" s="50" t="s">
        <v>73</v>
      </c>
      <c r="E13" s="53">
        <v>90</v>
      </c>
      <c r="F13" s="46">
        <v>8</v>
      </c>
      <c r="G13" s="4">
        <f>OpenBuilds!P17</f>
        <v>0.2</v>
      </c>
      <c r="H13" s="4">
        <f t="shared" si="1"/>
        <v>1.6</v>
      </c>
    </row>
    <row r="14" spans="1:17" x14ac:dyDescent="0.25">
      <c r="A14" t="s">
        <v>71</v>
      </c>
      <c r="B14" t="s">
        <v>228</v>
      </c>
      <c r="C14" s="50" t="s">
        <v>26</v>
      </c>
      <c r="D14" s="50" t="s">
        <v>73</v>
      </c>
      <c r="E14" s="53">
        <v>210</v>
      </c>
      <c r="F14" s="46">
        <v>1</v>
      </c>
      <c r="G14" s="4">
        <f>OpenBuilds!L16</f>
        <v>5.5</v>
      </c>
      <c r="H14" s="4">
        <f t="shared" si="1"/>
        <v>5.5</v>
      </c>
    </row>
    <row r="15" spans="1:17" x14ac:dyDescent="0.25">
      <c r="A15" t="s">
        <v>71</v>
      </c>
      <c r="B15" t="s">
        <v>230</v>
      </c>
      <c r="C15" s="50" t="s">
        <v>236</v>
      </c>
      <c r="D15" s="50" t="s">
        <v>73</v>
      </c>
      <c r="E15" s="53" t="s">
        <v>117</v>
      </c>
      <c r="F15" s="46">
        <v>2</v>
      </c>
      <c r="G15" s="4">
        <v>2.5</v>
      </c>
      <c r="H15" s="4">
        <f t="shared" si="1"/>
        <v>5</v>
      </c>
    </row>
    <row r="16" spans="1:17" x14ac:dyDescent="0.25">
      <c r="A16" t="s">
        <v>70</v>
      </c>
      <c r="B16" t="s">
        <v>229</v>
      </c>
      <c r="C16" s="50" t="s">
        <v>81</v>
      </c>
      <c r="D16" s="50" t="s">
        <v>82</v>
      </c>
      <c r="E16" s="53" t="s">
        <v>84</v>
      </c>
      <c r="F16" s="46">
        <v>1</v>
      </c>
      <c r="G16" s="4">
        <f>2.59+1.99</f>
        <v>4.58</v>
      </c>
      <c r="H16" s="4">
        <f t="shared" si="1"/>
        <v>4.58</v>
      </c>
    </row>
    <row r="17" spans="1:20" x14ac:dyDescent="0.25">
      <c r="A17" t="s">
        <v>71</v>
      </c>
      <c r="B17" t="s">
        <v>237</v>
      </c>
      <c r="C17" s="50" t="s">
        <v>83</v>
      </c>
      <c r="D17" s="50" t="s">
        <v>82</v>
      </c>
      <c r="E17" s="57">
        <v>181902204358</v>
      </c>
      <c r="F17" s="46">
        <v>1</v>
      </c>
      <c r="G17" s="4">
        <v>25.99</v>
      </c>
      <c r="H17" s="4">
        <f t="shared" si="1"/>
        <v>25.99</v>
      </c>
    </row>
    <row r="18" spans="1:20" x14ac:dyDescent="0.25">
      <c r="A18" t="s">
        <v>71</v>
      </c>
      <c r="C18" s="50" t="s">
        <v>86</v>
      </c>
      <c r="D18" s="50" t="s">
        <v>85</v>
      </c>
      <c r="E18" s="53"/>
      <c r="F18" s="46">
        <v>1</v>
      </c>
      <c r="G18" s="4">
        <v>7.5</v>
      </c>
      <c r="H18" s="4">
        <f t="shared" si="1"/>
        <v>7.5</v>
      </c>
    </row>
    <row r="19" spans="1:20" x14ac:dyDescent="0.25">
      <c r="A19" t="s">
        <v>71</v>
      </c>
      <c r="C19" s="50" t="s">
        <v>87</v>
      </c>
      <c r="D19" s="50" t="s">
        <v>85</v>
      </c>
      <c r="E19" s="53"/>
      <c r="F19" s="46">
        <v>1</v>
      </c>
      <c r="G19" s="4">
        <v>1.99</v>
      </c>
      <c r="H19" s="4">
        <f t="shared" si="1"/>
        <v>1.99</v>
      </c>
    </row>
    <row r="20" spans="1:20" x14ac:dyDescent="0.25">
      <c r="A20" t="s">
        <v>71</v>
      </c>
      <c r="B20" t="s">
        <v>223</v>
      </c>
      <c r="C20" s="50" t="s">
        <v>101</v>
      </c>
      <c r="D20" s="50" t="s">
        <v>102</v>
      </c>
      <c r="E20" s="53" t="s">
        <v>103</v>
      </c>
      <c r="F20" s="46">
        <v>6</v>
      </c>
      <c r="G20" s="58">
        <v>2.95</v>
      </c>
      <c r="H20" s="4">
        <f t="shared" si="1"/>
        <v>17.700000000000003</v>
      </c>
    </row>
    <row r="21" spans="1:20" x14ac:dyDescent="0.25">
      <c r="A21" t="s">
        <v>72</v>
      </c>
      <c r="B21" t="s">
        <v>207</v>
      </c>
      <c r="C21" s="50" t="s">
        <v>217</v>
      </c>
      <c r="D21" s="50" t="s">
        <v>89</v>
      </c>
      <c r="E21" s="53" t="s">
        <v>218</v>
      </c>
      <c r="F21" s="46">
        <v>2</v>
      </c>
      <c r="G21" s="58">
        <v>0.12</v>
      </c>
      <c r="H21" s="4">
        <f t="shared" si="1"/>
        <v>0.24</v>
      </c>
    </row>
    <row r="22" spans="1:20" x14ac:dyDescent="0.25">
      <c r="A22" t="s">
        <v>72</v>
      </c>
      <c r="B22" t="s">
        <v>209</v>
      </c>
      <c r="C22" s="50" t="s">
        <v>219</v>
      </c>
      <c r="D22" s="50" t="s">
        <v>89</v>
      </c>
      <c r="E22" s="53" t="s">
        <v>140</v>
      </c>
      <c r="F22" s="46">
        <v>3</v>
      </c>
      <c r="G22" s="4">
        <v>0.1</v>
      </c>
      <c r="H22" s="4">
        <f>F22*G22</f>
        <v>0.30000000000000004</v>
      </c>
    </row>
    <row r="23" spans="1:20" x14ac:dyDescent="0.25">
      <c r="A23" t="s">
        <v>72</v>
      </c>
      <c r="B23" t="s">
        <v>208</v>
      </c>
      <c r="C23" s="50" t="s">
        <v>213</v>
      </c>
      <c r="D23" s="50" t="s">
        <v>89</v>
      </c>
      <c r="E23" s="53" t="s">
        <v>142</v>
      </c>
      <c r="F23" s="46">
        <v>4</v>
      </c>
      <c r="G23" s="4">
        <v>0.11</v>
      </c>
      <c r="H23" s="4">
        <f>F23*G23</f>
        <v>0.44</v>
      </c>
      <c r="K23" s="46"/>
      <c r="L23" s="46"/>
      <c r="M23" s="46"/>
      <c r="N23" s="46"/>
    </row>
    <row r="24" spans="1:20" x14ac:dyDescent="0.25">
      <c r="A24" t="s">
        <v>72</v>
      </c>
      <c r="B24" t="s">
        <v>210</v>
      </c>
      <c r="C24" s="50" t="s">
        <v>98</v>
      </c>
      <c r="D24" s="50" t="s">
        <v>89</v>
      </c>
      <c r="E24" s="53" t="s">
        <v>99</v>
      </c>
      <c r="F24" s="46">
        <v>4</v>
      </c>
      <c r="G24" s="4">
        <v>0.09</v>
      </c>
      <c r="H24" s="4">
        <f>F24*G24</f>
        <v>0.36</v>
      </c>
      <c r="K24" s="46"/>
      <c r="L24" s="46"/>
      <c r="M24" s="46"/>
      <c r="N24" s="46"/>
    </row>
    <row r="25" spans="1:20" x14ac:dyDescent="0.25">
      <c r="A25" t="s">
        <v>72</v>
      </c>
      <c r="B25" t="s">
        <v>211</v>
      </c>
      <c r="C25" s="50" t="s">
        <v>220</v>
      </c>
      <c r="D25" s="50" t="s">
        <v>89</v>
      </c>
      <c r="E25" s="53" t="s">
        <v>144</v>
      </c>
      <c r="G25" s="4">
        <v>0.16</v>
      </c>
      <c r="H25" s="4">
        <f t="shared" ref="H25:H33" si="2">F25*G25</f>
        <v>0</v>
      </c>
      <c r="K25" s="46"/>
      <c r="L25" s="46"/>
      <c r="M25" s="46"/>
      <c r="N25" s="46"/>
    </row>
    <row r="26" spans="1:20" x14ac:dyDescent="0.25">
      <c r="A26" t="s">
        <v>72</v>
      </c>
      <c r="B26" t="s">
        <v>212</v>
      </c>
      <c r="C26" s="50" t="s">
        <v>161</v>
      </c>
      <c r="D26" s="50" t="s">
        <v>89</v>
      </c>
      <c r="E26" s="53" t="s">
        <v>91</v>
      </c>
      <c r="G26" s="4">
        <v>0.14000000000000001</v>
      </c>
      <c r="H26" s="4">
        <f t="shared" si="2"/>
        <v>0</v>
      </c>
      <c r="K26" s="46"/>
      <c r="L26" s="46"/>
      <c r="M26" s="46"/>
      <c r="N26" s="46"/>
    </row>
    <row r="27" spans="1:20" x14ac:dyDescent="0.25">
      <c r="A27" t="s">
        <v>72</v>
      </c>
      <c r="B27" t="s">
        <v>214</v>
      </c>
      <c r="C27" s="50" t="s">
        <v>159</v>
      </c>
      <c r="D27" s="50" t="s">
        <v>89</v>
      </c>
      <c r="E27" s="53" t="s">
        <v>160</v>
      </c>
      <c r="F27" s="46">
        <v>4</v>
      </c>
      <c r="G27" s="4">
        <v>0.2</v>
      </c>
      <c r="H27" s="4">
        <f t="shared" si="2"/>
        <v>0.8</v>
      </c>
      <c r="K27" s="65"/>
      <c r="L27" s="65"/>
      <c r="M27" s="65"/>
      <c r="N27" s="65"/>
      <c r="O27" s="68"/>
      <c r="P27" s="68"/>
      <c r="Q27" s="68"/>
      <c r="R27" s="89"/>
      <c r="S27" s="89"/>
      <c r="T27" s="89"/>
    </row>
    <row r="28" spans="1:20" x14ac:dyDescent="0.25">
      <c r="A28" t="s">
        <v>72</v>
      </c>
      <c r="B28" t="s">
        <v>216</v>
      </c>
      <c r="C28" s="50" t="s">
        <v>215</v>
      </c>
      <c r="D28" s="50" t="s">
        <v>89</v>
      </c>
      <c r="E28" s="53" t="s">
        <v>133</v>
      </c>
      <c r="F28" s="46">
        <v>10</v>
      </c>
      <c r="G28" s="4">
        <v>0.02</v>
      </c>
      <c r="H28" s="4">
        <f t="shared" si="2"/>
        <v>0.2</v>
      </c>
      <c r="K28" s="65"/>
      <c r="L28" s="65"/>
      <c r="M28" s="65"/>
      <c r="N28" s="65"/>
      <c r="O28" s="68"/>
      <c r="P28" s="68"/>
      <c r="Q28" s="68"/>
      <c r="R28" s="89"/>
      <c r="S28" s="89"/>
      <c r="T28" s="89"/>
    </row>
    <row r="29" spans="1:20" x14ac:dyDescent="0.25">
      <c r="A29" t="s">
        <v>72</v>
      </c>
      <c r="B29" t="s">
        <v>222</v>
      </c>
      <c r="C29" s="50" t="s">
        <v>92</v>
      </c>
      <c r="D29" s="50" t="s">
        <v>89</v>
      </c>
      <c r="E29" s="53" t="s">
        <v>93</v>
      </c>
      <c r="F29" s="46">
        <v>12</v>
      </c>
      <c r="G29" s="4">
        <v>0.06</v>
      </c>
      <c r="H29" s="4">
        <f t="shared" si="2"/>
        <v>0.72</v>
      </c>
      <c r="K29" s="89"/>
      <c r="L29" s="89"/>
      <c r="M29" s="90"/>
      <c r="N29" s="90"/>
      <c r="O29" s="91"/>
      <c r="P29" s="65"/>
      <c r="Q29" s="92"/>
      <c r="R29" s="93"/>
      <c r="S29" s="89"/>
      <c r="T29" s="89"/>
    </row>
    <row r="30" spans="1:20" x14ac:dyDescent="0.25">
      <c r="A30" t="s">
        <v>72</v>
      </c>
      <c r="B30" t="s">
        <v>221</v>
      </c>
      <c r="C30" s="50" t="s">
        <v>88</v>
      </c>
      <c r="D30" s="50" t="s">
        <v>89</v>
      </c>
      <c r="E30" s="53" t="s">
        <v>90</v>
      </c>
      <c r="F30" s="46">
        <v>6</v>
      </c>
      <c r="G30" s="4">
        <v>0.06</v>
      </c>
      <c r="H30" s="4">
        <f t="shared" si="2"/>
        <v>0.36</v>
      </c>
      <c r="K30" s="89"/>
      <c r="L30" s="89"/>
      <c r="M30" s="68"/>
      <c r="N30" s="68"/>
      <c r="O30" s="68"/>
      <c r="P30" s="68"/>
      <c r="Q30" s="68"/>
      <c r="R30" s="89"/>
      <c r="S30" s="89"/>
      <c r="T30" s="89"/>
    </row>
    <row r="31" spans="1:20" x14ac:dyDescent="0.25">
      <c r="A31" t="s">
        <v>72</v>
      </c>
      <c r="B31" t="s">
        <v>223</v>
      </c>
      <c r="C31" s="50" t="s">
        <v>118</v>
      </c>
      <c r="D31" s="50"/>
      <c r="E31" s="53"/>
      <c r="F31" s="46">
        <v>10</v>
      </c>
      <c r="G31" s="4"/>
      <c r="H31" s="4">
        <f t="shared" si="2"/>
        <v>0</v>
      </c>
      <c r="K31" s="89"/>
      <c r="L31" s="89"/>
      <c r="M31" s="68"/>
      <c r="N31" s="68"/>
      <c r="O31" s="68"/>
      <c r="P31" s="68"/>
      <c r="Q31" s="68"/>
      <c r="R31" s="89"/>
      <c r="S31" s="89"/>
      <c r="T31" s="89"/>
    </row>
    <row r="32" spans="1:20" x14ac:dyDescent="0.25">
      <c r="A32" t="s">
        <v>72</v>
      </c>
      <c r="B32" t="s">
        <v>224</v>
      </c>
      <c r="C32" s="50" t="s">
        <v>225</v>
      </c>
      <c r="D32" s="50"/>
      <c r="E32" s="53"/>
      <c r="G32" s="4"/>
      <c r="H32" s="4">
        <f t="shared" si="2"/>
        <v>0</v>
      </c>
      <c r="K32" s="89"/>
      <c r="L32" s="89"/>
      <c r="M32" s="68"/>
      <c r="N32" s="68"/>
      <c r="O32" s="68"/>
      <c r="P32" s="68"/>
      <c r="Q32" s="68"/>
      <c r="R32" s="89"/>
      <c r="S32" s="89"/>
      <c r="T32" s="89"/>
    </row>
    <row r="33" spans="1:20" x14ac:dyDescent="0.25">
      <c r="A33" t="s">
        <v>72</v>
      </c>
      <c r="B33" t="s">
        <v>239</v>
      </c>
      <c r="C33" s="50" t="s">
        <v>135</v>
      </c>
      <c r="D33" s="50" t="s">
        <v>57</v>
      </c>
      <c r="E33" t="s">
        <v>134</v>
      </c>
      <c r="F33" s="46">
        <v>2</v>
      </c>
      <c r="G33" s="4">
        <v>0.02</v>
      </c>
      <c r="H33" s="4">
        <f t="shared" si="2"/>
        <v>0.04</v>
      </c>
      <c r="K33" s="89"/>
      <c r="L33" s="89"/>
      <c r="M33" s="68"/>
      <c r="N33" s="68"/>
      <c r="O33" s="68"/>
      <c r="P33" s="68"/>
      <c r="Q33" s="68"/>
      <c r="R33" s="89"/>
      <c r="S33" s="89"/>
      <c r="T33" s="89"/>
    </row>
    <row r="34" spans="1:20" x14ac:dyDescent="0.25">
      <c r="A34" t="s">
        <v>70</v>
      </c>
      <c r="B34" t="s">
        <v>231</v>
      </c>
      <c r="C34" s="50" t="s">
        <v>238</v>
      </c>
      <c r="D34" s="50" t="s">
        <v>102</v>
      </c>
      <c r="E34" s="53" t="s">
        <v>105</v>
      </c>
      <c r="F34" s="46">
        <v>1</v>
      </c>
      <c r="G34" s="58">
        <v>1.5</v>
      </c>
      <c r="H34" s="4">
        <f t="shared" si="1"/>
        <v>1.5</v>
      </c>
      <c r="K34" s="89"/>
      <c r="L34" s="89"/>
      <c r="M34" s="68"/>
      <c r="N34" s="68"/>
      <c r="O34" s="68"/>
      <c r="P34" s="68"/>
      <c r="Q34" s="68"/>
      <c r="R34" s="89"/>
      <c r="S34" s="89"/>
      <c r="T34" s="89"/>
    </row>
    <row r="35" spans="1:20" x14ac:dyDescent="0.25">
      <c r="A35" t="s">
        <v>71</v>
      </c>
      <c r="B35" t="s">
        <v>164</v>
      </c>
      <c r="C35" s="50" t="s">
        <v>162</v>
      </c>
      <c r="D35" s="50" t="s">
        <v>166</v>
      </c>
      <c r="E35" s="53"/>
      <c r="F35" s="46">
        <v>1</v>
      </c>
      <c r="G35" s="58"/>
      <c r="H35" s="4"/>
      <c r="I35" s="58">
        <f>SUM(H9:H34)</f>
        <v>123.82</v>
      </c>
      <c r="J35" s="58"/>
      <c r="K35" s="65"/>
      <c r="L35" s="65"/>
      <c r="M35" s="65"/>
      <c r="N35" s="65"/>
      <c r="O35" s="68"/>
      <c r="P35" s="68"/>
      <c r="Q35" s="68"/>
      <c r="R35" s="89"/>
      <c r="S35" s="89"/>
      <c r="T35" s="89"/>
    </row>
    <row r="36" spans="1:20" x14ac:dyDescent="0.25">
      <c r="A36" t="s">
        <v>71</v>
      </c>
      <c r="B36" t="s">
        <v>163</v>
      </c>
      <c r="C36" s="50" t="s">
        <v>165</v>
      </c>
      <c r="D36" s="50" t="s">
        <v>166</v>
      </c>
      <c r="E36" s="53"/>
      <c r="F36" s="46">
        <v>2</v>
      </c>
      <c r="G36" s="58"/>
      <c r="H36" s="4"/>
      <c r="I36" s="58"/>
      <c r="J36" s="58"/>
      <c r="K36" s="65"/>
      <c r="L36" s="65"/>
      <c r="M36" s="65"/>
      <c r="N36" s="65"/>
      <c r="O36" s="68"/>
      <c r="P36" s="68"/>
      <c r="Q36" s="68"/>
      <c r="R36" s="89"/>
      <c r="S36" s="89"/>
      <c r="T36" s="89"/>
    </row>
    <row r="37" spans="1:20" x14ac:dyDescent="0.25">
      <c r="A37" t="s">
        <v>71</v>
      </c>
      <c r="B37" t="s">
        <v>240</v>
      </c>
      <c r="C37" s="50" t="s">
        <v>241</v>
      </c>
      <c r="D37" s="50" t="s">
        <v>166</v>
      </c>
      <c r="E37" s="53"/>
      <c r="F37" s="46">
        <v>1</v>
      </c>
      <c r="G37" s="58"/>
      <c r="H37" s="4"/>
      <c r="I37" s="58"/>
      <c r="J37" s="58"/>
      <c r="K37" s="65"/>
      <c r="L37" s="65"/>
      <c r="M37" s="65"/>
      <c r="N37" s="65"/>
      <c r="O37" s="68"/>
      <c r="P37" s="68"/>
      <c r="Q37" s="68"/>
      <c r="R37" s="89"/>
      <c r="S37" s="89"/>
      <c r="T37" s="89"/>
    </row>
    <row r="38" spans="1:20" x14ac:dyDescent="0.25">
      <c r="A38" t="s">
        <v>100</v>
      </c>
      <c r="B38" s="53" t="s">
        <v>168</v>
      </c>
      <c r="C38" s="50" t="s">
        <v>120</v>
      </c>
      <c r="D38" s="50" t="s">
        <v>166</v>
      </c>
      <c r="F38" s="46">
        <v>2</v>
      </c>
      <c r="G38" s="58"/>
      <c r="H38" s="4">
        <f>F38*G38</f>
        <v>0</v>
      </c>
      <c r="K38" s="65"/>
      <c r="L38" s="65"/>
      <c r="M38" s="65"/>
      <c r="N38" s="65"/>
      <c r="O38" s="68"/>
      <c r="P38" s="68"/>
      <c r="Q38" s="68"/>
      <c r="R38" s="89"/>
      <c r="S38" s="89"/>
      <c r="T38" s="89"/>
    </row>
    <row r="39" spans="1:20" x14ac:dyDescent="0.25">
      <c r="A39" t="s">
        <v>100</v>
      </c>
      <c r="B39" s="53" t="s">
        <v>169</v>
      </c>
      <c r="C39" s="50" t="s">
        <v>121</v>
      </c>
      <c r="D39" s="50" t="s">
        <v>166</v>
      </c>
      <c r="F39" s="46">
        <v>2</v>
      </c>
      <c r="G39" s="58"/>
      <c r="H39" s="4">
        <f t="shared" ref="H39:H44" si="3">F39*G39</f>
        <v>0</v>
      </c>
      <c r="K39" s="65"/>
      <c r="L39" s="65"/>
      <c r="M39" s="65"/>
      <c r="N39" s="65"/>
      <c r="O39" s="68"/>
      <c r="P39" s="68"/>
      <c r="Q39" s="68"/>
      <c r="R39" s="89"/>
      <c r="S39" s="89"/>
      <c r="T39" s="89"/>
    </row>
    <row r="40" spans="1:20" x14ac:dyDescent="0.25">
      <c r="A40" t="s">
        <v>100</v>
      </c>
      <c r="B40" s="53" t="s">
        <v>170</v>
      </c>
      <c r="C40" s="50" t="s">
        <v>123</v>
      </c>
      <c r="D40" s="50" t="s">
        <v>166</v>
      </c>
      <c r="F40" s="46">
        <v>2</v>
      </c>
      <c r="G40" s="58"/>
      <c r="H40" s="4">
        <f t="shared" si="3"/>
        <v>0</v>
      </c>
      <c r="K40" s="65"/>
      <c r="L40" s="65"/>
      <c r="M40" s="65"/>
      <c r="N40" s="65"/>
      <c r="O40" s="68"/>
      <c r="P40" s="68"/>
      <c r="Q40" s="68"/>
      <c r="R40" s="89"/>
      <c r="S40" s="89"/>
      <c r="T40" s="89"/>
    </row>
    <row r="41" spans="1:20" x14ac:dyDescent="0.25">
      <c r="A41" t="s">
        <v>100</v>
      </c>
      <c r="B41" s="53" t="s">
        <v>194</v>
      </c>
      <c r="C41" s="50" t="s">
        <v>195</v>
      </c>
      <c r="D41" s="50" t="s">
        <v>166</v>
      </c>
      <c r="F41" s="46">
        <v>2</v>
      </c>
      <c r="G41" s="58"/>
      <c r="H41" s="4">
        <f t="shared" si="3"/>
        <v>0</v>
      </c>
      <c r="K41" s="65"/>
      <c r="L41" s="65"/>
      <c r="M41" s="65"/>
      <c r="N41" s="65"/>
      <c r="O41" s="68"/>
      <c r="P41" s="68"/>
      <c r="Q41" s="68"/>
      <c r="R41" s="89"/>
      <c r="S41" s="89"/>
      <c r="T41" s="89"/>
    </row>
    <row r="42" spans="1:20" x14ac:dyDescent="0.25">
      <c r="A42" t="s">
        <v>100</v>
      </c>
      <c r="B42" s="53" t="s">
        <v>196</v>
      </c>
      <c r="C42" s="50" t="s">
        <v>104</v>
      </c>
      <c r="D42" s="50" t="s">
        <v>166</v>
      </c>
      <c r="F42" s="46">
        <v>2</v>
      </c>
      <c r="G42" s="58"/>
      <c r="H42" s="4">
        <f t="shared" si="3"/>
        <v>0</v>
      </c>
      <c r="K42" s="65"/>
      <c r="L42" s="65"/>
      <c r="M42" s="65"/>
      <c r="N42" s="65"/>
      <c r="O42" s="68"/>
      <c r="P42" s="68"/>
      <c r="Q42" s="68"/>
      <c r="R42" s="89"/>
      <c r="S42" s="89"/>
      <c r="T42" s="89"/>
    </row>
    <row r="43" spans="1:20" x14ac:dyDescent="0.25">
      <c r="A43" t="s">
        <v>100</v>
      </c>
      <c r="B43" s="53" t="s">
        <v>232</v>
      </c>
      <c r="C43" s="50" t="s">
        <v>235</v>
      </c>
      <c r="D43" s="50"/>
      <c r="G43" s="58"/>
      <c r="H43" s="4"/>
      <c r="K43" s="65"/>
      <c r="L43" s="65"/>
      <c r="M43" s="65"/>
      <c r="N43" s="65"/>
      <c r="O43" s="68"/>
      <c r="P43" s="68"/>
      <c r="Q43" s="68"/>
      <c r="R43" s="89"/>
      <c r="S43" s="89"/>
      <c r="T43" s="89"/>
    </row>
    <row r="44" spans="1:20" x14ac:dyDescent="0.25">
      <c r="A44" t="s">
        <v>100</v>
      </c>
      <c r="B44" s="53" t="s">
        <v>234</v>
      </c>
      <c r="C44" s="50" t="s">
        <v>233</v>
      </c>
      <c r="D44" s="50" t="s">
        <v>166</v>
      </c>
      <c r="E44" s="53"/>
      <c r="F44" s="46">
        <v>1</v>
      </c>
      <c r="G44" s="58"/>
      <c r="H44" s="4">
        <f t="shared" si="3"/>
        <v>0</v>
      </c>
      <c r="I44" s="58"/>
      <c r="J44" s="58"/>
      <c r="K44" s="65"/>
      <c r="L44" s="65"/>
      <c r="M44" s="65"/>
      <c r="N44" s="65"/>
      <c r="O44" s="68"/>
      <c r="P44" s="68"/>
      <c r="Q44" s="68"/>
      <c r="R44" s="89"/>
      <c r="S44" s="89"/>
      <c r="T44" s="89"/>
    </row>
    <row r="45" spans="1:20" x14ac:dyDescent="0.25">
      <c r="B45" s="53"/>
      <c r="C45" s="50"/>
      <c r="D45" s="50"/>
      <c r="E45" s="53"/>
      <c r="G45" s="58"/>
      <c r="H45" s="4"/>
      <c r="I45" s="58"/>
      <c r="J45" s="58"/>
      <c r="K45" s="65"/>
      <c r="L45" s="65"/>
      <c r="M45" s="65"/>
      <c r="N45" s="65"/>
      <c r="O45" s="68"/>
      <c r="P45" s="68"/>
      <c r="Q45" s="68"/>
      <c r="R45" s="89"/>
      <c r="S45" s="89"/>
      <c r="T45" s="89"/>
    </row>
    <row r="46" spans="1:20" x14ac:dyDescent="0.25">
      <c r="A46" s="70" t="s">
        <v>108</v>
      </c>
      <c r="B46" s="70"/>
      <c r="C46" s="70"/>
      <c r="D46" s="50"/>
      <c r="E46" s="53"/>
      <c r="G46" s="58"/>
      <c r="H46" s="4"/>
      <c r="K46" s="65"/>
      <c r="L46" s="65"/>
      <c r="M46" s="65"/>
      <c r="N46" s="65"/>
      <c r="O46" s="68"/>
      <c r="P46" s="68"/>
      <c r="Q46" s="68"/>
      <c r="R46" s="89"/>
      <c r="S46" s="89"/>
      <c r="T46" s="89"/>
    </row>
    <row r="47" spans="1:20" x14ac:dyDescent="0.25">
      <c r="A47" t="s">
        <v>70</v>
      </c>
      <c r="C47" s="50" t="s">
        <v>189</v>
      </c>
      <c r="D47" s="50" t="s">
        <v>82</v>
      </c>
      <c r="E47" s="53" t="s">
        <v>193</v>
      </c>
      <c r="F47" s="46">
        <v>1</v>
      </c>
      <c r="G47" s="58">
        <v>9</v>
      </c>
      <c r="H47" s="4">
        <f t="shared" si="1"/>
        <v>9</v>
      </c>
      <c r="K47" s="89"/>
      <c r="L47" s="69"/>
      <c r="M47" s="90"/>
      <c r="N47" s="90"/>
      <c r="O47" s="89"/>
      <c r="P47" s="65"/>
      <c r="Q47" s="92"/>
      <c r="R47" s="93"/>
      <c r="S47" s="89"/>
      <c r="T47" s="89"/>
    </row>
    <row r="48" spans="1:20" x14ac:dyDescent="0.25">
      <c r="A48" t="s">
        <v>199</v>
      </c>
      <c r="C48" s="50" t="s">
        <v>109</v>
      </c>
      <c r="D48" s="50" t="s">
        <v>58</v>
      </c>
      <c r="E48" t="s">
        <v>110</v>
      </c>
      <c r="F48" s="46">
        <v>1</v>
      </c>
      <c r="G48" s="58">
        <v>22.37</v>
      </c>
      <c r="H48" s="4">
        <f t="shared" si="1"/>
        <v>22.37</v>
      </c>
      <c r="K48" s="89"/>
      <c r="L48" s="89"/>
      <c r="M48" s="68"/>
      <c r="N48" s="68"/>
      <c r="O48" s="68"/>
      <c r="P48" s="68"/>
      <c r="Q48" s="68"/>
      <c r="R48" s="89"/>
      <c r="S48" s="89"/>
      <c r="T48" s="89"/>
    </row>
    <row r="49" spans="1:20" x14ac:dyDescent="0.25">
      <c r="A49" t="s">
        <v>199</v>
      </c>
      <c r="C49" s="60" t="s">
        <v>107</v>
      </c>
      <c r="D49" s="50" t="s">
        <v>58</v>
      </c>
      <c r="E49" s="53" t="s">
        <v>106</v>
      </c>
      <c r="F49" s="46">
        <v>1</v>
      </c>
      <c r="G49" s="58">
        <v>4.7</v>
      </c>
      <c r="H49" s="4">
        <f t="shared" si="1"/>
        <v>4.7</v>
      </c>
      <c r="K49" s="65"/>
      <c r="L49" s="66"/>
      <c r="M49" s="65"/>
      <c r="N49" s="65"/>
      <c r="O49" s="68"/>
      <c r="P49" s="68"/>
      <c r="Q49" s="68"/>
      <c r="R49" s="89"/>
      <c r="S49" s="89"/>
      <c r="T49" s="89"/>
    </row>
    <row r="50" spans="1:20" x14ac:dyDescent="0.25">
      <c r="A50" t="s">
        <v>199</v>
      </c>
      <c r="C50" s="50" t="s">
        <v>112</v>
      </c>
      <c r="D50" s="50" t="s">
        <v>58</v>
      </c>
      <c r="E50" s="53" t="s">
        <v>111</v>
      </c>
      <c r="F50" s="46">
        <v>2</v>
      </c>
      <c r="G50" s="58">
        <v>5.73</v>
      </c>
      <c r="H50" s="4">
        <f t="shared" si="1"/>
        <v>11.46</v>
      </c>
      <c r="K50" s="65"/>
      <c r="L50" s="67"/>
      <c r="M50" s="65"/>
      <c r="N50" s="65"/>
      <c r="O50" s="68"/>
      <c r="P50" s="68"/>
      <c r="Q50" s="68"/>
      <c r="R50" s="89"/>
      <c r="S50" s="89"/>
      <c r="T50" s="89"/>
    </row>
    <row r="51" spans="1:20" x14ac:dyDescent="0.25">
      <c r="A51" t="s">
        <v>199</v>
      </c>
      <c r="C51" s="50" t="s">
        <v>149</v>
      </c>
      <c r="D51" s="50" t="s">
        <v>58</v>
      </c>
      <c r="E51" s="53" t="s">
        <v>148</v>
      </c>
      <c r="F51" s="46">
        <v>1</v>
      </c>
      <c r="G51" s="58">
        <v>8.27</v>
      </c>
      <c r="H51" s="58">
        <f t="shared" si="1"/>
        <v>8.27</v>
      </c>
      <c r="I51" s="58"/>
      <c r="J51" s="58"/>
      <c r="K51" s="65"/>
      <c r="L51" s="65"/>
      <c r="M51" s="65"/>
      <c r="N51" s="65"/>
      <c r="O51" s="68"/>
      <c r="P51" s="68"/>
      <c r="Q51" s="68"/>
      <c r="R51" s="89"/>
      <c r="S51" s="89"/>
      <c r="T51" s="89"/>
    </row>
    <row r="52" spans="1:20" ht="14.45" customHeight="1" x14ac:dyDescent="0.25">
      <c r="A52" t="s">
        <v>199</v>
      </c>
      <c r="C52" s="50" t="s">
        <v>74</v>
      </c>
      <c r="D52" s="50" t="s">
        <v>73</v>
      </c>
      <c r="E52" s="53" t="s">
        <v>75</v>
      </c>
      <c r="F52" s="46">
        <v>2</v>
      </c>
      <c r="G52" s="4">
        <f>OpenBuilds!F7</f>
        <v>5.5</v>
      </c>
      <c r="H52" s="4">
        <f t="shared" ref="H52:H60" si="4">F52*G52</f>
        <v>11</v>
      </c>
      <c r="K52" s="65"/>
      <c r="L52" s="65"/>
      <c r="M52" s="65"/>
      <c r="N52" s="65"/>
      <c r="O52" s="68"/>
      <c r="P52" s="68"/>
      <c r="Q52" s="68"/>
      <c r="R52" s="89"/>
      <c r="S52" s="89"/>
      <c r="T52" s="89"/>
    </row>
    <row r="53" spans="1:20" x14ac:dyDescent="0.25">
      <c r="A53" t="s">
        <v>199</v>
      </c>
      <c r="C53" s="50" t="s">
        <v>114</v>
      </c>
      <c r="D53" s="50" t="s">
        <v>73</v>
      </c>
      <c r="E53" s="53" t="s">
        <v>113</v>
      </c>
      <c r="F53" s="46">
        <v>2</v>
      </c>
      <c r="G53" s="4">
        <f>OpenBuilds!F6</f>
        <v>3.3</v>
      </c>
      <c r="H53" s="4">
        <f t="shared" si="4"/>
        <v>6.6</v>
      </c>
      <c r="K53" s="65"/>
      <c r="L53" s="65"/>
      <c r="M53" s="65"/>
      <c r="N53" s="65"/>
      <c r="O53" s="68"/>
      <c r="P53" s="68"/>
      <c r="Q53" s="68"/>
      <c r="R53" s="89"/>
      <c r="S53" s="89"/>
      <c r="T53" s="89"/>
    </row>
    <row r="54" spans="1:20" x14ac:dyDescent="0.25">
      <c r="A54" t="s">
        <v>199</v>
      </c>
      <c r="C54" s="50" t="s">
        <v>151</v>
      </c>
      <c r="D54" s="50" t="s">
        <v>82</v>
      </c>
      <c r="E54" s="53" t="s">
        <v>150</v>
      </c>
      <c r="F54" s="46">
        <v>1</v>
      </c>
      <c r="G54" s="4">
        <v>7.99</v>
      </c>
      <c r="H54" s="4">
        <f t="shared" si="4"/>
        <v>7.99</v>
      </c>
      <c r="K54" s="65"/>
      <c r="L54" s="65"/>
      <c r="M54" s="65"/>
      <c r="N54" s="65"/>
      <c r="O54" s="68"/>
      <c r="P54" s="68"/>
      <c r="Q54" s="68"/>
      <c r="R54" s="89"/>
      <c r="S54" s="89"/>
      <c r="T54" s="89"/>
    </row>
    <row r="55" spans="1:20" x14ac:dyDescent="0.25">
      <c r="A55" t="s">
        <v>70</v>
      </c>
      <c r="C55" s="50" t="s">
        <v>242</v>
      </c>
      <c r="D55" s="50" t="s">
        <v>246</v>
      </c>
      <c r="E55" s="94" t="s">
        <v>245</v>
      </c>
      <c r="F55" s="46">
        <v>1</v>
      </c>
      <c r="G55" s="4">
        <v>34.25</v>
      </c>
      <c r="H55" s="4">
        <f t="shared" si="4"/>
        <v>34.25</v>
      </c>
      <c r="K55" s="65"/>
      <c r="L55" s="65"/>
      <c r="M55" s="65"/>
      <c r="N55" s="65"/>
      <c r="O55" s="68"/>
      <c r="P55" s="68"/>
      <c r="Q55" s="68"/>
      <c r="R55" s="89"/>
      <c r="S55" s="89"/>
      <c r="T55" s="89"/>
    </row>
    <row r="56" spans="1:20" x14ac:dyDescent="0.25">
      <c r="A56" t="s">
        <v>70</v>
      </c>
      <c r="C56" s="50" t="s">
        <v>243</v>
      </c>
      <c r="D56" s="50" t="s">
        <v>82</v>
      </c>
      <c r="E56" s="53" t="s">
        <v>244</v>
      </c>
      <c r="F56" s="46">
        <v>1</v>
      </c>
      <c r="G56" s="4">
        <v>4.99</v>
      </c>
      <c r="H56" s="4">
        <f t="shared" si="4"/>
        <v>4.99</v>
      </c>
      <c r="K56" s="65"/>
      <c r="L56" s="65"/>
      <c r="M56" s="65"/>
      <c r="N56" s="65"/>
      <c r="O56" s="68"/>
      <c r="P56" s="68"/>
      <c r="Q56" s="68"/>
      <c r="R56" s="89"/>
      <c r="S56" s="89"/>
      <c r="T56" s="89"/>
    </row>
    <row r="57" spans="1:20" x14ac:dyDescent="0.25">
      <c r="A57" t="s">
        <v>71</v>
      </c>
      <c r="C57" s="50" t="s">
        <v>118</v>
      </c>
      <c r="D57" s="50" t="s">
        <v>73</v>
      </c>
      <c r="E57" s="53" t="s">
        <v>119</v>
      </c>
      <c r="F57" s="46">
        <v>4</v>
      </c>
      <c r="G57" s="4">
        <f>OpenBuilds!$L$13</f>
        <v>4.8499999999999996</v>
      </c>
      <c r="H57" s="4">
        <f t="shared" si="4"/>
        <v>19.399999999999999</v>
      </c>
      <c r="K57" s="65"/>
      <c r="L57" s="65"/>
      <c r="M57" s="65"/>
      <c r="N57" s="65"/>
      <c r="O57" s="68"/>
      <c r="P57" s="68"/>
      <c r="Q57" s="68"/>
      <c r="R57" s="89"/>
      <c r="S57" s="89"/>
      <c r="T57" s="89"/>
    </row>
    <row r="58" spans="1:20" x14ac:dyDescent="0.25">
      <c r="A58" t="s">
        <v>72</v>
      </c>
      <c r="C58" s="50" t="s">
        <v>115</v>
      </c>
      <c r="D58" s="50" t="s">
        <v>73</v>
      </c>
      <c r="E58" s="61">
        <v>550</v>
      </c>
      <c r="F58" s="46">
        <v>1</v>
      </c>
      <c r="G58" s="4">
        <f>OpenBuilds!L15</f>
        <v>5.45</v>
      </c>
      <c r="H58" s="4">
        <f t="shared" si="4"/>
        <v>5.45</v>
      </c>
      <c r="J58" s="58"/>
      <c r="K58" s="65"/>
      <c r="L58" s="65"/>
      <c r="M58" s="65"/>
      <c r="N58" s="65"/>
      <c r="O58" s="68"/>
      <c r="P58" s="68"/>
      <c r="Q58" s="68"/>
      <c r="R58" s="89"/>
      <c r="S58" s="89"/>
      <c r="T58" s="89"/>
    </row>
    <row r="59" spans="1:20" x14ac:dyDescent="0.25">
      <c r="A59" t="s">
        <v>72</v>
      </c>
      <c r="C59" s="50" t="s">
        <v>31</v>
      </c>
      <c r="D59" s="50" t="s">
        <v>73</v>
      </c>
      <c r="E59" s="53">
        <v>226</v>
      </c>
      <c r="F59" s="46">
        <v>2</v>
      </c>
      <c r="G59" s="4">
        <f>OpenBuilds!$P$6</f>
        <v>2</v>
      </c>
      <c r="H59" s="4">
        <f t="shared" si="4"/>
        <v>4</v>
      </c>
      <c r="I59" s="58"/>
      <c r="J59" s="58"/>
      <c r="K59" s="65"/>
      <c r="L59" s="65"/>
      <c r="M59" s="65"/>
      <c r="N59" s="65"/>
      <c r="O59" s="68"/>
      <c r="P59" s="68"/>
      <c r="Q59" s="68"/>
      <c r="R59" s="89"/>
      <c r="S59" s="89"/>
      <c r="T59" s="89"/>
    </row>
    <row r="60" spans="1:20" x14ac:dyDescent="0.25">
      <c r="A60" t="s">
        <v>71</v>
      </c>
      <c r="B60" t="s">
        <v>230</v>
      </c>
      <c r="C60" s="50" t="s">
        <v>116</v>
      </c>
      <c r="D60" s="50" t="s">
        <v>73</v>
      </c>
      <c r="E60" s="53" t="s">
        <v>117</v>
      </c>
      <c r="F60" s="46">
        <v>3</v>
      </c>
      <c r="G60" s="4">
        <f>OpenBuilds!$L$14</f>
        <v>2.5</v>
      </c>
      <c r="H60" s="4">
        <f t="shared" si="4"/>
        <v>7.5</v>
      </c>
      <c r="I60" s="58"/>
      <c r="J60" s="58"/>
      <c r="K60" s="65"/>
      <c r="L60" s="65"/>
      <c r="M60" s="65"/>
      <c r="N60" s="65"/>
      <c r="O60" s="68"/>
      <c r="P60" s="68"/>
      <c r="Q60" s="68"/>
      <c r="R60" s="89"/>
      <c r="S60" s="89"/>
      <c r="T60" s="89"/>
    </row>
    <row r="61" spans="1:20" x14ac:dyDescent="0.25">
      <c r="A61" t="s">
        <v>72</v>
      </c>
      <c r="B61" s="53"/>
      <c r="C61" s="50" t="s">
        <v>155</v>
      </c>
      <c r="D61" s="50" t="s">
        <v>57</v>
      </c>
      <c r="E61" t="s">
        <v>156</v>
      </c>
      <c r="F61" s="46">
        <v>7</v>
      </c>
      <c r="G61" s="4">
        <v>0.02</v>
      </c>
      <c r="H61" s="4">
        <f>F62*G61</f>
        <v>0.06</v>
      </c>
      <c r="I61" s="58"/>
      <c r="J61" s="58"/>
      <c r="K61" s="65"/>
      <c r="L61" s="65"/>
      <c r="M61" s="65"/>
      <c r="N61" s="65"/>
      <c r="O61" s="65"/>
      <c r="P61" s="65"/>
      <c r="Q61" s="68"/>
      <c r="R61" s="89"/>
      <c r="S61" s="89"/>
      <c r="T61" s="89"/>
    </row>
    <row r="62" spans="1:20" x14ac:dyDescent="0.25">
      <c r="A62" t="s">
        <v>72</v>
      </c>
      <c r="B62" s="53"/>
      <c r="C62" s="50" t="s">
        <v>126</v>
      </c>
      <c r="D62" s="50" t="s">
        <v>57</v>
      </c>
      <c r="E62" t="s">
        <v>133</v>
      </c>
      <c r="F62" s="46">
        <v>3</v>
      </c>
      <c r="G62" s="4">
        <v>0.04</v>
      </c>
      <c r="H62" s="4">
        <f>F63*G62</f>
        <v>0.36</v>
      </c>
      <c r="I62" s="58"/>
      <c r="J62" s="58"/>
      <c r="K62" s="65"/>
      <c r="L62" s="65"/>
      <c r="M62" s="65"/>
      <c r="N62" s="65"/>
      <c r="O62" s="65"/>
      <c r="P62" s="65"/>
      <c r="Q62" s="68"/>
      <c r="R62" s="89"/>
      <c r="S62" s="89"/>
      <c r="T62" s="89"/>
    </row>
    <row r="63" spans="1:20" x14ac:dyDescent="0.25">
      <c r="A63" t="s">
        <v>72</v>
      </c>
      <c r="B63" s="53"/>
      <c r="C63" s="50" t="s">
        <v>135</v>
      </c>
      <c r="D63" s="50" t="s">
        <v>57</v>
      </c>
      <c r="E63" t="s">
        <v>134</v>
      </c>
      <c r="F63" s="46">
        <v>9</v>
      </c>
      <c r="G63" s="4">
        <v>0.04</v>
      </c>
      <c r="H63" s="4">
        <f>F64*G63</f>
        <v>0.32</v>
      </c>
      <c r="I63" s="58"/>
      <c r="J63" s="58"/>
      <c r="K63" s="65"/>
      <c r="L63" s="65"/>
      <c r="M63" s="65"/>
      <c r="N63" s="65"/>
      <c r="O63" s="68"/>
      <c r="P63" s="68"/>
      <c r="Q63" s="68"/>
      <c r="R63" s="89"/>
      <c r="S63" s="89"/>
      <c r="T63" s="89"/>
    </row>
    <row r="64" spans="1:20" x14ac:dyDescent="0.25">
      <c r="A64" t="s">
        <v>72</v>
      </c>
      <c r="B64" s="53"/>
      <c r="C64" s="50" t="s">
        <v>157</v>
      </c>
      <c r="D64" s="50" t="s">
        <v>57</v>
      </c>
      <c r="E64" t="s">
        <v>158</v>
      </c>
      <c r="F64" s="46">
        <v>8</v>
      </c>
      <c r="G64" s="4">
        <v>0.03</v>
      </c>
      <c r="H64" s="4">
        <f>F65*G64</f>
        <v>0.12</v>
      </c>
      <c r="I64" s="58"/>
      <c r="J64" s="58"/>
      <c r="K64" s="65"/>
      <c r="L64" s="65"/>
      <c r="M64" s="65"/>
      <c r="N64" s="65"/>
      <c r="O64" s="65"/>
      <c r="P64" s="65"/>
      <c r="Q64" s="68"/>
      <c r="R64" s="89"/>
      <c r="S64" s="89"/>
      <c r="T64" s="89"/>
    </row>
    <row r="65" spans="1:20" x14ac:dyDescent="0.25">
      <c r="A65" t="s">
        <v>72</v>
      </c>
      <c r="B65" s="53"/>
      <c r="C65" s="50" t="s">
        <v>125</v>
      </c>
      <c r="D65" s="50" t="s">
        <v>57</v>
      </c>
      <c r="E65" s="53" t="s">
        <v>132</v>
      </c>
      <c r="F65" s="46">
        <v>4</v>
      </c>
      <c r="G65" s="58">
        <v>0.02</v>
      </c>
      <c r="H65" s="4">
        <f>F66*G65</f>
        <v>0.1</v>
      </c>
      <c r="I65" s="58"/>
      <c r="J65" s="58"/>
      <c r="K65" s="65"/>
      <c r="L65" s="65"/>
      <c r="M65" s="65"/>
      <c r="N65" s="65"/>
      <c r="O65" s="68"/>
      <c r="P65" s="68"/>
      <c r="Q65" s="68"/>
      <c r="R65" s="89"/>
      <c r="S65" s="89"/>
      <c r="T65" s="89"/>
    </row>
    <row r="66" spans="1:20" x14ac:dyDescent="0.25">
      <c r="A66" t="s">
        <v>72</v>
      </c>
      <c r="C66" s="50" t="s">
        <v>136</v>
      </c>
      <c r="D66" s="50" t="s">
        <v>57</v>
      </c>
      <c r="E66" s="53" t="s">
        <v>137</v>
      </c>
      <c r="F66" s="46">
        <v>5</v>
      </c>
      <c r="G66" s="58"/>
      <c r="H66" s="4"/>
      <c r="I66" s="58"/>
      <c r="J66" s="58"/>
      <c r="K66" s="65"/>
      <c r="L66" s="65"/>
      <c r="M66" s="65"/>
      <c r="N66" s="65"/>
      <c r="O66" s="68"/>
      <c r="P66" s="68"/>
      <c r="Q66" s="68"/>
      <c r="R66" s="89"/>
      <c r="S66" s="89"/>
      <c r="T66" s="89"/>
    </row>
    <row r="67" spans="1:20" x14ac:dyDescent="0.25">
      <c r="A67" t="s">
        <v>71</v>
      </c>
      <c r="B67" s="53" t="s">
        <v>152</v>
      </c>
      <c r="C67" s="50" t="s">
        <v>145</v>
      </c>
      <c r="D67" s="50" t="s">
        <v>166</v>
      </c>
      <c r="F67" s="46">
        <v>2</v>
      </c>
      <c r="G67" s="4"/>
      <c r="H67" s="4"/>
      <c r="I67" s="58"/>
      <c r="J67" s="58"/>
      <c r="K67" s="65"/>
      <c r="L67" s="65"/>
      <c r="M67" s="65"/>
      <c r="N67" s="65"/>
      <c r="O67" s="68"/>
      <c r="P67" s="68"/>
      <c r="Q67" s="68"/>
      <c r="R67" s="89"/>
      <c r="S67" s="89"/>
      <c r="T67" s="89"/>
    </row>
    <row r="68" spans="1:20" x14ac:dyDescent="0.25">
      <c r="A68" t="s">
        <v>71</v>
      </c>
      <c r="B68" s="53" t="s">
        <v>153</v>
      </c>
      <c r="C68" s="50" t="s">
        <v>146</v>
      </c>
      <c r="D68" s="50" t="s">
        <v>166</v>
      </c>
      <c r="F68" s="46">
        <v>1</v>
      </c>
      <c r="G68" s="4"/>
      <c r="H68" s="4"/>
      <c r="I68" s="58"/>
      <c r="J68" s="58"/>
      <c r="K68" s="65"/>
      <c r="L68" s="65"/>
      <c r="M68" s="65"/>
      <c r="N68" s="65"/>
      <c r="O68" s="68"/>
      <c r="P68" s="68"/>
      <c r="Q68" s="68"/>
      <c r="R68" s="89"/>
      <c r="S68" s="89"/>
      <c r="T68" s="89"/>
    </row>
    <row r="69" spans="1:20" x14ac:dyDescent="0.25">
      <c r="A69" t="s">
        <v>71</v>
      </c>
      <c r="B69" s="53" t="s">
        <v>154</v>
      </c>
      <c r="C69" s="50" t="s">
        <v>185</v>
      </c>
      <c r="D69" s="50" t="s">
        <v>166</v>
      </c>
      <c r="F69" s="46">
        <v>1</v>
      </c>
      <c r="G69" s="4"/>
      <c r="H69" s="4"/>
      <c r="I69" s="58"/>
      <c r="J69" s="58"/>
      <c r="K69" s="65"/>
      <c r="L69" s="65"/>
      <c r="M69" s="65"/>
      <c r="N69" s="65"/>
      <c r="O69" s="68"/>
      <c r="P69" s="68"/>
      <c r="Q69" s="68"/>
      <c r="R69" s="89"/>
      <c r="S69" s="89"/>
      <c r="T69" s="89"/>
    </row>
    <row r="70" spans="1:20" x14ac:dyDescent="0.25">
      <c r="A70" t="s">
        <v>71</v>
      </c>
      <c r="B70" s="53" t="s">
        <v>183</v>
      </c>
      <c r="C70" s="50" t="s">
        <v>184</v>
      </c>
      <c r="D70" s="50" t="s">
        <v>166</v>
      </c>
      <c r="F70" s="46">
        <v>1</v>
      </c>
      <c r="G70" s="4"/>
      <c r="H70" s="4"/>
      <c r="I70" s="58">
        <f>SUM(H47:H65)</f>
        <v>157.93999999999997</v>
      </c>
      <c r="K70" s="89"/>
      <c r="L70" s="89"/>
      <c r="M70" s="68"/>
      <c r="N70" s="68"/>
      <c r="O70" s="68"/>
      <c r="P70" s="68"/>
      <c r="Q70" s="68"/>
      <c r="R70" s="89"/>
      <c r="S70" s="89"/>
      <c r="T70" s="89"/>
    </row>
    <row r="71" spans="1:20" x14ac:dyDescent="0.25">
      <c r="A71" t="s">
        <v>100</v>
      </c>
      <c r="B71" s="53" t="s">
        <v>167</v>
      </c>
      <c r="C71" s="50" t="s">
        <v>122</v>
      </c>
      <c r="D71" s="50" t="s">
        <v>166</v>
      </c>
      <c r="F71" s="46">
        <v>1</v>
      </c>
      <c r="G71" s="4"/>
      <c r="H71" s="4"/>
      <c r="K71" s="89"/>
      <c r="L71" s="89"/>
      <c r="M71" s="68"/>
      <c r="N71" s="68"/>
      <c r="O71" s="68"/>
      <c r="P71" s="68"/>
      <c r="Q71" s="68"/>
      <c r="R71" s="89"/>
      <c r="S71" s="89"/>
      <c r="T71" s="89"/>
    </row>
    <row r="72" spans="1:20" x14ac:dyDescent="0.25">
      <c r="C72" s="50"/>
      <c r="D72" s="50"/>
      <c r="E72" s="53"/>
      <c r="G72" s="58"/>
      <c r="H72" s="4"/>
      <c r="K72" s="89"/>
      <c r="L72" s="89"/>
      <c r="M72" s="68"/>
      <c r="N72" s="68"/>
      <c r="O72" s="68"/>
      <c r="P72" s="68"/>
      <c r="Q72" s="68"/>
      <c r="R72" s="89"/>
      <c r="S72" s="89"/>
      <c r="T72" s="89"/>
    </row>
    <row r="73" spans="1:20" x14ac:dyDescent="0.25">
      <c r="A73" s="70" t="s">
        <v>124</v>
      </c>
      <c r="B73" s="70"/>
      <c r="C73" s="70"/>
      <c r="D73" s="50"/>
      <c r="E73" s="53"/>
      <c r="G73" s="58"/>
      <c r="H73" s="4"/>
      <c r="K73" s="89"/>
      <c r="L73" s="89"/>
      <c r="M73" s="68"/>
      <c r="N73" s="68"/>
      <c r="O73" s="68"/>
      <c r="P73" s="68"/>
      <c r="Q73" s="68"/>
      <c r="R73" s="89"/>
      <c r="S73" s="89"/>
      <c r="T73" s="89"/>
    </row>
    <row r="74" spans="1:20" x14ac:dyDescent="0.25">
      <c r="A74" t="s">
        <v>199</v>
      </c>
      <c r="C74" s="50" t="s">
        <v>202</v>
      </c>
      <c r="D74" s="50" t="s">
        <v>200</v>
      </c>
      <c r="E74" s="53" t="s">
        <v>201</v>
      </c>
      <c r="F74" s="46">
        <v>2</v>
      </c>
      <c r="G74" s="58">
        <v>9.49</v>
      </c>
      <c r="H74" s="4">
        <f>F74*G74</f>
        <v>18.98</v>
      </c>
      <c r="K74" s="89"/>
      <c r="L74" s="89"/>
      <c r="M74" s="68"/>
      <c r="N74" s="68"/>
      <c r="O74" s="68"/>
      <c r="P74" s="68"/>
      <c r="Q74" s="68"/>
      <c r="R74" s="89"/>
      <c r="S74" s="89"/>
      <c r="T74" s="89"/>
    </row>
    <row r="75" spans="1:20" x14ac:dyDescent="0.25">
      <c r="A75" t="s">
        <v>199</v>
      </c>
      <c r="C75" s="50" t="s">
        <v>203</v>
      </c>
      <c r="D75" s="50" t="s">
        <v>200</v>
      </c>
      <c r="E75" s="53" t="s">
        <v>204</v>
      </c>
      <c r="F75" s="46">
        <v>2</v>
      </c>
      <c r="G75" s="4">
        <v>6.79</v>
      </c>
      <c r="H75" s="4">
        <f t="shared" ref="H75:H86" si="5">F75*G75</f>
        <v>13.58</v>
      </c>
      <c r="K75" s="65"/>
      <c r="L75" s="65"/>
      <c r="M75" s="65"/>
      <c r="N75" s="65"/>
      <c r="O75" s="68"/>
      <c r="P75" s="68"/>
      <c r="Q75" s="68"/>
      <c r="R75" s="89"/>
      <c r="S75" s="89"/>
      <c r="T75" s="89"/>
    </row>
    <row r="76" spans="1:20" x14ac:dyDescent="0.25">
      <c r="A76" t="s">
        <v>72</v>
      </c>
      <c r="C76" s="50" t="s">
        <v>136</v>
      </c>
      <c r="D76" s="50" t="s">
        <v>57</v>
      </c>
      <c r="E76" s="53" t="s">
        <v>137</v>
      </c>
      <c r="F76" s="46">
        <v>42</v>
      </c>
      <c r="G76" s="58">
        <f>Mr.Metric!H23</f>
        <v>0.03</v>
      </c>
      <c r="H76" s="4">
        <f t="shared" si="5"/>
        <v>1.26</v>
      </c>
      <c r="K76" s="89"/>
      <c r="L76" s="89"/>
      <c r="M76" s="68"/>
      <c r="N76" s="68"/>
      <c r="O76" s="68"/>
      <c r="P76" s="68"/>
      <c r="Q76" s="68"/>
      <c r="R76" s="89"/>
      <c r="S76" s="89"/>
      <c r="T76" s="89"/>
    </row>
    <row r="77" spans="1:20" x14ac:dyDescent="0.25">
      <c r="A77" t="s">
        <v>72</v>
      </c>
      <c r="C77" s="50" t="s">
        <v>135</v>
      </c>
      <c r="D77" s="50" t="s">
        <v>57</v>
      </c>
      <c r="E77" t="s">
        <v>134</v>
      </c>
      <c r="F77" s="46">
        <v>8</v>
      </c>
      <c r="G77" s="62">
        <f>Mr.Metric!H18</f>
        <v>0.02</v>
      </c>
      <c r="H77" s="4">
        <f t="shared" si="5"/>
        <v>0.16</v>
      </c>
      <c r="K77" s="89"/>
      <c r="L77" s="89"/>
      <c r="M77" s="68"/>
      <c r="N77" s="68"/>
      <c r="O77" s="68"/>
      <c r="P77" s="68"/>
      <c r="Q77" s="68"/>
      <c r="R77" s="89"/>
      <c r="S77" s="89"/>
      <c r="T77" s="89"/>
    </row>
    <row r="78" spans="1:20" x14ac:dyDescent="0.25">
      <c r="A78" t="s">
        <v>72</v>
      </c>
      <c r="C78" s="50" t="s">
        <v>125</v>
      </c>
      <c r="D78" s="50" t="s">
        <v>57</v>
      </c>
      <c r="E78" s="53" t="s">
        <v>132</v>
      </c>
      <c r="F78" s="46">
        <v>50</v>
      </c>
      <c r="G78" s="62">
        <f>Mr.Metric!D13</f>
        <v>0.05</v>
      </c>
      <c r="H78" s="4">
        <f t="shared" si="5"/>
        <v>2.5</v>
      </c>
      <c r="K78" s="89"/>
      <c r="L78" s="89"/>
      <c r="M78" s="68"/>
      <c r="N78" s="68"/>
      <c r="O78" s="68"/>
      <c r="P78" s="68"/>
      <c r="Q78" s="68"/>
      <c r="R78" s="89"/>
      <c r="S78" s="89"/>
      <c r="T78" s="89"/>
    </row>
    <row r="79" spans="1:20" x14ac:dyDescent="0.25">
      <c r="A79" t="s">
        <v>72</v>
      </c>
      <c r="C79" s="50" t="s">
        <v>126</v>
      </c>
      <c r="D79" s="50" t="s">
        <v>57</v>
      </c>
      <c r="E79" t="s">
        <v>133</v>
      </c>
      <c r="F79" s="46">
        <v>18</v>
      </c>
      <c r="G79" s="62">
        <f>Mr.Metric!D11</f>
        <v>0.09</v>
      </c>
      <c r="H79" s="4">
        <f t="shared" si="5"/>
        <v>1.6199999999999999</v>
      </c>
      <c r="K79" s="89"/>
      <c r="L79" s="89"/>
      <c r="M79" s="68"/>
      <c r="N79" s="68"/>
      <c r="O79" s="68"/>
      <c r="P79" s="68"/>
      <c r="Q79" s="68"/>
      <c r="R79" s="89"/>
      <c r="S79" s="89"/>
      <c r="T79" s="89"/>
    </row>
    <row r="80" spans="1:20" x14ac:dyDescent="0.25">
      <c r="A80" t="s">
        <v>72</v>
      </c>
      <c r="C80" s="50" t="s">
        <v>127</v>
      </c>
      <c r="D80" s="50" t="s">
        <v>57</v>
      </c>
      <c r="E80" s="53" t="s">
        <v>138</v>
      </c>
      <c r="F80" s="46">
        <v>34</v>
      </c>
      <c r="G80" s="62">
        <f>Mr.Metric!D10</f>
        <v>0.06</v>
      </c>
      <c r="H80" s="4">
        <f t="shared" si="5"/>
        <v>2.04</v>
      </c>
      <c r="K80" s="89"/>
      <c r="L80" s="89"/>
      <c r="M80" s="68"/>
      <c r="N80" s="68"/>
      <c r="O80" s="68"/>
      <c r="P80" s="68"/>
      <c r="Q80" s="68"/>
      <c r="R80" s="89"/>
      <c r="S80" s="89"/>
      <c r="T80" s="89"/>
    </row>
    <row r="81" spans="1:20" x14ac:dyDescent="0.25">
      <c r="A81" t="s">
        <v>72</v>
      </c>
      <c r="C81" s="50" t="s">
        <v>128</v>
      </c>
      <c r="D81" s="50" t="s">
        <v>57</v>
      </c>
      <c r="E81" s="53" t="s">
        <v>139</v>
      </c>
      <c r="F81" s="46">
        <v>14</v>
      </c>
      <c r="G81" s="62"/>
      <c r="H81" s="4">
        <f t="shared" si="5"/>
        <v>0</v>
      </c>
      <c r="K81" s="89"/>
      <c r="L81" s="89"/>
      <c r="M81" s="68"/>
      <c r="N81" s="68"/>
      <c r="O81" s="68"/>
      <c r="P81" s="68"/>
      <c r="Q81" s="68"/>
      <c r="R81" s="89"/>
      <c r="S81" s="89"/>
      <c r="T81" s="89"/>
    </row>
    <row r="82" spans="1:20" x14ac:dyDescent="0.25">
      <c r="A82" t="s">
        <v>72</v>
      </c>
      <c r="C82" s="50" t="s">
        <v>129</v>
      </c>
      <c r="D82" s="50" t="s">
        <v>57</v>
      </c>
      <c r="E82" s="53" t="s">
        <v>90</v>
      </c>
      <c r="F82" s="46">
        <v>8</v>
      </c>
      <c r="G82" s="62">
        <f>Mr.Metric!D33</f>
        <v>0.16</v>
      </c>
      <c r="H82" s="4">
        <f t="shared" si="5"/>
        <v>1.28</v>
      </c>
      <c r="K82" s="89"/>
      <c r="L82" s="89"/>
      <c r="M82" s="68"/>
      <c r="N82" s="68"/>
      <c r="O82" s="68"/>
      <c r="P82" s="68"/>
      <c r="Q82" s="68"/>
      <c r="R82" s="89"/>
      <c r="S82" s="89"/>
      <c r="T82" s="89"/>
    </row>
    <row r="83" spans="1:20" x14ac:dyDescent="0.25">
      <c r="A83" t="s">
        <v>72</v>
      </c>
      <c r="C83" s="50" t="s">
        <v>130</v>
      </c>
      <c r="D83" s="50" t="s">
        <v>57</v>
      </c>
      <c r="E83" s="53" t="s">
        <v>91</v>
      </c>
      <c r="G83" s="62">
        <f>Mr.Metric!D30</f>
        <v>0.11</v>
      </c>
      <c r="H83" s="4">
        <f t="shared" si="5"/>
        <v>0</v>
      </c>
      <c r="K83" s="89"/>
      <c r="L83" s="89"/>
      <c r="M83" s="68"/>
      <c r="N83" s="68"/>
      <c r="O83" s="68"/>
      <c r="P83" s="68"/>
      <c r="Q83" s="68"/>
      <c r="R83" s="89"/>
      <c r="S83" s="89"/>
      <c r="T83" s="89"/>
    </row>
    <row r="84" spans="1:20" x14ac:dyDescent="0.25">
      <c r="A84" t="s">
        <v>72</v>
      </c>
      <c r="C84" s="50" t="s">
        <v>143</v>
      </c>
      <c r="D84" s="50" t="s">
        <v>57</v>
      </c>
      <c r="E84" s="53" t="s">
        <v>144</v>
      </c>
      <c r="F84" s="46">
        <v>8</v>
      </c>
      <c r="G84" s="62">
        <f>Mr.Metric!D29</f>
        <v>0.1</v>
      </c>
      <c r="H84" s="4">
        <f t="shared" si="5"/>
        <v>0.8</v>
      </c>
      <c r="I84" s="89"/>
      <c r="J84" s="89"/>
      <c r="K84" s="89"/>
      <c r="L84" s="89"/>
      <c r="M84" s="68"/>
      <c r="N84" s="68"/>
      <c r="O84" s="68"/>
      <c r="P84" s="68"/>
      <c r="Q84" s="68"/>
      <c r="R84" s="89"/>
      <c r="S84" s="89"/>
      <c r="T84" s="89"/>
    </row>
    <row r="85" spans="1:20" x14ac:dyDescent="0.25">
      <c r="A85" t="s">
        <v>72</v>
      </c>
      <c r="C85" s="50" t="s">
        <v>141</v>
      </c>
      <c r="D85" s="50" t="s">
        <v>57</v>
      </c>
      <c r="E85" s="53" t="s">
        <v>142</v>
      </c>
      <c r="F85" s="46">
        <v>6</v>
      </c>
      <c r="H85" s="4">
        <f t="shared" si="5"/>
        <v>0</v>
      </c>
      <c r="I85" s="89"/>
      <c r="J85" s="89"/>
      <c r="K85" s="89"/>
      <c r="L85" s="89"/>
      <c r="M85" s="68"/>
      <c r="N85" s="68"/>
      <c r="O85" s="68"/>
      <c r="P85" s="68"/>
      <c r="Q85" s="68"/>
      <c r="R85" s="89"/>
      <c r="S85" s="89"/>
      <c r="T85" s="89"/>
    </row>
    <row r="86" spans="1:20" x14ac:dyDescent="0.25">
      <c r="A86" t="s">
        <v>72</v>
      </c>
      <c r="C86" s="50" t="s">
        <v>131</v>
      </c>
      <c r="D86" s="50" t="s">
        <v>57</v>
      </c>
      <c r="E86" s="53" t="s">
        <v>140</v>
      </c>
      <c r="F86" s="46">
        <v>4</v>
      </c>
      <c r="H86" s="4">
        <f t="shared" si="5"/>
        <v>0</v>
      </c>
      <c r="I86" s="89"/>
      <c r="J86" s="65"/>
      <c r="K86" s="89"/>
      <c r="L86" s="65"/>
      <c r="M86" s="68"/>
      <c r="N86" s="68"/>
      <c r="O86" s="68"/>
      <c r="P86" s="68"/>
      <c r="Q86" s="68"/>
      <c r="R86" s="89"/>
      <c r="S86" s="89"/>
      <c r="T86" s="89"/>
    </row>
    <row r="87" spans="1:20" x14ac:dyDescent="0.25">
      <c r="A87" t="s">
        <v>72</v>
      </c>
      <c r="B87" t="s">
        <v>171</v>
      </c>
      <c r="C87" s="50" t="s">
        <v>172</v>
      </c>
      <c r="D87" s="50" t="s">
        <v>166</v>
      </c>
      <c r="E87" s="53"/>
      <c r="F87" s="46">
        <v>1</v>
      </c>
      <c r="I87" s="89"/>
      <c r="J87" s="65"/>
      <c r="K87" s="89"/>
      <c r="L87" s="65"/>
      <c r="M87" s="68"/>
      <c r="N87" s="68"/>
      <c r="O87" s="68"/>
      <c r="P87" s="68"/>
      <c r="Q87" s="68"/>
      <c r="R87" s="89"/>
      <c r="S87" s="89"/>
      <c r="T87" s="89"/>
    </row>
    <row r="88" spans="1:20" x14ac:dyDescent="0.25">
      <c r="A88" t="s">
        <v>72</v>
      </c>
      <c r="B88" t="s">
        <v>173</v>
      </c>
      <c r="C88" s="50" t="s">
        <v>186</v>
      </c>
      <c r="D88" s="50" t="s">
        <v>166</v>
      </c>
      <c r="E88" s="53"/>
      <c r="F88" s="46">
        <v>1</v>
      </c>
      <c r="I88" s="89"/>
      <c r="J88" s="65"/>
      <c r="K88" s="89"/>
      <c r="L88" s="65"/>
      <c r="M88" s="68"/>
      <c r="N88" s="68"/>
      <c r="O88" s="68"/>
      <c r="P88" s="68"/>
      <c r="Q88" s="68"/>
      <c r="R88" s="89"/>
      <c r="S88" s="89"/>
      <c r="T88" s="89"/>
    </row>
    <row r="89" spans="1:20" x14ac:dyDescent="0.25">
      <c r="A89" t="s">
        <v>72</v>
      </c>
      <c r="B89" t="s">
        <v>174</v>
      </c>
      <c r="C89" s="50" t="s">
        <v>187</v>
      </c>
      <c r="D89" s="50" t="s">
        <v>166</v>
      </c>
      <c r="E89" s="53"/>
      <c r="F89" s="46">
        <v>2</v>
      </c>
      <c r="I89" s="89"/>
      <c r="J89" s="65"/>
      <c r="K89" s="89"/>
      <c r="L89" s="65"/>
      <c r="M89" s="68"/>
      <c r="N89" s="68"/>
      <c r="O89" s="68"/>
      <c r="P89" s="68"/>
      <c r="Q89" s="68"/>
      <c r="R89" s="89"/>
      <c r="S89" s="89"/>
      <c r="T89" s="89"/>
    </row>
    <row r="90" spans="1:20" x14ac:dyDescent="0.25">
      <c r="A90" t="s">
        <v>72</v>
      </c>
      <c r="B90" t="s">
        <v>175</v>
      </c>
      <c r="C90" s="50" t="s">
        <v>176</v>
      </c>
      <c r="D90" s="50" t="s">
        <v>166</v>
      </c>
      <c r="E90" s="53"/>
      <c r="F90" s="46">
        <v>2</v>
      </c>
      <c r="I90" s="89"/>
      <c r="J90" s="65"/>
      <c r="K90" s="89"/>
      <c r="L90" s="65"/>
      <c r="M90" s="68"/>
      <c r="N90" s="68"/>
      <c r="O90" s="68"/>
      <c r="P90" s="68"/>
      <c r="Q90" s="68"/>
      <c r="R90" s="89"/>
      <c r="S90" s="89"/>
      <c r="T90" s="89"/>
    </row>
    <row r="91" spans="1:20" x14ac:dyDescent="0.25">
      <c r="A91" t="s">
        <v>72</v>
      </c>
      <c r="B91" t="s">
        <v>177</v>
      </c>
      <c r="C91" s="50" t="s">
        <v>178</v>
      </c>
      <c r="D91" s="50" t="s">
        <v>166</v>
      </c>
      <c r="E91" s="50"/>
      <c r="F91" s="46">
        <v>2</v>
      </c>
      <c r="I91" s="89"/>
      <c r="J91" s="65"/>
      <c r="K91" s="89"/>
      <c r="L91" s="65"/>
      <c r="M91" s="68"/>
      <c r="N91" s="68"/>
      <c r="O91" s="68"/>
      <c r="P91" s="68"/>
      <c r="Q91" s="68"/>
      <c r="R91" s="89"/>
      <c r="S91" s="89"/>
      <c r="T91" s="89"/>
    </row>
    <row r="92" spans="1:20" x14ac:dyDescent="0.25">
      <c r="A92" t="s">
        <v>72</v>
      </c>
      <c r="B92" t="s">
        <v>179</v>
      </c>
      <c r="C92" s="50" t="s">
        <v>180</v>
      </c>
      <c r="D92" s="50" t="s">
        <v>166</v>
      </c>
      <c r="E92" s="50"/>
      <c r="F92" s="46">
        <v>1</v>
      </c>
      <c r="I92" s="89"/>
      <c r="J92" s="65"/>
      <c r="K92" s="89"/>
      <c r="L92" s="65"/>
      <c r="M92" s="68"/>
      <c r="N92" s="68"/>
      <c r="O92" s="68"/>
      <c r="P92" s="68"/>
      <c r="Q92" s="68"/>
      <c r="R92" s="89"/>
      <c r="S92" s="89"/>
      <c r="T92" s="89"/>
    </row>
    <row r="93" spans="1:20" x14ac:dyDescent="0.25">
      <c r="A93" t="s">
        <v>72</v>
      </c>
      <c r="B93" t="s">
        <v>181</v>
      </c>
      <c r="C93" s="50" t="s">
        <v>182</v>
      </c>
      <c r="D93" s="50" t="s">
        <v>166</v>
      </c>
      <c r="E93" s="50"/>
      <c r="F93" s="46">
        <v>1</v>
      </c>
      <c r="I93" s="89"/>
      <c r="J93" s="65"/>
      <c r="K93" s="89"/>
      <c r="L93" s="65"/>
      <c r="M93" s="68"/>
    </row>
    <row r="94" spans="1:20" x14ac:dyDescent="0.25">
      <c r="I94" s="89"/>
      <c r="J94" s="89"/>
      <c r="K94" s="89"/>
      <c r="L94" s="89"/>
      <c r="M94" s="68"/>
    </row>
    <row r="95" spans="1:20" x14ac:dyDescent="0.25">
      <c r="I95" s="89"/>
      <c r="J95" s="89"/>
      <c r="K95" s="89"/>
      <c r="L95" s="89"/>
      <c r="M95" s="68"/>
    </row>
  </sheetData>
  <mergeCells count="4">
    <mergeCell ref="A73:C73"/>
    <mergeCell ref="A7:C7"/>
    <mergeCell ref="A3:C3"/>
    <mergeCell ref="A46:C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4"/>
  <sheetViews>
    <sheetView workbookViewId="0">
      <selection activeCell="L15" sqref="L15"/>
    </sheetView>
  </sheetViews>
  <sheetFormatPr defaultColWidth="8.7109375" defaultRowHeight="15" x14ac:dyDescent="0.25"/>
  <cols>
    <col min="1" max="3" width="8.7109375" style="1"/>
    <col min="4" max="4" width="11.42578125" style="1" bestFit="1" customWidth="1"/>
    <col min="5" max="5" width="9.5703125" style="1" bestFit="1" customWidth="1"/>
    <col min="6" max="9" width="8.7109375" style="1"/>
    <col min="10" max="10" width="10.42578125" style="1" bestFit="1" customWidth="1"/>
    <col min="11" max="16384" width="8.7109375" style="1"/>
  </cols>
  <sheetData>
    <row r="2" spans="2:20" ht="21" x14ac:dyDescent="0.35">
      <c r="B2" s="3" t="s">
        <v>0</v>
      </c>
      <c r="C2" s="3"/>
      <c r="D2" s="3"/>
      <c r="E2" s="3"/>
      <c r="F2" s="3"/>
      <c r="G2" s="3"/>
      <c r="H2" s="3"/>
    </row>
    <row r="4" spans="2:20" ht="18.75" x14ac:dyDescent="0.3">
      <c r="B4" s="72" t="s">
        <v>12</v>
      </c>
      <c r="C4" s="73"/>
      <c r="D4" s="73"/>
      <c r="E4" s="73"/>
      <c r="F4" s="73"/>
      <c r="G4" s="73"/>
      <c r="H4" s="74"/>
      <c r="J4" s="75" t="s">
        <v>13</v>
      </c>
      <c r="K4" s="76"/>
      <c r="N4" s="83" t="s">
        <v>30</v>
      </c>
      <c r="O4" s="84"/>
      <c r="P4" s="85"/>
      <c r="R4" s="83" t="s">
        <v>40</v>
      </c>
      <c r="S4" s="84"/>
      <c r="T4" s="85"/>
    </row>
    <row r="5" spans="2:20" ht="15.75" x14ac:dyDescent="0.25">
      <c r="B5" s="2" t="s">
        <v>1</v>
      </c>
      <c r="C5" s="2" t="s">
        <v>2</v>
      </c>
      <c r="D5" s="2" t="s">
        <v>3</v>
      </c>
      <c r="E5" s="2" t="s">
        <v>6</v>
      </c>
      <c r="F5" s="2" t="s">
        <v>4</v>
      </c>
      <c r="G5" s="2" t="s">
        <v>7</v>
      </c>
      <c r="H5" s="2" t="s">
        <v>5</v>
      </c>
      <c r="J5" s="12" t="s">
        <v>8</v>
      </c>
      <c r="K5" s="12" t="s">
        <v>9</v>
      </c>
      <c r="N5" s="86" t="s">
        <v>8</v>
      </c>
      <c r="O5" s="87"/>
      <c r="P5" s="12" t="s">
        <v>9</v>
      </c>
      <c r="R5" s="86" t="s">
        <v>8</v>
      </c>
      <c r="S5" s="87"/>
      <c r="T5" s="12" t="s">
        <v>9</v>
      </c>
    </row>
    <row r="6" spans="2:20" x14ac:dyDescent="0.25">
      <c r="B6" s="15">
        <v>20</v>
      </c>
      <c r="C6" s="16">
        <v>20</v>
      </c>
      <c r="D6" s="16">
        <v>250</v>
      </c>
      <c r="E6" s="17">
        <f>D6/25.4</f>
        <v>9.8425196850393704</v>
      </c>
      <c r="F6" s="24">
        <v>3.3</v>
      </c>
      <c r="G6" s="25">
        <f>$F6/(D6/10)</f>
        <v>0.13200000000000001</v>
      </c>
      <c r="H6" s="26">
        <f>$F6/E6</f>
        <v>0.33527999999999997</v>
      </c>
      <c r="J6" s="11" t="s">
        <v>14</v>
      </c>
      <c r="K6" s="13">
        <v>17.5</v>
      </c>
      <c r="N6" s="7" t="s">
        <v>31</v>
      </c>
      <c r="O6" s="34"/>
      <c r="P6" s="39">
        <v>2</v>
      </c>
      <c r="R6" s="7" t="s">
        <v>41</v>
      </c>
      <c r="S6" s="34"/>
      <c r="T6" s="39">
        <v>0.15</v>
      </c>
    </row>
    <row r="7" spans="2:20" x14ac:dyDescent="0.25">
      <c r="B7" s="18">
        <v>20</v>
      </c>
      <c r="C7" s="19">
        <v>20</v>
      </c>
      <c r="D7" s="19">
        <v>500</v>
      </c>
      <c r="E7" s="20">
        <f>D7/25.4</f>
        <v>19.685039370078741</v>
      </c>
      <c r="F7" s="27">
        <v>5.5</v>
      </c>
      <c r="G7" s="28">
        <f>$F7/(D7/10)</f>
        <v>0.11</v>
      </c>
      <c r="H7" s="29">
        <f t="shared" ref="H7:H13" si="0">$F7/E7</f>
        <v>0.27939999999999998</v>
      </c>
      <c r="J7" s="11" t="s">
        <v>15</v>
      </c>
      <c r="K7" s="13">
        <v>24.5</v>
      </c>
      <c r="N7" s="7" t="s">
        <v>51</v>
      </c>
      <c r="O7" s="34"/>
      <c r="P7" s="39">
        <v>0.15</v>
      </c>
      <c r="R7" s="7" t="s">
        <v>42</v>
      </c>
      <c r="S7" s="34"/>
      <c r="T7" s="39">
        <v>0.15</v>
      </c>
    </row>
    <row r="8" spans="2:20" x14ac:dyDescent="0.25">
      <c r="B8" s="18">
        <v>20</v>
      </c>
      <c r="C8" s="19">
        <v>20</v>
      </c>
      <c r="D8" s="19">
        <v>1000</v>
      </c>
      <c r="E8" s="20">
        <f t="shared" ref="E8:E24" si="1">D8/25.4</f>
        <v>39.370078740157481</v>
      </c>
      <c r="F8" s="27">
        <v>11</v>
      </c>
      <c r="G8" s="28">
        <f t="shared" ref="G8:G24" si="2">$F8/(D8/10)</f>
        <v>0.11</v>
      </c>
      <c r="H8" s="29">
        <f t="shared" si="0"/>
        <v>0.27939999999999998</v>
      </c>
      <c r="J8" s="11" t="s">
        <v>16</v>
      </c>
      <c r="K8" s="13">
        <v>2</v>
      </c>
      <c r="N8" s="7" t="s">
        <v>32</v>
      </c>
      <c r="O8" s="34"/>
      <c r="P8" s="39">
        <v>4.95</v>
      </c>
      <c r="R8" s="7" t="s">
        <v>43</v>
      </c>
      <c r="S8" s="34"/>
      <c r="T8" s="39">
        <v>0.15</v>
      </c>
    </row>
    <row r="9" spans="2:20" x14ac:dyDescent="0.25">
      <c r="B9" s="21">
        <v>20</v>
      </c>
      <c r="C9" s="22">
        <v>20</v>
      </c>
      <c r="D9" s="22">
        <v>1500</v>
      </c>
      <c r="E9" s="23">
        <f>D9/25.4</f>
        <v>59.055118110236222</v>
      </c>
      <c r="F9" s="30">
        <v>16.5</v>
      </c>
      <c r="G9" s="31">
        <f t="shared" si="2"/>
        <v>0.11</v>
      </c>
      <c r="H9" s="32">
        <f t="shared" si="0"/>
        <v>0.27939999999999998</v>
      </c>
      <c r="J9" s="11" t="s">
        <v>17</v>
      </c>
      <c r="K9" s="14" t="s">
        <v>20</v>
      </c>
      <c r="N9" s="7" t="s">
        <v>33</v>
      </c>
      <c r="O9" s="34"/>
      <c r="P9" s="39">
        <v>0.75</v>
      </c>
      <c r="R9" s="7" t="s">
        <v>44</v>
      </c>
      <c r="S9" s="34"/>
      <c r="T9" s="39">
        <v>0.15</v>
      </c>
    </row>
    <row r="10" spans="2:20" x14ac:dyDescent="0.25">
      <c r="B10" s="15">
        <v>20</v>
      </c>
      <c r="C10" s="16">
        <v>40</v>
      </c>
      <c r="D10" s="16">
        <v>250</v>
      </c>
      <c r="E10" s="17">
        <f t="shared" si="1"/>
        <v>9.8425196850393704</v>
      </c>
      <c r="F10" s="24">
        <v>4.1500000000000004</v>
      </c>
      <c r="G10" s="28">
        <f t="shared" si="2"/>
        <v>0.16600000000000001</v>
      </c>
      <c r="H10" s="26">
        <f t="shared" si="0"/>
        <v>0.42164000000000001</v>
      </c>
      <c r="J10" s="11" t="s">
        <v>18</v>
      </c>
      <c r="K10" s="14" t="s">
        <v>19</v>
      </c>
      <c r="N10" s="7" t="s">
        <v>34</v>
      </c>
      <c r="O10" s="34"/>
      <c r="P10" s="39">
        <v>0.85</v>
      </c>
      <c r="R10" s="7" t="s">
        <v>45</v>
      </c>
      <c r="S10" s="34"/>
      <c r="T10" s="39">
        <v>0.15</v>
      </c>
    </row>
    <row r="11" spans="2:20" x14ac:dyDescent="0.25">
      <c r="B11" s="18">
        <v>20</v>
      </c>
      <c r="C11" s="19">
        <v>40</v>
      </c>
      <c r="D11" s="19">
        <v>500</v>
      </c>
      <c r="E11" s="20">
        <f t="shared" si="1"/>
        <v>19.685039370078741</v>
      </c>
      <c r="F11" s="27">
        <v>7.15</v>
      </c>
      <c r="G11" s="28">
        <f t="shared" si="2"/>
        <v>0.14300000000000002</v>
      </c>
      <c r="H11" s="29">
        <f t="shared" si="0"/>
        <v>0.36321999999999999</v>
      </c>
      <c r="N11" s="7" t="s">
        <v>35</v>
      </c>
      <c r="O11" s="34"/>
      <c r="P11" s="39">
        <v>0.9</v>
      </c>
      <c r="R11" s="7" t="s">
        <v>46</v>
      </c>
      <c r="S11" s="34"/>
      <c r="T11" s="39">
        <v>0.15</v>
      </c>
    </row>
    <row r="12" spans="2:20" x14ac:dyDescent="0.25">
      <c r="B12" s="18">
        <v>20</v>
      </c>
      <c r="C12" s="19">
        <v>40</v>
      </c>
      <c r="D12" s="19">
        <v>1000</v>
      </c>
      <c r="E12" s="20">
        <f t="shared" si="1"/>
        <v>39.370078740157481</v>
      </c>
      <c r="F12" s="27">
        <v>14.3</v>
      </c>
      <c r="G12" s="28">
        <f t="shared" si="2"/>
        <v>0.14300000000000002</v>
      </c>
      <c r="H12" s="29">
        <f t="shared" si="0"/>
        <v>0.36321999999999999</v>
      </c>
      <c r="J12" s="86" t="s">
        <v>8</v>
      </c>
      <c r="K12" s="87"/>
      <c r="L12" s="12" t="s">
        <v>9</v>
      </c>
      <c r="N12" s="7" t="s">
        <v>36</v>
      </c>
      <c r="O12" s="34"/>
      <c r="P12" s="39">
        <v>1.2</v>
      </c>
      <c r="R12" s="7" t="s">
        <v>47</v>
      </c>
      <c r="S12" s="34"/>
      <c r="T12" s="39">
        <v>0.2</v>
      </c>
    </row>
    <row r="13" spans="2:20" x14ac:dyDescent="0.25">
      <c r="B13" s="21">
        <v>20</v>
      </c>
      <c r="C13" s="22">
        <v>40</v>
      </c>
      <c r="D13" s="22">
        <v>1500</v>
      </c>
      <c r="E13" s="23">
        <f t="shared" si="1"/>
        <v>59.055118110236222</v>
      </c>
      <c r="F13" s="31">
        <v>21.45</v>
      </c>
      <c r="G13" s="31">
        <f t="shared" si="2"/>
        <v>0.14299999999999999</v>
      </c>
      <c r="H13" s="32">
        <f t="shared" si="0"/>
        <v>0.36321999999999999</v>
      </c>
      <c r="J13" s="5" t="s">
        <v>22</v>
      </c>
      <c r="K13" s="33"/>
      <c r="L13" s="26">
        <v>4.8499999999999996</v>
      </c>
      <c r="N13" s="7" t="s">
        <v>37</v>
      </c>
      <c r="O13" s="34"/>
      <c r="P13" s="39">
        <v>6.95</v>
      </c>
      <c r="R13" s="7" t="s">
        <v>48</v>
      </c>
      <c r="S13" s="34"/>
      <c r="T13" s="39">
        <v>10</v>
      </c>
    </row>
    <row r="14" spans="2:20" x14ac:dyDescent="0.25">
      <c r="B14" s="15">
        <v>20</v>
      </c>
      <c r="C14" s="16">
        <v>60</v>
      </c>
      <c r="D14" s="16">
        <v>250</v>
      </c>
      <c r="E14" s="17">
        <f t="shared" si="1"/>
        <v>9.8425196850393704</v>
      </c>
      <c r="F14" s="25">
        <v>4.6500000000000004</v>
      </c>
      <c r="G14" s="28">
        <f t="shared" si="2"/>
        <v>0.18600000000000003</v>
      </c>
      <c r="H14" s="26">
        <f t="shared" ref="H14:H24" si="3">$F14/E14</f>
        <v>0.47244000000000003</v>
      </c>
      <c r="J14" s="7" t="s">
        <v>23</v>
      </c>
      <c r="K14" s="34"/>
      <c r="L14" s="39">
        <v>2.5</v>
      </c>
      <c r="N14" s="7" t="s">
        <v>38</v>
      </c>
      <c r="O14" s="34"/>
      <c r="P14" s="39">
        <v>6.25</v>
      </c>
      <c r="R14" s="7" t="s">
        <v>49</v>
      </c>
      <c r="S14" s="34"/>
      <c r="T14" s="39">
        <v>2</v>
      </c>
    </row>
    <row r="15" spans="2:20" x14ac:dyDescent="0.25">
      <c r="B15" s="18">
        <v>20</v>
      </c>
      <c r="C15" s="19">
        <v>60</v>
      </c>
      <c r="D15" s="19">
        <v>500</v>
      </c>
      <c r="E15" s="20">
        <f t="shared" si="1"/>
        <v>19.685039370078741</v>
      </c>
      <c r="F15" s="28">
        <v>8.5</v>
      </c>
      <c r="G15" s="28">
        <f t="shared" si="2"/>
        <v>0.17</v>
      </c>
      <c r="H15" s="29">
        <f t="shared" si="3"/>
        <v>0.43179999999999996</v>
      </c>
      <c r="J15" s="7" t="s">
        <v>25</v>
      </c>
      <c r="K15" s="34"/>
      <c r="L15" s="39">
        <v>5.45</v>
      </c>
      <c r="N15" s="7" t="s">
        <v>39</v>
      </c>
      <c r="O15" s="34"/>
      <c r="P15" s="39">
        <v>3.5</v>
      </c>
      <c r="R15" s="9" t="s">
        <v>50</v>
      </c>
      <c r="S15" s="35"/>
      <c r="T15" s="41">
        <v>0.25</v>
      </c>
    </row>
    <row r="16" spans="2:20" x14ac:dyDescent="0.25">
      <c r="B16" s="18">
        <v>20</v>
      </c>
      <c r="C16" s="19">
        <v>60</v>
      </c>
      <c r="D16" s="19">
        <v>1000</v>
      </c>
      <c r="E16" s="20">
        <f t="shared" si="1"/>
        <v>39.370078740157481</v>
      </c>
      <c r="F16" s="28">
        <v>17</v>
      </c>
      <c r="G16" s="28">
        <f t="shared" si="2"/>
        <v>0.17</v>
      </c>
      <c r="H16" s="29">
        <f t="shared" si="3"/>
        <v>0.43179999999999996</v>
      </c>
      <c r="J16" s="7" t="s">
        <v>26</v>
      </c>
      <c r="K16" s="34"/>
      <c r="L16" s="39">
        <v>5.5</v>
      </c>
      <c r="N16" s="7" t="s">
        <v>53</v>
      </c>
      <c r="O16" s="42"/>
      <c r="P16" s="8">
        <v>0.25</v>
      </c>
    </row>
    <row r="17" spans="2:16" x14ac:dyDescent="0.25">
      <c r="B17" s="21">
        <v>20</v>
      </c>
      <c r="C17" s="22">
        <v>60</v>
      </c>
      <c r="D17" s="22">
        <v>1500</v>
      </c>
      <c r="E17" s="23">
        <f t="shared" si="1"/>
        <v>59.055118110236222</v>
      </c>
      <c r="F17" s="31">
        <v>25.3</v>
      </c>
      <c r="G17" s="31">
        <f t="shared" si="2"/>
        <v>0.16866666666666666</v>
      </c>
      <c r="H17" s="32">
        <f t="shared" si="3"/>
        <v>0.42841333333333331</v>
      </c>
      <c r="J17" s="9" t="s">
        <v>24</v>
      </c>
      <c r="K17" s="35"/>
      <c r="L17" s="41">
        <v>0.6</v>
      </c>
      <c r="N17" s="9" t="s">
        <v>52</v>
      </c>
      <c r="O17" s="35"/>
      <c r="P17" s="10">
        <v>0.2</v>
      </c>
    </row>
    <row r="18" spans="2:16" x14ac:dyDescent="0.25">
      <c r="B18" s="15">
        <v>20</v>
      </c>
      <c r="C18" s="16">
        <v>80</v>
      </c>
      <c r="D18" s="16">
        <v>250</v>
      </c>
      <c r="E18" s="17">
        <f t="shared" si="1"/>
        <v>9.8425196850393704</v>
      </c>
      <c r="F18" s="25">
        <v>6</v>
      </c>
      <c r="G18" s="28">
        <f t="shared" si="2"/>
        <v>0.24</v>
      </c>
      <c r="H18" s="26">
        <f t="shared" si="3"/>
        <v>0.60960000000000003</v>
      </c>
      <c r="J18" s="5" t="s">
        <v>27</v>
      </c>
      <c r="K18" s="33"/>
      <c r="L18" s="6">
        <v>2.75</v>
      </c>
    </row>
    <row r="19" spans="2:16" x14ac:dyDescent="0.25">
      <c r="B19" s="18">
        <v>20</v>
      </c>
      <c r="C19" s="19">
        <v>80</v>
      </c>
      <c r="D19" s="19">
        <v>500</v>
      </c>
      <c r="E19" s="20">
        <f t="shared" si="1"/>
        <v>19.685039370078741</v>
      </c>
      <c r="F19" s="28">
        <v>11</v>
      </c>
      <c r="G19" s="28">
        <f t="shared" si="2"/>
        <v>0.22</v>
      </c>
      <c r="H19" s="29">
        <f t="shared" si="3"/>
        <v>0.55879999999999996</v>
      </c>
      <c r="J19" s="7" t="s">
        <v>28</v>
      </c>
      <c r="K19" s="34"/>
      <c r="L19" s="8">
        <v>3.25</v>
      </c>
    </row>
    <row r="20" spans="2:16" x14ac:dyDescent="0.25">
      <c r="B20" s="18">
        <v>20</v>
      </c>
      <c r="C20" s="19">
        <v>80</v>
      </c>
      <c r="D20" s="19">
        <v>1000</v>
      </c>
      <c r="E20" s="20">
        <f t="shared" si="1"/>
        <v>39.370078740157481</v>
      </c>
      <c r="F20" s="28">
        <v>22</v>
      </c>
      <c r="G20" s="28">
        <f t="shared" si="2"/>
        <v>0.22</v>
      </c>
      <c r="H20" s="29">
        <f t="shared" si="3"/>
        <v>0.55879999999999996</v>
      </c>
      <c r="J20" s="9" t="s">
        <v>29</v>
      </c>
      <c r="K20" s="35"/>
      <c r="L20" s="10">
        <v>1.85</v>
      </c>
    </row>
    <row r="21" spans="2:16" x14ac:dyDescent="0.25">
      <c r="B21" s="21">
        <v>20</v>
      </c>
      <c r="C21" s="22">
        <v>80</v>
      </c>
      <c r="D21" s="22">
        <v>1500</v>
      </c>
      <c r="E21" s="23">
        <f t="shared" si="1"/>
        <v>59.055118110236222</v>
      </c>
      <c r="F21" s="31">
        <v>33</v>
      </c>
      <c r="G21" s="31">
        <f t="shared" si="2"/>
        <v>0.22</v>
      </c>
      <c r="H21" s="32">
        <f t="shared" si="3"/>
        <v>0.55879999999999996</v>
      </c>
    </row>
    <row r="22" spans="2:16" x14ac:dyDescent="0.25">
      <c r="B22" s="77" t="s">
        <v>21</v>
      </c>
      <c r="C22" s="78"/>
      <c r="D22" s="16">
        <v>250</v>
      </c>
      <c r="E22" s="17">
        <f t="shared" si="1"/>
        <v>9.8425196850393704</v>
      </c>
      <c r="F22" s="36">
        <v>1</v>
      </c>
      <c r="G22" s="36">
        <f t="shared" si="2"/>
        <v>0.04</v>
      </c>
      <c r="H22" s="37">
        <f t="shared" si="3"/>
        <v>0.1016</v>
      </c>
    </row>
    <row r="23" spans="2:16" x14ac:dyDescent="0.25">
      <c r="B23" s="79" t="s">
        <v>21</v>
      </c>
      <c r="C23" s="80"/>
      <c r="D23" s="19">
        <v>500</v>
      </c>
      <c r="E23" s="20">
        <f t="shared" si="1"/>
        <v>19.685039370078741</v>
      </c>
      <c r="F23" s="38">
        <v>2</v>
      </c>
      <c r="G23" s="38">
        <f t="shared" si="2"/>
        <v>0.04</v>
      </c>
      <c r="H23" s="39">
        <f t="shared" si="3"/>
        <v>0.1016</v>
      </c>
    </row>
    <row r="24" spans="2:16" x14ac:dyDescent="0.25">
      <c r="B24" s="81" t="s">
        <v>21</v>
      </c>
      <c r="C24" s="82"/>
      <c r="D24" s="22">
        <v>1000</v>
      </c>
      <c r="E24" s="23">
        <f t="shared" si="1"/>
        <v>39.370078740157481</v>
      </c>
      <c r="F24" s="40">
        <v>3</v>
      </c>
      <c r="G24" s="40">
        <f t="shared" si="2"/>
        <v>0.03</v>
      </c>
      <c r="H24" s="41">
        <f t="shared" si="3"/>
        <v>7.6200000000000004E-2</v>
      </c>
    </row>
  </sheetData>
  <mergeCells count="10">
    <mergeCell ref="N4:P4"/>
    <mergeCell ref="N5:O5"/>
    <mergeCell ref="J12:K12"/>
    <mergeCell ref="R4:T4"/>
    <mergeCell ref="R5:S5"/>
    <mergeCell ref="B4:H4"/>
    <mergeCell ref="J4:K4"/>
    <mergeCell ref="B22:C22"/>
    <mergeCell ref="B23:C23"/>
    <mergeCell ref="B24:C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workbookViewId="0">
      <selection activeCell="G19" sqref="G19"/>
    </sheetView>
  </sheetViews>
  <sheetFormatPr defaultRowHeight="15" x14ac:dyDescent="0.25"/>
  <cols>
    <col min="3" max="3" width="10.42578125" customWidth="1"/>
    <col min="6" max="6" width="15.42578125" bestFit="1" customWidth="1"/>
    <col min="7" max="7" width="15.42578125" customWidth="1"/>
  </cols>
  <sheetData>
    <row r="2" spans="2:13" x14ac:dyDescent="0.25">
      <c r="C2" t="s">
        <v>54</v>
      </c>
      <c r="J2" t="s">
        <v>58</v>
      </c>
    </row>
    <row r="3" spans="2:13" x14ac:dyDescent="0.25">
      <c r="C3" t="s">
        <v>57</v>
      </c>
      <c r="J3" t="s">
        <v>55</v>
      </c>
      <c r="K3" t="s">
        <v>59</v>
      </c>
      <c r="L3" t="s">
        <v>60</v>
      </c>
      <c r="M3" t="s">
        <v>56</v>
      </c>
    </row>
    <row r="4" spans="2:13" x14ac:dyDescent="0.25">
      <c r="C4" t="s">
        <v>55</v>
      </c>
      <c r="D4" t="s">
        <v>56</v>
      </c>
      <c r="J4">
        <v>8</v>
      </c>
      <c r="K4">
        <v>100</v>
      </c>
      <c r="L4">
        <v>6.58</v>
      </c>
      <c r="M4" s="43">
        <f>L4/K4</f>
        <v>6.5799999999999997E-2</v>
      </c>
    </row>
    <row r="5" spans="2:13" x14ac:dyDescent="0.25">
      <c r="B5" t="s">
        <v>62</v>
      </c>
      <c r="C5">
        <v>8</v>
      </c>
      <c r="D5" s="43">
        <v>0.1</v>
      </c>
      <c r="E5" s="43"/>
      <c r="J5">
        <v>10</v>
      </c>
      <c r="K5">
        <v>100</v>
      </c>
      <c r="L5">
        <v>6.81</v>
      </c>
      <c r="M5" s="43">
        <f>L5/K5</f>
        <v>6.8099999999999994E-2</v>
      </c>
    </row>
    <row r="6" spans="2:13" x14ac:dyDescent="0.25">
      <c r="C6">
        <v>10</v>
      </c>
      <c r="D6" s="43">
        <v>0.04</v>
      </c>
      <c r="E6" s="43"/>
    </row>
    <row r="7" spans="2:13" x14ac:dyDescent="0.25">
      <c r="C7">
        <v>12</v>
      </c>
      <c r="D7" s="43">
        <v>0.05</v>
      </c>
      <c r="E7" s="43"/>
    </row>
    <row r="8" spans="2:13" x14ac:dyDescent="0.25">
      <c r="C8">
        <v>14</v>
      </c>
      <c r="D8" s="43">
        <v>0.11</v>
      </c>
      <c r="E8" s="43"/>
    </row>
    <row r="9" spans="2:13" x14ac:dyDescent="0.25">
      <c r="C9">
        <v>16</v>
      </c>
      <c r="D9" s="43">
        <v>0.09</v>
      </c>
      <c r="E9" s="43"/>
    </row>
    <row r="10" spans="2:13" x14ac:dyDescent="0.25">
      <c r="B10" t="s">
        <v>64</v>
      </c>
      <c r="C10">
        <v>10</v>
      </c>
      <c r="D10" s="43">
        <v>0.06</v>
      </c>
    </row>
    <row r="11" spans="2:13" x14ac:dyDescent="0.25">
      <c r="C11">
        <v>12</v>
      </c>
      <c r="D11" s="43">
        <v>0.09</v>
      </c>
    </row>
    <row r="12" spans="2:13" x14ac:dyDescent="0.25">
      <c r="C12">
        <v>14</v>
      </c>
      <c r="D12" s="43">
        <v>0.08</v>
      </c>
    </row>
    <row r="13" spans="2:13" x14ac:dyDescent="0.25">
      <c r="C13">
        <v>16</v>
      </c>
      <c r="D13" s="43">
        <v>0.05</v>
      </c>
    </row>
    <row r="14" spans="2:13" x14ac:dyDescent="0.25">
      <c r="C14">
        <v>25</v>
      </c>
      <c r="D14" s="43">
        <v>0.14000000000000001</v>
      </c>
    </row>
    <row r="18" spans="2:8" x14ac:dyDescent="0.25">
      <c r="C18" t="s">
        <v>61</v>
      </c>
      <c r="F18" t="s">
        <v>126</v>
      </c>
      <c r="G18" t="s">
        <v>133</v>
      </c>
      <c r="H18" s="62">
        <v>0.02</v>
      </c>
    </row>
    <row r="19" spans="2:8" x14ac:dyDescent="0.25">
      <c r="C19" t="s">
        <v>57</v>
      </c>
      <c r="F19" t="s">
        <v>96</v>
      </c>
      <c r="G19" t="s">
        <v>134</v>
      </c>
      <c r="H19" s="62">
        <v>0.04</v>
      </c>
    </row>
    <row r="20" spans="2:8" ht="15" customHeight="1" x14ac:dyDescent="0.25">
      <c r="C20" t="s">
        <v>55</v>
      </c>
      <c r="D20" t="s">
        <v>56</v>
      </c>
      <c r="F20" t="s">
        <v>94</v>
      </c>
      <c r="H20" s="62">
        <v>0.06</v>
      </c>
    </row>
    <row r="21" spans="2:8" ht="15" customHeight="1" x14ac:dyDescent="0.25">
      <c r="B21" s="88" t="s">
        <v>62</v>
      </c>
      <c r="C21">
        <v>8</v>
      </c>
      <c r="D21" s="43">
        <v>0.15</v>
      </c>
      <c r="F21" t="s">
        <v>95</v>
      </c>
      <c r="H21" s="62">
        <v>0.02</v>
      </c>
    </row>
    <row r="22" spans="2:8" x14ac:dyDescent="0.25">
      <c r="B22" s="88"/>
      <c r="C22">
        <v>10</v>
      </c>
      <c r="D22" s="43">
        <v>0.09</v>
      </c>
      <c r="F22" t="s">
        <v>97</v>
      </c>
      <c r="H22" s="62">
        <v>0.02</v>
      </c>
    </row>
    <row r="23" spans="2:8" x14ac:dyDescent="0.25">
      <c r="B23" s="88"/>
      <c r="C23">
        <v>12</v>
      </c>
      <c r="D23" s="43">
        <v>0.17</v>
      </c>
      <c r="F23" t="s">
        <v>125</v>
      </c>
      <c r="G23" t="s">
        <v>132</v>
      </c>
      <c r="H23" s="62">
        <v>0.03</v>
      </c>
    </row>
    <row r="24" spans="2:8" x14ac:dyDescent="0.25">
      <c r="B24" s="88"/>
      <c r="C24">
        <v>14</v>
      </c>
      <c r="D24" s="43">
        <v>0.16</v>
      </c>
    </row>
    <row r="25" spans="2:8" x14ac:dyDescent="0.25">
      <c r="B25" s="88"/>
      <c r="C25">
        <v>16</v>
      </c>
      <c r="D25" s="43">
        <v>0.12</v>
      </c>
    </row>
    <row r="26" spans="2:8" x14ac:dyDescent="0.25">
      <c r="B26" s="88"/>
      <c r="C26">
        <v>25</v>
      </c>
      <c r="D26" s="43">
        <v>0.13</v>
      </c>
    </row>
    <row r="27" spans="2:8" x14ac:dyDescent="0.25">
      <c r="B27" s="88"/>
      <c r="C27">
        <v>30</v>
      </c>
      <c r="D27" s="43">
        <v>0.16</v>
      </c>
    </row>
    <row r="28" spans="2:8" x14ac:dyDescent="0.25">
      <c r="B28" s="88" t="s">
        <v>64</v>
      </c>
      <c r="C28">
        <v>8</v>
      </c>
      <c r="D28" s="43">
        <v>0.12</v>
      </c>
    </row>
    <row r="29" spans="2:8" x14ac:dyDescent="0.25">
      <c r="B29" s="88"/>
      <c r="C29">
        <v>10</v>
      </c>
      <c r="D29" s="43">
        <v>0.1</v>
      </c>
    </row>
    <row r="30" spans="2:8" x14ac:dyDescent="0.25">
      <c r="B30" s="88"/>
      <c r="C30">
        <v>12</v>
      </c>
      <c r="D30" s="43">
        <v>0.11</v>
      </c>
    </row>
    <row r="31" spans="2:8" x14ac:dyDescent="0.25">
      <c r="B31" s="88"/>
      <c r="C31">
        <v>14</v>
      </c>
      <c r="D31" s="45" t="s">
        <v>63</v>
      </c>
    </row>
    <row r="32" spans="2:8" x14ac:dyDescent="0.25">
      <c r="B32" s="88"/>
      <c r="C32">
        <v>16</v>
      </c>
      <c r="D32" s="43">
        <v>0.09</v>
      </c>
    </row>
    <row r="33" spans="2:4" x14ac:dyDescent="0.25">
      <c r="B33" s="88"/>
      <c r="C33">
        <v>20</v>
      </c>
      <c r="D33" s="43">
        <v>0.16</v>
      </c>
    </row>
    <row r="34" spans="2:4" x14ac:dyDescent="0.25">
      <c r="B34" s="88"/>
      <c r="C34">
        <v>25</v>
      </c>
      <c r="D34" s="43">
        <v>0.14000000000000001</v>
      </c>
    </row>
    <row r="35" spans="2:4" x14ac:dyDescent="0.25">
      <c r="B35" s="88"/>
      <c r="C35">
        <v>30</v>
      </c>
      <c r="D35" s="45" t="s">
        <v>63</v>
      </c>
    </row>
  </sheetData>
  <mergeCells count="2">
    <mergeCell ref="B21:B27"/>
    <mergeCell ref="B28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Sheet1</vt:lpstr>
      <vt:lpstr>OpenBuilds</vt:lpstr>
      <vt:lpstr>Mr.Metric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Schneider</dc:creator>
  <cp:lastModifiedBy>Andrew Schneider</cp:lastModifiedBy>
  <dcterms:created xsi:type="dcterms:W3CDTF">2015-12-15T02:23:35Z</dcterms:created>
  <dcterms:modified xsi:type="dcterms:W3CDTF">2016-05-12T10:19:54Z</dcterms:modified>
</cp:coreProperties>
</file>