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iafeltes-deyapp/Desktop/Job Hunt/"/>
    </mc:Choice>
  </mc:AlternateContent>
  <xr:revisionPtr revIDLastSave="0" documentId="13_ncr:2001_{8BB7347A-1DBF-4342-B2AA-FBC4EF7DACD4}" xr6:coauthVersionLast="47" xr6:coauthVersionMax="47" xr10:uidLastSave="{00000000-0000-0000-0000-000000000000}"/>
  <bookViews>
    <workbookView xWindow="5760" yWindow="500" windowWidth="23040" windowHeight="17500" xr2:uid="{00000000-000D-0000-FFFF-FFFF00000000}"/>
  </bookViews>
  <sheets>
    <sheet name="Enter Income" sheetId="1" r:id="rId1"/>
    <sheet name="Conversion Rates" sheetId="2" r:id="rId2"/>
    <sheet name="2025 Tax Tables"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a="1"/>
  <c r="B5" i="2" s="1"/>
  <c r="B2" i="2" a="1"/>
  <c r="B2" i="2" s="1"/>
  <c r="B3" i="2" s="1"/>
  <c r="B4" i="2" s="1"/>
  <c r="C27" i="1"/>
  <c r="C28" i="1"/>
  <c r="C29" i="1"/>
  <c r="C30" i="1"/>
  <c r="C31" i="1"/>
  <c r="C32" i="1"/>
  <c r="C33" i="1"/>
  <c r="C34" i="1"/>
  <c r="B28" i="1"/>
  <c r="B29" i="1"/>
  <c r="B30" i="1"/>
  <c r="B31" i="1"/>
  <c r="B32" i="1"/>
  <c r="B33" i="1"/>
  <c r="B34" i="1"/>
  <c r="B27" i="1"/>
  <c r="G16" i="1"/>
  <c r="F16" i="1"/>
  <c r="A16" i="2" a="1"/>
  <c r="A16" i="2" s="1"/>
  <c r="F28" i="1" l="1"/>
  <c r="F31" i="1" s="1"/>
  <c r="F30" i="1"/>
  <c r="G28" i="1"/>
  <c r="G29" i="1" s="1"/>
  <c r="F29" i="1"/>
  <c r="F17" i="1"/>
  <c r="G19" i="1"/>
  <c r="F18" i="1"/>
  <c r="G17" i="1"/>
  <c r="F19" i="1"/>
  <c r="G18" i="1"/>
  <c r="G31" i="1" l="1"/>
  <c r="G30" i="1"/>
  <c r="B11" i="2" l="1" a="1"/>
  <c r="B11" i="2" s="1"/>
  <c r="B22" i="2" a="1"/>
  <c r="B22" i="2" s="1"/>
  <c r="C10" i="2" a="1"/>
  <c r="C10" i="2" s="1"/>
  <c r="A10" i="1" a="1"/>
  <c r="A10" i="1" s="1"/>
  <c r="B23" i="2" a="1"/>
  <c r="B23" i="2" s="1"/>
  <c r="B20" i="2" a="1"/>
  <c r="B20" i="2" s="1"/>
  <c r="B21" i="2" l="1" a="1"/>
  <c r="B21" i="2" s="1"/>
  <c r="B24" i="2" a="1"/>
  <c r="B24" i="2" s="1"/>
  <c r="F10" i="1" s="1" a="1"/>
  <c r="F10" i="1" s="1"/>
  <c r="D10" i="1" s="1" a="1"/>
  <c r="D10" i="1" s="1"/>
  <c r="H10" i="1" a="1"/>
  <c r="H10" i="1" s="1"/>
  <c r="G27" i="1" l="1"/>
  <c r="F15" i="1"/>
  <c r="F27" i="1"/>
  <c r="F34" i="1" l="1" a="1"/>
  <c r="F34" i="1" s="1"/>
  <c r="F33" i="1" a="1"/>
  <c r="F33" i="1" s="1"/>
  <c r="G15" i="1"/>
  <c r="F21" i="1" a="1"/>
  <c r="F21" i="1" s="1"/>
  <c r="F22" i="1" a="1"/>
  <c r="F22" i="1" s="1"/>
  <c r="G33" i="1" a="1"/>
  <c r="G33" i="1" s="1"/>
  <c r="G34" i="1" a="1"/>
  <c r="G34" i="1" s="1"/>
  <c r="G21" i="1" l="1" a="1"/>
  <c r="G21" i="1" s="1"/>
  <c r="G22" i="1" a="1"/>
  <c r="G2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<sst xmlns="http://schemas.openxmlformats.org/spreadsheetml/2006/main" count="417" uniqueCount="214">
  <si>
    <t>Salary</t>
  </si>
  <si>
    <t>Annually</t>
  </si>
  <si>
    <t>State</t>
  </si>
  <si>
    <t>WI</t>
  </si>
  <si>
    <t>401k %</t>
  </si>
  <si>
    <t>Results</t>
  </si>
  <si>
    <t>Hourly</t>
  </si>
  <si>
    <t>Net Income</t>
  </si>
  <si>
    <t>Net Withholdings</t>
  </si>
  <si>
    <t>401k Savings</t>
  </si>
  <si>
    <t>Estimated Monthly Expenditures</t>
  </si>
  <si>
    <t>Type</t>
  </si>
  <si>
    <t>Specific</t>
  </si>
  <si>
    <t>Default</t>
  </si>
  <si>
    <t>Rent</t>
  </si>
  <si>
    <t>Transport</t>
  </si>
  <si>
    <t>Health Care</t>
  </si>
  <si>
    <t>Food</t>
  </si>
  <si>
    <t>Cell Phone</t>
  </si>
  <si>
    <t>Electricity</t>
  </si>
  <si>
    <t>Gas</t>
  </si>
  <si>
    <t>Internet</t>
  </si>
  <si>
    <t>Monthly Income</t>
  </si>
  <si>
    <t>Total Expenditures</t>
  </si>
  <si>
    <t>State Sales Tax</t>
  </si>
  <si>
    <t>Avg Local Sales Tax</t>
  </si>
  <si>
    <t>Max Local Sales Tax</t>
  </si>
  <si>
    <t>Net Avg Monthly Income</t>
  </si>
  <si>
    <t>Net Min Monthly Income</t>
  </si>
  <si>
    <t>Annual Income</t>
  </si>
  <si>
    <t>Net Avg Annual Income</t>
  </si>
  <si>
    <t>Net Min Annual Income</t>
  </si>
  <si>
    <t>Gross Income Conversion</t>
  </si>
  <si>
    <t>Monthly</t>
  </si>
  <si>
    <t>Biweekly</t>
  </si>
  <si>
    <t>Tax Rates</t>
  </si>
  <si>
    <t>Bracket</t>
  </si>
  <si>
    <t>Set Value</t>
  </si>
  <si>
    <t>Tax Rate</t>
  </si>
  <si>
    <t>Federal Tax Rate</t>
  </si>
  <si>
    <t>State Tax Rate</t>
  </si>
  <si>
    <t>Sales Tax</t>
  </si>
  <si>
    <t>Avg. Local Tax Rate</t>
  </si>
  <si>
    <t>Max Local</t>
  </si>
  <si>
    <t>Combined Tax Rate</t>
  </si>
  <si>
    <t>Deductions</t>
  </si>
  <si>
    <t>Withholdings</t>
  </si>
  <si>
    <t>401k</t>
  </si>
  <si>
    <t>Federal Tax</t>
  </si>
  <si>
    <t>SSI Tax</t>
  </si>
  <si>
    <t>Medicare Tax</t>
  </si>
  <si>
    <t>State Tax</t>
  </si>
  <si>
    <t>Taxable Income</t>
  </si>
  <si>
    <t>Tax Rate on Excess</t>
  </si>
  <si>
    <t>Federal Tax Rate: Maximum Capital Gains Rate (§ 1(h), § 1(j)(5))</t>
  </si>
  <si>
    <t>Maximum Capital Gain</t>
  </si>
  <si>
    <t>FICA Tax</t>
  </si>
  <si>
    <t>Wage Base Limit</t>
  </si>
  <si>
    <t>Social Security</t>
  </si>
  <si>
    <t>Medicare</t>
  </si>
  <si>
    <t>Additional Medicare</t>
  </si>
  <si>
    <t>State Tax Rates</t>
  </si>
  <si>
    <t>Brackets</t>
  </si>
  <si>
    <t>Rates</t>
  </si>
  <si>
    <t>Notes</t>
  </si>
  <si>
    <t>AL</t>
  </si>
  <si>
    <t>(a, b, c)</t>
  </si>
  <si>
    <t>AK</t>
  </si>
  <si>
    <t>AZ</t>
  </si>
  <si>
    <t>AR</t>
  </si>
  <si>
    <t>(d, g, h, j, kk)</t>
  </si>
  <si>
    <t>CA</t>
  </si>
  <si>
    <t>(a, h, j, k, l, m, n, nn)</t>
  </si>
  <si>
    <t>CO</t>
  </si>
  <si>
    <t>CT</t>
  </si>
  <si>
    <t>(i, p, q, r)</t>
  </si>
  <si>
    <t>DE</t>
  </si>
  <si>
    <t>(a, h, m, s)</t>
  </si>
  <si>
    <t>FL</t>
  </si>
  <si>
    <t>GA</t>
  </si>
  <si>
    <t>HI</t>
  </si>
  <si>
    <t>(m, t)</t>
  </si>
  <si>
    <t>ID</t>
  </si>
  <si>
    <t>(j, m, u)</t>
  </si>
  <si>
    <t>IL</t>
  </si>
  <si>
    <t>(d, m, v)</t>
  </si>
  <si>
    <t>IN</t>
  </si>
  <si>
    <t>(a, m, w)</t>
  </si>
  <si>
    <t>IA</t>
  </si>
  <si>
    <t>(a, h)</t>
  </si>
  <si>
    <t>KS</t>
  </si>
  <si>
    <t>(a, m)</t>
  </si>
  <si>
    <t>KY</t>
  </si>
  <si>
    <t>(a, d)</t>
  </si>
  <si>
    <t>LA</t>
  </si>
  <si>
    <t>(x)</t>
  </si>
  <si>
    <t>ME</t>
  </si>
  <si>
    <t>(u, y, bb)</t>
  </si>
  <si>
    <t>MD</t>
  </si>
  <si>
    <t>(a, m, n, z, aa)</t>
  </si>
  <si>
    <t>MA</t>
  </si>
  <si>
    <t>(bb, rr)</t>
  </si>
  <si>
    <t>MI</t>
  </si>
  <si>
    <t>MN</t>
  </si>
  <si>
    <t>(d, bb, cc, oo)</t>
  </si>
  <si>
    <t>MS</t>
  </si>
  <si>
    <t>MO</t>
  </si>
  <si>
    <t>(a, b, m, u, bb)</t>
  </si>
  <si>
    <t>MT</t>
  </si>
  <si>
    <t>(o, u, bb)</t>
  </si>
  <si>
    <t>NE</t>
  </si>
  <si>
    <t>(d, h, m, bb)</t>
  </si>
  <si>
    <t>NV</t>
  </si>
  <si>
    <t>NH</t>
  </si>
  <si>
    <t>NJ</t>
  </si>
  <si>
    <t>(a)</t>
  </si>
  <si>
    <t>NM</t>
  </si>
  <si>
    <t>(m, o, u, jj)</t>
  </si>
  <si>
    <t>NY</t>
  </si>
  <si>
    <t>(a, i)</t>
  </si>
  <si>
    <t>NC</t>
  </si>
  <si>
    <t>ND</t>
  </si>
  <si>
    <t>(j, o, u)</t>
  </si>
  <si>
    <t>OH</t>
  </si>
  <si>
    <t>(a, j, dd, pp)</t>
  </si>
  <si>
    <t>OK</t>
  </si>
  <si>
    <t>(m)</t>
  </si>
  <si>
    <t>OR</t>
  </si>
  <si>
    <t>(a, b, d, h, m, bb, ee, nn)</t>
  </si>
  <si>
    <t>PA</t>
  </si>
  <si>
    <t>RI</t>
  </si>
  <si>
    <t>(d, bb, ff)</t>
  </si>
  <si>
    <t>SC</t>
  </si>
  <si>
    <t>(d, o, u, bb, ll, qq)</t>
  </si>
  <si>
    <t>SD</t>
  </si>
  <si>
    <t>TN</t>
  </si>
  <si>
    <t>TX</t>
  </si>
  <si>
    <t>UT</t>
  </si>
  <si>
    <t>(d, h, gg, ll)</t>
  </si>
  <si>
    <t>VT</t>
  </si>
  <si>
    <t>(j, n, hh, mm)</t>
  </si>
  <si>
    <t>VA</t>
  </si>
  <si>
    <t>WA</t>
  </si>
  <si>
    <t>(n, ss, cptl gains only)</t>
  </si>
  <si>
    <t>WV</t>
  </si>
  <si>
    <t>(d, m, bb, ii)</t>
  </si>
  <si>
    <t>WY</t>
  </si>
  <si>
    <t>DC</t>
  </si>
  <si>
    <t>(u)</t>
  </si>
  <si>
    <t>Sales Tax by State</t>
  </si>
  <si>
    <t>(b)</t>
  </si>
  <si>
    <t>(c)</t>
  </si>
  <si>
    <t>(d)</t>
  </si>
  <si>
    <t>OG</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</si>
  <si>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</si>
  <si>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</si>
  <si>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</si>
  <si>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</si>
  <si>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</si>
  <si>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</si>
  <si>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</si>
  <si>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</si>
  <si>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</si>
  <si>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</si>
  <si>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</si>
  <si>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</si>
  <si>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</si>
  <si>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</si>
  <si>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</si>
  <si>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</si>
  <si>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</si>
  <si>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</si>
  <si>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</si>
  <si>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(u) Deduction and/or exemption tied to federal tax system. Federal deductions and exemptions are indexed for inflation, and where applicable, the tax year 2025 inflation-adjusted amounts are shown.</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</si>
  <si>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</si>
  <si>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</si>
  <si>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</si>
  <si>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</si>
  <si>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</si>
  <si>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</si>
  <si>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(bb) Bracket levels adjusted for inflation each year. Inflation-adjusted bracket levels for 2025 are shown.</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</si>
  <si>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</si>
  <si>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(dd) Ohio's personal exemption is $2,400 for an AGI of $40,000 or less, $2,150 if AGI is more than $40,000 but less than or equal to $80,000, and $1,900 if AGI is greater than $80,000.</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</si>
  <si>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</si>
  <si>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</si>
  <si>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</si>
  <si>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</si>
  <si>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</si>
  <si>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</si>
  <si>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(kk) Taxpayers with net income greater than or equal to $89,600 but not greater than $92,700 shall reduce the amount of tax due by deducting a bracket adjustment amount.</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</si>
  <si>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</si>
  <si>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</si>
  <si>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</si>
  <si>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</si>
  <si>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(pp) Ohio's personal exemption is adjusted periodically based on changes in the GDP deflator.</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</si>
  <si>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</si>
  <si>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</si>
  <si>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(ss) In Washington, the rate excludes the 0.58 percent payroll tax that funds the long-term care insurance program (WA Cares). Employers withhold this tax from employees' gross wages.</t>
  </si>
  <si>
    <t>Note: City, county and municipal rates vary. Local rates are weighted by population to compute an average local tax rate.</t>
  </si>
  <si>
    <t>(a) Three states levy mandatory, statewide, local add-on sales taxes at the state level: California (1.25%), Utah (1.25%), and Virginia (1%). We include these in their state sales tax.</t>
  </si>
  <si>
    <t>(b) The sales taxes in Hawaii, New Mexico, and South Dakota have broad bases that include many business-to-business services.</t>
  </si>
  <si>
    <t>(c) Special taxes in local resort areas are not counted here.</t>
  </si>
  <si>
    <t>(d) Salem County, N.J., is not subject to the statewide sales tax rate and collects a local rate of 3.3125%. New Jersey’s local score is represented as a negative.</t>
  </si>
  <si>
    <t>Notes for State Tax Rates</t>
  </si>
  <si>
    <t>Notes for State Sales Tax</t>
  </si>
  <si>
    <t>Base Values For Position</t>
  </si>
  <si>
    <t>Estimated Annual Expenditures</t>
  </si>
  <si>
    <t>Hours/Period</t>
  </si>
  <si>
    <t>Period (days)</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</si>
  <si>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</si>
  <si>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Federal Tax Rate: Section 1(j)(2)(C) - Unmarried Individuals</t>
  </si>
  <si>
    <t xml:space="preserve">Please only enter values into the boxes with an orange background. </t>
  </si>
  <si>
    <t>Salary Time Span</t>
  </si>
  <si>
    <t>This spreadsheet was made to assist in estimating the net income for a job after withholdings given a known salary, salary time span, hours per period in days, state and 401k percentage being taken out of the salary. It can also estimate based on estimated monthly expenditures how much money will remain at the end of a month, taking into account the sales tax for each state. This then is extrapolated out for annual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</si>
</sst>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_-&quot;$&quot;* &quot;-&quot;??;_-@_-"/>
    <numFmt numFmtId="166" formatCode="#,##0%"/>
    <numFmt numFmtId="167" formatCode="_-&quot;$&quot;* #,##0_-;_-&quot;$&quot;* \(#,##0\)_-;_-&quot;$&quot;* &quot;-&quot;??;_-@_-"/>
    <numFmt numFmtId="168" formatCode="0.0#%"/>
    <numFmt numFmtId="170" formatCode="0.0%"/>
    <numFmt numFmtId="171" formatCode="0.0##%"/>
    <numFmt numFmtId="172" formatCode="0.000%"/>
    <numFmt numFmtId="173" formatCode="0.0###%"/>
  </numFmts>
  <fonts count="13"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b/>
      <sz val="15"/>
      <color theme="3"/>
      <name val="Helvetica Neue"/>
      <family val="2"/>
      <scheme val="minor"/>
    </font>
    <font>
      <b/>
      <sz val="11"/>
      <color theme="3"/>
      <name val="Helvetica Neue"/>
      <family val="2"/>
      <scheme val="minor"/>
    </font>
    <font>
      <sz val="12"/>
      <color rgb="FF3F3F76"/>
      <name val="Helvetica Neue"/>
      <family val="2"/>
      <scheme val="minor"/>
    </font>
    <font>
      <b/>
      <sz val="12"/>
      <color rgb="FF3F3F3F"/>
      <name val="Helvetica Neue"/>
      <family val="2"/>
      <scheme val="minor"/>
    </font>
    <font>
      <b/>
      <sz val="12"/>
      <color rgb="FFFA7D00"/>
      <name val="Helvetica Neue"/>
      <family val="2"/>
      <scheme val="minor"/>
    </font>
    <font>
      <i/>
      <sz val="12"/>
      <color rgb="FF7F7F7F"/>
      <name val="Helvetica Neue"/>
      <family val="2"/>
      <scheme val="minor"/>
    </font>
    <font>
      <b/>
      <i/>
      <sz val="11"/>
      <color theme="3"/>
      <name val="Helvetica Neue"/>
      <family val="2"/>
      <scheme val="minor"/>
    </font>
    <font>
      <sz val="14"/>
      <color indexed="8"/>
      <name val="Helvetica Neue"/>
      <family val="2"/>
    </font>
    <font>
      <sz val="14"/>
      <color rgb="FF000000"/>
      <name val="Helvetica Neue"/>
      <family val="2"/>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s>
  <borders count="30">
    <border>
      <left/>
      <right/>
      <top/>
      <bottom/>
      <diagonal/>
    </border>
    <border>
      <left style="hair">
        <color theme="2"/>
      </left>
      <right style="hair">
        <color theme="2"/>
      </right>
      <top style="hair">
        <color theme="2"/>
      </top>
      <bottom style="hair">
        <color theme="2"/>
      </bottom>
      <diagonal/>
    </border>
    <border>
      <left style="hair">
        <color theme="2"/>
      </left>
      <right/>
      <top style="hair">
        <color theme="2"/>
      </top>
      <bottom style="hair">
        <color theme="2"/>
      </bottom>
      <diagonal/>
    </border>
    <border>
      <left/>
      <right/>
      <top style="hair">
        <color theme="2"/>
      </top>
      <bottom style="hair">
        <color theme="2"/>
      </bottom>
      <diagonal/>
    </border>
    <border>
      <left/>
      <right style="hair">
        <color theme="2"/>
      </right>
      <top style="hair">
        <color theme="2"/>
      </top>
      <bottom style="hair">
        <color theme="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2"/>
      </left>
      <right style="thin">
        <color theme="2"/>
      </right>
      <top style="thin">
        <color theme="2"/>
      </top>
      <bottom style="thin">
        <color theme="2"/>
      </bottom>
      <diagonal/>
    </border>
    <border>
      <left/>
      <right style="thin">
        <color rgb="FF7F7F7F"/>
      </right>
      <top/>
      <bottom/>
      <diagonal/>
    </border>
    <border>
      <left/>
      <right/>
      <top style="thick">
        <color theme="4"/>
      </top>
      <bottom/>
      <diagonal/>
    </border>
    <border>
      <left/>
      <right style="hair">
        <color theme="2"/>
      </right>
      <top/>
      <bottom/>
      <diagonal/>
    </border>
    <border>
      <left/>
      <right/>
      <top style="thin">
        <color rgb="FFB2B2B2"/>
      </top>
      <bottom/>
      <diagonal/>
    </border>
    <border>
      <left/>
      <right/>
      <top/>
      <bottom style="hair">
        <color theme="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hair">
        <color theme="2"/>
      </left>
      <right/>
      <top style="thin">
        <color rgb="FFB2B2B2"/>
      </top>
      <bottom/>
      <diagonal/>
    </border>
    <border>
      <left/>
      <right style="hair">
        <color theme="2"/>
      </right>
      <top style="thin">
        <color rgb="FFB2B2B2"/>
      </top>
      <bottom/>
      <diagonal/>
    </border>
    <border>
      <left style="hair">
        <color theme="2"/>
      </left>
      <right/>
      <top/>
      <bottom/>
      <diagonal/>
    </border>
    <border>
      <left style="hair">
        <color theme="2"/>
      </left>
      <right style="hair">
        <color theme="2"/>
      </right>
      <top/>
      <bottom style="hair">
        <color theme="2"/>
      </bottom>
      <diagonal/>
    </border>
    <border>
      <left style="hair">
        <color theme="2"/>
      </left>
      <right style="hair">
        <color theme="2"/>
      </right>
      <top style="hair">
        <color theme="2"/>
      </top>
      <bottom/>
      <diagonal/>
    </border>
    <border>
      <left/>
      <right/>
      <top style="hair">
        <color theme="2"/>
      </top>
      <bottom style="thick">
        <color theme="4"/>
      </bottom>
      <diagonal/>
    </border>
    <border>
      <left/>
      <right style="hair">
        <color theme="2"/>
      </right>
      <top style="hair">
        <color theme="2"/>
      </top>
      <bottom style="thick">
        <color theme="4"/>
      </bottom>
      <diagonal/>
    </border>
  </borders>
  <cellStyleXfs count="8">
    <xf numFmtId="0" fontId="0" fillId="0" borderId="0" applyNumberFormat="0" applyFill="0" applyBorder="0" applyProtection="0">
      <alignment vertical="top" wrapText="1"/>
    </xf>
    <xf numFmtId="0" fontId="4" fillId="0" borderId="5" applyNumberFormat="0" applyFill="0" applyAlignment="0" applyProtection="0"/>
    <xf numFmtId="0" fontId="5" fillId="0" borderId="0" applyNumberFormat="0" applyFill="0" applyBorder="0" applyAlignment="0" applyProtection="0"/>
    <xf numFmtId="0" fontId="6" fillId="2" borderId="6" applyNumberFormat="0" applyAlignment="0" applyProtection="0"/>
    <xf numFmtId="0" fontId="7" fillId="3" borderId="7" applyNumberFormat="0" applyAlignment="0" applyProtection="0"/>
    <xf numFmtId="0" fontId="8" fillId="3" borderId="6" applyNumberFormat="0" applyAlignment="0" applyProtection="0"/>
    <xf numFmtId="0" fontId="3" fillId="4" borderId="8" applyNumberFormat="0" applyFont="0" applyAlignment="0" applyProtection="0"/>
    <xf numFmtId="0" fontId="9" fillId="0" borderId="0" applyNumberFormat="0" applyFill="0" applyBorder="0" applyAlignment="0" applyProtection="0"/>
  </cellStyleXfs>
  <cellXfs count="89">
    <xf numFmtId="0" fontId="0" fillId="0" borderId="0" xfId="0">
      <alignment vertical="top" wrapText="1"/>
    </xf>
    <xf numFmtId="49" fontId="4" fillId="0" borderId="5" xfId="1" applyNumberFormat="1" applyFill="1" applyAlignment="1">
      <alignment horizontal="center" vertical="center" wrapText="1"/>
    </xf>
    <xf numFmtId="164" fontId="0" fillId="0" borderId="9" xfId="0" applyNumberFormat="1" applyFill="1" applyBorder="1" applyAlignment="1">
      <alignment vertical="center" wrapText="1"/>
    </xf>
    <xf numFmtId="0" fontId="0" fillId="0" borderId="9" xfId="0" applyFill="1" applyBorder="1" applyAlignment="1">
      <alignment vertical="center" wrapText="1"/>
    </xf>
    <xf numFmtId="9" fontId="0" fillId="0" borderId="9" xfId="0" applyNumberFormat="1" applyFill="1" applyBorder="1" applyAlignment="1">
      <alignment vertical="center" wrapText="1"/>
    </xf>
    <xf numFmtId="0" fontId="4" fillId="0" borderId="5" xfId="1" applyFill="1" applyAlignment="1">
      <alignment horizontal="center" vertical="center"/>
    </xf>
    <xf numFmtId="164" fontId="6" fillId="2" borderId="6" xfId="3" applyNumberFormat="1" applyAlignment="1">
      <alignment vertical="center" wrapText="1"/>
    </xf>
    <xf numFmtId="164" fontId="8" fillId="3" borderId="6" xfId="5" applyNumberFormat="1" applyAlignment="1">
      <alignment vertical="top" wrapText="1"/>
    </xf>
    <xf numFmtId="0" fontId="0" fillId="0" borderId="9" xfId="0" applyNumberFormat="1" applyFill="1" applyBorder="1" applyAlignment="1">
      <alignment vertical="center" wrapText="1"/>
    </xf>
    <xf numFmtId="164" fontId="0" fillId="2" borderId="6" xfId="0" applyNumberFormat="1" applyFill="1" applyBorder="1" applyAlignment="1">
      <alignment vertical="center" wrapText="1"/>
    </xf>
    <xf numFmtId="49" fontId="0" fillId="2" borderId="6" xfId="0" applyNumberFormat="1" applyFill="1" applyBorder="1" applyAlignment="1">
      <alignment vertical="center" wrapText="1"/>
    </xf>
    <xf numFmtId="0" fontId="0" fillId="2" borderId="6" xfId="0" applyFill="1" applyBorder="1" applyAlignment="1">
      <alignment vertical="center" wrapText="1"/>
    </xf>
    <xf numFmtId="9" fontId="0" fillId="2" borderId="6" xfId="0" applyNumberFormat="1" applyFill="1" applyBorder="1" applyAlignment="1">
      <alignment vertical="center" wrapText="1"/>
    </xf>
    <xf numFmtId="0" fontId="4" fillId="0" borderId="5" xfId="1" applyFill="1" applyAlignment="1">
      <alignment horizontal="center" vertical="center" wrapText="1"/>
    </xf>
    <xf numFmtId="49" fontId="5" fillId="0" borderId="9" xfId="2" applyNumberFormat="1" applyFill="1" applyBorder="1" applyAlignment="1">
      <alignment vertical="center" wrapText="1"/>
    </xf>
    <xf numFmtId="0" fontId="5" fillId="0" borderId="9" xfId="2" applyFill="1" applyBorder="1" applyAlignment="1">
      <alignment vertical="center" wrapText="1"/>
    </xf>
    <xf numFmtId="164" fontId="9" fillId="0" borderId="9" xfId="7" applyNumberFormat="1" applyFill="1" applyBorder="1" applyAlignment="1">
      <alignment vertical="center" wrapText="1"/>
    </xf>
    <xf numFmtId="49" fontId="10" fillId="0" borderId="9" xfId="2" applyNumberFormat="1" applyFont="1" applyFill="1" applyBorder="1" applyAlignment="1">
      <alignment vertical="center" wrapText="1"/>
    </xf>
    <xf numFmtId="0" fontId="3" fillId="0" borderId="9" xfId="0" applyNumberFormat="1" applyFont="1" applyFill="1" applyBorder="1" applyAlignment="1">
      <alignment vertical="center" wrapText="1"/>
    </xf>
    <xf numFmtId="0" fontId="11" fillId="4" borderId="8" xfId="6" applyNumberFormat="1" applyFont="1" applyAlignment="1">
      <alignment horizontal="center" vertical="center" wrapText="1"/>
    </xf>
    <xf numFmtId="0" fontId="1" fillId="0" borderId="0" xfId="0" applyNumberFormat="1" applyFont="1" applyFill="1" applyBorder="1" applyAlignment="1">
      <alignment horizontal="center" vertical="center" wrapText="1"/>
    </xf>
    <xf numFmtId="0" fontId="0" fillId="0" borderId="0" xfId="0" applyNumberFormat="1" applyFill="1" applyBorder="1">
      <alignment vertical="top" wrapText="1"/>
    </xf>
    <xf numFmtId="0" fontId="2" fillId="0" borderId="0" xfId="0" applyFont="1" applyFill="1" applyBorder="1" applyAlignment="1">
      <alignment horizontal="center" vertical="top" wrapText="1"/>
    </xf>
    <xf numFmtId="0" fontId="1" fillId="0" borderId="0" xfId="0" applyFont="1" applyFill="1" applyBorder="1" applyAlignment="1">
      <alignment vertical="center"/>
    </xf>
    <xf numFmtId="49" fontId="5" fillId="0" borderId="0" xfId="2" applyNumberFormat="1" applyFill="1" applyBorder="1" applyAlignment="1">
      <alignment horizontal="center" vertical="top" wrapText="1"/>
    </xf>
    <xf numFmtId="0" fontId="5" fillId="0" borderId="0" xfId="2" applyFill="1" applyBorder="1" applyAlignment="1">
      <alignment horizontal="center" vertical="top" wrapText="1"/>
    </xf>
    <xf numFmtId="49" fontId="5" fillId="0" borderId="0" xfId="2" applyNumberFormat="1" applyFill="1" applyBorder="1" applyAlignment="1">
      <alignment horizontal="center" vertical="center" wrapText="1"/>
    </xf>
    <xf numFmtId="9" fontId="8" fillId="3" borderId="6" xfId="5" applyNumberFormat="1" applyAlignment="1">
      <alignment vertical="top" wrapText="1"/>
    </xf>
    <xf numFmtId="167" fontId="8" fillId="3" borderId="6" xfId="5" applyNumberFormat="1" applyAlignment="1">
      <alignment vertical="top" wrapText="1"/>
    </xf>
    <xf numFmtId="10" fontId="8" fillId="3" borderId="6" xfId="5" applyNumberFormat="1" applyAlignment="1">
      <alignment vertical="top" wrapText="1"/>
    </xf>
    <xf numFmtId="168" fontId="8" fillId="3" borderId="6" xfId="5" applyNumberFormat="1" applyAlignment="1">
      <alignment vertical="top" wrapText="1"/>
    </xf>
    <xf numFmtId="0" fontId="0" fillId="2" borderId="6" xfId="0" applyNumberFormat="1" applyFill="1" applyBorder="1" applyAlignment="1">
      <alignment vertical="center" wrapText="1"/>
    </xf>
    <xf numFmtId="49" fontId="5" fillId="0" borderId="0" xfId="2" applyNumberFormat="1" applyFill="1" applyBorder="1" applyAlignment="1">
      <alignment horizontal="center" vertical="top" wrapText="1"/>
    </xf>
    <xf numFmtId="49" fontId="5" fillId="0" borderId="10" xfId="2" applyNumberFormat="1" applyFill="1" applyBorder="1" applyAlignment="1">
      <alignment horizontal="center" vertical="top" wrapText="1"/>
    </xf>
    <xf numFmtId="0" fontId="2" fillId="0" borderId="11" xfId="0" applyFont="1" applyFill="1" applyBorder="1" applyAlignment="1">
      <alignment horizontal="center" vertical="top" wrapText="1"/>
    </xf>
    <xf numFmtId="49" fontId="3" fillId="2" borderId="6" xfId="0" applyNumberFormat="1" applyFont="1" applyFill="1" applyBorder="1" applyAlignment="1">
      <alignment vertical="center" wrapText="1"/>
    </xf>
    <xf numFmtId="9" fontId="0" fillId="0" borderId="1" xfId="0" applyNumberFormat="1" applyFill="1" applyBorder="1" applyAlignment="1">
      <alignment vertical="center" wrapText="1"/>
    </xf>
    <xf numFmtId="0" fontId="0" fillId="0" borderId="1" xfId="0" applyFill="1" applyBorder="1" applyAlignment="1">
      <alignment vertical="center" wrapText="1"/>
    </xf>
    <xf numFmtId="167" fontId="0" fillId="0" borderId="1" xfId="0" applyNumberFormat="1" applyFill="1" applyBorder="1" applyAlignment="1">
      <alignment vertical="center" wrapText="1"/>
    </xf>
    <xf numFmtId="10" fontId="0" fillId="0" borderId="1" xfId="0" applyNumberFormat="1" applyFill="1" applyBorder="1" applyAlignment="1">
      <alignment vertical="center" wrapText="1"/>
    </xf>
    <xf numFmtId="168" fontId="0" fillId="0" borderId="1" xfId="0" applyNumberFormat="1" applyFill="1" applyBorder="1" applyAlignment="1">
      <alignment vertical="center" wrapText="1"/>
    </xf>
    <xf numFmtId="171" fontId="0" fillId="0" borderId="1" xfId="0" applyNumberFormat="1" applyFill="1" applyBorder="1" applyAlignment="1">
      <alignment vertical="center" wrapText="1"/>
    </xf>
    <xf numFmtId="173" fontId="0" fillId="0" borderId="1" xfId="0" applyNumberFormat="1" applyFill="1" applyBorder="1" applyAlignment="1">
      <alignment vertical="center" wrapText="1"/>
    </xf>
    <xf numFmtId="172" fontId="0" fillId="0" borderId="1" xfId="0" applyNumberFormat="1" applyFill="1" applyBorder="1" applyAlignment="1">
      <alignment vertical="center" wrapText="1"/>
    </xf>
    <xf numFmtId="0" fontId="0" fillId="0" borderId="4" xfId="0" applyFill="1" applyBorder="1" applyAlignment="1">
      <alignment vertical="center" wrapText="1"/>
    </xf>
    <xf numFmtId="0" fontId="0" fillId="0" borderId="1" xfId="0" applyNumberFormat="1" applyFill="1" applyBorder="1" applyAlignment="1">
      <alignment vertical="center" wrapText="1"/>
    </xf>
    <xf numFmtId="49" fontId="0" fillId="0" borderId="1" xfId="0" applyNumberFormat="1" applyFill="1" applyBorder="1" applyAlignment="1">
      <alignment vertical="center" wrapText="1"/>
    </xf>
    <xf numFmtId="164" fontId="0" fillId="0" borderId="1" xfId="0" applyNumberFormat="1" applyFill="1" applyBorder="1" applyAlignment="1">
      <alignment vertical="center" wrapText="1"/>
    </xf>
    <xf numFmtId="170" fontId="0" fillId="0" borderId="1" xfId="0" applyNumberFormat="1" applyFill="1" applyBorder="1" applyAlignment="1">
      <alignment vertical="center" wrapText="1"/>
    </xf>
    <xf numFmtId="166" fontId="0" fillId="0" borderId="1" xfId="0" applyNumberFormat="1" applyFill="1" applyBorder="1" applyAlignment="1">
      <alignment vertical="center" wrapText="1"/>
    </xf>
    <xf numFmtId="0" fontId="0" fillId="0" borderId="2" xfId="0" applyNumberFormat="1" applyFill="1" applyBorder="1" applyAlignment="1">
      <alignment vertical="center" wrapText="1"/>
    </xf>
    <xf numFmtId="0" fontId="0" fillId="0" borderId="3" xfId="0" applyNumberFormat="1" applyFill="1" applyBorder="1" applyAlignment="1">
      <alignment vertical="center" wrapText="1"/>
    </xf>
    <xf numFmtId="0" fontId="0" fillId="0" borderId="4" xfId="0" applyNumberFormat="1" applyFill="1" applyBorder="1" applyAlignment="1">
      <alignment vertical="center" wrapText="1"/>
    </xf>
    <xf numFmtId="49" fontId="2" fillId="4" borderId="8" xfId="6" applyNumberFormat="1" applyFont="1" applyAlignment="1">
      <alignment vertical="center" wrapText="1"/>
    </xf>
    <xf numFmtId="49" fontId="5" fillId="0" borderId="1" xfId="2" applyNumberFormat="1" applyFill="1" applyBorder="1" applyAlignment="1">
      <alignment vertical="center" wrapText="1"/>
    </xf>
    <xf numFmtId="49" fontId="0" fillId="4" borderId="8" xfId="6" applyNumberFormat="1" applyFont="1" applyAlignment="1">
      <alignment vertical="center" wrapText="1"/>
    </xf>
    <xf numFmtId="0" fontId="0" fillId="0" borderId="26" xfId="0" applyNumberFormat="1" applyFill="1" applyBorder="1" applyAlignment="1">
      <alignment vertical="center" wrapText="1"/>
    </xf>
    <xf numFmtId="49" fontId="0" fillId="4" borderId="8" xfId="6" applyNumberFormat="1" applyFont="1" applyAlignment="1">
      <alignment horizontal="left" vertical="center" wrapText="1"/>
    </xf>
    <xf numFmtId="49" fontId="0" fillId="4" borderId="18" xfId="6" applyNumberFormat="1" applyFont="1" applyBorder="1" applyAlignment="1">
      <alignment horizontal="left" vertical="center" wrapText="1"/>
    </xf>
    <xf numFmtId="49" fontId="0" fillId="4" borderId="13" xfId="6" applyNumberFormat="1" applyFont="1" applyBorder="1" applyAlignment="1">
      <alignment horizontal="left" vertical="center" wrapText="1"/>
    </xf>
    <xf numFmtId="49" fontId="0" fillId="4" borderId="19" xfId="6" applyNumberFormat="1" applyFont="1" applyBorder="1" applyAlignment="1">
      <alignment horizontal="left" vertical="center" wrapText="1"/>
    </xf>
    <xf numFmtId="49" fontId="0" fillId="4" borderId="20" xfId="6" applyNumberFormat="1" applyFont="1" applyBorder="1" applyAlignment="1">
      <alignment horizontal="left" vertical="center" wrapText="1"/>
    </xf>
    <xf numFmtId="49" fontId="0" fillId="4" borderId="21" xfId="6" applyNumberFormat="1" applyFont="1" applyBorder="1" applyAlignment="1">
      <alignment horizontal="left" vertical="center" wrapText="1"/>
    </xf>
    <xf numFmtId="49" fontId="0" fillId="4" borderId="22" xfId="6" applyNumberFormat="1" applyFont="1" applyBorder="1" applyAlignment="1">
      <alignment horizontal="left" vertical="center" wrapText="1"/>
    </xf>
    <xf numFmtId="49" fontId="0" fillId="4" borderId="15" xfId="6" applyNumberFormat="1" applyFont="1" applyBorder="1" applyAlignment="1">
      <alignment horizontal="left" vertical="center" wrapText="1"/>
    </xf>
    <xf numFmtId="49" fontId="0" fillId="4" borderId="16" xfId="6" applyNumberFormat="1" applyFont="1" applyBorder="1" applyAlignment="1">
      <alignment horizontal="left" vertical="center" wrapText="1"/>
    </xf>
    <xf numFmtId="49" fontId="0" fillId="4" borderId="17" xfId="6" applyNumberFormat="1" applyFont="1" applyBorder="1" applyAlignment="1">
      <alignment horizontal="left" vertical="center" wrapText="1"/>
    </xf>
    <xf numFmtId="49" fontId="0" fillId="4" borderId="23" xfId="6" applyNumberFormat="1" applyFont="1" applyBorder="1" applyAlignment="1">
      <alignment horizontal="left" vertical="center" wrapText="1"/>
    </xf>
    <xf numFmtId="49" fontId="0" fillId="4" borderId="24" xfId="6" applyNumberFormat="1" applyFont="1" applyBorder="1" applyAlignment="1">
      <alignment horizontal="left" vertical="center" wrapText="1"/>
    </xf>
    <xf numFmtId="49" fontId="0" fillId="4" borderId="25" xfId="6" applyNumberFormat="1" applyFont="1" applyBorder="1" applyAlignment="1">
      <alignment horizontal="left" vertical="center" wrapText="1"/>
    </xf>
    <xf numFmtId="49" fontId="0" fillId="4" borderId="0" xfId="6" applyNumberFormat="1" applyFont="1" applyBorder="1" applyAlignment="1">
      <alignment horizontal="left" vertical="center" wrapText="1"/>
    </xf>
    <xf numFmtId="49" fontId="0" fillId="4" borderId="12" xfId="6" applyNumberFormat="1" applyFont="1" applyBorder="1" applyAlignment="1">
      <alignment horizontal="left" vertical="center" wrapText="1"/>
    </xf>
    <xf numFmtId="49" fontId="0" fillId="0" borderId="0" xfId="6" applyNumberFormat="1" applyFont="1" applyFill="1" applyBorder="1" applyAlignment="1">
      <alignment horizontal="left" vertical="center" wrapText="1"/>
    </xf>
    <xf numFmtId="49" fontId="2" fillId="4" borderId="15" xfId="6" applyNumberFormat="1" applyFont="1" applyBorder="1" applyAlignment="1">
      <alignment horizontal="left" vertical="center" wrapText="1"/>
    </xf>
    <xf numFmtId="49" fontId="2" fillId="4" borderId="16" xfId="6" applyNumberFormat="1" applyFont="1" applyBorder="1" applyAlignment="1">
      <alignment horizontal="left" vertical="center" wrapText="1"/>
    </xf>
    <xf numFmtId="49" fontId="2" fillId="4" borderId="17" xfId="6" applyNumberFormat="1" applyFont="1" applyBorder="1" applyAlignment="1">
      <alignment horizontal="left" vertical="center" wrapText="1"/>
    </xf>
    <xf numFmtId="0" fontId="0" fillId="0" borderId="27" xfId="0" applyNumberFormat="1" applyFill="1" applyBorder="1" applyAlignment="1">
      <alignment vertical="center" wrapText="1"/>
    </xf>
    <xf numFmtId="49" fontId="0" fillId="0" borderId="2" xfId="0" applyNumberFormat="1" applyFill="1" applyBorder="1" applyAlignment="1">
      <alignment vertical="center" wrapText="1"/>
    </xf>
    <xf numFmtId="49" fontId="0" fillId="0" borderId="3" xfId="0" applyNumberFormat="1" applyFill="1" applyBorder="1" applyAlignment="1">
      <alignment vertical="center" wrapText="1"/>
    </xf>
    <xf numFmtId="49" fontId="0" fillId="0" borderId="4" xfId="0" applyNumberFormat="1" applyFill="1" applyBorder="1" applyAlignment="1">
      <alignment vertical="center" wrapText="1"/>
    </xf>
    <xf numFmtId="49" fontId="0" fillId="4" borderId="14" xfId="6" applyNumberFormat="1" applyFont="1" applyBorder="1" applyAlignment="1">
      <alignment horizontal="left" vertical="center" wrapText="1"/>
    </xf>
    <xf numFmtId="49" fontId="4" fillId="0" borderId="28" xfId="1" applyNumberFormat="1" applyFill="1" applyBorder="1" applyAlignment="1">
      <alignment horizontal="center" vertical="center" wrapText="1"/>
    </xf>
    <xf numFmtId="49" fontId="4" fillId="0" borderId="29" xfId="1" applyNumberFormat="1" applyFill="1" applyBorder="1" applyAlignment="1">
      <alignment horizontal="center" vertical="center" wrapText="1"/>
    </xf>
    <xf numFmtId="0" fontId="4" fillId="0" borderId="28" xfId="1" applyFill="1" applyBorder="1" applyAlignment="1">
      <alignment horizontal="center" vertical="center" wrapText="1"/>
    </xf>
    <xf numFmtId="0" fontId="4" fillId="0" borderId="29" xfId="1" applyFill="1" applyBorder="1" applyAlignment="1">
      <alignment horizontal="center" vertical="center" wrapText="1"/>
    </xf>
    <xf numFmtId="0" fontId="0" fillId="0" borderId="27" xfId="0" applyFill="1" applyBorder="1" applyAlignment="1">
      <alignment vertical="center" wrapText="1"/>
    </xf>
    <xf numFmtId="0" fontId="5" fillId="0" borderId="1" xfId="2" applyFill="1" applyBorder="1" applyAlignment="1">
      <alignment vertical="center" wrapText="1"/>
    </xf>
    <xf numFmtId="0" fontId="12" fillId="4" borderId="8" xfId="6" applyNumberFormat="1" applyFont="1" applyAlignment="1">
      <alignment horizontal="center" vertical="center" wrapText="1"/>
    </xf>
    <xf numFmtId="164" fontId="7" fillId="3" borderId="7" xfId="4" applyNumberFormat="1" applyAlignment="1">
      <alignment vertical="center" wrapText="1"/>
    </xf>
  </cellXfs>
  <cellStyles count="8">
    <cellStyle name="Calculation" xfId="5" builtinId="22"/>
    <cellStyle name="Explanatory Text" xfId="7" builtinId="53"/>
    <cellStyle name="Heading 1" xfId="1" builtinId="16"/>
    <cellStyle name="Heading 4" xfId="2" builtinId="19"/>
    <cellStyle name="Input" xfId="3" builtinId="20"/>
    <cellStyle name="Normal" xfId="0" builtinId="0"/>
    <cellStyle name="Note" xfId="6" builtinId="10"/>
    <cellStyle name="Output" xfId="4" builtinId="21"/>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CD9"/>
      <rgbColor rgb="FFDBDBDB"/>
      <rgbColor rgb="FF3F3F3F"/>
      <rgbColor rgb="FFBDC0BF"/>
      <rgbColor rgb="FF5E5E5E"/>
      <rgbColor rgb="FFFEFFFE"/>
      <rgbColor rgb="FFF8BA00"/>
      <rgbColor rgb="FFFF5300"/>
      <rgbColor rgb="FF890E00"/>
      <rgbColor rgb="FFF9C321"/>
      <rgbColor rgb="FFFFA122"/>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0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taxfoundation.org/local-income-taxes-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
  <sheetViews>
    <sheetView tabSelected="1" workbookViewId="0">
      <selection sqref="A1:H1"/>
    </sheetView>
  </sheetViews>
  <sheetFormatPr baseColWidth="10" defaultColWidth="16.33203125" defaultRowHeight="13" x14ac:dyDescent="0.15"/>
  <cols>
    <col min="1" max="1" width="16.33203125" style="8" customWidth="1"/>
    <col min="2" max="2" width="17.83203125" style="8" customWidth="1"/>
    <col min="3" max="3" width="16.33203125" style="8" customWidth="1"/>
    <col min="4" max="4" width="17.6640625" style="8" customWidth="1"/>
    <col min="5" max="16" width="16.33203125" style="8" customWidth="1"/>
    <col min="17" max="17" width="19.6640625" style="8" customWidth="1"/>
    <col min="18" max="18" width="15.1640625" style="8" customWidth="1"/>
    <col min="19" max="19" width="15" style="8" customWidth="1"/>
    <col min="20" max="20" width="11.83203125" style="8" customWidth="1"/>
    <col min="21" max="21" width="15.1640625" style="8" customWidth="1"/>
    <col min="22" max="22" width="15" style="8" customWidth="1"/>
    <col min="23" max="23" width="19.6640625" style="8" customWidth="1"/>
    <col min="24" max="25" width="15" style="8" customWidth="1"/>
    <col min="26" max="26" width="16.33203125" style="8" customWidth="1"/>
    <col min="27" max="16384" width="16.33203125" style="8"/>
  </cols>
  <sheetData>
    <row r="1" spans="1:16" ht="20" customHeight="1" x14ac:dyDescent="0.15">
      <c r="A1" s="87" t="s">
        <v>211</v>
      </c>
      <c r="B1" s="19"/>
      <c r="C1" s="19"/>
      <c r="D1" s="19"/>
      <c r="E1" s="19"/>
      <c r="F1" s="19"/>
      <c r="G1" s="19"/>
      <c r="H1" s="19"/>
    </row>
    <row r="2" spans="1:16" ht="81" customHeight="1" x14ac:dyDescent="0.15">
      <c r="A2" s="19" t="s">
        <v>213</v>
      </c>
      <c r="B2" s="19"/>
      <c r="C2" s="19"/>
      <c r="D2" s="19"/>
      <c r="E2" s="19"/>
      <c r="F2" s="19"/>
      <c r="G2" s="19"/>
      <c r="H2" s="19"/>
    </row>
    <row r="3" spans="1:16" ht="14" customHeight="1" x14ac:dyDescent="0.15">
      <c r="A3" s="20"/>
      <c r="B3" s="20"/>
      <c r="C3" s="20"/>
      <c r="D3" s="20"/>
      <c r="E3" s="20"/>
      <c r="F3" s="20"/>
      <c r="G3" s="20"/>
      <c r="H3" s="20"/>
    </row>
    <row r="4" spans="1:16" ht="21" customHeight="1" thickBot="1" x14ac:dyDescent="0.2">
      <c r="A4" s="1" t="s">
        <v>205</v>
      </c>
      <c r="B4" s="1"/>
      <c r="C4" s="1"/>
      <c r="D4" s="1"/>
      <c r="E4" s="1"/>
      <c r="F4" s="1"/>
      <c r="G4" s="1"/>
      <c r="H4" s="1"/>
      <c r="J4" s="18"/>
    </row>
    <row r="5" spans="1:16" ht="31" thickTop="1" x14ac:dyDescent="0.15">
      <c r="A5" s="14" t="s">
        <v>0</v>
      </c>
      <c r="B5" s="9">
        <v>108000</v>
      </c>
      <c r="C5" s="14" t="s">
        <v>212</v>
      </c>
      <c r="D5" s="10" t="s">
        <v>1</v>
      </c>
      <c r="E5" s="14" t="s">
        <v>207</v>
      </c>
      <c r="F5" s="31">
        <v>80</v>
      </c>
      <c r="G5" s="14" t="s">
        <v>208</v>
      </c>
      <c r="H5" s="11">
        <v>9</v>
      </c>
    </row>
    <row r="6" spans="1:16" ht="15" x14ac:dyDescent="0.15">
      <c r="A6" s="14" t="s">
        <v>2</v>
      </c>
      <c r="B6" s="35" t="s">
        <v>65</v>
      </c>
      <c r="C6" s="14" t="s">
        <v>4</v>
      </c>
      <c r="D6" s="12">
        <v>0.03</v>
      </c>
      <c r="E6" s="4"/>
      <c r="F6" s="4"/>
      <c r="G6" s="4"/>
      <c r="H6" s="4"/>
    </row>
    <row r="9" spans="1:16" ht="21" customHeight="1" thickBot="1" x14ac:dyDescent="0.2">
      <c r="A9" s="1" t="s">
        <v>5</v>
      </c>
      <c r="B9" s="1"/>
      <c r="C9" s="1"/>
      <c r="D9" s="1"/>
      <c r="E9" s="1"/>
      <c r="F9" s="1"/>
      <c r="G9" s="1"/>
      <c r="H9" s="1"/>
      <c r="I9" s="3"/>
      <c r="J9" s="3"/>
      <c r="K9" s="3"/>
      <c r="L9" s="3"/>
      <c r="M9" s="3"/>
      <c r="N9" s="3"/>
      <c r="O9" s="3"/>
      <c r="P9" s="3"/>
    </row>
    <row r="10" spans="1:16" ht="31" thickTop="1" x14ac:dyDescent="0.15">
      <c r="A10" s="15" t="str" cm="1">
        <f t="array" ref="A10:B10">_xlfn.IFS(EXACT(LOWER($D$5),"annually"),_xlfn._xlws.FILTER('Conversion Rates'!$A2:$B5,"Hourly"='Conversion Rates'!$A2:$A5),EXACT(LOWER($D$5),"hourly"),_xlfn._xlws.FILTER('Conversion Rates'!$A2:$B5,"Annually"='Conversion Rates'!$A2:$A5))</f>
        <v>Hourly</v>
      </c>
      <c r="B10" s="88">
        <v>51.92307692307692</v>
      </c>
      <c r="C10" s="14" t="s">
        <v>7</v>
      </c>
      <c r="D10" s="88" cm="1">
        <f t="array" ref="D10">B5-F10</f>
        <v>62986.770000000004</v>
      </c>
      <c r="E10" s="14" t="s">
        <v>8</v>
      </c>
      <c r="F10" s="88" cm="1">
        <f t="array" ref="F10">SUM('Conversion Rates'!B20:B24)</f>
        <v>45013.229999999996</v>
      </c>
      <c r="G10" s="14" t="s">
        <v>9</v>
      </c>
      <c r="H10" s="88" cm="1">
        <f t="array" ref="H10">'Conversion Rates'!B20</f>
        <v>3240</v>
      </c>
    </row>
    <row r="13" spans="1:16" ht="21" customHeight="1" thickBot="1" x14ac:dyDescent="0.2">
      <c r="A13" s="1" t="s">
        <v>10</v>
      </c>
      <c r="B13" s="1"/>
      <c r="C13" s="1"/>
      <c r="E13" s="1" t="s">
        <v>22</v>
      </c>
      <c r="F13" s="1"/>
      <c r="G13" s="1"/>
    </row>
    <row r="14" spans="1:16" ht="16" thickTop="1" x14ac:dyDescent="0.15">
      <c r="A14" s="14" t="s">
        <v>11</v>
      </c>
      <c r="B14" s="14" t="s">
        <v>12</v>
      </c>
      <c r="C14" s="17" t="s">
        <v>13</v>
      </c>
      <c r="E14" s="15"/>
      <c r="F14" s="14" t="s">
        <v>12</v>
      </c>
      <c r="G14" s="17" t="s">
        <v>13</v>
      </c>
    </row>
    <row r="15" spans="1:16" ht="16" x14ac:dyDescent="0.15">
      <c r="A15" s="14" t="s">
        <v>14</v>
      </c>
      <c r="B15" s="6">
        <v>0</v>
      </c>
      <c r="C15" s="16">
        <v>2000</v>
      </c>
      <c r="E15" s="14" t="s">
        <v>22</v>
      </c>
      <c r="F15" s="88">
        <f>D10/12</f>
        <v>5248.8975</v>
      </c>
      <c r="G15" s="16">
        <f>F15</f>
        <v>5248.8975</v>
      </c>
    </row>
    <row r="16" spans="1:16" ht="30" x14ac:dyDescent="0.15">
      <c r="A16" s="14" t="s">
        <v>15</v>
      </c>
      <c r="B16" s="6">
        <v>1098</v>
      </c>
      <c r="C16" s="16">
        <v>1098</v>
      </c>
      <c r="E16" s="14" t="s">
        <v>23</v>
      </c>
      <c r="F16" s="88">
        <f>SUM(B15:B24)</f>
        <v>2320</v>
      </c>
      <c r="G16" s="16">
        <f>SUM(C15:C24)</f>
        <v>4801</v>
      </c>
    </row>
    <row r="17" spans="1:7" ht="16" x14ac:dyDescent="0.15">
      <c r="A17" s="14" t="s">
        <v>16</v>
      </c>
      <c r="B17" s="6">
        <v>367</v>
      </c>
      <c r="C17" s="16">
        <v>513</v>
      </c>
      <c r="E17" s="14" t="s">
        <v>24</v>
      </c>
      <c r="F17" s="88">
        <f>F16*'Conversion Rates'!$B$16</f>
        <v>92.8</v>
      </c>
      <c r="G17" s="16">
        <f>G16*'Conversion Rates'!$B$16</f>
        <v>192.04</v>
      </c>
    </row>
    <row r="18" spans="1:7" ht="30" x14ac:dyDescent="0.15">
      <c r="A18" s="14" t="s">
        <v>17</v>
      </c>
      <c r="B18" s="6">
        <v>572</v>
      </c>
      <c r="C18" s="16">
        <v>832</v>
      </c>
      <c r="E18" s="14" t="s">
        <v>25</v>
      </c>
      <c r="F18" s="88">
        <f>F16*'Conversion Rates'!$C$16</f>
        <v>126.208</v>
      </c>
      <c r="G18" s="16">
        <f>G16*'Conversion Rates'!$C$16</f>
        <v>261.17439999999999</v>
      </c>
    </row>
    <row r="19" spans="1:7" ht="30" x14ac:dyDescent="0.15">
      <c r="A19" s="14" t="s">
        <v>18</v>
      </c>
      <c r="B19" s="6">
        <v>0</v>
      </c>
      <c r="C19" s="16">
        <v>75</v>
      </c>
      <c r="E19" s="14" t="s">
        <v>26</v>
      </c>
      <c r="F19" s="88">
        <f>F16*'Conversion Rates'!$D$16</f>
        <v>255.2</v>
      </c>
      <c r="G19" s="16">
        <f>G16*'Conversion Rates'!$D$16</f>
        <v>528.11</v>
      </c>
    </row>
    <row r="20" spans="1:7" ht="16" x14ac:dyDescent="0.15">
      <c r="A20" s="14" t="s">
        <v>19</v>
      </c>
      <c r="B20" s="6">
        <v>137</v>
      </c>
      <c r="C20" s="16">
        <v>137</v>
      </c>
      <c r="E20" s="15"/>
      <c r="F20" s="88"/>
      <c r="G20" s="16"/>
    </row>
    <row r="21" spans="1:7" ht="30" x14ac:dyDescent="0.15">
      <c r="A21" s="14" t="s">
        <v>20</v>
      </c>
      <c r="B21" s="6">
        <v>69</v>
      </c>
      <c r="C21" s="16">
        <v>69</v>
      </c>
      <c r="E21" s="14" t="s">
        <v>27</v>
      </c>
      <c r="F21" s="88" cm="1">
        <f t="array" ref="F21">F15-SUM(F16:F18)</f>
        <v>2709.8894999999998</v>
      </c>
      <c r="G21" s="16" cm="1">
        <f t="array" ref="G21">G15-SUM(G16:G18)</f>
        <v>-5.316899999999805</v>
      </c>
    </row>
    <row r="22" spans="1:7" ht="30" x14ac:dyDescent="0.15">
      <c r="A22" s="14" t="s">
        <v>21</v>
      </c>
      <c r="B22" s="6">
        <v>77</v>
      </c>
      <c r="C22" s="16">
        <v>77</v>
      </c>
      <c r="E22" s="14" t="s">
        <v>28</v>
      </c>
      <c r="F22" s="88" cm="1">
        <f t="array" ref="F22">F15-SUM(F16:F17,F19)</f>
        <v>2580.8975</v>
      </c>
      <c r="G22" s="16" cm="1">
        <f t="array" ref="G22">G15-SUM(G16:G17,G19)</f>
        <v>-272.2524999999996</v>
      </c>
    </row>
    <row r="23" spans="1:7" x14ac:dyDescent="0.15">
      <c r="A23" s="3"/>
      <c r="B23" s="2"/>
      <c r="C23" s="2"/>
      <c r="E23" s="3"/>
      <c r="F23" s="2"/>
      <c r="G23" s="2"/>
    </row>
    <row r="24" spans="1:7" x14ac:dyDescent="0.15">
      <c r="A24" s="3"/>
      <c r="B24" s="2"/>
      <c r="C24" s="2"/>
    </row>
    <row r="25" spans="1:7" ht="20" thickBot="1" x14ac:dyDescent="0.2">
      <c r="A25" s="1" t="s">
        <v>206</v>
      </c>
      <c r="B25" s="1"/>
      <c r="C25" s="1"/>
      <c r="E25" s="13" t="s">
        <v>29</v>
      </c>
      <c r="F25" s="13"/>
      <c r="G25" s="13"/>
    </row>
    <row r="26" spans="1:7" ht="16" thickTop="1" x14ac:dyDescent="0.15">
      <c r="A26" s="14" t="s">
        <v>11</v>
      </c>
      <c r="B26" s="14" t="s">
        <v>12</v>
      </c>
      <c r="C26" s="17" t="s">
        <v>13</v>
      </c>
      <c r="E26" s="15"/>
      <c r="F26" s="14" t="s">
        <v>12</v>
      </c>
      <c r="G26" s="17" t="s">
        <v>13</v>
      </c>
    </row>
    <row r="27" spans="1:7" ht="16" x14ac:dyDescent="0.15">
      <c r="A27" s="14" t="s">
        <v>14</v>
      </c>
      <c r="B27" s="2">
        <f>B15*12</f>
        <v>0</v>
      </c>
      <c r="C27" s="16">
        <f>C15*12</f>
        <v>24000</v>
      </c>
      <c r="E27" s="14" t="s">
        <v>29</v>
      </c>
      <c r="F27" s="88">
        <f>D10</f>
        <v>62986.770000000004</v>
      </c>
      <c r="G27" s="16">
        <f>D10</f>
        <v>62986.770000000004</v>
      </c>
    </row>
    <row r="28" spans="1:7" ht="30" x14ac:dyDescent="0.15">
      <c r="A28" s="14" t="s">
        <v>15</v>
      </c>
      <c r="B28" s="2">
        <f t="shared" ref="B28:C34" si="0">B16*12</f>
        <v>13176</v>
      </c>
      <c r="C28" s="16">
        <f t="shared" si="0"/>
        <v>13176</v>
      </c>
      <c r="E28" s="14" t="s">
        <v>23</v>
      </c>
      <c r="F28" s="88">
        <f>SUM(B27:B34)</f>
        <v>27840</v>
      </c>
      <c r="G28" s="16">
        <f>SUM(C27:C34)</f>
        <v>57612</v>
      </c>
    </row>
    <row r="29" spans="1:7" ht="16" x14ac:dyDescent="0.15">
      <c r="A29" s="14" t="s">
        <v>16</v>
      </c>
      <c r="B29" s="2">
        <f t="shared" si="0"/>
        <v>4404</v>
      </c>
      <c r="C29" s="16">
        <f t="shared" si="0"/>
        <v>6156</v>
      </c>
      <c r="E29" s="14" t="s">
        <v>24</v>
      </c>
      <c r="F29" s="88">
        <f>F28*'Conversion Rates'!B16</f>
        <v>1113.6000000000001</v>
      </c>
      <c r="G29" s="16">
        <f>G28*'Conversion Rates'!C16</f>
        <v>3134.0927999999999</v>
      </c>
    </row>
    <row r="30" spans="1:7" ht="30" x14ac:dyDescent="0.15">
      <c r="A30" s="14" t="s">
        <v>17</v>
      </c>
      <c r="B30" s="2">
        <f t="shared" si="0"/>
        <v>6864</v>
      </c>
      <c r="C30" s="16">
        <f t="shared" si="0"/>
        <v>9984</v>
      </c>
      <c r="E30" s="14" t="s">
        <v>25</v>
      </c>
      <c r="F30" s="88">
        <f>F28*'Conversion Rates'!C16</f>
        <v>1514.4959999999999</v>
      </c>
      <c r="G30" s="16">
        <f>G28*'Conversion Rates'!D16</f>
        <v>6337.32</v>
      </c>
    </row>
    <row r="31" spans="1:7" ht="30" x14ac:dyDescent="0.15">
      <c r="A31" s="14" t="s">
        <v>18</v>
      </c>
      <c r="B31" s="2">
        <f t="shared" si="0"/>
        <v>0</v>
      </c>
      <c r="C31" s="16">
        <f t="shared" si="0"/>
        <v>900</v>
      </c>
      <c r="E31" s="14" t="s">
        <v>26</v>
      </c>
      <c r="F31" s="88">
        <f>F28*'Conversion Rates'!D16</f>
        <v>3062.4</v>
      </c>
      <c r="G31" s="16">
        <f>G28*'Conversion Rates'!E16</f>
        <v>5438.5727999999999</v>
      </c>
    </row>
    <row r="32" spans="1:7" ht="16" x14ac:dyDescent="0.15">
      <c r="A32" s="14" t="s">
        <v>19</v>
      </c>
      <c r="B32" s="2">
        <f t="shared" si="0"/>
        <v>1644</v>
      </c>
      <c r="C32" s="16">
        <f t="shared" si="0"/>
        <v>1644</v>
      </c>
      <c r="E32" s="15"/>
      <c r="F32" s="88"/>
      <c r="G32" s="16"/>
    </row>
    <row r="33" spans="1:7" ht="30" x14ac:dyDescent="0.15">
      <c r="A33" s="14" t="s">
        <v>20</v>
      </c>
      <c r="B33" s="2">
        <f t="shared" si="0"/>
        <v>828</v>
      </c>
      <c r="C33" s="16">
        <f t="shared" si="0"/>
        <v>828</v>
      </c>
      <c r="E33" s="14" t="s">
        <v>30</v>
      </c>
      <c r="F33" s="88" cm="1">
        <f t="array" ref="F33">F27-SUM(F28:F30)</f>
        <v>32518.674000000006</v>
      </c>
      <c r="G33" s="16" cm="1">
        <f t="array" ref="G33">G27-SUM(G28:G30)</f>
        <v>-4096.6427999999869</v>
      </c>
    </row>
    <row r="34" spans="1:7" ht="30" x14ac:dyDescent="0.15">
      <c r="A34" s="14" t="s">
        <v>21</v>
      </c>
      <c r="B34" s="2">
        <f t="shared" si="0"/>
        <v>924</v>
      </c>
      <c r="C34" s="16">
        <f t="shared" si="0"/>
        <v>924</v>
      </c>
      <c r="E34" s="14" t="s">
        <v>31</v>
      </c>
      <c r="F34" s="88" cm="1">
        <f t="array" ref="F34">F27-SUM(F28:F29,F31)</f>
        <v>30970.770000000004</v>
      </c>
      <c r="G34" s="16" cm="1">
        <f t="array" ref="G34">G27-SUM(G28:G29,G31)</f>
        <v>-3197.8955999999889</v>
      </c>
    </row>
  </sheetData>
  <mergeCells count="8">
    <mergeCell ref="A4:H4"/>
    <mergeCell ref="E25:G25"/>
    <mergeCell ref="A1:H1"/>
    <mergeCell ref="A2:H2"/>
    <mergeCell ref="A9:H9"/>
    <mergeCell ref="A13:C13"/>
    <mergeCell ref="E13:G13"/>
    <mergeCell ref="A25:C25"/>
  </mergeCells>
  <dataValidations count="1">
    <dataValidation type="list" allowBlank="1" showInputMessage="1" showErrorMessage="1" sqref="D5" xr:uid="{00000000-0002-0000-0000-000000000000}">
      <formula1>"Annually,Hourly"</formula1>
    </dataValidation>
  </dataValidations>
  <pageMargins left="1" right="1" top="1" bottom="1" header="0.25" footer="0.25"/>
  <pageSetup orientation="portrait"/>
  <headerFooter>
    <oddFooter>&amp;C&amp;"Helvetica Neue,Regular"&amp;12&amp;K000000&amp;P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D3B6A2DA-0872-9F41-A96E-3C249AE64BB6}">
          <x14:formula1>
            <xm:f>'2025 Tax Tables'!$A$243:$A$293</xm:f>
          </x14:formula1>
          <xm:sqref>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7"/>
  <sheetViews>
    <sheetView workbookViewId="0">
      <selection activeCell="C13" sqref="C13"/>
    </sheetView>
  </sheetViews>
  <sheetFormatPr baseColWidth="10" defaultColWidth="16.33203125" defaultRowHeight="13" x14ac:dyDescent="0.15"/>
  <cols>
    <col min="1" max="3" width="16.33203125" style="21" customWidth="1"/>
    <col min="4" max="4" width="15.6640625" style="21" customWidth="1"/>
    <col min="5" max="14" width="16.33203125" style="21" customWidth="1"/>
    <col min="15" max="15" width="19.6640625" style="21" customWidth="1"/>
    <col min="16" max="16" width="16.33203125" style="21" customWidth="1"/>
    <col min="17" max="17" width="2" style="21" customWidth="1"/>
    <col min="18" max="18" width="16.33203125" style="21" customWidth="1"/>
    <col min="19" max="16384" width="16.33203125" style="21"/>
  </cols>
  <sheetData>
    <row r="1" spans="1:5" ht="20" thickBot="1" x14ac:dyDescent="0.2">
      <c r="A1" s="1" t="s">
        <v>32</v>
      </c>
      <c r="B1" s="1"/>
    </row>
    <row r="2" spans="1:5" ht="17" thickTop="1" x14ac:dyDescent="0.15">
      <c r="A2" s="24" t="s">
        <v>1</v>
      </c>
      <c r="B2" s="7" cm="1">
        <f t="array" ref="B2">_xlfn.IFS(EXACT(LOWER('Enter Income'!D5),"annually"),'Enter Income'!B5,EXACT(LOWER('Enter Income'!D5),"hourly"),IF('Enter Income'!H5&gt;7,'Enter Income'!B5*'Enter Income'!F5*(52/2),'Enter Income'!B5*'Enter Income'!F5*52))</f>
        <v>108000</v>
      </c>
    </row>
    <row r="3" spans="1:5" ht="16" x14ac:dyDescent="0.15">
      <c r="A3" s="24" t="s">
        <v>33</v>
      </c>
      <c r="B3" s="7">
        <f>B2/12</f>
        <v>9000</v>
      </c>
    </row>
    <row r="4" spans="1:5" ht="16" x14ac:dyDescent="0.15">
      <c r="A4" s="24" t="s">
        <v>34</v>
      </c>
      <c r="B4" s="7">
        <f>B3/2</f>
        <v>4500</v>
      </c>
    </row>
    <row r="5" spans="1:5" ht="16" x14ac:dyDescent="0.15">
      <c r="A5" s="24" t="s">
        <v>6</v>
      </c>
      <c r="B5" s="7" cm="1">
        <f t="array" ref="B5">_xlfn.IFS(EXACT(LOWER('Enter Income'!D5),"hourly"),'Enter Income'!B5,EXACT(LOWER('Enter Income'!D5),"annually"),IF('Enter Income'!H5&gt;7,'Enter Income'!B5/'Enter Income'!F5/(52/2),'Enter Income'!B5/'Enter Income'!F5/52))</f>
        <v>51.92307692307692</v>
      </c>
    </row>
    <row r="8" spans="1:5" ht="20" thickBot="1" x14ac:dyDescent="0.2">
      <c r="A8" s="1" t="s">
        <v>35</v>
      </c>
      <c r="B8" s="1"/>
      <c r="C8" s="1"/>
      <c r="D8" s="1"/>
      <c r="E8" s="1"/>
    </row>
    <row r="9" spans="1:5" ht="16" thickTop="1" x14ac:dyDescent="0.15">
      <c r="A9" s="34"/>
      <c r="B9" s="34"/>
      <c r="C9" s="24" t="s">
        <v>36</v>
      </c>
      <c r="D9" s="26" t="s">
        <v>37</v>
      </c>
      <c r="E9" s="24" t="s">
        <v>38</v>
      </c>
    </row>
    <row r="10" spans="1:5" ht="16" x14ac:dyDescent="0.15">
      <c r="A10" s="32" t="s">
        <v>39</v>
      </c>
      <c r="B10" s="33"/>
      <c r="C10" s="7" cm="1">
        <f t="array" ref="C10:E10">_xlfn.CHOOSEROWS(_xlfn._xlws.FILTER('2025 Tax Tables'!$A3:$C9,B2&gt;='2025 Tax Tables'!$A3:$A9),-1)</f>
        <v>103350</v>
      </c>
      <c r="D10" s="7">
        <v>5578.5</v>
      </c>
      <c r="E10" s="27">
        <v>0.22</v>
      </c>
    </row>
    <row r="11" spans="1:5" ht="16" x14ac:dyDescent="0.15">
      <c r="A11" s="24" t="s">
        <v>40</v>
      </c>
      <c r="B11" s="25" t="str" cm="1">
        <f t="array" ref="B11:E11">_xlfn.CHOOSEROWS(_xlfn._xlws.FILTER('2025 Tax Tables'!$A27:$D238,('Enter Income'!B6='2025 Tax Tables'!$A27:$A238)*(B2&gt;='2025 Tax Tables'!B27:B238)),-1)</f>
        <v>AL</v>
      </c>
      <c r="C11" s="28">
        <v>3000</v>
      </c>
      <c r="D11" s="7">
        <v>0</v>
      </c>
      <c r="E11" s="29">
        <v>0.05</v>
      </c>
    </row>
    <row r="14" spans="1:5" ht="20" thickBot="1" x14ac:dyDescent="0.2">
      <c r="A14" s="1" t="s">
        <v>41</v>
      </c>
      <c r="B14" s="1"/>
      <c r="C14" s="1"/>
      <c r="D14" s="1"/>
      <c r="E14" s="1"/>
    </row>
    <row r="15" spans="1:5" ht="31" thickTop="1" x14ac:dyDescent="0.15">
      <c r="A15" s="26" t="s">
        <v>2</v>
      </c>
      <c r="B15" s="26" t="s">
        <v>40</v>
      </c>
      <c r="C15" s="26" t="s">
        <v>42</v>
      </c>
      <c r="D15" s="26" t="s">
        <v>43</v>
      </c>
      <c r="E15" s="26" t="s">
        <v>44</v>
      </c>
    </row>
    <row r="16" spans="1:5" ht="16" x14ac:dyDescent="0.15">
      <c r="A16" s="25" t="str" cm="1">
        <f t="array" ref="A16:E16">_xlfn._xlws.FILTER('2025 Tax Tables'!$A243:$E294,'Enter Income'!B6='2025 Tax Tables'!$A243:$A294)</f>
        <v>AL</v>
      </c>
      <c r="B16" s="29">
        <v>0.04</v>
      </c>
      <c r="C16" s="30">
        <v>5.4399999999999997E-2</v>
      </c>
      <c r="D16" s="29">
        <v>0.11</v>
      </c>
      <c r="E16" s="30">
        <v>9.4399999999999998E-2</v>
      </c>
    </row>
    <row r="18" spans="1:3" ht="20" thickBot="1" x14ac:dyDescent="0.2">
      <c r="A18" s="5" t="s">
        <v>45</v>
      </c>
      <c r="B18" s="5"/>
    </row>
    <row r="19" spans="1:3" ht="16" thickTop="1" x14ac:dyDescent="0.15">
      <c r="A19" s="22"/>
      <c r="B19" s="24" t="s">
        <v>46</v>
      </c>
    </row>
    <row r="20" spans="1:3" ht="16" x14ac:dyDescent="0.15">
      <c r="A20" s="24" t="s">
        <v>47</v>
      </c>
      <c r="B20" s="7" cm="1">
        <f t="array" ref="B20">B2*'Enter Income'!D6</f>
        <v>3240</v>
      </c>
    </row>
    <row r="21" spans="1:3" ht="16" x14ac:dyDescent="0.15">
      <c r="A21" s="24" t="s">
        <v>48</v>
      </c>
      <c r="B21" s="7" cm="1">
        <f t="array" ref="B21">D10+(($B$2-D10)*E10)</f>
        <v>28111.23</v>
      </c>
    </row>
    <row r="22" spans="1:3" ht="16" x14ac:dyDescent="0.15">
      <c r="A22" s="24" t="s">
        <v>49</v>
      </c>
      <c r="B22" s="7" cm="1">
        <f t="array" ref="B22">IF('2025 Tax Tables'!B20&lt;(B2*'2025 Tax Tables'!C20),'2025 Tax Tables'!B20,B2*'2025 Tax Tables'!C20)</f>
        <v>6696</v>
      </c>
    </row>
    <row r="23" spans="1:3" ht="16" x14ac:dyDescent="0.15">
      <c r="A23" s="24" t="s">
        <v>50</v>
      </c>
      <c r="B23" s="7" cm="1">
        <f t="array" ref="B23">B2*'2025 Tax Tables'!C21</f>
        <v>1566</v>
      </c>
    </row>
    <row r="24" spans="1:3" ht="16" x14ac:dyDescent="0.15">
      <c r="A24" s="24" t="s">
        <v>51</v>
      </c>
      <c r="B24" s="7" cm="1">
        <f t="array" ref="B24">$B$2*E11</f>
        <v>5400</v>
      </c>
    </row>
    <row r="26" spans="1:3" ht="16" x14ac:dyDescent="0.15">
      <c r="A26" s="23"/>
      <c r="B26" s="23"/>
      <c r="C26" s="23"/>
    </row>
    <row r="27" spans="1:3" x14ac:dyDescent="0.15">
      <c r="A27" s="22"/>
      <c r="B27" s="22"/>
      <c r="C27" s="22"/>
    </row>
  </sheetData>
  <sheetProtection sheet="1"/>
  <mergeCells count="6">
    <mergeCell ref="A8:E8"/>
    <mergeCell ref="A1:B1"/>
    <mergeCell ref="A14:E14"/>
    <mergeCell ref="A18:B18"/>
    <mergeCell ref="A10:B10"/>
    <mergeCell ref="A9:B9"/>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96"/>
  <sheetViews>
    <sheetView topLeftCell="A279" zoomScale="115" workbookViewId="0">
      <selection activeCell="A270" sqref="A270"/>
    </sheetView>
  </sheetViews>
  <sheetFormatPr baseColWidth="10" defaultColWidth="16.33203125" defaultRowHeight="13" x14ac:dyDescent="0.15"/>
  <cols>
    <col min="1" max="3" width="16.33203125" style="45" customWidth="1"/>
    <col min="4" max="5" width="12.83203125" style="45" customWidth="1"/>
    <col min="6" max="6" width="11.83203125" style="45" customWidth="1"/>
    <col min="7" max="9" width="16.33203125" style="45" customWidth="1"/>
    <col min="10" max="10" width="3.83203125" style="45" customWidth="1"/>
    <col min="11" max="11" width="6.5" style="45" customWidth="1"/>
    <col min="12" max="13" width="11" style="45" customWidth="1"/>
    <col min="14" max="14" width="11.83203125" style="45" customWidth="1"/>
    <col min="15" max="15" width="12.33203125" style="45" customWidth="1"/>
    <col min="16" max="16" width="4" style="45" customWidth="1"/>
    <col min="17" max="17" width="8.83203125" style="45" customWidth="1"/>
    <col min="18" max="21" width="13.33203125" style="45" customWidth="1"/>
    <col min="22" max="22" width="7" style="45" customWidth="1"/>
    <col min="23" max="23" width="79" style="45" customWidth="1"/>
    <col min="24" max="24" width="82.1640625" style="45" customWidth="1"/>
    <col min="25" max="25" width="16.33203125" style="45" customWidth="1"/>
    <col min="26" max="16384" width="16.33203125" style="45"/>
  </cols>
  <sheetData>
    <row r="1" spans="1:4" ht="40" customHeight="1" thickBot="1" x14ac:dyDescent="0.2">
      <c r="A1" s="13" t="s">
        <v>210</v>
      </c>
      <c r="B1" s="13"/>
      <c r="C1" s="13"/>
      <c r="D1" s="44"/>
    </row>
    <row r="2" spans="1:4" ht="15" thickTop="1" x14ac:dyDescent="0.15">
      <c r="A2" s="46" t="s">
        <v>52</v>
      </c>
      <c r="B2" s="46" t="s">
        <v>37</v>
      </c>
      <c r="C2" s="46" t="s">
        <v>53</v>
      </c>
      <c r="D2" s="85"/>
    </row>
    <row r="3" spans="1:4" x14ac:dyDescent="0.15">
      <c r="A3" s="47">
        <v>11925</v>
      </c>
      <c r="B3" s="47">
        <v>0</v>
      </c>
      <c r="C3" s="48">
        <v>0.1</v>
      </c>
      <c r="D3" s="37"/>
    </row>
    <row r="4" spans="1:4" x14ac:dyDescent="0.15">
      <c r="A4" s="47">
        <v>48475</v>
      </c>
      <c r="B4" s="47">
        <v>1192.5</v>
      </c>
      <c r="C4" s="36">
        <v>0.12</v>
      </c>
      <c r="D4" s="37"/>
    </row>
    <row r="5" spans="1:4" x14ac:dyDescent="0.15">
      <c r="A5" s="47">
        <v>103350</v>
      </c>
      <c r="B5" s="47">
        <v>5578.5</v>
      </c>
      <c r="C5" s="36">
        <v>0.22</v>
      </c>
      <c r="D5" s="37"/>
    </row>
    <row r="6" spans="1:4" x14ac:dyDescent="0.15">
      <c r="A6" s="47">
        <v>197300</v>
      </c>
      <c r="B6" s="47">
        <v>17651</v>
      </c>
      <c r="C6" s="36">
        <v>0.24</v>
      </c>
      <c r="D6" s="37"/>
    </row>
    <row r="7" spans="1:4" x14ac:dyDescent="0.15">
      <c r="A7" s="47">
        <v>250525</v>
      </c>
      <c r="B7" s="47">
        <v>40199</v>
      </c>
      <c r="C7" s="36">
        <v>0.32</v>
      </c>
      <c r="D7" s="37"/>
    </row>
    <row r="8" spans="1:4" x14ac:dyDescent="0.15">
      <c r="A8" s="47">
        <v>625350</v>
      </c>
      <c r="B8" s="47">
        <v>57231</v>
      </c>
      <c r="C8" s="36">
        <v>0.35</v>
      </c>
      <c r="D8" s="37"/>
    </row>
    <row r="9" spans="1:4" x14ac:dyDescent="0.15">
      <c r="A9" s="47">
        <v>1000000</v>
      </c>
      <c r="B9" s="47">
        <v>188769.75</v>
      </c>
      <c r="C9" s="36">
        <v>0.37</v>
      </c>
      <c r="D9" s="37"/>
    </row>
    <row r="12" spans="1:4" ht="40" customHeight="1" thickBot="1" x14ac:dyDescent="0.2">
      <c r="A12" s="83" t="s">
        <v>54</v>
      </c>
      <c r="B12" s="83"/>
      <c r="C12" s="84"/>
    </row>
    <row r="13" spans="1:4" ht="31" thickTop="1" x14ac:dyDescent="0.15">
      <c r="A13" s="54" t="s">
        <v>55</v>
      </c>
      <c r="B13" s="54" t="s">
        <v>38</v>
      </c>
      <c r="C13" s="37"/>
    </row>
    <row r="14" spans="1:4" x14ac:dyDescent="0.15">
      <c r="A14" s="47">
        <v>48350</v>
      </c>
      <c r="B14" s="36">
        <v>0</v>
      </c>
      <c r="C14" s="36"/>
    </row>
    <row r="15" spans="1:4" x14ac:dyDescent="0.15">
      <c r="A15" s="47">
        <v>533400</v>
      </c>
      <c r="B15" s="49">
        <v>0.15</v>
      </c>
      <c r="C15" s="49"/>
    </row>
    <row r="17" spans="1:18" x14ac:dyDescent="0.15">
      <c r="A17" s="50"/>
      <c r="B17" s="51"/>
      <c r="C17" s="51"/>
      <c r="D17" s="52"/>
    </row>
    <row r="18" spans="1:18" ht="20" customHeight="1" thickBot="1" x14ac:dyDescent="0.2">
      <c r="A18" s="83" t="s">
        <v>56</v>
      </c>
      <c r="B18" s="83"/>
      <c r="C18" s="83"/>
      <c r="D18" s="84"/>
    </row>
    <row r="19" spans="1:18" ht="16" thickTop="1" x14ac:dyDescent="0.15">
      <c r="A19" s="37"/>
      <c r="B19" s="54" t="s">
        <v>57</v>
      </c>
      <c r="C19" s="54" t="s">
        <v>38</v>
      </c>
      <c r="D19" s="37"/>
    </row>
    <row r="20" spans="1:18" ht="15" x14ac:dyDescent="0.15">
      <c r="A20" s="54" t="s">
        <v>58</v>
      </c>
      <c r="B20" s="47">
        <v>176100</v>
      </c>
      <c r="C20" s="48">
        <v>6.2E-2</v>
      </c>
      <c r="D20" s="37"/>
    </row>
    <row r="21" spans="1:18" ht="15" x14ac:dyDescent="0.15">
      <c r="A21" s="54" t="s">
        <v>59</v>
      </c>
      <c r="B21" s="47">
        <v>0</v>
      </c>
      <c r="C21" s="40">
        <v>1.4500000000000001E-2</v>
      </c>
      <c r="D21" s="37"/>
    </row>
    <row r="22" spans="1:18" ht="30" x14ac:dyDescent="0.15">
      <c r="A22" s="54" t="s">
        <v>60</v>
      </c>
      <c r="B22" s="47">
        <v>200000</v>
      </c>
      <c r="C22" s="48">
        <v>8.9999999999999993E-3</v>
      </c>
      <c r="D22" s="37"/>
    </row>
    <row r="24" spans="1:18" x14ac:dyDescent="0.15">
      <c r="A24" s="50"/>
      <c r="B24" s="51"/>
      <c r="C24" s="51"/>
      <c r="D24" s="51"/>
      <c r="E24" s="52"/>
      <c r="G24" s="76"/>
      <c r="H24" s="76"/>
      <c r="I24" s="76"/>
      <c r="J24" s="76"/>
      <c r="K24" s="76"/>
      <c r="L24" s="76"/>
      <c r="M24" s="76"/>
      <c r="N24" s="76"/>
      <c r="O24" s="76"/>
      <c r="P24" s="76"/>
      <c r="Q24" s="76"/>
    </row>
    <row r="25" spans="1:18" ht="20" customHeight="1" thickBot="1" x14ac:dyDescent="0.2">
      <c r="A25" s="83" t="s">
        <v>61</v>
      </c>
      <c r="B25" s="83"/>
      <c r="C25" s="83"/>
      <c r="D25" s="83"/>
      <c r="E25" s="84"/>
      <c r="F25" s="50"/>
      <c r="G25" s="53" t="s">
        <v>203</v>
      </c>
      <c r="H25" s="53"/>
      <c r="I25" s="53"/>
      <c r="J25" s="53"/>
      <c r="K25" s="53"/>
      <c r="L25" s="53"/>
      <c r="M25" s="53"/>
      <c r="N25" s="53"/>
      <c r="O25" s="53"/>
      <c r="P25" s="53"/>
      <c r="Q25" s="53"/>
      <c r="R25" s="52"/>
    </row>
    <row r="26" spans="1:18" ht="15" customHeight="1" thickTop="1" x14ac:dyDescent="0.15">
      <c r="A26" s="54" t="s">
        <v>2</v>
      </c>
      <c r="B26" s="54" t="s">
        <v>62</v>
      </c>
      <c r="C26" s="54" t="s">
        <v>37</v>
      </c>
      <c r="D26" s="54" t="s">
        <v>63</v>
      </c>
      <c r="E26" s="54" t="s">
        <v>64</v>
      </c>
      <c r="F26" s="50"/>
      <c r="G26" s="57" t="s">
        <v>209</v>
      </c>
      <c r="H26" s="57"/>
      <c r="I26" s="57"/>
      <c r="J26" s="57"/>
      <c r="K26" s="57"/>
      <c r="L26" s="57"/>
      <c r="M26" s="57"/>
      <c r="N26" s="57"/>
      <c r="O26" s="57"/>
      <c r="P26" s="57"/>
      <c r="Q26" s="57"/>
      <c r="R26" s="52"/>
    </row>
    <row r="27" spans="1:18" ht="15" x14ac:dyDescent="0.15">
      <c r="A27" s="54" t="s">
        <v>65</v>
      </c>
      <c r="B27" s="38">
        <v>0</v>
      </c>
      <c r="C27" s="47">
        <v>0</v>
      </c>
      <c r="D27" s="39">
        <v>0.02</v>
      </c>
      <c r="E27" s="46" t="s">
        <v>66</v>
      </c>
      <c r="F27" s="50"/>
      <c r="G27" s="57"/>
      <c r="H27" s="57"/>
      <c r="I27" s="57"/>
      <c r="J27" s="57"/>
      <c r="K27" s="57"/>
      <c r="L27" s="57"/>
      <c r="M27" s="57"/>
      <c r="N27" s="57"/>
      <c r="O27" s="57"/>
      <c r="P27" s="57"/>
      <c r="Q27" s="57"/>
      <c r="R27" s="52"/>
    </row>
    <row r="28" spans="1:18" ht="15" x14ac:dyDescent="0.15">
      <c r="A28" s="54" t="s">
        <v>65</v>
      </c>
      <c r="B28" s="38">
        <v>500</v>
      </c>
      <c r="C28" s="47">
        <v>0</v>
      </c>
      <c r="D28" s="39">
        <v>0.04</v>
      </c>
      <c r="E28" s="37"/>
      <c r="F28" s="50"/>
      <c r="G28" s="57"/>
      <c r="H28" s="57"/>
      <c r="I28" s="57"/>
      <c r="J28" s="57"/>
      <c r="K28" s="57"/>
      <c r="L28" s="57"/>
      <c r="M28" s="57"/>
      <c r="N28" s="57"/>
      <c r="O28" s="57"/>
      <c r="P28" s="57"/>
      <c r="Q28" s="57"/>
      <c r="R28" s="52"/>
    </row>
    <row r="29" spans="1:18" ht="15" x14ac:dyDescent="0.15">
      <c r="A29" s="54" t="s">
        <v>65</v>
      </c>
      <c r="B29" s="38">
        <v>3000</v>
      </c>
      <c r="C29" s="47">
        <v>0</v>
      </c>
      <c r="D29" s="39">
        <v>0.05</v>
      </c>
      <c r="E29" s="37"/>
      <c r="F29" s="50"/>
      <c r="G29" s="57"/>
      <c r="H29" s="57"/>
      <c r="I29" s="57"/>
      <c r="J29" s="57"/>
      <c r="K29" s="57"/>
      <c r="L29" s="57"/>
      <c r="M29" s="57"/>
      <c r="N29" s="57"/>
      <c r="O29" s="57"/>
      <c r="P29" s="57"/>
      <c r="Q29" s="57"/>
      <c r="R29" s="52"/>
    </row>
    <row r="30" spans="1:18" ht="14" x14ac:dyDescent="0.15">
      <c r="A30" s="86"/>
      <c r="B30" s="38"/>
      <c r="C30" s="47"/>
      <c r="D30" s="36"/>
      <c r="E30" s="37"/>
      <c r="F30" s="50"/>
      <c r="G30" s="57"/>
      <c r="H30" s="57"/>
      <c r="I30" s="57"/>
      <c r="J30" s="57"/>
      <c r="K30" s="57"/>
      <c r="L30" s="57"/>
      <c r="M30" s="57"/>
      <c r="N30" s="57"/>
      <c r="O30" s="57"/>
      <c r="P30" s="57"/>
      <c r="Q30" s="57"/>
      <c r="R30" s="52"/>
    </row>
    <row r="31" spans="1:18" ht="15" x14ac:dyDescent="0.15">
      <c r="A31" s="54" t="s">
        <v>67</v>
      </c>
      <c r="B31" s="38">
        <v>0</v>
      </c>
      <c r="C31" s="47">
        <v>0</v>
      </c>
      <c r="D31" s="36">
        <v>0</v>
      </c>
      <c r="E31" s="37"/>
      <c r="F31" s="50"/>
      <c r="G31" s="55" t="s">
        <v>154</v>
      </c>
      <c r="H31" s="55"/>
      <c r="I31" s="55"/>
      <c r="J31" s="55"/>
      <c r="K31" s="55"/>
      <c r="L31" s="55"/>
      <c r="M31" s="55"/>
      <c r="N31" s="55"/>
      <c r="O31" s="55"/>
      <c r="P31" s="55"/>
      <c r="Q31" s="55"/>
      <c r="R31" s="52"/>
    </row>
    <row r="32" spans="1:18" ht="13" customHeight="1" x14ac:dyDescent="0.15">
      <c r="A32" s="86"/>
      <c r="B32" s="38"/>
      <c r="C32" s="47"/>
      <c r="D32" s="36"/>
      <c r="E32" s="37"/>
      <c r="G32" s="57" t="s">
        <v>155</v>
      </c>
      <c r="H32" s="57"/>
      <c r="I32" s="57"/>
      <c r="J32" s="57"/>
      <c r="K32" s="57"/>
      <c r="L32" s="57"/>
      <c r="M32" s="57"/>
      <c r="N32" s="57"/>
      <c r="O32" s="57"/>
      <c r="P32" s="57"/>
      <c r="Q32" s="57"/>
    </row>
    <row r="33" spans="1:17" ht="15" x14ac:dyDescent="0.15">
      <c r="A33" s="54" t="s">
        <v>68</v>
      </c>
      <c r="B33" s="38">
        <v>0</v>
      </c>
      <c r="C33" s="47">
        <v>0</v>
      </c>
      <c r="D33" s="39">
        <v>2.5000000000000001E-2</v>
      </c>
      <c r="E33" s="37"/>
      <c r="G33" s="57"/>
      <c r="H33" s="57"/>
      <c r="I33" s="57"/>
      <c r="J33" s="57"/>
      <c r="K33" s="57"/>
      <c r="L33" s="57"/>
      <c r="M33" s="57"/>
      <c r="N33" s="57"/>
      <c r="O33" s="57"/>
      <c r="P33" s="57"/>
      <c r="Q33" s="57"/>
    </row>
    <row r="34" spans="1:17" ht="14" x14ac:dyDescent="0.15">
      <c r="A34" s="86"/>
      <c r="B34" s="38"/>
      <c r="C34" s="47"/>
      <c r="D34" s="36"/>
      <c r="E34" s="37"/>
      <c r="G34" s="57"/>
      <c r="H34" s="57"/>
      <c r="I34" s="57"/>
      <c r="J34" s="57"/>
      <c r="K34" s="57"/>
      <c r="L34" s="57"/>
      <c r="M34" s="57"/>
      <c r="N34" s="57"/>
      <c r="O34" s="57"/>
      <c r="P34" s="57"/>
      <c r="Q34" s="57"/>
    </row>
    <row r="35" spans="1:17" ht="15" x14ac:dyDescent="0.15">
      <c r="A35" s="54" t="s">
        <v>69</v>
      </c>
      <c r="B35" s="38">
        <v>0</v>
      </c>
      <c r="C35" s="47">
        <v>0</v>
      </c>
      <c r="D35" s="39">
        <v>0.02</v>
      </c>
      <c r="E35" s="46" t="s">
        <v>70</v>
      </c>
      <c r="G35" s="57"/>
      <c r="H35" s="57"/>
      <c r="I35" s="57"/>
      <c r="J35" s="57"/>
      <c r="K35" s="57"/>
      <c r="L35" s="57"/>
      <c r="M35" s="57"/>
      <c r="N35" s="57"/>
      <c r="O35" s="57"/>
      <c r="P35" s="57"/>
      <c r="Q35" s="57"/>
    </row>
    <row r="36" spans="1:17" ht="15" x14ac:dyDescent="0.15">
      <c r="A36" s="54" t="s">
        <v>69</v>
      </c>
      <c r="B36" s="38">
        <v>4500</v>
      </c>
      <c r="C36" s="47">
        <v>0</v>
      </c>
      <c r="D36" s="39">
        <v>3.9E-2</v>
      </c>
      <c r="E36" s="37"/>
      <c r="G36" s="57"/>
      <c r="H36" s="57"/>
      <c r="I36" s="57"/>
      <c r="J36" s="57"/>
      <c r="K36" s="57"/>
      <c r="L36" s="57"/>
      <c r="M36" s="57"/>
      <c r="N36" s="57"/>
      <c r="O36" s="57"/>
      <c r="P36" s="57"/>
      <c r="Q36" s="57"/>
    </row>
    <row r="37" spans="1:17" ht="15" x14ac:dyDescent="0.15">
      <c r="A37" s="54" t="s">
        <v>69</v>
      </c>
      <c r="B37" s="38"/>
      <c r="C37" s="47">
        <v>0</v>
      </c>
      <c r="D37" s="36"/>
      <c r="E37" s="37"/>
      <c r="G37" s="55" t="s">
        <v>156</v>
      </c>
      <c r="H37" s="55"/>
      <c r="I37" s="55"/>
      <c r="J37" s="55"/>
      <c r="K37" s="55"/>
      <c r="L37" s="55"/>
      <c r="M37" s="55"/>
      <c r="N37" s="55"/>
      <c r="O37" s="55"/>
      <c r="P37" s="55"/>
      <c r="Q37" s="55"/>
    </row>
    <row r="38" spans="1:17" ht="13" customHeight="1" x14ac:dyDescent="0.15">
      <c r="A38" s="86"/>
      <c r="B38" s="38"/>
      <c r="C38" s="47"/>
      <c r="D38" s="36"/>
      <c r="E38" s="37"/>
      <c r="G38" s="57" t="s">
        <v>157</v>
      </c>
      <c r="H38" s="57"/>
      <c r="I38" s="57"/>
      <c r="J38" s="57"/>
      <c r="K38" s="57"/>
      <c r="L38" s="57"/>
      <c r="M38" s="57"/>
      <c r="N38" s="57"/>
      <c r="O38" s="57"/>
      <c r="P38" s="57"/>
      <c r="Q38" s="57"/>
    </row>
    <row r="39" spans="1:17" ht="28" x14ac:dyDescent="0.15">
      <c r="A39" s="54" t="s">
        <v>71</v>
      </c>
      <c r="B39" s="38">
        <v>0</v>
      </c>
      <c r="C39" s="47">
        <v>0</v>
      </c>
      <c r="D39" s="39">
        <v>0.01</v>
      </c>
      <c r="E39" s="46" t="s">
        <v>72</v>
      </c>
      <c r="G39" s="57"/>
      <c r="H39" s="57"/>
      <c r="I39" s="57"/>
      <c r="J39" s="57"/>
      <c r="K39" s="57"/>
      <c r="L39" s="57"/>
      <c r="M39" s="57"/>
      <c r="N39" s="57"/>
      <c r="O39" s="57"/>
      <c r="P39" s="57"/>
      <c r="Q39" s="57"/>
    </row>
    <row r="40" spans="1:17" ht="14" customHeight="1" x14ac:dyDescent="0.15">
      <c r="A40" s="54" t="s">
        <v>71</v>
      </c>
      <c r="B40" s="38">
        <v>10756</v>
      </c>
      <c r="C40" s="47">
        <v>0</v>
      </c>
      <c r="D40" s="39">
        <v>0.02</v>
      </c>
      <c r="E40" s="37"/>
      <c r="G40" s="57" t="s">
        <v>158</v>
      </c>
      <c r="H40" s="57"/>
      <c r="I40" s="57"/>
      <c r="J40" s="57"/>
      <c r="K40" s="57"/>
      <c r="L40" s="57"/>
      <c r="M40" s="57"/>
      <c r="N40" s="57"/>
      <c r="O40" s="57"/>
      <c r="P40" s="57"/>
      <c r="Q40" s="57"/>
    </row>
    <row r="41" spans="1:17" ht="15" x14ac:dyDescent="0.15">
      <c r="A41" s="54" t="s">
        <v>71</v>
      </c>
      <c r="B41" s="38">
        <v>25499</v>
      </c>
      <c r="C41" s="47">
        <v>0</v>
      </c>
      <c r="D41" s="39">
        <v>0.04</v>
      </c>
      <c r="E41" s="37"/>
      <c r="G41" s="57"/>
      <c r="H41" s="57"/>
      <c r="I41" s="57"/>
      <c r="J41" s="57"/>
      <c r="K41" s="57"/>
      <c r="L41" s="57"/>
      <c r="M41" s="57"/>
      <c r="N41" s="57"/>
      <c r="O41" s="57"/>
      <c r="P41" s="57"/>
      <c r="Q41" s="57"/>
    </row>
    <row r="42" spans="1:17" ht="14" customHeight="1" x14ac:dyDescent="0.15">
      <c r="A42" s="54" t="s">
        <v>71</v>
      </c>
      <c r="B42" s="38">
        <v>40245</v>
      </c>
      <c r="C42" s="47">
        <v>0</v>
      </c>
      <c r="D42" s="39">
        <v>0.06</v>
      </c>
      <c r="E42" s="37"/>
      <c r="G42" s="57" t="s">
        <v>159</v>
      </c>
      <c r="H42" s="57"/>
      <c r="I42" s="57"/>
      <c r="J42" s="57"/>
      <c r="K42" s="57"/>
      <c r="L42" s="57"/>
      <c r="M42" s="57"/>
      <c r="N42" s="57"/>
      <c r="O42" s="57"/>
      <c r="P42" s="57"/>
      <c r="Q42" s="57"/>
    </row>
    <row r="43" spans="1:17" ht="15" x14ac:dyDescent="0.15">
      <c r="A43" s="54" t="s">
        <v>71</v>
      </c>
      <c r="B43" s="38">
        <v>55866</v>
      </c>
      <c r="C43" s="47">
        <v>0</v>
      </c>
      <c r="D43" s="39">
        <v>0.08</v>
      </c>
      <c r="E43" s="37"/>
      <c r="G43" s="57"/>
      <c r="H43" s="57"/>
      <c r="I43" s="57"/>
      <c r="J43" s="57"/>
      <c r="K43" s="57"/>
      <c r="L43" s="57"/>
      <c r="M43" s="57"/>
      <c r="N43" s="57"/>
      <c r="O43" s="57"/>
      <c r="P43" s="57"/>
      <c r="Q43" s="57"/>
    </row>
    <row r="44" spans="1:17" ht="15" x14ac:dyDescent="0.15">
      <c r="A44" s="54" t="s">
        <v>71</v>
      </c>
      <c r="B44" s="38">
        <v>70606</v>
      </c>
      <c r="C44" s="47">
        <v>0</v>
      </c>
      <c r="D44" s="39">
        <v>9.2999999999999999E-2</v>
      </c>
      <c r="E44" s="37"/>
      <c r="G44" s="57"/>
      <c r="H44" s="57"/>
      <c r="I44" s="57"/>
      <c r="J44" s="57"/>
      <c r="K44" s="57"/>
      <c r="L44" s="57"/>
      <c r="M44" s="57"/>
      <c r="N44" s="57"/>
      <c r="O44" s="57"/>
      <c r="P44" s="57"/>
      <c r="Q44" s="57"/>
    </row>
    <row r="45" spans="1:17" ht="15" x14ac:dyDescent="0.15">
      <c r="A45" s="54" t="s">
        <v>71</v>
      </c>
      <c r="B45" s="38">
        <v>360659</v>
      </c>
      <c r="C45" s="47">
        <v>0</v>
      </c>
      <c r="D45" s="39">
        <v>0.10299999999999999</v>
      </c>
      <c r="E45" s="37"/>
      <c r="G45" s="55" t="s">
        <v>160</v>
      </c>
      <c r="H45" s="55"/>
      <c r="I45" s="55"/>
      <c r="J45" s="55"/>
      <c r="K45" s="55"/>
      <c r="L45" s="55"/>
      <c r="M45" s="55"/>
      <c r="N45" s="55"/>
      <c r="O45" s="55"/>
      <c r="P45" s="55"/>
      <c r="Q45" s="55"/>
    </row>
    <row r="46" spans="1:17" ht="14" customHeight="1" x14ac:dyDescent="0.15">
      <c r="A46" s="54" t="s">
        <v>71</v>
      </c>
      <c r="B46" s="38">
        <v>432787</v>
      </c>
      <c r="C46" s="47">
        <v>0</v>
      </c>
      <c r="D46" s="39">
        <v>0.113</v>
      </c>
      <c r="E46" s="37"/>
      <c r="G46" s="57" t="s">
        <v>161</v>
      </c>
      <c r="H46" s="57"/>
      <c r="I46" s="57"/>
      <c r="J46" s="57"/>
      <c r="K46" s="57"/>
      <c r="L46" s="57"/>
      <c r="M46" s="57"/>
      <c r="N46" s="57"/>
      <c r="O46" s="57"/>
      <c r="P46" s="57"/>
      <c r="Q46" s="57"/>
    </row>
    <row r="47" spans="1:17" ht="15" x14ac:dyDescent="0.15">
      <c r="A47" s="54" t="s">
        <v>71</v>
      </c>
      <c r="B47" s="38">
        <v>721314</v>
      </c>
      <c r="C47" s="47">
        <v>0</v>
      </c>
      <c r="D47" s="39">
        <v>0.123</v>
      </c>
      <c r="E47" s="37"/>
      <c r="G47" s="57"/>
      <c r="H47" s="57"/>
      <c r="I47" s="57"/>
      <c r="J47" s="57"/>
      <c r="K47" s="57"/>
      <c r="L47" s="57"/>
      <c r="M47" s="57"/>
      <c r="N47" s="57"/>
      <c r="O47" s="57"/>
      <c r="P47" s="57"/>
      <c r="Q47" s="57"/>
    </row>
    <row r="48" spans="1:17" ht="14" customHeight="1" x14ac:dyDescent="0.15">
      <c r="A48" s="54" t="s">
        <v>71</v>
      </c>
      <c r="B48" s="38">
        <v>1000000</v>
      </c>
      <c r="C48" s="47">
        <v>0</v>
      </c>
      <c r="D48" s="39">
        <v>0.13300000000000001</v>
      </c>
      <c r="E48" s="37"/>
      <c r="G48" s="57" t="s">
        <v>162</v>
      </c>
      <c r="H48" s="57"/>
      <c r="I48" s="57"/>
      <c r="J48" s="57"/>
      <c r="K48" s="57"/>
      <c r="L48" s="57"/>
      <c r="M48" s="57"/>
      <c r="N48" s="57"/>
      <c r="O48" s="57"/>
      <c r="P48" s="57"/>
      <c r="Q48" s="57"/>
    </row>
    <row r="49" spans="1:17" ht="14" x14ac:dyDescent="0.15">
      <c r="A49" s="86"/>
      <c r="B49" s="38"/>
      <c r="C49" s="47"/>
      <c r="D49" s="36"/>
      <c r="E49" s="37"/>
      <c r="G49" s="57"/>
      <c r="H49" s="57"/>
      <c r="I49" s="57"/>
      <c r="J49" s="57"/>
      <c r="K49" s="57"/>
      <c r="L49" s="57"/>
      <c r="M49" s="57"/>
      <c r="N49" s="57"/>
      <c r="O49" s="57"/>
      <c r="P49" s="57"/>
      <c r="Q49" s="57"/>
    </row>
    <row r="50" spans="1:17" ht="14" customHeight="1" x14ac:dyDescent="0.15">
      <c r="A50" s="54" t="s">
        <v>73</v>
      </c>
      <c r="B50" s="38">
        <v>0</v>
      </c>
      <c r="C50" s="47">
        <v>0</v>
      </c>
      <c r="D50" s="39">
        <v>4.3999999999999997E-2</v>
      </c>
      <c r="E50" s="37"/>
      <c r="G50" s="57" t="s">
        <v>163</v>
      </c>
      <c r="H50" s="57"/>
      <c r="I50" s="57"/>
      <c r="J50" s="57"/>
      <c r="K50" s="57"/>
      <c r="L50" s="57"/>
      <c r="M50" s="57"/>
      <c r="N50" s="57"/>
      <c r="O50" s="57"/>
      <c r="P50" s="57"/>
      <c r="Q50" s="57"/>
    </row>
    <row r="51" spans="1:17" ht="14" x14ac:dyDescent="0.15">
      <c r="A51" s="86"/>
      <c r="B51" s="38"/>
      <c r="C51" s="47"/>
      <c r="D51" s="36"/>
      <c r="E51" s="37"/>
      <c r="G51" s="57"/>
      <c r="H51" s="57"/>
      <c r="I51" s="57"/>
      <c r="J51" s="57"/>
      <c r="K51" s="57"/>
      <c r="L51" s="57"/>
      <c r="M51" s="57"/>
      <c r="N51" s="57"/>
      <c r="O51" s="57"/>
      <c r="P51" s="57"/>
      <c r="Q51" s="57"/>
    </row>
    <row r="52" spans="1:17" ht="14" customHeight="1" x14ac:dyDescent="0.15">
      <c r="A52" s="54" t="s">
        <v>74</v>
      </c>
      <c r="B52" s="38">
        <v>0</v>
      </c>
      <c r="C52" s="47">
        <v>0</v>
      </c>
      <c r="D52" s="39">
        <v>0.02</v>
      </c>
      <c r="E52" s="46" t="s">
        <v>75</v>
      </c>
      <c r="G52" s="57" t="s">
        <v>164</v>
      </c>
      <c r="H52" s="57"/>
      <c r="I52" s="57"/>
      <c r="J52" s="57"/>
      <c r="K52" s="57"/>
      <c r="L52" s="57"/>
      <c r="M52" s="57"/>
      <c r="N52" s="57"/>
      <c r="O52" s="57"/>
      <c r="P52" s="57"/>
      <c r="Q52" s="57"/>
    </row>
    <row r="53" spans="1:17" ht="15" x14ac:dyDescent="0.15">
      <c r="A53" s="54" t="s">
        <v>74</v>
      </c>
      <c r="B53" s="38">
        <v>10000</v>
      </c>
      <c r="C53" s="47">
        <v>0</v>
      </c>
      <c r="D53" s="39">
        <v>4.4999999999999998E-2</v>
      </c>
      <c r="E53" s="37"/>
      <c r="G53" s="57"/>
      <c r="H53" s="57"/>
      <c r="I53" s="57"/>
      <c r="J53" s="57"/>
      <c r="K53" s="57"/>
      <c r="L53" s="57"/>
      <c r="M53" s="57"/>
      <c r="N53" s="57"/>
      <c r="O53" s="57"/>
      <c r="P53" s="57"/>
      <c r="Q53" s="57"/>
    </row>
    <row r="54" spans="1:17" ht="15" x14ac:dyDescent="0.15">
      <c r="A54" s="54" t="s">
        <v>74</v>
      </c>
      <c r="B54" s="38">
        <v>50000</v>
      </c>
      <c r="C54" s="47">
        <v>0</v>
      </c>
      <c r="D54" s="39">
        <v>5.5E-2</v>
      </c>
      <c r="E54" s="37"/>
      <c r="G54" s="57"/>
      <c r="H54" s="57"/>
      <c r="I54" s="57"/>
      <c r="J54" s="57"/>
      <c r="K54" s="57"/>
      <c r="L54" s="57"/>
      <c r="M54" s="57"/>
      <c r="N54" s="57"/>
      <c r="O54" s="57"/>
      <c r="P54" s="57"/>
      <c r="Q54" s="57"/>
    </row>
    <row r="55" spans="1:17" ht="14" customHeight="1" x14ac:dyDescent="0.15">
      <c r="A55" s="54" t="s">
        <v>74</v>
      </c>
      <c r="B55" s="38">
        <v>100000</v>
      </c>
      <c r="C55" s="47">
        <v>0</v>
      </c>
      <c r="D55" s="39">
        <v>0.06</v>
      </c>
      <c r="E55" s="37"/>
      <c r="G55" s="57" t="s">
        <v>165</v>
      </c>
      <c r="H55" s="57"/>
      <c r="I55" s="57"/>
      <c r="J55" s="57"/>
      <c r="K55" s="57"/>
      <c r="L55" s="57"/>
      <c r="M55" s="57"/>
      <c r="N55" s="57"/>
      <c r="O55" s="57"/>
      <c r="P55" s="57"/>
      <c r="Q55" s="57"/>
    </row>
    <row r="56" spans="1:17" ht="15" x14ac:dyDescent="0.15">
      <c r="A56" s="54" t="s">
        <v>74</v>
      </c>
      <c r="B56" s="38">
        <v>200000</v>
      </c>
      <c r="C56" s="47">
        <v>0</v>
      </c>
      <c r="D56" s="39">
        <v>6.5000000000000002E-2</v>
      </c>
      <c r="E56" s="37"/>
      <c r="G56" s="57"/>
      <c r="H56" s="57"/>
      <c r="I56" s="57"/>
      <c r="J56" s="57"/>
      <c r="K56" s="57"/>
      <c r="L56" s="57"/>
      <c r="M56" s="57"/>
      <c r="N56" s="57"/>
      <c r="O56" s="57"/>
      <c r="P56" s="57"/>
      <c r="Q56" s="57"/>
    </row>
    <row r="57" spans="1:17" ht="15" x14ac:dyDescent="0.15">
      <c r="A57" s="54" t="s">
        <v>74</v>
      </c>
      <c r="B57" s="38">
        <v>250000</v>
      </c>
      <c r="C57" s="47">
        <v>0</v>
      </c>
      <c r="D57" s="39">
        <v>6.9000000000000006E-2</v>
      </c>
      <c r="E57" s="37"/>
      <c r="G57" s="57"/>
      <c r="H57" s="57"/>
      <c r="I57" s="57"/>
      <c r="J57" s="57"/>
      <c r="K57" s="57"/>
      <c r="L57" s="57"/>
      <c r="M57" s="57"/>
      <c r="N57" s="57"/>
      <c r="O57" s="57"/>
      <c r="P57" s="57"/>
      <c r="Q57" s="57"/>
    </row>
    <row r="58" spans="1:17" ht="14" customHeight="1" x14ac:dyDescent="0.15">
      <c r="A58" s="54" t="s">
        <v>74</v>
      </c>
      <c r="B58" s="38">
        <v>500000</v>
      </c>
      <c r="C58" s="47">
        <v>0</v>
      </c>
      <c r="D58" s="40">
        <v>6.9900000000000004E-2</v>
      </c>
      <c r="E58" s="37"/>
      <c r="G58" s="57" t="s">
        <v>166</v>
      </c>
      <c r="H58" s="57"/>
      <c r="I58" s="57"/>
      <c r="J58" s="57"/>
      <c r="K58" s="57"/>
      <c r="L58" s="57"/>
      <c r="M58" s="57"/>
      <c r="N58" s="57"/>
      <c r="O58" s="57"/>
      <c r="P58" s="57"/>
      <c r="Q58" s="57"/>
    </row>
    <row r="59" spans="1:17" ht="14" x14ac:dyDescent="0.15">
      <c r="A59" s="86"/>
      <c r="B59" s="38"/>
      <c r="C59" s="47"/>
      <c r="D59" s="36"/>
      <c r="E59" s="37"/>
      <c r="G59" s="57"/>
      <c r="H59" s="57"/>
      <c r="I59" s="57"/>
      <c r="J59" s="57"/>
      <c r="K59" s="57"/>
      <c r="L59" s="57"/>
      <c r="M59" s="57"/>
      <c r="N59" s="57"/>
      <c r="O59" s="57"/>
      <c r="P59" s="57"/>
      <c r="Q59" s="57"/>
    </row>
    <row r="60" spans="1:17" ht="15" x14ac:dyDescent="0.15">
      <c r="A60" s="54" t="s">
        <v>76</v>
      </c>
      <c r="B60" s="38">
        <v>2000</v>
      </c>
      <c r="C60" s="47">
        <v>0</v>
      </c>
      <c r="D60" s="39">
        <v>2.1999999999999999E-2</v>
      </c>
      <c r="E60" s="46" t="s">
        <v>77</v>
      </c>
      <c r="G60" s="55" t="s">
        <v>167</v>
      </c>
      <c r="H60" s="55"/>
      <c r="I60" s="55"/>
      <c r="J60" s="55"/>
      <c r="K60" s="55"/>
      <c r="L60" s="55"/>
      <c r="M60" s="55"/>
      <c r="N60" s="55"/>
      <c r="O60" s="55"/>
      <c r="P60" s="55"/>
      <c r="Q60" s="55"/>
    </row>
    <row r="61" spans="1:17" ht="14" customHeight="1" x14ac:dyDescent="0.15">
      <c r="A61" s="54" t="s">
        <v>76</v>
      </c>
      <c r="B61" s="38">
        <v>5000</v>
      </c>
      <c r="C61" s="47">
        <v>0</v>
      </c>
      <c r="D61" s="39">
        <v>3.9E-2</v>
      </c>
      <c r="E61" s="37"/>
      <c r="G61" s="57" t="s">
        <v>168</v>
      </c>
      <c r="H61" s="57"/>
      <c r="I61" s="57"/>
      <c r="J61" s="57"/>
      <c r="K61" s="57"/>
      <c r="L61" s="57"/>
      <c r="M61" s="57"/>
      <c r="N61" s="57"/>
      <c r="O61" s="57"/>
      <c r="P61" s="57"/>
      <c r="Q61" s="57"/>
    </row>
    <row r="62" spans="1:17" ht="15" x14ac:dyDescent="0.15">
      <c r="A62" s="54" t="s">
        <v>76</v>
      </c>
      <c r="B62" s="38">
        <v>10000</v>
      </c>
      <c r="C62" s="47">
        <v>0</v>
      </c>
      <c r="D62" s="39">
        <v>4.8000000000000001E-2</v>
      </c>
      <c r="E62" s="37"/>
      <c r="G62" s="57"/>
      <c r="H62" s="57"/>
      <c r="I62" s="57"/>
      <c r="J62" s="57"/>
      <c r="K62" s="57"/>
      <c r="L62" s="57"/>
      <c r="M62" s="57"/>
      <c r="N62" s="57"/>
      <c r="O62" s="57"/>
      <c r="P62" s="57"/>
      <c r="Q62" s="57"/>
    </row>
    <row r="63" spans="1:17" ht="15" x14ac:dyDescent="0.15">
      <c r="A63" s="54" t="s">
        <v>76</v>
      </c>
      <c r="B63" s="38">
        <v>20000</v>
      </c>
      <c r="C63" s="47">
        <v>0</v>
      </c>
      <c r="D63" s="39">
        <v>5.1999999999999998E-2</v>
      </c>
      <c r="E63" s="37"/>
      <c r="G63" s="57"/>
      <c r="H63" s="57"/>
      <c r="I63" s="57"/>
      <c r="J63" s="57"/>
      <c r="K63" s="57"/>
      <c r="L63" s="57"/>
      <c r="M63" s="57"/>
      <c r="N63" s="57"/>
      <c r="O63" s="57"/>
      <c r="P63" s="57"/>
      <c r="Q63" s="57"/>
    </row>
    <row r="64" spans="1:17" ht="15" x14ac:dyDescent="0.15">
      <c r="A64" s="54" t="s">
        <v>76</v>
      </c>
      <c r="B64" s="38">
        <v>25000</v>
      </c>
      <c r="C64" s="47">
        <v>0</v>
      </c>
      <c r="D64" s="40">
        <v>5.5500000000000001E-2</v>
      </c>
      <c r="E64" s="37"/>
      <c r="G64" s="57"/>
      <c r="H64" s="57"/>
      <c r="I64" s="57"/>
      <c r="J64" s="57"/>
      <c r="K64" s="57"/>
      <c r="L64" s="57"/>
      <c r="M64" s="57"/>
      <c r="N64" s="57"/>
      <c r="O64" s="57"/>
      <c r="P64" s="57"/>
      <c r="Q64" s="57"/>
    </row>
    <row r="65" spans="1:17" ht="15" x14ac:dyDescent="0.15">
      <c r="A65" s="54" t="s">
        <v>76</v>
      </c>
      <c r="B65" s="38">
        <v>60000</v>
      </c>
      <c r="C65" s="47">
        <v>0</v>
      </c>
      <c r="D65" s="39">
        <v>6.6000000000000003E-2</v>
      </c>
      <c r="E65" s="37"/>
      <c r="G65" s="57"/>
      <c r="H65" s="57"/>
      <c r="I65" s="57"/>
      <c r="J65" s="57"/>
      <c r="K65" s="57"/>
      <c r="L65" s="57"/>
      <c r="M65" s="57"/>
      <c r="N65" s="57"/>
      <c r="O65" s="57"/>
      <c r="P65" s="57"/>
      <c r="Q65" s="57"/>
    </row>
    <row r="66" spans="1:17" ht="14" x14ac:dyDescent="0.15">
      <c r="A66" s="86"/>
      <c r="B66" s="38"/>
      <c r="C66" s="47"/>
      <c r="D66" s="36"/>
      <c r="E66" s="37"/>
      <c r="G66" s="57"/>
      <c r="H66" s="57"/>
      <c r="I66" s="57"/>
      <c r="J66" s="57"/>
      <c r="K66" s="57"/>
      <c r="L66" s="57"/>
      <c r="M66" s="57"/>
      <c r="N66" s="57"/>
      <c r="O66" s="57"/>
      <c r="P66" s="57"/>
      <c r="Q66" s="57"/>
    </row>
    <row r="67" spans="1:17" ht="15" x14ac:dyDescent="0.15">
      <c r="A67" s="54" t="s">
        <v>78</v>
      </c>
      <c r="B67" s="38">
        <v>0</v>
      </c>
      <c r="C67" s="47">
        <v>0</v>
      </c>
      <c r="D67" s="36">
        <v>0</v>
      </c>
      <c r="E67" s="37"/>
      <c r="G67" s="57"/>
      <c r="H67" s="57"/>
      <c r="I67" s="57"/>
      <c r="J67" s="57"/>
      <c r="K67" s="57"/>
      <c r="L67" s="57"/>
      <c r="M67" s="57"/>
      <c r="N67" s="57"/>
      <c r="O67" s="57"/>
      <c r="P67" s="57"/>
      <c r="Q67" s="57"/>
    </row>
    <row r="68" spans="1:17" ht="14" x14ac:dyDescent="0.15">
      <c r="A68" s="86"/>
      <c r="B68" s="38"/>
      <c r="C68" s="47"/>
      <c r="D68" s="36"/>
      <c r="E68" s="37"/>
      <c r="G68" s="57"/>
      <c r="H68" s="57"/>
      <c r="I68" s="57"/>
      <c r="J68" s="57"/>
      <c r="K68" s="57"/>
      <c r="L68" s="57"/>
      <c r="M68" s="57"/>
      <c r="N68" s="57"/>
      <c r="O68" s="57"/>
      <c r="P68" s="57"/>
      <c r="Q68" s="57"/>
    </row>
    <row r="69" spans="1:17" ht="15" x14ac:dyDescent="0.15">
      <c r="A69" s="54" t="s">
        <v>79</v>
      </c>
      <c r="B69" s="38">
        <v>0</v>
      </c>
      <c r="C69" s="47">
        <v>0</v>
      </c>
      <c r="D69" s="40">
        <v>5.3900000000000003E-2</v>
      </c>
      <c r="E69" s="37"/>
      <c r="G69" s="57"/>
      <c r="H69" s="57"/>
      <c r="I69" s="57"/>
      <c r="J69" s="57"/>
      <c r="K69" s="57"/>
      <c r="L69" s="57"/>
      <c r="M69" s="57"/>
      <c r="N69" s="57"/>
      <c r="O69" s="57"/>
      <c r="P69" s="57"/>
      <c r="Q69" s="57"/>
    </row>
    <row r="70" spans="1:17" ht="14" x14ac:dyDescent="0.15">
      <c r="A70" s="86"/>
      <c r="B70" s="38"/>
      <c r="C70" s="47"/>
      <c r="D70" s="36"/>
      <c r="E70" s="37"/>
      <c r="G70" s="57"/>
      <c r="H70" s="57"/>
      <c r="I70" s="57"/>
      <c r="J70" s="57"/>
      <c r="K70" s="57"/>
      <c r="L70" s="57"/>
      <c r="M70" s="57"/>
      <c r="N70" s="57"/>
      <c r="O70" s="57"/>
      <c r="P70" s="57"/>
      <c r="Q70" s="57"/>
    </row>
    <row r="71" spans="1:17" ht="15" x14ac:dyDescent="0.15">
      <c r="A71" s="54" t="s">
        <v>80</v>
      </c>
      <c r="B71" s="38">
        <v>0</v>
      </c>
      <c r="C71" s="47">
        <v>0</v>
      </c>
      <c r="D71" s="39">
        <v>1.4E-2</v>
      </c>
      <c r="E71" s="46" t="s">
        <v>81</v>
      </c>
      <c r="G71" s="57"/>
      <c r="H71" s="57"/>
      <c r="I71" s="57"/>
      <c r="J71" s="57"/>
      <c r="K71" s="57"/>
      <c r="L71" s="57"/>
      <c r="M71" s="57"/>
      <c r="N71" s="57"/>
      <c r="O71" s="57"/>
      <c r="P71" s="57"/>
      <c r="Q71" s="57"/>
    </row>
    <row r="72" spans="1:17" ht="15" x14ac:dyDescent="0.15">
      <c r="A72" s="54" t="s">
        <v>80</v>
      </c>
      <c r="B72" s="38">
        <v>9600</v>
      </c>
      <c r="C72" s="47">
        <v>0</v>
      </c>
      <c r="D72" s="39">
        <v>3.2000000000000001E-2</v>
      </c>
      <c r="E72" s="37"/>
      <c r="G72" s="57"/>
      <c r="H72" s="57"/>
      <c r="I72" s="57"/>
      <c r="J72" s="57"/>
      <c r="K72" s="57"/>
      <c r="L72" s="57"/>
      <c r="M72" s="57"/>
      <c r="N72" s="57"/>
      <c r="O72" s="57"/>
      <c r="P72" s="57"/>
      <c r="Q72" s="57"/>
    </row>
    <row r="73" spans="1:17" ht="15" x14ac:dyDescent="0.15">
      <c r="A73" s="54" t="s">
        <v>80</v>
      </c>
      <c r="B73" s="38">
        <v>14400</v>
      </c>
      <c r="C73" s="47">
        <v>0</v>
      </c>
      <c r="D73" s="39">
        <v>5.5E-2</v>
      </c>
      <c r="E73" s="37"/>
      <c r="G73" s="57"/>
      <c r="H73" s="57"/>
      <c r="I73" s="57"/>
      <c r="J73" s="57"/>
      <c r="K73" s="57"/>
      <c r="L73" s="57"/>
      <c r="M73" s="57"/>
      <c r="N73" s="57"/>
      <c r="O73" s="57"/>
      <c r="P73" s="57"/>
      <c r="Q73" s="57"/>
    </row>
    <row r="74" spans="1:17" ht="15" x14ac:dyDescent="0.15">
      <c r="A74" s="54" t="s">
        <v>80</v>
      </c>
      <c r="B74" s="38">
        <v>19200</v>
      </c>
      <c r="C74" s="47">
        <v>0</v>
      </c>
      <c r="D74" s="39">
        <v>6.4000000000000001E-2</v>
      </c>
      <c r="E74" s="37"/>
      <c r="G74" s="57"/>
      <c r="H74" s="57"/>
      <c r="I74" s="57"/>
      <c r="J74" s="57"/>
      <c r="K74" s="57"/>
      <c r="L74" s="57"/>
      <c r="M74" s="57"/>
      <c r="N74" s="57"/>
      <c r="O74" s="57"/>
      <c r="P74" s="57"/>
      <c r="Q74" s="57"/>
    </row>
    <row r="75" spans="1:17" ht="15" x14ac:dyDescent="0.15">
      <c r="A75" s="54" t="s">
        <v>80</v>
      </c>
      <c r="B75" s="38">
        <v>24000</v>
      </c>
      <c r="C75" s="47">
        <v>0</v>
      </c>
      <c r="D75" s="39">
        <v>6.8000000000000005E-2</v>
      </c>
      <c r="E75" s="37"/>
      <c r="G75" s="57"/>
      <c r="H75" s="57"/>
      <c r="I75" s="57"/>
      <c r="J75" s="57"/>
      <c r="K75" s="57"/>
      <c r="L75" s="57"/>
      <c r="M75" s="57"/>
      <c r="N75" s="57"/>
      <c r="O75" s="57"/>
      <c r="P75" s="57"/>
      <c r="Q75" s="57"/>
    </row>
    <row r="76" spans="1:17" ht="15" x14ac:dyDescent="0.15">
      <c r="A76" s="54" t="s">
        <v>80</v>
      </c>
      <c r="B76" s="38">
        <v>36000</v>
      </c>
      <c r="C76" s="47">
        <v>0</v>
      </c>
      <c r="D76" s="39">
        <v>7.1999999999999995E-2</v>
      </c>
      <c r="E76" s="37"/>
      <c r="G76" s="55" t="s">
        <v>169</v>
      </c>
      <c r="H76" s="55"/>
      <c r="I76" s="55"/>
      <c r="J76" s="55"/>
      <c r="K76" s="55"/>
      <c r="L76" s="55"/>
      <c r="M76" s="55"/>
      <c r="N76" s="55"/>
      <c r="O76" s="55"/>
      <c r="P76" s="55"/>
      <c r="Q76" s="55"/>
    </row>
    <row r="77" spans="1:17" ht="14" customHeight="1" x14ac:dyDescent="0.15">
      <c r="A77" s="54" t="s">
        <v>80</v>
      </c>
      <c r="B77" s="38">
        <v>48000</v>
      </c>
      <c r="C77" s="47">
        <v>0</v>
      </c>
      <c r="D77" s="39">
        <v>7.5999999999999998E-2</v>
      </c>
      <c r="E77" s="37"/>
      <c r="G77" s="57" t="s">
        <v>170</v>
      </c>
      <c r="H77" s="57"/>
      <c r="I77" s="57"/>
      <c r="J77" s="57"/>
      <c r="K77" s="57"/>
      <c r="L77" s="57"/>
      <c r="M77" s="57"/>
      <c r="N77" s="57"/>
      <c r="O77" s="57"/>
      <c r="P77" s="57"/>
      <c r="Q77" s="57"/>
    </row>
    <row r="78" spans="1:17" ht="14" customHeight="1" x14ac:dyDescent="0.15">
      <c r="A78" s="54" t="s">
        <v>80</v>
      </c>
      <c r="B78" s="38">
        <v>125000</v>
      </c>
      <c r="C78" s="47">
        <v>0</v>
      </c>
      <c r="D78" s="39">
        <v>7.9000000000000001E-2</v>
      </c>
      <c r="E78" s="37"/>
      <c r="G78" s="57"/>
      <c r="H78" s="57"/>
      <c r="I78" s="57"/>
      <c r="J78" s="57"/>
      <c r="K78" s="57"/>
      <c r="L78" s="57"/>
      <c r="M78" s="57"/>
      <c r="N78" s="57"/>
      <c r="O78" s="57"/>
      <c r="P78" s="57"/>
      <c r="Q78" s="57"/>
    </row>
    <row r="79" spans="1:17" ht="15" x14ac:dyDescent="0.15">
      <c r="A79" s="54" t="s">
        <v>80</v>
      </c>
      <c r="B79" s="38">
        <v>175000</v>
      </c>
      <c r="C79" s="47">
        <v>0</v>
      </c>
      <c r="D79" s="40">
        <v>8.2500000000000004E-2</v>
      </c>
      <c r="E79" s="37"/>
      <c r="G79" s="55" t="s">
        <v>171</v>
      </c>
      <c r="H79" s="55"/>
      <c r="I79" s="55"/>
      <c r="J79" s="55"/>
      <c r="K79" s="55"/>
      <c r="L79" s="55"/>
      <c r="M79" s="55"/>
      <c r="N79" s="55"/>
      <c r="O79" s="55"/>
      <c r="P79" s="55"/>
      <c r="Q79" s="55"/>
    </row>
    <row r="80" spans="1:17" ht="14" customHeight="1" x14ac:dyDescent="0.15">
      <c r="A80" s="54" t="s">
        <v>80</v>
      </c>
      <c r="B80" s="38">
        <v>225000</v>
      </c>
      <c r="C80" s="47">
        <v>0</v>
      </c>
      <c r="D80" s="39">
        <v>0.09</v>
      </c>
      <c r="E80" s="37"/>
      <c r="G80" s="57" t="s">
        <v>172</v>
      </c>
      <c r="H80" s="57"/>
      <c r="I80" s="57"/>
      <c r="J80" s="57"/>
      <c r="K80" s="57"/>
      <c r="L80" s="57"/>
      <c r="M80" s="57"/>
      <c r="N80" s="57"/>
      <c r="O80" s="57"/>
      <c r="P80" s="57"/>
      <c r="Q80" s="57"/>
    </row>
    <row r="81" spans="1:17" ht="15" x14ac:dyDescent="0.15">
      <c r="A81" s="54" t="s">
        <v>80</v>
      </c>
      <c r="B81" s="38">
        <v>275000</v>
      </c>
      <c r="C81" s="47">
        <v>0</v>
      </c>
      <c r="D81" s="39">
        <v>0.1</v>
      </c>
      <c r="E81" s="37"/>
      <c r="G81" s="57"/>
      <c r="H81" s="57"/>
      <c r="I81" s="57"/>
      <c r="J81" s="57"/>
      <c r="K81" s="57"/>
      <c r="L81" s="57"/>
      <c r="M81" s="57"/>
      <c r="N81" s="57"/>
      <c r="O81" s="57"/>
      <c r="P81" s="57"/>
      <c r="Q81" s="57"/>
    </row>
    <row r="82" spans="1:17" ht="15" x14ac:dyDescent="0.15">
      <c r="A82" s="54" t="s">
        <v>80</v>
      </c>
      <c r="B82" s="38">
        <v>325000</v>
      </c>
      <c r="C82" s="47">
        <v>0</v>
      </c>
      <c r="D82" s="39">
        <v>0.11</v>
      </c>
      <c r="E82" s="37"/>
      <c r="G82" s="57"/>
      <c r="H82" s="57"/>
      <c r="I82" s="57"/>
      <c r="J82" s="57"/>
      <c r="K82" s="57"/>
      <c r="L82" s="57"/>
      <c r="M82" s="57"/>
      <c r="N82" s="57"/>
      <c r="O82" s="57"/>
      <c r="P82" s="57"/>
      <c r="Q82" s="57"/>
    </row>
    <row r="83" spans="1:17" ht="14" x14ac:dyDescent="0.15">
      <c r="A83" s="86"/>
      <c r="B83" s="38"/>
      <c r="C83" s="47"/>
      <c r="D83" s="36"/>
      <c r="E83" s="37"/>
      <c r="G83" s="57"/>
      <c r="H83" s="57"/>
      <c r="I83" s="57"/>
      <c r="J83" s="57"/>
      <c r="K83" s="57"/>
      <c r="L83" s="57"/>
      <c r="M83" s="57"/>
      <c r="N83" s="57"/>
      <c r="O83" s="57"/>
      <c r="P83" s="57"/>
      <c r="Q83" s="57"/>
    </row>
    <row r="84" spans="1:17" ht="14" customHeight="1" x14ac:dyDescent="0.15">
      <c r="A84" s="54" t="s">
        <v>82</v>
      </c>
      <c r="B84" s="38">
        <v>4673</v>
      </c>
      <c r="C84" s="47">
        <v>0</v>
      </c>
      <c r="D84" s="41">
        <v>5.6950000000000001E-2</v>
      </c>
      <c r="E84" s="46" t="s">
        <v>83</v>
      </c>
      <c r="G84" s="57" t="s">
        <v>173</v>
      </c>
      <c r="H84" s="57"/>
      <c r="I84" s="57"/>
      <c r="J84" s="57"/>
      <c r="K84" s="57"/>
      <c r="L84" s="57"/>
      <c r="M84" s="57"/>
      <c r="N84" s="57"/>
      <c r="O84" s="57"/>
      <c r="P84" s="57"/>
      <c r="Q84" s="57"/>
    </row>
    <row r="85" spans="1:17" ht="13" customHeight="1" x14ac:dyDescent="0.15">
      <c r="A85" s="86"/>
      <c r="B85" s="38"/>
      <c r="C85" s="47"/>
      <c r="D85" s="36"/>
      <c r="E85" s="37"/>
      <c r="G85" s="57"/>
      <c r="H85" s="57"/>
      <c r="I85" s="57"/>
      <c r="J85" s="57"/>
      <c r="K85" s="57"/>
      <c r="L85" s="57"/>
      <c r="M85" s="57"/>
      <c r="N85" s="57"/>
      <c r="O85" s="57"/>
      <c r="P85" s="57"/>
      <c r="Q85" s="57"/>
    </row>
    <row r="86" spans="1:17" ht="14" customHeight="1" x14ac:dyDescent="0.15">
      <c r="A86" s="54" t="s">
        <v>84</v>
      </c>
      <c r="B86" s="38">
        <v>0</v>
      </c>
      <c r="C86" s="47">
        <v>0</v>
      </c>
      <c r="D86" s="40">
        <v>4.9500000000000002E-2</v>
      </c>
      <c r="E86" s="46" t="s">
        <v>85</v>
      </c>
      <c r="G86" s="55" t="s">
        <v>174</v>
      </c>
      <c r="H86" s="55"/>
      <c r="I86" s="55"/>
      <c r="J86" s="55"/>
      <c r="K86" s="55"/>
      <c r="L86" s="55"/>
      <c r="M86" s="55"/>
      <c r="N86" s="55"/>
      <c r="O86" s="55"/>
      <c r="P86" s="55"/>
      <c r="Q86" s="55"/>
    </row>
    <row r="87" spans="1:17" ht="13" customHeight="1" x14ac:dyDescent="0.15">
      <c r="A87" s="86"/>
      <c r="B87" s="38"/>
      <c r="C87" s="47"/>
      <c r="D87" s="36"/>
      <c r="E87" s="37"/>
      <c r="G87" s="57" t="s">
        <v>175</v>
      </c>
      <c r="H87" s="57"/>
      <c r="I87" s="57"/>
      <c r="J87" s="57"/>
      <c r="K87" s="57"/>
      <c r="L87" s="57"/>
      <c r="M87" s="57"/>
      <c r="N87" s="57"/>
      <c r="O87" s="57"/>
      <c r="P87" s="57"/>
      <c r="Q87" s="57"/>
    </row>
    <row r="88" spans="1:17" ht="14" customHeight="1" x14ac:dyDescent="0.15">
      <c r="A88" s="54" t="s">
        <v>86</v>
      </c>
      <c r="B88" s="38">
        <v>0</v>
      </c>
      <c r="C88" s="47">
        <v>0</v>
      </c>
      <c r="D88" s="39">
        <v>0.03</v>
      </c>
      <c r="E88" s="46" t="s">
        <v>87</v>
      </c>
      <c r="G88" s="57"/>
      <c r="H88" s="57"/>
      <c r="I88" s="57"/>
      <c r="J88" s="57"/>
      <c r="K88" s="57"/>
      <c r="L88" s="57"/>
      <c r="M88" s="57"/>
      <c r="N88" s="57"/>
      <c r="O88" s="57"/>
      <c r="P88" s="57"/>
      <c r="Q88" s="57"/>
    </row>
    <row r="89" spans="1:17" ht="13" customHeight="1" x14ac:dyDescent="0.15">
      <c r="A89" s="86"/>
      <c r="B89" s="38"/>
      <c r="C89" s="47"/>
      <c r="D89" s="36"/>
      <c r="E89" s="37"/>
      <c r="G89" s="57"/>
      <c r="H89" s="57"/>
      <c r="I89" s="57"/>
      <c r="J89" s="57"/>
      <c r="K89" s="57"/>
      <c r="L89" s="57"/>
      <c r="M89" s="57"/>
      <c r="N89" s="57"/>
      <c r="O89" s="57"/>
      <c r="P89" s="57"/>
      <c r="Q89" s="57"/>
    </row>
    <row r="90" spans="1:17" ht="14" customHeight="1" x14ac:dyDescent="0.15">
      <c r="A90" s="54" t="s">
        <v>88</v>
      </c>
      <c r="B90" s="38">
        <v>0</v>
      </c>
      <c r="C90" s="47">
        <v>0</v>
      </c>
      <c r="D90" s="39">
        <v>3.7999999999999999E-2</v>
      </c>
      <c r="E90" s="46" t="s">
        <v>89</v>
      </c>
      <c r="G90" s="55" t="s">
        <v>176</v>
      </c>
      <c r="H90" s="55"/>
      <c r="I90" s="55"/>
      <c r="J90" s="55"/>
      <c r="K90" s="55"/>
      <c r="L90" s="55"/>
      <c r="M90" s="55"/>
      <c r="N90" s="55"/>
      <c r="O90" s="55"/>
      <c r="P90" s="55"/>
      <c r="Q90" s="55"/>
    </row>
    <row r="91" spans="1:17" ht="13" customHeight="1" x14ac:dyDescent="0.15">
      <c r="A91" s="86"/>
      <c r="B91" s="38"/>
      <c r="C91" s="47"/>
      <c r="D91" s="36"/>
      <c r="E91" s="37"/>
      <c r="G91" s="57" t="s">
        <v>177</v>
      </c>
      <c r="H91" s="57"/>
      <c r="I91" s="57"/>
      <c r="J91" s="57"/>
      <c r="K91" s="57"/>
      <c r="L91" s="57"/>
      <c r="M91" s="57"/>
      <c r="N91" s="57"/>
      <c r="O91" s="57"/>
      <c r="P91" s="57"/>
      <c r="Q91" s="57"/>
    </row>
    <row r="92" spans="1:17" ht="14" customHeight="1" x14ac:dyDescent="0.15">
      <c r="A92" s="54" t="s">
        <v>90</v>
      </c>
      <c r="B92" s="38">
        <v>0</v>
      </c>
      <c r="C92" s="47">
        <v>0</v>
      </c>
      <c r="D92" s="39">
        <v>5.1999999999999998E-2</v>
      </c>
      <c r="E92" s="46" t="s">
        <v>91</v>
      </c>
      <c r="G92" s="57"/>
      <c r="H92" s="57"/>
      <c r="I92" s="57"/>
      <c r="J92" s="57"/>
      <c r="K92" s="57"/>
      <c r="L92" s="57"/>
      <c r="M92" s="57"/>
      <c r="N92" s="57"/>
      <c r="O92" s="57"/>
      <c r="P92" s="57"/>
      <c r="Q92" s="57"/>
    </row>
    <row r="93" spans="1:17" ht="14" customHeight="1" x14ac:dyDescent="0.15">
      <c r="A93" s="54" t="s">
        <v>90</v>
      </c>
      <c r="B93" s="38">
        <v>23000</v>
      </c>
      <c r="C93" s="47">
        <v>0</v>
      </c>
      <c r="D93" s="40">
        <v>5.5800000000000002E-2</v>
      </c>
      <c r="E93" s="37"/>
      <c r="G93" s="57"/>
      <c r="H93" s="57"/>
      <c r="I93" s="57"/>
      <c r="J93" s="57"/>
      <c r="K93" s="57"/>
      <c r="L93" s="57"/>
      <c r="M93" s="57"/>
      <c r="N93" s="57"/>
      <c r="O93" s="57"/>
      <c r="P93" s="57"/>
      <c r="Q93" s="57"/>
    </row>
    <row r="94" spans="1:17" ht="13" customHeight="1" x14ac:dyDescent="0.15">
      <c r="A94" s="86"/>
      <c r="B94" s="38"/>
      <c r="C94" s="47"/>
      <c r="D94" s="36"/>
      <c r="E94" s="37"/>
      <c r="G94" s="57"/>
      <c r="H94" s="57"/>
      <c r="I94" s="57"/>
      <c r="J94" s="57"/>
      <c r="K94" s="57"/>
      <c r="L94" s="57"/>
      <c r="M94" s="57"/>
      <c r="N94" s="57"/>
      <c r="O94" s="57"/>
      <c r="P94" s="57"/>
      <c r="Q94" s="57"/>
    </row>
    <row r="95" spans="1:17" ht="14" customHeight="1" x14ac:dyDescent="0.15">
      <c r="A95" s="54" t="s">
        <v>92</v>
      </c>
      <c r="B95" s="38">
        <v>0</v>
      </c>
      <c r="C95" s="47">
        <v>0</v>
      </c>
      <c r="D95" s="39">
        <v>0.04</v>
      </c>
      <c r="E95" s="46" t="s">
        <v>93</v>
      </c>
      <c r="G95" s="57" t="s">
        <v>178</v>
      </c>
      <c r="H95" s="57"/>
      <c r="I95" s="57"/>
      <c r="J95" s="57"/>
      <c r="K95" s="57"/>
      <c r="L95" s="57"/>
      <c r="M95" s="57"/>
      <c r="N95" s="57"/>
      <c r="O95" s="57"/>
      <c r="P95" s="57"/>
      <c r="Q95" s="57"/>
    </row>
    <row r="96" spans="1:17" ht="14" x14ac:dyDescent="0.15">
      <c r="A96" s="86"/>
      <c r="B96" s="38"/>
      <c r="C96" s="47"/>
      <c r="D96" s="36"/>
      <c r="E96" s="37"/>
      <c r="G96" s="57"/>
      <c r="H96" s="57"/>
      <c r="I96" s="57"/>
      <c r="J96" s="57"/>
      <c r="K96" s="57"/>
      <c r="L96" s="57"/>
      <c r="M96" s="57"/>
      <c r="N96" s="57"/>
      <c r="O96" s="57"/>
      <c r="P96" s="57"/>
      <c r="Q96" s="57"/>
    </row>
    <row r="97" spans="1:17" ht="14" customHeight="1" x14ac:dyDescent="0.15">
      <c r="A97" s="54" t="s">
        <v>94</v>
      </c>
      <c r="B97" s="38">
        <v>0</v>
      </c>
      <c r="C97" s="47">
        <v>0</v>
      </c>
      <c r="D97" s="39">
        <v>0.03</v>
      </c>
      <c r="E97" s="46" t="s">
        <v>95</v>
      </c>
      <c r="G97" s="57"/>
      <c r="H97" s="57"/>
      <c r="I97" s="57"/>
      <c r="J97" s="57"/>
      <c r="K97" s="57"/>
      <c r="L97" s="57"/>
      <c r="M97" s="57"/>
      <c r="N97" s="57"/>
      <c r="O97" s="57"/>
      <c r="P97" s="57"/>
      <c r="Q97" s="57"/>
    </row>
    <row r="98" spans="1:17" ht="13" customHeight="1" x14ac:dyDescent="0.15">
      <c r="A98" s="86"/>
      <c r="B98" s="38"/>
      <c r="C98" s="47"/>
      <c r="D98" s="36"/>
      <c r="E98" s="37"/>
      <c r="G98" s="57"/>
      <c r="H98" s="57"/>
      <c r="I98" s="57"/>
      <c r="J98" s="57"/>
      <c r="K98" s="57"/>
      <c r="L98" s="57"/>
      <c r="M98" s="57"/>
      <c r="N98" s="57"/>
      <c r="O98" s="57"/>
      <c r="P98" s="57"/>
      <c r="Q98" s="57"/>
    </row>
    <row r="99" spans="1:17" ht="14" customHeight="1" x14ac:dyDescent="0.15">
      <c r="A99" s="54" t="s">
        <v>96</v>
      </c>
      <c r="B99" s="38">
        <v>0</v>
      </c>
      <c r="C99" s="47">
        <v>0</v>
      </c>
      <c r="D99" s="39">
        <v>5.8000000000000003E-2</v>
      </c>
      <c r="E99" s="46" t="s">
        <v>97</v>
      </c>
      <c r="G99" s="57" t="s">
        <v>179</v>
      </c>
      <c r="H99" s="57"/>
      <c r="I99" s="57"/>
      <c r="J99" s="57"/>
      <c r="K99" s="57"/>
      <c r="L99" s="57"/>
      <c r="M99" s="57"/>
      <c r="N99" s="57"/>
      <c r="O99" s="57"/>
      <c r="P99" s="57"/>
      <c r="Q99" s="57"/>
    </row>
    <row r="100" spans="1:17" ht="14" customHeight="1" x14ac:dyDescent="0.15">
      <c r="A100" s="54" t="s">
        <v>96</v>
      </c>
      <c r="B100" s="38">
        <v>26800</v>
      </c>
      <c r="C100" s="47">
        <v>0</v>
      </c>
      <c r="D100" s="40">
        <v>6.7500000000000004E-2</v>
      </c>
      <c r="E100" s="37"/>
      <c r="G100" s="57"/>
      <c r="H100" s="57"/>
      <c r="I100" s="57"/>
      <c r="J100" s="57"/>
      <c r="K100" s="57"/>
      <c r="L100" s="57"/>
      <c r="M100" s="57"/>
      <c r="N100" s="57"/>
      <c r="O100" s="57"/>
      <c r="P100" s="57"/>
      <c r="Q100" s="57"/>
    </row>
    <row r="101" spans="1:17" ht="14" customHeight="1" x14ac:dyDescent="0.15">
      <c r="A101" s="54" t="s">
        <v>96</v>
      </c>
      <c r="B101" s="38">
        <v>63450</v>
      </c>
      <c r="C101" s="47">
        <v>0</v>
      </c>
      <c r="D101" s="40">
        <v>7.1499999999999994E-2</v>
      </c>
      <c r="E101" s="37"/>
      <c r="G101" s="57"/>
      <c r="H101" s="57"/>
      <c r="I101" s="57"/>
      <c r="J101" s="57"/>
      <c r="K101" s="57"/>
      <c r="L101" s="57"/>
      <c r="M101" s="57"/>
      <c r="N101" s="57"/>
      <c r="O101" s="57"/>
      <c r="P101" s="57"/>
      <c r="Q101" s="57"/>
    </row>
    <row r="102" spans="1:17" ht="13" customHeight="1" x14ac:dyDescent="0.15">
      <c r="A102" s="86"/>
      <c r="B102" s="38"/>
      <c r="C102" s="47"/>
      <c r="D102" s="36"/>
      <c r="E102" s="37"/>
      <c r="G102" s="55" t="s">
        <v>180</v>
      </c>
      <c r="H102" s="55"/>
      <c r="I102" s="55"/>
      <c r="J102" s="55"/>
      <c r="K102" s="55"/>
      <c r="L102" s="55"/>
      <c r="M102" s="55"/>
      <c r="N102" s="55"/>
      <c r="O102" s="55"/>
      <c r="P102" s="55"/>
      <c r="Q102" s="55"/>
    </row>
    <row r="103" spans="1:17" ht="14" customHeight="1" x14ac:dyDescent="0.15">
      <c r="A103" s="54" t="s">
        <v>98</v>
      </c>
      <c r="B103" s="38">
        <v>0</v>
      </c>
      <c r="C103" s="47">
        <v>0</v>
      </c>
      <c r="D103" s="39">
        <v>0.02</v>
      </c>
      <c r="E103" s="46" t="s">
        <v>99</v>
      </c>
      <c r="G103" s="57" t="s">
        <v>181</v>
      </c>
      <c r="H103" s="57"/>
      <c r="I103" s="57"/>
      <c r="J103" s="57"/>
      <c r="K103" s="57"/>
      <c r="L103" s="57"/>
      <c r="M103" s="57"/>
      <c r="N103" s="57"/>
      <c r="O103" s="57"/>
      <c r="P103" s="57"/>
      <c r="Q103" s="57"/>
    </row>
    <row r="104" spans="1:17" ht="14" customHeight="1" x14ac:dyDescent="0.15">
      <c r="A104" s="54" t="s">
        <v>98</v>
      </c>
      <c r="B104" s="38">
        <v>1000</v>
      </c>
      <c r="C104" s="47">
        <v>0</v>
      </c>
      <c r="D104" s="39">
        <v>0.03</v>
      </c>
      <c r="E104" s="37"/>
      <c r="G104" s="57"/>
      <c r="H104" s="57"/>
      <c r="I104" s="57"/>
      <c r="J104" s="57"/>
      <c r="K104" s="57"/>
      <c r="L104" s="57"/>
      <c r="M104" s="57"/>
      <c r="N104" s="57"/>
      <c r="O104" s="57"/>
      <c r="P104" s="57"/>
      <c r="Q104" s="57"/>
    </row>
    <row r="105" spans="1:17" ht="14" customHeight="1" x14ac:dyDescent="0.15">
      <c r="A105" s="54" t="s">
        <v>98</v>
      </c>
      <c r="B105" s="38">
        <v>2000</v>
      </c>
      <c r="C105" s="47">
        <v>0</v>
      </c>
      <c r="D105" s="39">
        <v>0.04</v>
      </c>
      <c r="E105" s="37"/>
      <c r="G105" s="57"/>
      <c r="H105" s="57"/>
      <c r="I105" s="57"/>
      <c r="J105" s="57"/>
      <c r="K105" s="57"/>
      <c r="L105" s="57"/>
      <c r="M105" s="57"/>
      <c r="N105" s="57"/>
      <c r="O105" s="57"/>
      <c r="P105" s="57"/>
      <c r="Q105" s="57"/>
    </row>
    <row r="106" spans="1:17" ht="14" customHeight="1" x14ac:dyDescent="0.15">
      <c r="A106" s="54" t="s">
        <v>98</v>
      </c>
      <c r="B106" s="38">
        <v>3000</v>
      </c>
      <c r="C106" s="47">
        <v>0</v>
      </c>
      <c r="D106" s="40">
        <v>4.7500000000000001E-2</v>
      </c>
      <c r="E106" s="37"/>
      <c r="G106" s="57"/>
      <c r="H106" s="57"/>
      <c r="I106" s="57"/>
      <c r="J106" s="57"/>
      <c r="K106" s="57"/>
      <c r="L106" s="57"/>
      <c r="M106" s="57"/>
      <c r="N106" s="57"/>
      <c r="O106" s="57"/>
      <c r="P106" s="57"/>
      <c r="Q106" s="57"/>
    </row>
    <row r="107" spans="1:17" ht="14" customHeight="1" x14ac:dyDescent="0.15">
      <c r="A107" s="54" t="s">
        <v>98</v>
      </c>
      <c r="B107" s="38">
        <v>100000</v>
      </c>
      <c r="C107" s="47">
        <v>0</v>
      </c>
      <c r="D107" s="39">
        <v>0.05</v>
      </c>
      <c r="E107" s="37"/>
      <c r="G107" s="57" t="s">
        <v>182</v>
      </c>
      <c r="H107" s="57"/>
      <c r="I107" s="57"/>
      <c r="J107" s="57"/>
      <c r="K107" s="57"/>
      <c r="L107" s="57"/>
      <c r="M107" s="57"/>
      <c r="N107" s="57"/>
      <c r="O107" s="57"/>
      <c r="P107" s="57"/>
      <c r="Q107" s="57"/>
    </row>
    <row r="108" spans="1:17" ht="14" customHeight="1" x14ac:dyDescent="0.15">
      <c r="A108" s="54" t="s">
        <v>98</v>
      </c>
      <c r="B108" s="38">
        <v>125000</v>
      </c>
      <c r="C108" s="47">
        <v>0</v>
      </c>
      <c r="D108" s="40">
        <v>5.2499999999999998E-2</v>
      </c>
      <c r="E108" s="37"/>
      <c r="G108" s="57"/>
      <c r="H108" s="57"/>
      <c r="I108" s="57"/>
      <c r="J108" s="57"/>
      <c r="K108" s="57"/>
      <c r="L108" s="57"/>
      <c r="M108" s="57"/>
      <c r="N108" s="57"/>
      <c r="O108" s="57"/>
      <c r="P108" s="57"/>
      <c r="Q108" s="57"/>
    </row>
    <row r="109" spans="1:17" ht="14" customHeight="1" x14ac:dyDescent="0.15">
      <c r="A109" s="54" t="s">
        <v>98</v>
      </c>
      <c r="B109" s="38">
        <v>150000</v>
      </c>
      <c r="C109" s="47">
        <v>0</v>
      </c>
      <c r="D109" s="39">
        <v>5.5E-2</v>
      </c>
      <c r="E109" s="37"/>
      <c r="G109" s="55" t="s">
        <v>183</v>
      </c>
      <c r="H109" s="55"/>
      <c r="I109" s="55"/>
      <c r="J109" s="55"/>
      <c r="K109" s="55"/>
      <c r="L109" s="55"/>
      <c r="M109" s="55"/>
      <c r="N109" s="55"/>
      <c r="O109" s="55"/>
      <c r="P109" s="55"/>
      <c r="Q109" s="55"/>
    </row>
    <row r="110" spans="1:17" ht="14" customHeight="1" x14ac:dyDescent="0.15">
      <c r="A110" s="54" t="s">
        <v>98</v>
      </c>
      <c r="B110" s="38">
        <v>250000</v>
      </c>
      <c r="C110" s="47">
        <v>0</v>
      </c>
      <c r="D110" s="40">
        <v>5.7500000000000002E-2</v>
      </c>
      <c r="E110" s="37"/>
      <c r="G110" s="57" t="s">
        <v>184</v>
      </c>
      <c r="H110" s="57"/>
      <c r="I110" s="57"/>
      <c r="J110" s="57"/>
      <c r="K110" s="57"/>
      <c r="L110" s="57"/>
      <c r="M110" s="57"/>
      <c r="N110" s="57"/>
      <c r="O110" s="57"/>
      <c r="P110" s="57"/>
      <c r="Q110" s="57"/>
    </row>
    <row r="111" spans="1:17" ht="13" customHeight="1" x14ac:dyDescent="0.15">
      <c r="A111" s="86"/>
      <c r="B111" s="38"/>
      <c r="C111" s="47"/>
      <c r="D111" s="36"/>
      <c r="E111" s="37"/>
      <c r="G111" s="57"/>
      <c r="H111" s="57"/>
      <c r="I111" s="57"/>
      <c r="J111" s="57"/>
      <c r="K111" s="57"/>
      <c r="L111" s="57"/>
      <c r="M111" s="57"/>
      <c r="N111" s="57"/>
      <c r="O111" s="57"/>
      <c r="P111" s="57"/>
      <c r="Q111" s="57"/>
    </row>
    <row r="112" spans="1:17" ht="14" customHeight="1" x14ac:dyDescent="0.15">
      <c r="A112" s="54" t="s">
        <v>100</v>
      </c>
      <c r="B112" s="38">
        <v>0</v>
      </c>
      <c r="C112" s="47">
        <v>0</v>
      </c>
      <c r="D112" s="39">
        <v>0.05</v>
      </c>
      <c r="E112" s="46" t="s">
        <v>101</v>
      </c>
      <c r="G112" s="59" t="s">
        <v>185</v>
      </c>
      <c r="H112" s="59"/>
      <c r="I112" s="59"/>
      <c r="J112" s="59"/>
      <c r="K112" s="59"/>
      <c r="L112" s="59"/>
      <c r="M112" s="59"/>
      <c r="N112" s="59"/>
      <c r="O112" s="59"/>
      <c r="P112" s="59"/>
      <c r="Q112" s="59"/>
    </row>
    <row r="113" spans="1:17" ht="14" x14ac:dyDescent="0.15">
      <c r="A113" s="86"/>
      <c r="B113" s="38">
        <v>1083150</v>
      </c>
      <c r="C113" s="47">
        <v>0</v>
      </c>
      <c r="D113" s="39">
        <v>0.09</v>
      </c>
      <c r="E113" s="37"/>
      <c r="G113" s="80"/>
      <c r="H113" s="80"/>
      <c r="I113" s="80"/>
      <c r="J113" s="80"/>
      <c r="K113" s="80"/>
      <c r="L113" s="80"/>
      <c r="M113" s="80"/>
      <c r="N113" s="80"/>
      <c r="O113" s="80"/>
      <c r="P113" s="80"/>
      <c r="Q113" s="80"/>
    </row>
    <row r="114" spans="1:17" ht="14" x14ac:dyDescent="0.15">
      <c r="A114" s="86"/>
      <c r="B114" s="38"/>
      <c r="C114" s="47"/>
      <c r="D114" s="36"/>
      <c r="E114" s="37"/>
      <c r="G114" s="55" t="s">
        <v>186</v>
      </c>
      <c r="H114" s="55"/>
      <c r="I114" s="55"/>
      <c r="J114" s="55"/>
      <c r="K114" s="55"/>
      <c r="L114" s="55"/>
      <c r="M114" s="55"/>
      <c r="N114" s="55"/>
      <c r="O114" s="55"/>
      <c r="P114" s="55"/>
      <c r="Q114" s="55"/>
    </row>
    <row r="115" spans="1:17" ht="14" customHeight="1" x14ac:dyDescent="0.15">
      <c r="A115" s="54" t="s">
        <v>102</v>
      </c>
      <c r="B115" s="38">
        <v>0</v>
      </c>
      <c r="C115" s="47">
        <v>0</v>
      </c>
      <c r="D115" s="40">
        <v>4.2500000000000003E-2</v>
      </c>
      <c r="E115" s="46" t="s">
        <v>93</v>
      </c>
      <c r="G115" s="57" t="s">
        <v>187</v>
      </c>
      <c r="H115" s="57"/>
      <c r="I115" s="57"/>
      <c r="J115" s="57"/>
      <c r="K115" s="57"/>
      <c r="L115" s="57"/>
      <c r="M115" s="57"/>
      <c r="N115" s="57"/>
      <c r="O115" s="57"/>
      <c r="P115" s="57"/>
      <c r="Q115" s="57"/>
    </row>
    <row r="116" spans="1:17" ht="14" x14ac:dyDescent="0.15">
      <c r="A116" s="86"/>
      <c r="B116" s="38"/>
      <c r="C116" s="47"/>
      <c r="D116" s="36"/>
      <c r="E116" s="37"/>
      <c r="G116" s="57"/>
      <c r="H116" s="57"/>
      <c r="I116" s="57"/>
      <c r="J116" s="57"/>
      <c r="K116" s="57"/>
      <c r="L116" s="57"/>
      <c r="M116" s="57"/>
      <c r="N116" s="57"/>
      <c r="O116" s="57"/>
      <c r="P116" s="57"/>
      <c r="Q116" s="57"/>
    </row>
    <row r="117" spans="1:17" ht="15" x14ac:dyDescent="0.15">
      <c r="A117" s="54" t="s">
        <v>103</v>
      </c>
      <c r="B117" s="38">
        <v>0</v>
      </c>
      <c r="C117" s="47">
        <v>0</v>
      </c>
      <c r="D117" s="40">
        <v>5.3499999999999999E-2</v>
      </c>
      <c r="E117" s="46" t="s">
        <v>104</v>
      </c>
      <c r="G117" s="55" t="s">
        <v>188</v>
      </c>
      <c r="H117" s="55"/>
      <c r="I117" s="55"/>
      <c r="J117" s="55"/>
      <c r="K117" s="55"/>
      <c r="L117" s="55"/>
      <c r="M117" s="55"/>
      <c r="N117" s="55"/>
      <c r="O117" s="55"/>
      <c r="P117" s="55"/>
      <c r="Q117" s="55"/>
    </row>
    <row r="118" spans="1:17" ht="14" customHeight="1" x14ac:dyDescent="0.15">
      <c r="A118" s="54" t="s">
        <v>103</v>
      </c>
      <c r="B118" s="38">
        <v>32570</v>
      </c>
      <c r="C118" s="47">
        <v>0</v>
      </c>
      <c r="D118" s="39">
        <v>6.8000000000000005E-2</v>
      </c>
      <c r="E118" s="37"/>
      <c r="G118" s="57" t="s">
        <v>189</v>
      </c>
      <c r="H118" s="57"/>
      <c r="I118" s="57"/>
      <c r="J118" s="57"/>
      <c r="K118" s="57"/>
      <c r="L118" s="57"/>
      <c r="M118" s="57"/>
      <c r="N118" s="57"/>
      <c r="O118" s="57"/>
      <c r="P118" s="57"/>
      <c r="Q118" s="57"/>
    </row>
    <row r="119" spans="1:17" ht="15" x14ac:dyDescent="0.15">
      <c r="A119" s="54" t="s">
        <v>103</v>
      </c>
      <c r="B119" s="38">
        <v>106990</v>
      </c>
      <c r="C119" s="47">
        <v>0</v>
      </c>
      <c r="D119" s="40">
        <v>7.85E-2</v>
      </c>
      <c r="E119" s="37"/>
      <c r="G119" s="57"/>
      <c r="H119" s="57"/>
      <c r="I119" s="57"/>
      <c r="J119" s="57"/>
      <c r="K119" s="57"/>
      <c r="L119" s="57"/>
      <c r="M119" s="57"/>
      <c r="N119" s="57"/>
      <c r="O119" s="57"/>
      <c r="P119" s="57"/>
      <c r="Q119" s="57"/>
    </row>
    <row r="120" spans="1:17" ht="14" customHeight="1" x14ac:dyDescent="0.15">
      <c r="A120" s="54" t="s">
        <v>103</v>
      </c>
      <c r="B120" s="38">
        <v>198630</v>
      </c>
      <c r="C120" s="47">
        <v>0</v>
      </c>
      <c r="D120" s="40">
        <v>9.8500000000000004E-2</v>
      </c>
      <c r="E120" s="37"/>
      <c r="G120" s="57" t="s">
        <v>190</v>
      </c>
      <c r="H120" s="57"/>
      <c r="I120" s="57"/>
      <c r="J120" s="57"/>
      <c r="K120" s="57"/>
      <c r="L120" s="57"/>
      <c r="M120" s="57"/>
      <c r="N120" s="57"/>
      <c r="O120" s="57"/>
      <c r="P120" s="57"/>
      <c r="Q120" s="57"/>
    </row>
    <row r="121" spans="1:17" ht="14" x14ac:dyDescent="0.15">
      <c r="A121" s="86"/>
      <c r="B121" s="38"/>
      <c r="C121" s="47"/>
      <c r="D121" s="36"/>
      <c r="E121" s="37"/>
      <c r="G121" s="57"/>
      <c r="H121" s="57"/>
      <c r="I121" s="57"/>
      <c r="J121" s="57"/>
      <c r="K121" s="57"/>
      <c r="L121" s="57"/>
      <c r="M121" s="57"/>
      <c r="N121" s="57"/>
      <c r="O121" s="57"/>
      <c r="P121" s="57"/>
      <c r="Q121" s="57"/>
    </row>
    <row r="122" spans="1:17" ht="15" x14ac:dyDescent="0.15">
      <c r="A122" s="54" t="s">
        <v>105</v>
      </c>
      <c r="B122" s="38">
        <v>10000</v>
      </c>
      <c r="C122" s="47">
        <v>0</v>
      </c>
      <c r="D122" s="39">
        <v>4.3999999999999997E-2</v>
      </c>
      <c r="E122" s="37"/>
      <c r="G122" s="55" t="s">
        <v>191</v>
      </c>
      <c r="H122" s="55"/>
      <c r="I122" s="55"/>
      <c r="J122" s="55"/>
      <c r="K122" s="55"/>
      <c r="L122" s="55"/>
      <c r="M122" s="55"/>
      <c r="N122" s="55"/>
      <c r="O122" s="55"/>
      <c r="P122" s="55"/>
      <c r="Q122" s="55"/>
    </row>
    <row r="123" spans="1:17" ht="14" x14ac:dyDescent="0.15">
      <c r="A123" s="86"/>
      <c r="B123" s="38"/>
      <c r="C123" s="47"/>
      <c r="D123" s="36"/>
      <c r="E123" s="37"/>
      <c r="G123" s="55" t="s">
        <v>192</v>
      </c>
      <c r="H123" s="55"/>
      <c r="I123" s="55"/>
      <c r="J123" s="55"/>
      <c r="K123" s="55"/>
      <c r="L123" s="55"/>
      <c r="M123" s="55"/>
      <c r="N123" s="55"/>
      <c r="O123" s="55"/>
      <c r="P123" s="55"/>
      <c r="Q123" s="55"/>
    </row>
    <row r="124" spans="1:17" ht="15" x14ac:dyDescent="0.15">
      <c r="A124" s="54" t="s">
        <v>106</v>
      </c>
      <c r="B124" s="38">
        <v>1313</v>
      </c>
      <c r="C124" s="47">
        <v>0</v>
      </c>
      <c r="D124" s="39">
        <v>0.02</v>
      </c>
      <c r="E124" s="46" t="s">
        <v>107</v>
      </c>
      <c r="G124" s="55" t="s">
        <v>193</v>
      </c>
      <c r="H124" s="55"/>
      <c r="I124" s="55"/>
      <c r="J124" s="55"/>
      <c r="K124" s="55"/>
      <c r="L124" s="55"/>
      <c r="M124" s="55"/>
      <c r="N124" s="55"/>
      <c r="O124" s="55"/>
      <c r="P124" s="55"/>
      <c r="Q124" s="55"/>
    </row>
    <row r="125" spans="1:17" ht="14" customHeight="1" x14ac:dyDescent="0.15">
      <c r="A125" s="54" t="s">
        <v>106</v>
      </c>
      <c r="B125" s="38">
        <v>2626</v>
      </c>
      <c r="C125" s="47">
        <v>0</v>
      </c>
      <c r="D125" s="39">
        <v>2.5000000000000001E-2</v>
      </c>
      <c r="E125" s="37"/>
      <c r="G125" s="55" t="s">
        <v>194</v>
      </c>
      <c r="H125" s="55"/>
      <c r="I125" s="55"/>
      <c r="J125" s="55"/>
      <c r="K125" s="55"/>
      <c r="L125" s="55"/>
      <c r="M125" s="55"/>
      <c r="N125" s="55"/>
      <c r="O125" s="55"/>
      <c r="P125" s="55"/>
      <c r="Q125" s="55"/>
    </row>
    <row r="126" spans="1:17" ht="14" customHeight="1" x14ac:dyDescent="0.15">
      <c r="A126" s="54" t="s">
        <v>106</v>
      </c>
      <c r="B126" s="38">
        <v>3939</v>
      </c>
      <c r="C126" s="47">
        <v>0</v>
      </c>
      <c r="D126" s="39">
        <v>0.03</v>
      </c>
      <c r="E126" s="37"/>
      <c r="G126" s="55" t="s">
        <v>195</v>
      </c>
      <c r="H126" s="55"/>
      <c r="I126" s="55"/>
      <c r="J126" s="55"/>
      <c r="K126" s="55"/>
      <c r="L126" s="55"/>
      <c r="M126" s="55"/>
      <c r="N126" s="55"/>
      <c r="O126" s="55"/>
      <c r="P126" s="55"/>
      <c r="Q126" s="55"/>
    </row>
    <row r="127" spans="1:17" ht="14" customHeight="1" x14ac:dyDescent="0.15">
      <c r="A127" s="54" t="s">
        <v>106</v>
      </c>
      <c r="B127" s="38">
        <v>5252</v>
      </c>
      <c r="C127" s="47">
        <v>0</v>
      </c>
      <c r="D127" s="39">
        <v>3.5000000000000003E-2</v>
      </c>
      <c r="E127" s="37"/>
      <c r="G127" s="55" t="s">
        <v>196</v>
      </c>
      <c r="H127" s="55"/>
      <c r="I127" s="55"/>
      <c r="J127" s="55"/>
      <c r="K127" s="55"/>
      <c r="L127" s="55"/>
      <c r="M127" s="55"/>
      <c r="N127" s="55"/>
      <c r="O127" s="55"/>
      <c r="P127" s="55"/>
      <c r="Q127" s="55"/>
    </row>
    <row r="128" spans="1:17" ht="14" customHeight="1" x14ac:dyDescent="0.15">
      <c r="A128" s="54" t="s">
        <v>106</v>
      </c>
      <c r="B128" s="38">
        <v>6565</v>
      </c>
      <c r="C128" s="47">
        <v>0</v>
      </c>
      <c r="D128" s="39">
        <v>0.04</v>
      </c>
      <c r="E128" s="37"/>
      <c r="G128" s="57" t="s">
        <v>197</v>
      </c>
      <c r="H128" s="57"/>
      <c r="I128" s="57"/>
      <c r="J128" s="57"/>
      <c r="K128" s="57"/>
      <c r="L128" s="57"/>
      <c r="M128" s="57"/>
      <c r="N128" s="57"/>
      <c r="O128" s="57"/>
      <c r="P128" s="57"/>
      <c r="Q128" s="57"/>
    </row>
    <row r="129" spans="1:29" ht="14" customHeight="1" x14ac:dyDescent="0.15">
      <c r="A129" s="54" t="s">
        <v>106</v>
      </c>
      <c r="B129" s="38">
        <v>7878</v>
      </c>
      <c r="C129" s="47">
        <v>0</v>
      </c>
      <c r="D129" s="39">
        <v>4.4999999999999998E-2</v>
      </c>
      <c r="E129" s="37"/>
      <c r="G129" s="57"/>
      <c r="H129" s="57"/>
      <c r="I129" s="57"/>
      <c r="J129" s="57"/>
      <c r="K129" s="57"/>
      <c r="L129" s="57"/>
      <c r="M129" s="57"/>
      <c r="N129" s="57"/>
      <c r="O129" s="57"/>
      <c r="P129" s="57"/>
      <c r="Q129" s="57"/>
    </row>
    <row r="130" spans="1:29" ht="14" customHeight="1" x14ac:dyDescent="0.15">
      <c r="A130" s="54" t="s">
        <v>106</v>
      </c>
      <c r="B130" s="38">
        <v>9191</v>
      </c>
      <c r="C130" s="47">
        <v>0</v>
      </c>
      <c r="D130" s="39">
        <v>4.7E-2</v>
      </c>
      <c r="E130" s="37"/>
      <c r="G130" s="77"/>
      <c r="H130" s="78"/>
      <c r="I130" s="78"/>
      <c r="J130" s="78"/>
      <c r="K130" s="78"/>
      <c r="L130" s="78"/>
      <c r="M130" s="78"/>
      <c r="N130" s="78"/>
      <c r="O130" s="78"/>
      <c r="P130" s="78"/>
      <c r="Q130" s="79"/>
    </row>
    <row r="131" spans="1:29" ht="13" customHeight="1" x14ac:dyDescent="0.15">
      <c r="A131" s="86"/>
      <c r="B131" s="38"/>
      <c r="C131" s="47"/>
      <c r="D131" s="36"/>
      <c r="E131" s="37"/>
      <c r="G131" s="77"/>
      <c r="H131" s="78"/>
      <c r="I131" s="78"/>
      <c r="J131" s="78"/>
      <c r="K131" s="78"/>
      <c r="L131" s="78"/>
      <c r="M131" s="78"/>
      <c r="N131" s="78"/>
      <c r="O131" s="78"/>
      <c r="P131" s="78"/>
      <c r="Q131" s="79"/>
    </row>
    <row r="132" spans="1:29" ht="14" customHeight="1" x14ac:dyDescent="0.15">
      <c r="A132" s="54" t="s">
        <v>108</v>
      </c>
      <c r="B132" s="38">
        <v>0</v>
      </c>
      <c r="C132" s="47">
        <v>0</v>
      </c>
      <c r="D132" s="39">
        <v>4.7E-2</v>
      </c>
      <c r="E132" s="46" t="s">
        <v>109</v>
      </c>
      <c r="G132" s="77"/>
      <c r="H132" s="78"/>
      <c r="I132" s="78"/>
      <c r="J132" s="78"/>
      <c r="K132" s="78"/>
      <c r="L132" s="78"/>
      <c r="M132" s="78"/>
      <c r="N132" s="78"/>
      <c r="O132" s="78"/>
      <c r="P132" s="78"/>
      <c r="Q132" s="79"/>
    </row>
    <row r="133" spans="1:29" ht="13" customHeight="1" x14ac:dyDescent="0.15">
      <c r="A133" s="86"/>
      <c r="B133" s="38">
        <v>21100</v>
      </c>
      <c r="C133" s="47">
        <v>0</v>
      </c>
      <c r="D133" s="39">
        <v>5.8999999999999997E-2</v>
      </c>
      <c r="E133" s="37"/>
      <c r="G133" s="77"/>
      <c r="H133" s="78"/>
      <c r="I133" s="78"/>
      <c r="J133" s="78"/>
      <c r="K133" s="78"/>
      <c r="L133" s="78"/>
      <c r="M133" s="78"/>
      <c r="N133" s="78"/>
      <c r="O133" s="78"/>
      <c r="P133" s="78"/>
      <c r="Q133" s="79"/>
    </row>
    <row r="134" spans="1:29" ht="13" customHeight="1" x14ac:dyDescent="0.15">
      <c r="A134" s="86"/>
      <c r="B134" s="38"/>
      <c r="C134" s="47"/>
      <c r="D134" s="36"/>
      <c r="E134" s="37"/>
      <c r="G134" s="77"/>
      <c r="H134" s="78"/>
      <c r="I134" s="78"/>
      <c r="J134" s="78"/>
      <c r="K134" s="78"/>
      <c r="L134" s="78"/>
      <c r="M134" s="78"/>
      <c r="N134" s="78"/>
      <c r="O134" s="78"/>
      <c r="P134" s="78"/>
      <c r="Q134" s="79"/>
    </row>
    <row r="135" spans="1:29" ht="14" customHeight="1" x14ac:dyDescent="0.15">
      <c r="A135" s="54" t="s">
        <v>110</v>
      </c>
      <c r="B135" s="38">
        <v>0</v>
      </c>
      <c r="C135" s="47">
        <v>0</v>
      </c>
      <c r="D135" s="40">
        <v>2.46E-2</v>
      </c>
      <c r="E135" s="46" t="s">
        <v>111</v>
      </c>
      <c r="G135" s="77"/>
      <c r="H135" s="78"/>
      <c r="I135" s="78"/>
      <c r="J135" s="78"/>
      <c r="K135" s="78"/>
      <c r="L135" s="78"/>
      <c r="M135" s="78"/>
      <c r="N135" s="78"/>
      <c r="O135" s="78"/>
      <c r="P135" s="78"/>
      <c r="Q135" s="79"/>
    </row>
    <row r="136" spans="1:29" ht="14" customHeight="1" x14ac:dyDescent="0.15">
      <c r="A136" s="54" t="s">
        <v>110</v>
      </c>
      <c r="B136" s="38">
        <v>4030</v>
      </c>
      <c r="C136" s="47">
        <v>0</v>
      </c>
      <c r="D136" s="40">
        <v>3.5099999999999999E-2</v>
      </c>
      <c r="E136" s="37"/>
      <c r="G136" s="77"/>
      <c r="H136" s="78"/>
      <c r="I136" s="78"/>
      <c r="J136" s="78"/>
      <c r="K136" s="78"/>
      <c r="L136" s="78"/>
      <c r="M136" s="78"/>
      <c r="N136" s="78"/>
      <c r="O136" s="78"/>
      <c r="P136" s="78"/>
      <c r="Q136" s="79"/>
      <c r="R136" s="46"/>
    </row>
    <row r="137" spans="1:29" ht="14" customHeight="1" x14ac:dyDescent="0.15">
      <c r="A137" s="54" t="s">
        <v>110</v>
      </c>
      <c r="B137" s="38">
        <v>24120</v>
      </c>
      <c r="C137" s="47">
        <v>0</v>
      </c>
      <c r="D137" s="40">
        <v>5.0099999999999999E-2</v>
      </c>
      <c r="E137" s="37"/>
      <c r="G137" s="77"/>
      <c r="H137" s="78"/>
      <c r="I137" s="78"/>
      <c r="J137" s="78"/>
      <c r="K137" s="78"/>
      <c r="L137" s="78"/>
      <c r="M137" s="78"/>
      <c r="N137" s="78"/>
      <c r="O137" s="78"/>
      <c r="P137" s="78"/>
      <c r="Q137" s="79"/>
      <c r="R137" s="46"/>
    </row>
    <row r="138" spans="1:29" ht="14" customHeight="1" x14ac:dyDescent="0.15">
      <c r="A138" s="54" t="s">
        <v>110</v>
      </c>
      <c r="B138" s="38">
        <v>38870</v>
      </c>
      <c r="C138" s="47">
        <v>0</v>
      </c>
      <c r="D138" s="39">
        <v>5.1999999999999998E-2</v>
      </c>
      <c r="E138" s="37"/>
      <c r="G138" s="77"/>
      <c r="H138" s="78"/>
      <c r="I138" s="78"/>
      <c r="J138" s="78"/>
      <c r="K138" s="78"/>
      <c r="L138" s="78"/>
      <c r="M138" s="78"/>
      <c r="N138" s="78"/>
      <c r="O138" s="78"/>
      <c r="P138" s="78"/>
      <c r="Q138" s="79"/>
      <c r="R138" s="46"/>
    </row>
    <row r="139" spans="1:29" ht="14" x14ac:dyDescent="0.15">
      <c r="A139" s="86"/>
      <c r="B139" s="38"/>
      <c r="C139" s="47"/>
      <c r="D139" s="36"/>
      <c r="E139" s="37"/>
      <c r="G139" s="77"/>
      <c r="H139" s="78"/>
      <c r="I139" s="78"/>
      <c r="J139" s="78"/>
      <c r="K139" s="78"/>
      <c r="L139" s="78"/>
      <c r="M139" s="78"/>
      <c r="N139" s="78"/>
      <c r="O139" s="78"/>
      <c r="P139" s="78"/>
      <c r="Q139" s="79"/>
      <c r="R139" s="46"/>
    </row>
    <row r="140" spans="1:29" ht="15" x14ac:dyDescent="0.15">
      <c r="A140" s="54" t="s">
        <v>112</v>
      </c>
      <c r="B140" s="38">
        <v>0</v>
      </c>
      <c r="C140" s="47">
        <v>0</v>
      </c>
      <c r="D140" s="36">
        <v>0</v>
      </c>
      <c r="E140" s="37"/>
      <c r="G140" s="77"/>
      <c r="H140" s="78"/>
      <c r="I140" s="78"/>
      <c r="J140" s="78"/>
      <c r="K140" s="78"/>
      <c r="L140" s="78"/>
      <c r="M140" s="78"/>
      <c r="N140" s="78"/>
      <c r="O140" s="78"/>
      <c r="P140" s="78"/>
      <c r="Q140" s="79"/>
      <c r="R140" s="46"/>
    </row>
    <row r="141" spans="1:29" ht="13" customHeight="1" x14ac:dyDescent="0.15">
      <c r="A141" s="86"/>
      <c r="B141" s="38"/>
      <c r="C141" s="47"/>
      <c r="D141" s="36"/>
      <c r="E141" s="37"/>
      <c r="H141" s="77"/>
      <c r="I141" s="78"/>
      <c r="J141" s="78"/>
      <c r="K141" s="78"/>
      <c r="L141" s="78"/>
      <c r="M141" s="78"/>
      <c r="N141" s="78"/>
      <c r="O141" s="78"/>
      <c r="P141" s="78"/>
      <c r="Q141" s="78"/>
      <c r="R141" s="79"/>
      <c r="S141" s="77"/>
      <c r="T141" s="78"/>
      <c r="U141" s="78"/>
      <c r="V141" s="78"/>
      <c r="W141" s="78"/>
      <c r="X141" s="78"/>
      <c r="Y141" s="78"/>
      <c r="Z141" s="78"/>
      <c r="AA141" s="78"/>
      <c r="AB141" s="78"/>
      <c r="AC141" s="79"/>
    </row>
    <row r="142" spans="1:29" ht="14" customHeight="1" x14ac:dyDescent="0.15">
      <c r="A142" s="54" t="s">
        <v>113</v>
      </c>
      <c r="B142" s="38">
        <v>0</v>
      </c>
      <c r="C142" s="47">
        <v>0</v>
      </c>
      <c r="D142" s="36">
        <v>0</v>
      </c>
      <c r="E142" s="37"/>
    </row>
    <row r="143" spans="1:29" ht="13" customHeight="1" x14ac:dyDescent="0.15">
      <c r="A143" s="86"/>
      <c r="B143" s="38"/>
      <c r="C143" s="47"/>
      <c r="D143" s="36"/>
      <c r="E143" s="37"/>
      <c r="H143" s="77"/>
      <c r="I143" s="78"/>
      <c r="J143" s="78"/>
      <c r="K143" s="78"/>
      <c r="L143" s="78"/>
      <c r="M143" s="78"/>
      <c r="N143" s="78"/>
      <c r="O143" s="78"/>
      <c r="P143" s="78"/>
      <c r="Q143" s="78"/>
      <c r="R143" s="79"/>
    </row>
    <row r="144" spans="1:29" ht="14" customHeight="1" x14ac:dyDescent="0.15">
      <c r="A144" s="54" t="s">
        <v>114</v>
      </c>
      <c r="B144" s="38">
        <v>0</v>
      </c>
      <c r="C144" s="47">
        <v>0</v>
      </c>
      <c r="D144" s="43">
        <v>1.4E-2</v>
      </c>
      <c r="E144" s="46" t="s">
        <v>115</v>
      </c>
      <c r="H144" s="77"/>
      <c r="I144" s="78"/>
      <c r="J144" s="78"/>
      <c r="K144" s="78"/>
      <c r="L144" s="78"/>
      <c r="M144" s="78"/>
      <c r="N144" s="78"/>
      <c r="O144" s="78"/>
      <c r="P144" s="78"/>
      <c r="Q144" s="78"/>
      <c r="R144" s="79"/>
    </row>
    <row r="145" spans="1:18" ht="14" customHeight="1" x14ac:dyDescent="0.15">
      <c r="A145" s="54" t="s">
        <v>114</v>
      </c>
      <c r="B145" s="38">
        <v>20000</v>
      </c>
      <c r="C145" s="47">
        <v>0</v>
      </c>
      <c r="D145" s="43">
        <v>1.7500000000000002E-2</v>
      </c>
      <c r="E145" s="37"/>
      <c r="H145" s="77"/>
      <c r="I145" s="78"/>
      <c r="J145" s="78"/>
      <c r="K145" s="78"/>
      <c r="L145" s="78"/>
      <c r="M145" s="78"/>
      <c r="N145" s="78"/>
      <c r="O145" s="78"/>
      <c r="P145" s="78"/>
      <c r="Q145" s="78"/>
      <c r="R145" s="79"/>
    </row>
    <row r="146" spans="1:18" ht="14" customHeight="1" x14ac:dyDescent="0.15">
      <c r="A146" s="54" t="s">
        <v>114</v>
      </c>
      <c r="B146" s="38">
        <v>35000</v>
      </c>
      <c r="C146" s="47">
        <v>0</v>
      </c>
      <c r="D146" s="43">
        <v>3.5000000000000003E-2</v>
      </c>
      <c r="E146" s="37"/>
      <c r="H146" s="77"/>
      <c r="I146" s="78"/>
      <c r="J146" s="78"/>
      <c r="K146" s="78"/>
      <c r="L146" s="78"/>
      <c r="M146" s="78"/>
      <c r="N146" s="78"/>
      <c r="O146" s="78"/>
      <c r="P146" s="78"/>
      <c r="Q146" s="78"/>
      <c r="R146" s="79"/>
    </row>
    <row r="147" spans="1:18" ht="14" customHeight="1" x14ac:dyDescent="0.15">
      <c r="A147" s="54" t="s">
        <v>114</v>
      </c>
      <c r="B147" s="38">
        <v>40000</v>
      </c>
      <c r="C147" s="47">
        <v>0</v>
      </c>
      <c r="D147" s="41">
        <v>5.525E-2</v>
      </c>
      <c r="E147" s="37"/>
      <c r="H147" s="77"/>
      <c r="I147" s="78"/>
      <c r="J147" s="78"/>
      <c r="K147" s="78"/>
      <c r="L147" s="78"/>
      <c r="M147" s="78"/>
      <c r="N147" s="78"/>
      <c r="O147" s="78"/>
      <c r="P147" s="78"/>
      <c r="Q147" s="78"/>
      <c r="R147" s="79"/>
    </row>
    <row r="148" spans="1:18" ht="14" customHeight="1" x14ac:dyDescent="0.15">
      <c r="A148" s="54" t="s">
        <v>114</v>
      </c>
      <c r="B148" s="38">
        <v>75000</v>
      </c>
      <c r="C148" s="47">
        <v>0</v>
      </c>
      <c r="D148" s="43">
        <v>6.3700000000000007E-2</v>
      </c>
      <c r="E148" s="37"/>
      <c r="H148" s="77"/>
      <c r="I148" s="78"/>
      <c r="J148" s="78"/>
      <c r="K148" s="78"/>
      <c r="L148" s="78"/>
      <c r="M148" s="78"/>
      <c r="N148" s="78"/>
      <c r="O148" s="78"/>
      <c r="P148" s="78"/>
      <c r="Q148" s="78"/>
      <c r="R148" s="79"/>
    </row>
    <row r="149" spans="1:18" ht="14" customHeight="1" x14ac:dyDescent="0.15">
      <c r="A149" s="54" t="s">
        <v>114</v>
      </c>
      <c r="B149" s="38">
        <v>500000</v>
      </c>
      <c r="C149" s="47">
        <v>0</v>
      </c>
      <c r="D149" s="43">
        <v>8.9700000000000002E-2</v>
      </c>
      <c r="E149" s="37"/>
      <c r="H149" s="77"/>
      <c r="I149" s="78"/>
      <c r="J149" s="78"/>
      <c r="K149" s="78"/>
      <c r="L149" s="78"/>
      <c r="M149" s="78"/>
      <c r="N149" s="78"/>
      <c r="O149" s="78"/>
      <c r="P149" s="78"/>
      <c r="Q149" s="78"/>
      <c r="R149" s="79"/>
    </row>
    <row r="150" spans="1:18" ht="14" customHeight="1" x14ac:dyDescent="0.15">
      <c r="A150" s="54" t="s">
        <v>114</v>
      </c>
      <c r="B150" s="38">
        <v>1000000</v>
      </c>
      <c r="C150" s="47">
        <v>0</v>
      </c>
      <c r="D150" s="43">
        <v>0.1075</v>
      </c>
      <c r="E150" s="37"/>
      <c r="H150" s="77"/>
      <c r="I150" s="78"/>
      <c r="J150" s="78"/>
      <c r="K150" s="78"/>
      <c r="L150" s="78"/>
      <c r="M150" s="78"/>
      <c r="N150" s="78"/>
      <c r="O150" s="78"/>
      <c r="P150" s="78"/>
      <c r="Q150" s="78"/>
      <c r="R150" s="79"/>
    </row>
    <row r="151" spans="1:18" ht="13" customHeight="1" x14ac:dyDescent="0.15">
      <c r="A151" s="86"/>
      <c r="B151" s="38"/>
      <c r="C151" s="47"/>
      <c r="D151" s="36"/>
      <c r="E151" s="37"/>
      <c r="H151" s="77"/>
      <c r="I151" s="78"/>
      <c r="J151" s="78"/>
      <c r="K151" s="78"/>
      <c r="L151" s="78"/>
      <c r="M151" s="78"/>
      <c r="N151" s="78"/>
      <c r="O151" s="78"/>
      <c r="P151" s="78"/>
      <c r="Q151" s="78"/>
      <c r="R151" s="79"/>
    </row>
    <row r="152" spans="1:18" ht="14" customHeight="1" x14ac:dyDescent="0.15">
      <c r="A152" s="54" t="s">
        <v>116</v>
      </c>
      <c r="B152" s="38">
        <v>0</v>
      </c>
      <c r="C152" s="47">
        <v>0</v>
      </c>
      <c r="D152" s="39">
        <v>1.4999999999999999E-2</v>
      </c>
      <c r="E152" s="46" t="s">
        <v>117</v>
      </c>
      <c r="H152" s="77"/>
      <c r="I152" s="78"/>
      <c r="J152" s="78"/>
      <c r="K152" s="78"/>
      <c r="L152" s="78"/>
      <c r="M152" s="78"/>
      <c r="N152" s="78"/>
      <c r="O152" s="78"/>
      <c r="P152" s="78"/>
      <c r="Q152" s="78"/>
      <c r="R152" s="79"/>
    </row>
    <row r="153" spans="1:18" ht="14" customHeight="1" x14ac:dyDescent="0.15">
      <c r="A153" s="54" t="s">
        <v>116</v>
      </c>
      <c r="B153" s="38">
        <v>5500</v>
      </c>
      <c r="C153" s="47">
        <v>0</v>
      </c>
      <c r="D153" s="39">
        <v>3.2000000000000001E-2</v>
      </c>
      <c r="E153" s="37"/>
      <c r="H153" s="77"/>
      <c r="I153" s="78"/>
      <c r="J153" s="78"/>
      <c r="K153" s="78"/>
      <c r="L153" s="78"/>
      <c r="M153" s="78"/>
      <c r="N153" s="78"/>
      <c r="O153" s="78"/>
      <c r="P153" s="78"/>
      <c r="Q153" s="78"/>
      <c r="R153" s="79"/>
    </row>
    <row r="154" spans="1:18" ht="14" customHeight="1" x14ac:dyDescent="0.15">
      <c r="A154" s="54" t="s">
        <v>116</v>
      </c>
      <c r="B154" s="38">
        <v>16500</v>
      </c>
      <c r="C154" s="47">
        <v>0</v>
      </c>
      <c r="D154" s="39">
        <v>4.2999999999999997E-2</v>
      </c>
      <c r="E154" s="37"/>
      <c r="H154" s="77"/>
      <c r="I154" s="78"/>
      <c r="J154" s="78"/>
      <c r="K154" s="78"/>
      <c r="L154" s="78"/>
      <c r="M154" s="78"/>
      <c r="N154" s="78"/>
      <c r="O154" s="78"/>
      <c r="P154" s="78"/>
      <c r="Q154" s="78"/>
      <c r="R154" s="79"/>
    </row>
    <row r="155" spans="1:18" ht="14" customHeight="1" x14ac:dyDescent="0.15">
      <c r="A155" s="54" t="s">
        <v>116</v>
      </c>
      <c r="B155" s="38">
        <v>33500</v>
      </c>
      <c r="C155" s="47">
        <v>0</v>
      </c>
      <c r="D155" s="39">
        <v>4.7E-2</v>
      </c>
      <c r="E155" s="37"/>
      <c r="H155" s="77"/>
      <c r="I155" s="78"/>
      <c r="J155" s="78"/>
      <c r="K155" s="78"/>
      <c r="L155" s="78"/>
      <c r="M155" s="78"/>
      <c r="N155" s="78"/>
      <c r="O155" s="78"/>
      <c r="P155" s="78"/>
      <c r="Q155" s="78"/>
      <c r="R155" s="79"/>
    </row>
    <row r="156" spans="1:18" ht="14" customHeight="1" x14ac:dyDescent="0.15">
      <c r="A156" s="54" t="s">
        <v>116</v>
      </c>
      <c r="B156" s="38">
        <v>66500</v>
      </c>
      <c r="C156" s="47">
        <v>0</v>
      </c>
      <c r="D156" s="39">
        <v>4.9000000000000002E-2</v>
      </c>
      <c r="E156" s="37"/>
      <c r="H156" s="77"/>
      <c r="I156" s="78"/>
      <c r="J156" s="78"/>
      <c r="K156" s="78"/>
      <c r="L156" s="78"/>
      <c r="M156" s="78"/>
      <c r="N156" s="78"/>
      <c r="O156" s="78"/>
      <c r="P156" s="78"/>
      <c r="Q156" s="78"/>
      <c r="R156" s="79"/>
    </row>
    <row r="157" spans="1:18" ht="14" customHeight="1" x14ac:dyDescent="0.15">
      <c r="A157" s="54" t="s">
        <v>116</v>
      </c>
      <c r="B157" s="38">
        <v>210000</v>
      </c>
      <c r="C157" s="47">
        <v>0</v>
      </c>
      <c r="D157" s="39">
        <v>5.8999999999999997E-2</v>
      </c>
      <c r="E157" s="37"/>
      <c r="H157" s="77"/>
      <c r="I157" s="78"/>
      <c r="J157" s="78"/>
      <c r="K157" s="78"/>
      <c r="L157" s="78"/>
      <c r="M157" s="78"/>
      <c r="N157" s="78"/>
      <c r="O157" s="78"/>
      <c r="P157" s="78"/>
      <c r="Q157" s="78"/>
      <c r="R157" s="79"/>
    </row>
    <row r="158" spans="1:18" ht="13" customHeight="1" x14ac:dyDescent="0.15">
      <c r="A158" s="86"/>
      <c r="B158" s="38"/>
      <c r="C158" s="47"/>
      <c r="D158" s="36"/>
      <c r="E158" s="37"/>
      <c r="H158" s="77"/>
      <c r="I158" s="78"/>
      <c r="J158" s="78"/>
      <c r="K158" s="78"/>
      <c r="L158" s="78"/>
      <c r="M158" s="78"/>
      <c r="N158" s="78"/>
      <c r="O158" s="78"/>
      <c r="P158" s="78"/>
      <c r="Q158" s="78"/>
      <c r="R158" s="79"/>
    </row>
    <row r="159" spans="1:18" ht="14" customHeight="1" x14ac:dyDescent="0.15">
      <c r="A159" s="54" t="s">
        <v>118</v>
      </c>
      <c r="B159" s="38">
        <v>0</v>
      </c>
      <c r="C159" s="47">
        <v>0</v>
      </c>
      <c r="D159" s="39">
        <v>0.04</v>
      </c>
      <c r="E159" s="46" t="s">
        <v>119</v>
      </c>
      <c r="H159" s="77"/>
      <c r="I159" s="78"/>
      <c r="J159" s="78"/>
      <c r="K159" s="78"/>
      <c r="L159" s="78"/>
      <c r="M159" s="78"/>
      <c r="N159" s="78"/>
      <c r="O159" s="78"/>
      <c r="P159" s="78"/>
      <c r="Q159" s="78"/>
      <c r="R159" s="79"/>
    </row>
    <row r="160" spans="1:18" ht="14" customHeight="1" x14ac:dyDescent="0.15">
      <c r="A160" s="54" t="s">
        <v>118</v>
      </c>
      <c r="B160" s="38">
        <v>8500</v>
      </c>
      <c r="C160" s="47">
        <v>0</v>
      </c>
      <c r="D160" s="39">
        <v>4.4999999999999998E-2</v>
      </c>
      <c r="E160" s="37"/>
      <c r="H160" s="77"/>
      <c r="I160" s="78"/>
      <c r="J160" s="78"/>
      <c r="K160" s="78"/>
      <c r="L160" s="78"/>
      <c r="M160" s="78"/>
      <c r="N160" s="78"/>
      <c r="O160" s="78"/>
      <c r="P160" s="78"/>
      <c r="Q160" s="78"/>
      <c r="R160" s="79"/>
    </row>
    <row r="161" spans="1:18" ht="14" customHeight="1" x14ac:dyDescent="0.15">
      <c r="A161" s="54" t="s">
        <v>118</v>
      </c>
      <c r="B161" s="38">
        <v>11700</v>
      </c>
      <c r="C161" s="47">
        <v>0</v>
      </c>
      <c r="D161" s="40">
        <v>5.2499999999999998E-2</v>
      </c>
      <c r="E161" s="37"/>
      <c r="H161" s="77"/>
      <c r="I161" s="78"/>
      <c r="J161" s="78"/>
      <c r="K161" s="78"/>
      <c r="L161" s="78"/>
      <c r="M161" s="78"/>
      <c r="N161" s="78"/>
      <c r="O161" s="78"/>
      <c r="P161" s="78"/>
      <c r="Q161" s="78"/>
      <c r="R161" s="79"/>
    </row>
    <row r="162" spans="1:18" ht="14" customHeight="1" x14ac:dyDescent="0.15">
      <c r="A162" s="54" t="s">
        <v>118</v>
      </c>
      <c r="B162" s="38">
        <v>13900</v>
      </c>
      <c r="C162" s="47">
        <v>0</v>
      </c>
      <c r="D162" s="39">
        <v>5.5E-2</v>
      </c>
      <c r="E162" s="37"/>
      <c r="H162" s="77"/>
      <c r="I162" s="78"/>
      <c r="J162" s="78"/>
      <c r="K162" s="78"/>
      <c r="L162" s="78"/>
      <c r="M162" s="78"/>
      <c r="N162" s="78"/>
      <c r="O162" s="78"/>
      <c r="P162" s="78"/>
      <c r="Q162" s="78"/>
      <c r="R162" s="79"/>
    </row>
    <row r="163" spans="1:18" ht="14" customHeight="1" x14ac:dyDescent="0.15">
      <c r="A163" s="54" t="s">
        <v>118</v>
      </c>
      <c r="B163" s="38">
        <v>80650</v>
      </c>
      <c r="C163" s="47">
        <v>0</v>
      </c>
      <c r="D163" s="39">
        <v>0.06</v>
      </c>
      <c r="E163" s="37"/>
      <c r="H163" s="77"/>
      <c r="I163" s="78"/>
      <c r="J163" s="78"/>
      <c r="K163" s="78"/>
      <c r="L163" s="78"/>
      <c r="M163" s="78"/>
      <c r="N163" s="78"/>
      <c r="O163" s="78"/>
      <c r="P163" s="78"/>
      <c r="Q163" s="78"/>
      <c r="R163" s="79"/>
    </row>
    <row r="164" spans="1:18" ht="14" customHeight="1" x14ac:dyDescent="0.15">
      <c r="A164" s="54" t="s">
        <v>118</v>
      </c>
      <c r="B164" s="38">
        <v>215400</v>
      </c>
      <c r="C164" s="47">
        <v>0</v>
      </c>
      <c r="D164" s="40">
        <v>6.8500000000000005E-2</v>
      </c>
      <c r="E164" s="37"/>
      <c r="H164" s="77"/>
      <c r="I164" s="78"/>
      <c r="J164" s="78"/>
      <c r="K164" s="78"/>
      <c r="L164" s="78"/>
      <c r="M164" s="78"/>
      <c r="N164" s="78"/>
      <c r="O164" s="78"/>
      <c r="P164" s="78"/>
      <c r="Q164" s="78"/>
      <c r="R164" s="79"/>
    </row>
    <row r="165" spans="1:18" ht="14" customHeight="1" x14ac:dyDescent="0.15">
      <c r="A165" s="54" t="s">
        <v>118</v>
      </c>
      <c r="B165" s="38">
        <v>1077550</v>
      </c>
      <c r="C165" s="47">
        <v>0</v>
      </c>
      <c r="D165" s="40">
        <v>9.6500000000000002E-2</v>
      </c>
      <c r="E165" s="37"/>
      <c r="H165" s="77"/>
      <c r="I165" s="78"/>
      <c r="J165" s="78"/>
      <c r="K165" s="78"/>
      <c r="L165" s="78"/>
      <c r="M165" s="78"/>
      <c r="N165" s="78"/>
      <c r="O165" s="78"/>
      <c r="P165" s="78"/>
      <c r="Q165" s="78"/>
      <c r="R165" s="79"/>
    </row>
    <row r="166" spans="1:18" ht="14" customHeight="1" x14ac:dyDescent="0.15">
      <c r="A166" s="54" t="s">
        <v>118</v>
      </c>
      <c r="B166" s="38">
        <v>5000000</v>
      </c>
      <c r="C166" s="47">
        <v>0</v>
      </c>
      <c r="D166" s="39">
        <v>0.10299999999999999</v>
      </c>
      <c r="E166" s="37"/>
      <c r="H166" s="77"/>
      <c r="I166" s="78"/>
      <c r="J166" s="78"/>
      <c r="K166" s="78"/>
      <c r="L166" s="78"/>
      <c r="M166" s="78"/>
      <c r="N166" s="78"/>
      <c r="O166" s="78"/>
      <c r="P166" s="78"/>
      <c r="Q166" s="78"/>
      <c r="R166" s="79"/>
    </row>
    <row r="167" spans="1:18" ht="14" customHeight="1" x14ac:dyDescent="0.15">
      <c r="A167" s="54" t="s">
        <v>118</v>
      </c>
      <c r="B167" s="38">
        <v>25000000</v>
      </c>
      <c r="C167" s="47">
        <v>0</v>
      </c>
      <c r="D167" s="39">
        <v>0.109</v>
      </c>
      <c r="E167" s="37"/>
      <c r="H167" s="77"/>
      <c r="I167" s="78"/>
      <c r="J167" s="78"/>
      <c r="K167" s="78"/>
      <c r="L167" s="78"/>
      <c r="M167" s="78"/>
      <c r="N167" s="78"/>
      <c r="O167" s="78"/>
      <c r="P167" s="78"/>
      <c r="Q167" s="78"/>
      <c r="R167" s="79"/>
    </row>
    <row r="168" spans="1:18" ht="13" customHeight="1" x14ac:dyDescent="0.15">
      <c r="A168" s="86"/>
      <c r="B168" s="38"/>
      <c r="C168" s="47"/>
      <c r="D168" s="36"/>
      <c r="E168" s="37"/>
      <c r="H168" s="77"/>
      <c r="I168" s="78"/>
      <c r="J168" s="78"/>
      <c r="K168" s="78"/>
      <c r="L168" s="78"/>
      <c r="M168" s="78"/>
      <c r="N168" s="78"/>
      <c r="O168" s="78"/>
      <c r="P168" s="78"/>
      <c r="Q168" s="78"/>
      <c r="R168" s="79"/>
    </row>
    <row r="169" spans="1:18" ht="14" customHeight="1" x14ac:dyDescent="0.15">
      <c r="A169" s="54" t="s">
        <v>120</v>
      </c>
      <c r="B169" s="38">
        <v>0</v>
      </c>
      <c r="C169" s="47">
        <v>0</v>
      </c>
      <c r="D169" s="40">
        <v>4.2500000000000003E-2</v>
      </c>
      <c r="E169" s="37"/>
      <c r="H169" s="77"/>
      <c r="I169" s="78"/>
      <c r="J169" s="78"/>
      <c r="K169" s="78"/>
      <c r="L169" s="78"/>
      <c r="M169" s="78"/>
      <c r="N169" s="78"/>
      <c r="O169" s="78"/>
      <c r="P169" s="78"/>
      <c r="Q169" s="78"/>
      <c r="R169" s="79"/>
    </row>
    <row r="170" spans="1:18" ht="13" customHeight="1" x14ac:dyDescent="0.15">
      <c r="A170" s="86"/>
      <c r="B170" s="38"/>
      <c r="C170" s="47"/>
      <c r="D170" s="36"/>
      <c r="E170" s="37"/>
      <c r="H170" s="77"/>
      <c r="I170" s="78"/>
      <c r="J170" s="78"/>
      <c r="K170" s="78"/>
      <c r="L170" s="78"/>
      <c r="M170" s="78"/>
      <c r="N170" s="78"/>
      <c r="O170" s="78"/>
      <c r="P170" s="78"/>
      <c r="Q170" s="78"/>
      <c r="R170" s="79"/>
    </row>
    <row r="171" spans="1:18" ht="14" customHeight="1" x14ac:dyDescent="0.15">
      <c r="A171" s="54" t="s">
        <v>121</v>
      </c>
      <c r="B171" s="38">
        <v>48475</v>
      </c>
      <c r="C171" s="47">
        <v>0</v>
      </c>
      <c r="D171" s="40">
        <v>1.95E-2</v>
      </c>
      <c r="E171" s="46" t="s">
        <v>122</v>
      </c>
      <c r="H171" s="77"/>
      <c r="I171" s="78"/>
      <c r="J171" s="78"/>
      <c r="K171" s="78"/>
      <c r="L171" s="78"/>
      <c r="M171" s="78"/>
      <c r="N171" s="78"/>
      <c r="O171" s="78"/>
      <c r="P171" s="78"/>
      <c r="Q171" s="78"/>
      <c r="R171" s="79"/>
    </row>
    <row r="172" spans="1:18" ht="13" customHeight="1" x14ac:dyDescent="0.15">
      <c r="A172" s="86"/>
      <c r="B172" s="38">
        <v>244825</v>
      </c>
      <c r="C172" s="47">
        <v>0</v>
      </c>
      <c r="D172" s="39">
        <v>2.5000000000000001E-2</v>
      </c>
      <c r="E172" s="37"/>
      <c r="H172" s="77"/>
      <c r="I172" s="78"/>
      <c r="J172" s="78"/>
      <c r="K172" s="78"/>
      <c r="L172" s="78"/>
      <c r="M172" s="78"/>
      <c r="N172" s="78"/>
      <c r="O172" s="78"/>
      <c r="P172" s="78"/>
      <c r="Q172" s="78"/>
      <c r="R172" s="79"/>
    </row>
    <row r="173" spans="1:18" ht="13" customHeight="1" x14ac:dyDescent="0.15">
      <c r="A173" s="86"/>
      <c r="B173" s="38"/>
      <c r="C173" s="47"/>
      <c r="D173" s="36"/>
      <c r="E173" s="37"/>
      <c r="H173" s="77"/>
      <c r="I173" s="78"/>
      <c r="J173" s="78"/>
      <c r="K173" s="78"/>
      <c r="L173" s="78"/>
      <c r="M173" s="78"/>
      <c r="N173" s="78"/>
      <c r="O173" s="78"/>
      <c r="P173" s="78"/>
      <c r="Q173" s="78"/>
      <c r="R173" s="79"/>
    </row>
    <row r="174" spans="1:18" ht="14" customHeight="1" x14ac:dyDescent="0.15">
      <c r="A174" s="54" t="s">
        <v>123</v>
      </c>
      <c r="B174" s="38">
        <v>26050</v>
      </c>
      <c r="C174" s="47">
        <v>0</v>
      </c>
      <c r="D174" s="43">
        <v>2.75E-2</v>
      </c>
      <c r="E174" s="46" t="s">
        <v>124</v>
      </c>
      <c r="H174" s="77"/>
      <c r="I174" s="78"/>
      <c r="J174" s="78"/>
      <c r="K174" s="78"/>
      <c r="L174" s="78"/>
      <c r="M174" s="78"/>
      <c r="N174" s="78"/>
      <c r="O174" s="78"/>
      <c r="P174" s="78"/>
      <c r="Q174" s="78"/>
      <c r="R174" s="79"/>
    </row>
    <row r="175" spans="1:18" ht="14" customHeight="1" x14ac:dyDescent="0.15">
      <c r="A175" s="54" t="s">
        <v>123</v>
      </c>
      <c r="B175" s="38">
        <v>100000</v>
      </c>
      <c r="C175" s="47">
        <v>0</v>
      </c>
      <c r="D175" s="43">
        <v>3.5000000000000003E-2</v>
      </c>
      <c r="E175" s="37"/>
      <c r="H175" s="77"/>
      <c r="I175" s="78"/>
      <c r="J175" s="78"/>
      <c r="K175" s="78"/>
      <c r="L175" s="78"/>
      <c r="M175" s="78"/>
      <c r="N175" s="78"/>
      <c r="O175" s="78"/>
      <c r="P175" s="78"/>
      <c r="Q175" s="78"/>
      <c r="R175" s="79"/>
    </row>
    <row r="176" spans="1:18" ht="13" customHeight="1" x14ac:dyDescent="0.15">
      <c r="A176" s="86"/>
      <c r="B176" s="38"/>
      <c r="C176" s="47"/>
      <c r="D176" s="36"/>
      <c r="E176" s="37"/>
      <c r="H176" s="77"/>
      <c r="I176" s="78"/>
      <c r="J176" s="78"/>
      <c r="K176" s="78"/>
      <c r="L176" s="78"/>
      <c r="M176" s="78"/>
      <c r="N176" s="78"/>
      <c r="O176" s="78"/>
      <c r="P176" s="78"/>
      <c r="Q176" s="78"/>
      <c r="R176" s="79"/>
    </row>
    <row r="177" spans="1:18" ht="14" customHeight="1" x14ac:dyDescent="0.15">
      <c r="A177" s="54" t="s">
        <v>125</v>
      </c>
      <c r="B177" s="38">
        <v>0</v>
      </c>
      <c r="C177" s="47">
        <v>0</v>
      </c>
      <c r="D177" s="40">
        <v>2.5000000000000001E-3</v>
      </c>
      <c r="E177" s="46" t="s">
        <v>126</v>
      </c>
      <c r="H177" s="77"/>
      <c r="I177" s="78"/>
      <c r="J177" s="78"/>
      <c r="K177" s="78"/>
      <c r="L177" s="78"/>
      <c r="M177" s="78"/>
      <c r="N177" s="78"/>
      <c r="O177" s="78"/>
      <c r="P177" s="78"/>
      <c r="Q177" s="78"/>
      <c r="R177" s="79"/>
    </row>
    <row r="178" spans="1:18" ht="14" customHeight="1" x14ac:dyDescent="0.15">
      <c r="A178" s="54" t="s">
        <v>125</v>
      </c>
      <c r="B178" s="38">
        <v>1000</v>
      </c>
      <c r="C178" s="47">
        <v>0</v>
      </c>
      <c r="D178" s="40">
        <v>7.4999999999999997E-3</v>
      </c>
      <c r="E178" s="37"/>
      <c r="H178" s="77"/>
      <c r="I178" s="78"/>
      <c r="J178" s="78"/>
      <c r="K178" s="78"/>
      <c r="L178" s="78"/>
      <c r="M178" s="78"/>
      <c r="N178" s="78"/>
      <c r="O178" s="78"/>
      <c r="P178" s="78"/>
      <c r="Q178" s="78"/>
      <c r="R178" s="79"/>
    </row>
    <row r="179" spans="1:18" ht="14" customHeight="1" x14ac:dyDescent="0.15">
      <c r="A179" s="54" t="s">
        <v>125</v>
      </c>
      <c r="B179" s="38">
        <v>2500</v>
      </c>
      <c r="C179" s="47">
        <v>0</v>
      </c>
      <c r="D179" s="40">
        <v>1.7500000000000002E-2</v>
      </c>
      <c r="E179" s="37"/>
      <c r="H179" s="77"/>
      <c r="I179" s="78"/>
      <c r="J179" s="78"/>
      <c r="K179" s="78"/>
      <c r="L179" s="78"/>
      <c r="M179" s="78"/>
      <c r="N179" s="78"/>
      <c r="O179" s="78"/>
      <c r="P179" s="78"/>
      <c r="Q179" s="78"/>
      <c r="R179" s="79"/>
    </row>
    <row r="180" spans="1:18" ht="15" x14ac:dyDescent="0.15">
      <c r="A180" s="54" t="s">
        <v>125</v>
      </c>
      <c r="B180" s="38">
        <v>3750</v>
      </c>
      <c r="C180" s="47">
        <v>0</v>
      </c>
      <c r="D180" s="40">
        <v>2.75E-2</v>
      </c>
      <c r="E180" s="37"/>
    </row>
    <row r="181" spans="1:18" ht="15" x14ac:dyDescent="0.15">
      <c r="A181" s="54" t="s">
        <v>125</v>
      </c>
      <c r="B181" s="38">
        <v>4900</v>
      </c>
      <c r="C181" s="47">
        <v>0</v>
      </c>
      <c r="D181" s="40">
        <v>3.7499999999999999E-2</v>
      </c>
      <c r="E181" s="37"/>
    </row>
    <row r="182" spans="1:18" ht="15" x14ac:dyDescent="0.15">
      <c r="A182" s="54" t="s">
        <v>125</v>
      </c>
      <c r="B182" s="38">
        <v>7200</v>
      </c>
      <c r="C182" s="47">
        <v>0</v>
      </c>
      <c r="D182" s="40">
        <v>4.7500000000000001E-2</v>
      </c>
      <c r="E182" s="37"/>
    </row>
    <row r="183" spans="1:18" ht="14" x14ac:dyDescent="0.15">
      <c r="A183" s="86"/>
      <c r="B183" s="38"/>
      <c r="C183" s="47"/>
      <c r="D183" s="36"/>
      <c r="E183" s="37"/>
    </row>
    <row r="184" spans="1:18" ht="28" x14ac:dyDescent="0.15">
      <c r="A184" s="54" t="s">
        <v>127</v>
      </c>
      <c r="B184" s="38">
        <v>0</v>
      </c>
      <c r="C184" s="47">
        <v>0</v>
      </c>
      <c r="D184" s="40">
        <v>4.7500000000000001E-2</v>
      </c>
      <c r="E184" s="46" t="s">
        <v>128</v>
      </c>
    </row>
    <row r="185" spans="1:18" ht="15" x14ac:dyDescent="0.15">
      <c r="A185" s="54" t="s">
        <v>127</v>
      </c>
      <c r="B185" s="38">
        <v>4400</v>
      </c>
      <c r="C185" s="47">
        <v>0</v>
      </c>
      <c r="D185" s="40">
        <v>6.7500000000000004E-2</v>
      </c>
      <c r="E185" s="37"/>
    </row>
    <row r="186" spans="1:18" ht="15" x14ac:dyDescent="0.15">
      <c r="A186" s="54" t="s">
        <v>127</v>
      </c>
      <c r="B186" s="38">
        <v>11050</v>
      </c>
      <c r="C186" s="47">
        <v>0</v>
      </c>
      <c r="D186" s="40">
        <v>8.7499999999999994E-2</v>
      </c>
      <c r="E186" s="37"/>
    </row>
    <row r="187" spans="1:18" ht="15" x14ac:dyDescent="0.15">
      <c r="A187" s="54" t="s">
        <v>127</v>
      </c>
      <c r="B187" s="38">
        <v>125000</v>
      </c>
      <c r="C187" s="47">
        <v>0</v>
      </c>
      <c r="D187" s="39">
        <v>9.9000000000000005E-2</v>
      </c>
      <c r="E187" s="37"/>
    </row>
    <row r="188" spans="1:18" ht="14" x14ac:dyDescent="0.15">
      <c r="A188" s="86"/>
      <c r="B188" s="38"/>
      <c r="C188" s="47"/>
      <c r="D188" s="36"/>
      <c r="E188" s="37"/>
    </row>
    <row r="189" spans="1:18" ht="15" x14ac:dyDescent="0.15">
      <c r="A189" s="54" t="s">
        <v>129</v>
      </c>
      <c r="B189" s="38">
        <v>0</v>
      </c>
      <c r="C189" s="47">
        <v>0</v>
      </c>
      <c r="D189" s="40">
        <v>3.0700000000000002E-2</v>
      </c>
      <c r="E189" s="46" t="s">
        <v>115</v>
      </c>
    </row>
    <row r="190" spans="1:18" ht="14" x14ac:dyDescent="0.15">
      <c r="A190" s="86"/>
      <c r="B190" s="38"/>
      <c r="C190" s="47"/>
      <c r="D190" s="36"/>
      <c r="E190" s="37"/>
    </row>
    <row r="191" spans="1:18" ht="15" x14ac:dyDescent="0.15">
      <c r="A191" s="54" t="s">
        <v>130</v>
      </c>
      <c r="B191" s="38">
        <v>0</v>
      </c>
      <c r="C191" s="47">
        <v>0</v>
      </c>
      <c r="D191" s="40">
        <v>3.7499999999999999E-2</v>
      </c>
      <c r="E191" s="46" t="s">
        <v>131</v>
      </c>
    </row>
    <row r="192" spans="1:18" ht="15" x14ac:dyDescent="0.15">
      <c r="A192" s="54" t="s">
        <v>130</v>
      </c>
      <c r="B192" s="38">
        <v>79900</v>
      </c>
      <c r="C192" s="47">
        <v>0</v>
      </c>
      <c r="D192" s="40">
        <v>4.7500000000000001E-2</v>
      </c>
      <c r="E192" s="37"/>
    </row>
    <row r="193" spans="1:5" ht="15" x14ac:dyDescent="0.15">
      <c r="A193" s="54" t="s">
        <v>130</v>
      </c>
      <c r="B193" s="38">
        <v>181650</v>
      </c>
      <c r="C193" s="47">
        <v>0</v>
      </c>
      <c r="D193" s="40">
        <v>5.9900000000000002E-2</v>
      </c>
      <c r="E193" s="37"/>
    </row>
    <row r="194" spans="1:5" ht="14" x14ac:dyDescent="0.15">
      <c r="A194" s="86"/>
      <c r="B194" s="38"/>
      <c r="C194" s="47"/>
      <c r="D194" s="36"/>
      <c r="E194" s="37"/>
    </row>
    <row r="195" spans="1:5" ht="28" x14ac:dyDescent="0.15">
      <c r="A195" s="54" t="s">
        <v>132</v>
      </c>
      <c r="B195" s="38">
        <v>0</v>
      </c>
      <c r="C195" s="47">
        <v>0</v>
      </c>
      <c r="D195" s="39">
        <v>0</v>
      </c>
      <c r="E195" s="46" t="s">
        <v>133</v>
      </c>
    </row>
    <row r="196" spans="1:5" ht="15" x14ac:dyDescent="0.15">
      <c r="A196" s="54" t="s">
        <v>132</v>
      </c>
      <c r="B196" s="38">
        <v>3560</v>
      </c>
      <c r="C196" s="47">
        <v>0</v>
      </c>
      <c r="D196" s="39">
        <v>0.03</v>
      </c>
      <c r="E196" s="37"/>
    </row>
    <row r="197" spans="1:5" ht="15" x14ac:dyDescent="0.15">
      <c r="A197" s="54" t="s">
        <v>132</v>
      </c>
      <c r="B197" s="38">
        <v>17830</v>
      </c>
      <c r="C197" s="47">
        <v>0</v>
      </c>
      <c r="D197" s="39">
        <v>6.2E-2</v>
      </c>
      <c r="E197" s="37"/>
    </row>
    <row r="198" spans="1:5" ht="14" x14ac:dyDescent="0.15">
      <c r="A198" s="86"/>
      <c r="B198" s="38"/>
      <c r="C198" s="47"/>
      <c r="D198" s="36"/>
      <c r="E198" s="37"/>
    </row>
    <row r="199" spans="1:5" ht="15" x14ac:dyDescent="0.15">
      <c r="A199" s="54" t="s">
        <v>134</v>
      </c>
      <c r="B199" s="38">
        <v>0</v>
      </c>
      <c r="C199" s="47">
        <v>0</v>
      </c>
      <c r="D199" s="36">
        <v>0</v>
      </c>
      <c r="E199" s="37"/>
    </row>
    <row r="200" spans="1:5" ht="14" x14ac:dyDescent="0.15">
      <c r="A200" s="86"/>
      <c r="B200" s="38"/>
      <c r="C200" s="47"/>
      <c r="D200" s="36"/>
      <c r="E200" s="37"/>
    </row>
    <row r="201" spans="1:5" ht="15" x14ac:dyDescent="0.15">
      <c r="A201" s="54" t="s">
        <v>135</v>
      </c>
      <c r="B201" s="38">
        <v>0</v>
      </c>
      <c r="C201" s="47">
        <v>0</v>
      </c>
      <c r="D201" s="36">
        <v>0</v>
      </c>
      <c r="E201" s="37"/>
    </row>
    <row r="202" spans="1:5" ht="14" x14ac:dyDescent="0.15">
      <c r="A202" s="86"/>
      <c r="B202" s="38"/>
      <c r="C202" s="47"/>
      <c r="D202" s="36"/>
      <c r="E202" s="37"/>
    </row>
    <row r="203" spans="1:5" ht="15" x14ac:dyDescent="0.15">
      <c r="A203" s="54" t="s">
        <v>136</v>
      </c>
      <c r="B203" s="38">
        <v>0</v>
      </c>
      <c r="C203" s="47">
        <v>0</v>
      </c>
      <c r="D203" s="36">
        <v>0</v>
      </c>
      <c r="E203" s="37"/>
    </row>
    <row r="204" spans="1:5" ht="14" x14ac:dyDescent="0.15">
      <c r="A204" s="86"/>
      <c r="B204" s="38"/>
      <c r="C204" s="47"/>
      <c r="D204" s="36"/>
      <c r="E204" s="37"/>
    </row>
    <row r="205" spans="1:5" ht="15" x14ac:dyDescent="0.15">
      <c r="A205" s="54" t="s">
        <v>137</v>
      </c>
      <c r="B205" s="38">
        <v>0</v>
      </c>
      <c r="C205" s="47">
        <v>0</v>
      </c>
      <c r="D205" s="40">
        <v>4.5499999999999999E-2</v>
      </c>
      <c r="E205" s="46" t="s">
        <v>138</v>
      </c>
    </row>
    <row r="206" spans="1:5" ht="14" x14ac:dyDescent="0.15">
      <c r="A206" s="86"/>
      <c r="B206" s="38"/>
      <c r="C206" s="47"/>
      <c r="D206" s="36"/>
      <c r="E206" s="37"/>
    </row>
    <row r="207" spans="1:5" ht="15" x14ac:dyDescent="0.15">
      <c r="A207" s="54" t="s">
        <v>139</v>
      </c>
      <c r="B207" s="38">
        <v>0</v>
      </c>
      <c r="C207" s="47">
        <v>0</v>
      </c>
      <c r="D207" s="40">
        <v>3.3500000000000002E-2</v>
      </c>
      <c r="E207" s="46" t="s">
        <v>140</v>
      </c>
    </row>
    <row r="208" spans="1:5" ht="15" x14ac:dyDescent="0.15">
      <c r="A208" s="54" t="s">
        <v>139</v>
      </c>
      <c r="B208" s="38">
        <v>47900</v>
      </c>
      <c r="C208" s="47">
        <v>0</v>
      </c>
      <c r="D208" s="39">
        <v>6.6000000000000003E-2</v>
      </c>
      <c r="E208" s="37"/>
    </row>
    <row r="209" spans="1:5" ht="15" x14ac:dyDescent="0.15">
      <c r="A209" s="54" t="s">
        <v>139</v>
      </c>
      <c r="B209" s="38">
        <v>116000</v>
      </c>
      <c r="C209" s="47">
        <v>0</v>
      </c>
      <c r="D209" s="39">
        <v>7.5999999999999998E-2</v>
      </c>
      <c r="E209" s="37"/>
    </row>
    <row r="210" spans="1:5" ht="15" x14ac:dyDescent="0.15">
      <c r="A210" s="54" t="s">
        <v>139</v>
      </c>
      <c r="B210" s="38">
        <v>242000</v>
      </c>
      <c r="C210" s="47">
        <v>0</v>
      </c>
      <c r="D210" s="40">
        <v>8.7499999999999994E-2</v>
      </c>
      <c r="E210" s="37"/>
    </row>
    <row r="211" spans="1:5" ht="14" x14ac:dyDescent="0.15">
      <c r="A211" s="86"/>
      <c r="B211" s="38"/>
      <c r="C211" s="47"/>
      <c r="D211" s="36"/>
      <c r="E211" s="37"/>
    </row>
    <row r="212" spans="1:5" ht="15" x14ac:dyDescent="0.15">
      <c r="A212" s="54" t="s">
        <v>141</v>
      </c>
      <c r="B212" s="38">
        <v>0</v>
      </c>
      <c r="C212" s="47">
        <v>0</v>
      </c>
      <c r="D212" s="39">
        <v>0.02</v>
      </c>
      <c r="E212" s="46" t="s">
        <v>126</v>
      </c>
    </row>
    <row r="213" spans="1:5" ht="15" x14ac:dyDescent="0.15">
      <c r="A213" s="54" t="s">
        <v>141</v>
      </c>
      <c r="B213" s="38">
        <v>3000</v>
      </c>
      <c r="C213" s="47">
        <v>0</v>
      </c>
      <c r="D213" s="39">
        <v>0.03</v>
      </c>
      <c r="E213" s="37"/>
    </row>
    <row r="214" spans="1:5" ht="15" x14ac:dyDescent="0.15">
      <c r="A214" s="54" t="s">
        <v>141</v>
      </c>
      <c r="B214" s="38">
        <v>5000</v>
      </c>
      <c r="C214" s="47">
        <v>0</v>
      </c>
      <c r="D214" s="39">
        <v>0.05</v>
      </c>
      <c r="E214" s="37"/>
    </row>
    <row r="215" spans="1:5" ht="15" x14ac:dyDescent="0.15">
      <c r="A215" s="54" t="s">
        <v>141</v>
      </c>
      <c r="B215" s="38">
        <v>17000</v>
      </c>
      <c r="C215" s="47">
        <v>0</v>
      </c>
      <c r="D215" s="40">
        <v>5.7500000000000002E-2</v>
      </c>
      <c r="E215" s="37"/>
    </row>
    <row r="216" spans="1:5" ht="14" x14ac:dyDescent="0.15">
      <c r="A216" s="86"/>
      <c r="B216" s="38"/>
      <c r="C216" s="47"/>
      <c r="D216" s="36"/>
      <c r="E216" s="37"/>
    </row>
    <row r="217" spans="1:5" ht="28" x14ac:dyDescent="0.15">
      <c r="A217" s="54" t="s">
        <v>142</v>
      </c>
      <c r="B217" s="38"/>
      <c r="C217" s="47">
        <v>0</v>
      </c>
      <c r="D217" s="48">
        <v>7.0000000000000007E-2</v>
      </c>
      <c r="E217" s="46" t="s">
        <v>143</v>
      </c>
    </row>
    <row r="218" spans="1:5" ht="14" x14ac:dyDescent="0.15">
      <c r="A218" s="86"/>
      <c r="B218" s="38"/>
      <c r="C218" s="47"/>
      <c r="D218" s="36"/>
      <c r="E218" s="37"/>
    </row>
    <row r="219" spans="1:5" ht="15" x14ac:dyDescent="0.15">
      <c r="A219" s="54" t="s">
        <v>144</v>
      </c>
      <c r="B219" s="38">
        <v>0</v>
      </c>
      <c r="C219" s="47">
        <v>0</v>
      </c>
      <c r="D219" s="40">
        <v>2.2200000000000001E-2</v>
      </c>
      <c r="E219" s="46" t="s">
        <v>91</v>
      </c>
    </row>
    <row r="220" spans="1:5" ht="15" x14ac:dyDescent="0.15">
      <c r="A220" s="54" t="s">
        <v>144</v>
      </c>
      <c r="B220" s="38">
        <v>10000</v>
      </c>
      <c r="C220" s="47">
        <v>0</v>
      </c>
      <c r="D220" s="40">
        <v>2.9600000000000001E-2</v>
      </c>
      <c r="E220" s="37"/>
    </row>
    <row r="221" spans="1:5" ht="15" x14ac:dyDescent="0.15">
      <c r="A221" s="54" t="s">
        <v>144</v>
      </c>
      <c r="B221" s="38">
        <v>25000</v>
      </c>
      <c r="C221" s="47">
        <v>0</v>
      </c>
      <c r="D221" s="40">
        <v>3.3300000000000003E-2</v>
      </c>
      <c r="E221" s="37"/>
    </row>
    <row r="222" spans="1:5" ht="15" x14ac:dyDescent="0.15">
      <c r="A222" s="54" t="s">
        <v>144</v>
      </c>
      <c r="B222" s="38">
        <v>40000</v>
      </c>
      <c r="C222" s="47">
        <v>0</v>
      </c>
      <c r="D222" s="40">
        <v>4.4400000000000002E-2</v>
      </c>
      <c r="E222" s="37"/>
    </row>
    <row r="223" spans="1:5" ht="15" x14ac:dyDescent="0.15">
      <c r="A223" s="54" t="s">
        <v>144</v>
      </c>
      <c r="B223" s="38">
        <v>60000</v>
      </c>
      <c r="C223" s="47">
        <v>0</v>
      </c>
      <c r="D223" s="40">
        <v>4.82E-2</v>
      </c>
      <c r="E223" s="37"/>
    </row>
    <row r="224" spans="1:5" ht="14" x14ac:dyDescent="0.15">
      <c r="A224" s="86"/>
      <c r="B224" s="38"/>
      <c r="C224" s="47"/>
      <c r="D224" s="36"/>
      <c r="E224" s="37"/>
    </row>
    <row r="225" spans="1:5" ht="15" x14ac:dyDescent="0.15">
      <c r="A225" s="54" t="s">
        <v>3</v>
      </c>
      <c r="B225" s="38">
        <v>0</v>
      </c>
      <c r="C225" s="47">
        <v>0</v>
      </c>
      <c r="D225" s="39">
        <v>3.5000000000000003E-2</v>
      </c>
      <c r="E225" s="46" t="s">
        <v>145</v>
      </c>
    </row>
    <row r="226" spans="1:5" ht="15" x14ac:dyDescent="0.15">
      <c r="A226" s="54" t="s">
        <v>3</v>
      </c>
      <c r="B226" s="38">
        <v>14680</v>
      </c>
      <c r="C226" s="47">
        <v>0</v>
      </c>
      <c r="D226" s="39">
        <v>4.3999999999999997E-2</v>
      </c>
      <c r="E226" s="37"/>
    </row>
    <row r="227" spans="1:5" ht="15" x14ac:dyDescent="0.15">
      <c r="A227" s="54" t="s">
        <v>3</v>
      </c>
      <c r="B227" s="38">
        <v>29370</v>
      </c>
      <c r="C227" s="47">
        <v>0</v>
      </c>
      <c r="D227" s="39">
        <v>5.2999999999999999E-2</v>
      </c>
      <c r="E227" s="37"/>
    </row>
    <row r="228" spans="1:5" ht="15" x14ac:dyDescent="0.15">
      <c r="A228" s="54" t="s">
        <v>3</v>
      </c>
      <c r="B228" s="38">
        <v>323290</v>
      </c>
      <c r="C228" s="47">
        <v>0</v>
      </c>
      <c r="D228" s="40">
        <v>7.6499999999999999E-2</v>
      </c>
      <c r="E228" s="37"/>
    </row>
    <row r="229" spans="1:5" ht="14" x14ac:dyDescent="0.15">
      <c r="A229" s="86"/>
      <c r="B229" s="38"/>
      <c r="C229" s="47"/>
      <c r="D229" s="36"/>
      <c r="E229" s="37"/>
    </row>
    <row r="230" spans="1:5" ht="15" x14ac:dyDescent="0.15">
      <c r="A230" s="54" t="s">
        <v>146</v>
      </c>
      <c r="B230" s="38">
        <v>0</v>
      </c>
      <c r="C230" s="47">
        <v>0</v>
      </c>
      <c r="D230" s="36">
        <v>0</v>
      </c>
      <c r="E230" s="37"/>
    </row>
    <row r="231" spans="1:5" ht="14" x14ac:dyDescent="0.15">
      <c r="A231" s="86"/>
      <c r="B231" s="38"/>
      <c r="C231" s="47"/>
      <c r="D231" s="36"/>
      <c r="E231" s="37"/>
    </row>
    <row r="232" spans="1:5" ht="15" x14ac:dyDescent="0.15">
      <c r="A232" s="54" t="s">
        <v>147</v>
      </c>
      <c r="B232" s="38">
        <v>0</v>
      </c>
      <c r="C232" s="47">
        <v>0</v>
      </c>
      <c r="D232" s="39">
        <v>0.04</v>
      </c>
      <c r="E232" s="46" t="s">
        <v>148</v>
      </c>
    </row>
    <row r="233" spans="1:5" ht="15" x14ac:dyDescent="0.15">
      <c r="A233" s="54" t="s">
        <v>147</v>
      </c>
      <c r="B233" s="38">
        <v>10000</v>
      </c>
      <c r="C233" s="47">
        <v>0</v>
      </c>
      <c r="D233" s="39">
        <v>0.06</v>
      </c>
      <c r="E233" s="37"/>
    </row>
    <row r="234" spans="1:5" ht="15" x14ac:dyDescent="0.15">
      <c r="A234" s="54" t="s">
        <v>147</v>
      </c>
      <c r="B234" s="38">
        <v>40000</v>
      </c>
      <c r="C234" s="47">
        <v>0</v>
      </c>
      <c r="D234" s="39">
        <v>6.5000000000000002E-2</v>
      </c>
      <c r="E234" s="37"/>
    </row>
    <row r="235" spans="1:5" ht="15" x14ac:dyDescent="0.15">
      <c r="A235" s="54" t="s">
        <v>147</v>
      </c>
      <c r="B235" s="38">
        <v>60000</v>
      </c>
      <c r="C235" s="47">
        <v>0</v>
      </c>
      <c r="D235" s="39">
        <v>8.5000000000000006E-2</v>
      </c>
      <c r="E235" s="37"/>
    </row>
    <row r="236" spans="1:5" ht="15" x14ac:dyDescent="0.15">
      <c r="A236" s="54" t="s">
        <v>147</v>
      </c>
      <c r="B236" s="38">
        <v>250000</v>
      </c>
      <c r="C236" s="47">
        <v>0</v>
      </c>
      <c r="D236" s="40">
        <v>9.2499999999999999E-2</v>
      </c>
      <c r="E236" s="37"/>
    </row>
    <row r="237" spans="1:5" ht="15" x14ac:dyDescent="0.15">
      <c r="A237" s="54" t="s">
        <v>147</v>
      </c>
      <c r="B237" s="38">
        <v>500000</v>
      </c>
      <c r="C237" s="47">
        <v>0</v>
      </c>
      <c r="D237" s="40">
        <v>9.7500000000000003E-2</v>
      </c>
      <c r="E237" s="37"/>
    </row>
    <row r="238" spans="1:5" ht="14" customHeight="1" x14ac:dyDescent="0.15">
      <c r="A238" s="54" t="s">
        <v>147</v>
      </c>
      <c r="B238" s="38">
        <v>1000000</v>
      </c>
      <c r="C238" s="47">
        <v>0</v>
      </c>
      <c r="D238" s="40">
        <v>0.1075</v>
      </c>
      <c r="E238" s="37"/>
    </row>
    <row r="239" spans="1:5" ht="13" customHeight="1" x14ac:dyDescent="0.15">
      <c r="A239" s="46"/>
      <c r="B239" s="38"/>
      <c r="C239" s="47"/>
      <c r="D239" s="40"/>
      <c r="E239" s="37"/>
    </row>
    <row r="241" spans="1:22" ht="20" customHeight="1" thickBot="1" x14ac:dyDescent="0.2">
      <c r="A241" s="81" t="s">
        <v>149</v>
      </c>
      <c r="B241" s="81"/>
      <c r="C241" s="81"/>
      <c r="D241" s="81"/>
      <c r="E241" s="81"/>
      <c r="F241" s="82"/>
      <c r="H241" s="73" t="s">
        <v>204</v>
      </c>
      <c r="I241" s="74"/>
      <c r="J241" s="74"/>
      <c r="K241" s="74"/>
      <c r="L241" s="74"/>
      <c r="M241" s="74"/>
      <c r="N241" s="74"/>
      <c r="O241" s="74"/>
      <c r="P241" s="74"/>
      <c r="Q241" s="74"/>
      <c r="R241" s="75"/>
      <c r="S241" s="37"/>
      <c r="T241" s="37"/>
      <c r="U241" s="37"/>
      <c r="V241" s="37"/>
    </row>
    <row r="242" spans="1:22" ht="31" customHeight="1" thickTop="1" x14ac:dyDescent="0.15">
      <c r="A242" s="54" t="s">
        <v>2</v>
      </c>
      <c r="B242" s="54" t="s">
        <v>40</v>
      </c>
      <c r="C242" s="54" t="s">
        <v>42</v>
      </c>
      <c r="D242" s="54" t="s">
        <v>43</v>
      </c>
      <c r="E242" s="54" t="s">
        <v>44</v>
      </c>
      <c r="F242" s="54" t="s">
        <v>64</v>
      </c>
      <c r="H242" s="64" t="s">
        <v>198</v>
      </c>
      <c r="I242" s="65"/>
      <c r="J242" s="65"/>
      <c r="K242" s="65"/>
      <c r="L242" s="65"/>
      <c r="M242" s="65"/>
      <c r="N242" s="65"/>
      <c r="O242" s="65"/>
      <c r="P242" s="65"/>
      <c r="Q242" s="65"/>
      <c r="R242" s="66"/>
    </row>
    <row r="243" spans="1:22" ht="15" customHeight="1" x14ac:dyDescent="0.15">
      <c r="A243" s="54" t="s">
        <v>65</v>
      </c>
      <c r="B243" s="39">
        <v>0.04</v>
      </c>
      <c r="C243" s="40">
        <v>5.4399999999999997E-2</v>
      </c>
      <c r="D243" s="39">
        <v>0.11</v>
      </c>
      <c r="E243" s="40">
        <v>9.4399999999999998E-2</v>
      </c>
      <c r="F243" s="37"/>
      <c r="H243" s="58" t="s">
        <v>199</v>
      </c>
      <c r="I243" s="59"/>
      <c r="J243" s="59"/>
      <c r="K243" s="59"/>
      <c r="L243" s="59"/>
      <c r="M243" s="59"/>
      <c r="N243" s="59"/>
      <c r="O243" s="59"/>
      <c r="P243" s="59"/>
      <c r="Q243" s="59"/>
      <c r="R243" s="60"/>
    </row>
    <row r="244" spans="1:22" ht="15" customHeight="1" x14ac:dyDescent="0.15">
      <c r="A244" s="54" t="s">
        <v>67</v>
      </c>
      <c r="B244" s="39">
        <v>0</v>
      </c>
      <c r="C244" s="40">
        <v>1.8200000000000001E-2</v>
      </c>
      <c r="D244" s="40">
        <v>7.85E-2</v>
      </c>
      <c r="E244" s="40">
        <v>1.8200000000000001E-2</v>
      </c>
      <c r="F244" s="37"/>
      <c r="H244" s="61"/>
      <c r="I244" s="62"/>
      <c r="J244" s="62"/>
      <c r="K244" s="62"/>
      <c r="L244" s="62"/>
      <c r="M244" s="62"/>
      <c r="N244" s="62"/>
      <c r="O244" s="62"/>
      <c r="P244" s="62"/>
      <c r="Q244" s="62"/>
      <c r="R244" s="63"/>
    </row>
    <row r="245" spans="1:22" ht="15" customHeight="1" x14ac:dyDescent="0.15">
      <c r="A245" s="54" t="s">
        <v>68</v>
      </c>
      <c r="B245" s="39">
        <v>5.6000000000000001E-2</v>
      </c>
      <c r="C245" s="40">
        <v>2.92E-2</v>
      </c>
      <c r="D245" s="39">
        <v>5.2999999999999999E-2</v>
      </c>
      <c r="E245" s="40">
        <v>8.5199999999999998E-2</v>
      </c>
      <c r="F245" s="37"/>
      <c r="H245" s="64" t="s">
        <v>200</v>
      </c>
      <c r="I245" s="65"/>
      <c r="J245" s="65"/>
      <c r="K245" s="65"/>
      <c r="L245" s="65"/>
      <c r="M245" s="65"/>
      <c r="N245" s="65"/>
      <c r="O245" s="65"/>
      <c r="P245" s="65"/>
      <c r="Q245" s="65"/>
      <c r="R245" s="66"/>
    </row>
    <row r="246" spans="1:22" ht="15" customHeight="1" x14ac:dyDescent="0.15">
      <c r="A246" s="54" t="s">
        <v>69</v>
      </c>
      <c r="B246" s="39">
        <v>6.5000000000000002E-2</v>
      </c>
      <c r="C246" s="40">
        <v>2.98E-2</v>
      </c>
      <c r="D246" s="41">
        <v>6.1249999999999999E-2</v>
      </c>
      <c r="E246" s="40">
        <v>9.4799999999999995E-2</v>
      </c>
      <c r="F246" s="37"/>
      <c r="H246" s="64" t="s">
        <v>201</v>
      </c>
      <c r="I246" s="65"/>
      <c r="J246" s="65"/>
      <c r="K246" s="65"/>
      <c r="L246" s="65"/>
      <c r="M246" s="65"/>
      <c r="N246" s="65"/>
      <c r="O246" s="65"/>
      <c r="P246" s="65"/>
      <c r="Q246" s="65"/>
      <c r="R246" s="66"/>
    </row>
    <row r="247" spans="1:22" ht="15" customHeight="1" x14ac:dyDescent="0.15">
      <c r="A247" s="54" t="s">
        <v>71</v>
      </c>
      <c r="B247" s="40">
        <v>7.2499999999999995E-2</v>
      </c>
      <c r="C247" s="40">
        <v>1.7299999999999999E-2</v>
      </c>
      <c r="D247" s="40">
        <v>5.2499999999999998E-2</v>
      </c>
      <c r="E247" s="40">
        <v>8.9800000000000005E-2</v>
      </c>
      <c r="F247" s="46" t="s">
        <v>115</v>
      </c>
      <c r="H247" s="67" t="s">
        <v>202</v>
      </c>
      <c r="I247" s="59"/>
      <c r="J247" s="59"/>
      <c r="K247" s="59"/>
      <c r="L247" s="59"/>
      <c r="M247" s="59"/>
      <c r="N247" s="59"/>
      <c r="O247" s="59"/>
      <c r="P247" s="59"/>
      <c r="Q247" s="59"/>
      <c r="R247" s="68"/>
    </row>
    <row r="248" spans="1:22" ht="15" customHeight="1" x14ac:dyDescent="0.15">
      <c r="A248" s="54" t="s">
        <v>73</v>
      </c>
      <c r="B248" s="39">
        <v>2.9000000000000001E-2</v>
      </c>
      <c r="C248" s="40">
        <v>4.9599999999999998E-2</v>
      </c>
      <c r="D248" s="39">
        <v>8.3000000000000004E-2</v>
      </c>
      <c r="E248" s="40">
        <v>7.8600000000000003E-2</v>
      </c>
      <c r="F248" s="37"/>
      <c r="H248" s="69"/>
      <c r="I248" s="70"/>
      <c r="J248" s="70"/>
      <c r="K248" s="70"/>
      <c r="L248" s="70"/>
      <c r="M248" s="70"/>
      <c r="N248" s="70"/>
      <c r="O248" s="70"/>
      <c r="P248" s="70"/>
      <c r="Q248" s="70"/>
      <c r="R248" s="71"/>
    </row>
    <row r="249" spans="1:22" ht="15" customHeight="1" x14ac:dyDescent="0.15">
      <c r="A249" s="54" t="s">
        <v>74</v>
      </c>
      <c r="B249" s="40">
        <v>6.3500000000000001E-2</v>
      </c>
      <c r="C249" s="39">
        <v>0</v>
      </c>
      <c r="D249" s="39">
        <v>0</v>
      </c>
      <c r="E249" s="40">
        <v>6.3500000000000001E-2</v>
      </c>
      <c r="F249" s="37"/>
      <c r="G249" s="50"/>
      <c r="H249" s="72"/>
      <c r="I249" s="72"/>
      <c r="J249" s="72"/>
      <c r="K249" s="72"/>
      <c r="L249" s="72"/>
      <c r="M249" s="72"/>
      <c r="N249" s="72"/>
      <c r="O249" s="72"/>
      <c r="P249" s="72"/>
      <c r="Q249" s="72"/>
      <c r="R249" s="72"/>
      <c r="S249" s="52"/>
    </row>
    <row r="250" spans="1:22" ht="15" customHeight="1" x14ac:dyDescent="0.15">
      <c r="A250" s="54" t="s">
        <v>76</v>
      </c>
      <c r="B250" s="39">
        <v>0</v>
      </c>
      <c r="C250" s="39">
        <v>0</v>
      </c>
      <c r="D250" s="39">
        <v>0</v>
      </c>
      <c r="E250" s="39">
        <v>0</v>
      </c>
      <c r="F250" s="37"/>
      <c r="H250" s="56"/>
      <c r="I250" s="56"/>
      <c r="J250" s="56"/>
      <c r="K250" s="56"/>
      <c r="L250" s="56"/>
      <c r="M250" s="56"/>
      <c r="N250" s="56"/>
      <c r="O250" s="56"/>
      <c r="P250" s="56"/>
      <c r="Q250" s="56"/>
      <c r="R250" s="56"/>
    </row>
    <row r="251" spans="1:22" ht="15" customHeight="1" x14ac:dyDescent="0.15">
      <c r="A251" s="54" t="s">
        <v>78</v>
      </c>
      <c r="B251" s="39">
        <v>0.06</v>
      </c>
      <c r="C251" s="40">
        <v>1.0200000000000001E-2</v>
      </c>
      <c r="D251" s="39">
        <v>0.02</v>
      </c>
      <c r="E251" s="40">
        <v>7.0199999999999999E-2</v>
      </c>
      <c r="F251" s="37"/>
    </row>
    <row r="252" spans="1:22" ht="15" customHeight="1" x14ac:dyDescent="0.15">
      <c r="A252" s="54" t="s">
        <v>79</v>
      </c>
      <c r="B252" s="39">
        <v>0.04</v>
      </c>
      <c r="C252" s="40">
        <v>3.44E-2</v>
      </c>
      <c r="D252" s="39">
        <v>0.05</v>
      </c>
      <c r="E252" s="40">
        <v>7.4399999999999994E-2</v>
      </c>
      <c r="F252" s="37"/>
    </row>
    <row r="253" spans="1:22" ht="15" customHeight="1" x14ac:dyDescent="0.15">
      <c r="A253" s="54" t="s">
        <v>80</v>
      </c>
      <c r="B253" s="39">
        <v>0.04</v>
      </c>
      <c r="C253" s="39">
        <v>5.0000000000000001E-3</v>
      </c>
      <c r="D253" s="39">
        <v>5.0000000000000001E-3</v>
      </c>
      <c r="E253" s="39">
        <v>4.4999999999999998E-2</v>
      </c>
      <c r="F253" s="46" t="s">
        <v>150</v>
      </c>
    </row>
    <row r="254" spans="1:22" ht="15" customHeight="1" x14ac:dyDescent="0.15">
      <c r="A254" s="54" t="s">
        <v>82</v>
      </c>
      <c r="B254" s="39">
        <v>0.06</v>
      </c>
      <c r="C254" s="40">
        <v>2.9999999999999997E-4</v>
      </c>
      <c r="D254" s="39">
        <v>0.03</v>
      </c>
      <c r="E254" s="40">
        <v>6.0299999999999999E-2</v>
      </c>
      <c r="F254" s="37"/>
    </row>
    <row r="255" spans="1:22" ht="15" customHeight="1" x14ac:dyDescent="0.15">
      <c r="A255" s="54" t="s">
        <v>84</v>
      </c>
      <c r="B255" s="40">
        <v>6.25E-2</v>
      </c>
      <c r="C255" s="40">
        <v>2.6700000000000002E-2</v>
      </c>
      <c r="D255" s="40">
        <v>4.7500000000000001E-2</v>
      </c>
      <c r="E255" s="40">
        <v>8.9200000000000002E-2</v>
      </c>
      <c r="F255" s="37"/>
    </row>
    <row r="256" spans="1:22" ht="15" customHeight="1" x14ac:dyDescent="0.15">
      <c r="A256" s="54" t="s">
        <v>86</v>
      </c>
      <c r="B256" s="39">
        <v>7.0000000000000007E-2</v>
      </c>
      <c r="C256" s="39">
        <v>0</v>
      </c>
      <c r="D256" s="39">
        <v>0</v>
      </c>
      <c r="E256" s="39">
        <v>7.0000000000000007E-2</v>
      </c>
      <c r="F256" s="37"/>
    </row>
    <row r="257" spans="1:6" ht="15" customHeight="1" x14ac:dyDescent="0.15">
      <c r="A257" s="54" t="s">
        <v>88</v>
      </c>
      <c r="B257" s="39">
        <v>0.06</v>
      </c>
      <c r="C257" s="40">
        <v>9.4000000000000004E-3</v>
      </c>
      <c r="D257" s="39">
        <v>0.02</v>
      </c>
      <c r="E257" s="40">
        <v>6.9400000000000003E-2</v>
      </c>
      <c r="F257" s="37"/>
    </row>
    <row r="258" spans="1:6" ht="15" customHeight="1" x14ac:dyDescent="0.15">
      <c r="A258" s="54" t="s">
        <v>90</v>
      </c>
      <c r="B258" s="39">
        <v>6.5000000000000002E-2</v>
      </c>
      <c r="C258" s="40">
        <v>2.2800000000000001E-2</v>
      </c>
      <c r="D258" s="40">
        <v>4.2500000000000003E-2</v>
      </c>
      <c r="E258" s="40">
        <v>8.7800000000000003E-2</v>
      </c>
      <c r="F258" s="37"/>
    </row>
    <row r="259" spans="1:6" ht="15" customHeight="1" x14ac:dyDescent="0.15">
      <c r="A259" s="54" t="s">
        <v>92</v>
      </c>
      <c r="B259" s="39">
        <v>0.06</v>
      </c>
      <c r="C259" s="39">
        <v>0</v>
      </c>
      <c r="D259" s="39">
        <v>0</v>
      </c>
      <c r="E259" s="39">
        <v>0.06</v>
      </c>
      <c r="F259" s="37"/>
    </row>
    <row r="260" spans="1:6" ht="15" customHeight="1" x14ac:dyDescent="0.15">
      <c r="A260" s="54" t="s">
        <v>94</v>
      </c>
      <c r="B260" s="39">
        <v>0.05</v>
      </c>
      <c r="C260" s="40">
        <v>5.11E-2</v>
      </c>
      <c r="D260" s="39">
        <v>7.0000000000000007E-2</v>
      </c>
      <c r="E260" s="40">
        <v>0.1011</v>
      </c>
      <c r="F260" s="37"/>
    </row>
    <row r="261" spans="1:6" ht="15" customHeight="1" x14ac:dyDescent="0.15">
      <c r="A261" s="54" t="s">
        <v>96</v>
      </c>
      <c r="B261" s="39">
        <v>5.5E-2</v>
      </c>
      <c r="C261" s="39">
        <v>0</v>
      </c>
      <c r="D261" s="39">
        <v>0</v>
      </c>
      <c r="E261" s="39">
        <v>5.5E-2</v>
      </c>
      <c r="F261" s="37"/>
    </row>
    <row r="262" spans="1:6" ht="15" customHeight="1" x14ac:dyDescent="0.15">
      <c r="A262" s="54" t="s">
        <v>98</v>
      </c>
      <c r="B262" s="39">
        <v>0.06</v>
      </c>
      <c r="C262" s="39">
        <v>0</v>
      </c>
      <c r="D262" s="39">
        <v>0</v>
      </c>
      <c r="E262" s="39">
        <v>0.06</v>
      </c>
      <c r="F262" s="37"/>
    </row>
    <row r="263" spans="1:6" ht="15" customHeight="1" x14ac:dyDescent="0.15">
      <c r="A263" s="54" t="s">
        <v>100</v>
      </c>
      <c r="B263" s="40">
        <v>6.25E-2</v>
      </c>
      <c r="C263" s="39">
        <v>0</v>
      </c>
      <c r="D263" s="39">
        <v>0</v>
      </c>
      <c r="E263" s="40">
        <v>6.25E-2</v>
      </c>
      <c r="F263" s="37"/>
    </row>
    <row r="264" spans="1:6" ht="15" customHeight="1" x14ac:dyDescent="0.15">
      <c r="A264" s="54" t="s">
        <v>102</v>
      </c>
      <c r="B264" s="39">
        <v>0.06</v>
      </c>
      <c r="C264" s="39">
        <v>0</v>
      </c>
      <c r="D264" s="39">
        <v>0</v>
      </c>
      <c r="E264" s="39">
        <v>0.06</v>
      </c>
      <c r="F264" s="37"/>
    </row>
    <row r="265" spans="1:6" ht="15" customHeight="1" x14ac:dyDescent="0.15">
      <c r="A265" s="54" t="s">
        <v>103</v>
      </c>
      <c r="B265" s="41">
        <v>6.8750000000000006E-2</v>
      </c>
      <c r="C265" s="40">
        <v>1.26E-2</v>
      </c>
      <c r="D265" s="39">
        <v>0.03</v>
      </c>
      <c r="E265" s="40">
        <v>8.1299999999999997E-2</v>
      </c>
      <c r="F265" s="37"/>
    </row>
    <row r="266" spans="1:6" ht="15" customHeight="1" x14ac:dyDescent="0.15">
      <c r="A266" s="54" t="s">
        <v>105</v>
      </c>
      <c r="B266" s="39">
        <v>7.0000000000000007E-2</v>
      </c>
      <c r="C266" s="40">
        <v>5.9999999999999995E-4</v>
      </c>
      <c r="D266" s="39">
        <v>0.01</v>
      </c>
      <c r="E266" s="40">
        <v>7.0599999999999996E-2</v>
      </c>
      <c r="F266" s="37"/>
    </row>
    <row r="267" spans="1:6" ht="15" customHeight="1" x14ac:dyDescent="0.15">
      <c r="A267" s="54" t="s">
        <v>106</v>
      </c>
      <c r="B267" s="41">
        <v>4.2250000000000003E-2</v>
      </c>
      <c r="C267" s="40">
        <v>4.19E-2</v>
      </c>
      <c r="D267" s="41">
        <v>5.8749999999999997E-2</v>
      </c>
      <c r="E267" s="40">
        <v>8.4099999999999994E-2</v>
      </c>
      <c r="F267" s="37"/>
    </row>
    <row r="268" spans="1:6" ht="15" customHeight="1" x14ac:dyDescent="0.15">
      <c r="A268" s="54" t="s">
        <v>108</v>
      </c>
      <c r="B268" s="39">
        <v>0</v>
      </c>
      <c r="C268" s="39">
        <v>0</v>
      </c>
      <c r="D268" s="39">
        <v>0</v>
      </c>
      <c r="E268" s="39">
        <v>0</v>
      </c>
      <c r="F268" s="46" t="s">
        <v>151</v>
      </c>
    </row>
    <row r="269" spans="1:6" ht="15" customHeight="1" x14ac:dyDescent="0.15">
      <c r="A269" s="54" t="s">
        <v>110</v>
      </c>
      <c r="B269" s="39">
        <v>5.5E-2</v>
      </c>
      <c r="C269" s="40">
        <v>1.4800000000000001E-2</v>
      </c>
      <c r="D269" s="39">
        <v>0.02</v>
      </c>
      <c r="E269" s="40">
        <v>6.9800000000000001E-2</v>
      </c>
      <c r="F269" s="37"/>
    </row>
    <row r="270" spans="1:6" ht="15" customHeight="1" x14ac:dyDescent="0.15">
      <c r="A270" s="54" t="s">
        <v>112</v>
      </c>
      <c r="B270" s="40">
        <v>6.8500000000000005E-2</v>
      </c>
      <c r="C270" s="40">
        <v>1.3899999999999999E-2</v>
      </c>
      <c r="D270" s="41">
        <v>1.525E-2</v>
      </c>
      <c r="E270" s="40">
        <v>8.2400000000000001E-2</v>
      </c>
      <c r="F270" s="37"/>
    </row>
    <row r="271" spans="1:6" ht="15" customHeight="1" x14ac:dyDescent="0.15">
      <c r="A271" s="54" t="s">
        <v>113</v>
      </c>
      <c r="B271" s="39">
        <v>0</v>
      </c>
      <c r="C271" s="39">
        <v>0</v>
      </c>
      <c r="D271" s="39">
        <v>0</v>
      </c>
      <c r="E271" s="39">
        <v>0</v>
      </c>
      <c r="F271" s="37"/>
    </row>
    <row r="272" spans="1:6" ht="15" customHeight="1" x14ac:dyDescent="0.15">
      <c r="A272" s="54" t="s">
        <v>114</v>
      </c>
      <c r="B272" s="41">
        <v>6.6250000000000003E-2</v>
      </c>
      <c r="C272" s="40">
        <v>-2.0000000000000001E-4</v>
      </c>
      <c r="D272" s="42">
        <v>3.3125000000000002E-2</v>
      </c>
      <c r="E272" s="39">
        <v>6.6000000000000003E-2</v>
      </c>
      <c r="F272" s="46" t="s">
        <v>152</v>
      </c>
    </row>
    <row r="273" spans="1:6" ht="15" customHeight="1" x14ac:dyDescent="0.15">
      <c r="A273" s="54" t="s">
        <v>116</v>
      </c>
      <c r="B273" s="41">
        <v>4.8750000000000002E-2</v>
      </c>
      <c r="C273" s="40">
        <v>2.7900000000000001E-2</v>
      </c>
      <c r="D273" s="42">
        <v>4.5624999999999999E-2</v>
      </c>
      <c r="E273" s="40">
        <v>7.6700000000000004E-2</v>
      </c>
      <c r="F273" s="46" t="s">
        <v>150</v>
      </c>
    </row>
    <row r="274" spans="1:6" ht="15" customHeight="1" x14ac:dyDescent="0.15">
      <c r="A274" s="54" t="s">
        <v>118</v>
      </c>
      <c r="B274" s="39">
        <v>0.04</v>
      </c>
      <c r="C274" s="40">
        <v>4.5400000000000003E-2</v>
      </c>
      <c r="D274" s="41">
        <v>4.8750000000000002E-2</v>
      </c>
      <c r="E274" s="40">
        <v>8.5400000000000004E-2</v>
      </c>
      <c r="F274" s="37"/>
    </row>
    <row r="275" spans="1:6" ht="15" customHeight="1" x14ac:dyDescent="0.15">
      <c r="A275" s="54" t="s">
        <v>120</v>
      </c>
      <c r="B275" s="40">
        <v>4.7500000000000001E-2</v>
      </c>
      <c r="C275" s="40">
        <v>2.2499999999999999E-2</v>
      </c>
      <c r="D275" s="40">
        <v>2.75E-2</v>
      </c>
      <c r="E275" s="39">
        <v>7.0000000000000007E-2</v>
      </c>
      <c r="F275" s="37"/>
    </row>
    <row r="276" spans="1:6" ht="15" customHeight="1" x14ac:dyDescent="0.15">
      <c r="A276" s="54" t="s">
        <v>121</v>
      </c>
      <c r="B276" s="39">
        <v>0.05</v>
      </c>
      <c r="C276" s="40">
        <v>2.0799999999999999E-2</v>
      </c>
      <c r="D276" s="39">
        <v>3.5000000000000003E-2</v>
      </c>
      <c r="E276" s="40">
        <v>7.0800000000000002E-2</v>
      </c>
      <c r="F276" s="37"/>
    </row>
    <row r="277" spans="1:6" ht="15" customHeight="1" x14ac:dyDescent="0.15">
      <c r="A277" s="54" t="s">
        <v>123</v>
      </c>
      <c r="B277" s="40">
        <v>5.7500000000000002E-2</v>
      </c>
      <c r="C277" s="40">
        <v>1.55E-2</v>
      </c>
      <c r="D277" s="40">
        <v>2.2499999999999999E-2</v>
      </c>
      <c r="E277" s="39">
        <v>7.2999999999999995E-2</v>
      </c>
      <c r="F277" s="37"/>
    </row>
    <row r="278" spans="1:6" ht="15" customHeight="1" x14ac:dyDescent="0.15">
      <c r="A278" s="54" t="s">
        <v>125</v>
      </c>
      <c r="B278" s="39">
        <v>4.4999999999999998E-2</v>
      </c>
      <c r="C278" s="40">
        <v>4.5499999999999999E-2</v>
      </c>
      <c r="D278" s="39">
        <v>7.0000000000000007E-2</v>
      </c>
      <c r="E278" s="40">
        <v>9.0499999999999997E-2</v>
      </c>
      <c r="F278" s="37"/>
    </row>
    <row r="279" spans="1:6" ht="15" customHeight="1" x14ac:dyDescent="0.15">
      <c r="A279" s="54" t="s">
        <v>153</v>
      </c>
      <c r="B279" s="39">
        <v>0</v>
      </c>
      <c r="C279" s="39">
        <v>0</v>
      </c>
      <c r="D279" s="39">
        <v>0</v>
      </c>
      <c r="E279" s="39">
        <v>0</v>
      </c>
      <c r="F279" s="37"/>
    </row>
    <row r="280" spans="1:6" ht="15" customHeight="1" x14ac:dyDescent="0.15">
      <c r="A280" s="54" t="s">
        <v>129</v>
      </c>
      <c r="B280" s="39">
        <v>0.06</v>
      </c>
      <c r="C280" s="40">
        <v>3.3999999999999998E-3</v>
      </c>
      <c r="D280" s="39">
        <v>0.02</v>
      </c>
      <c r="E280" s="40">
        <v>6.3399999999999998E-2</v>
      </c>
      <c r="F280" s="37"/>
    </row>
    <row r="281" spans="1:6" ht="15" customHeight="1" x14ac:dyDescent="0.15">
      <c r="A281" s="54" t="s">
        <v>130</v>
      </c>
      <c r="B281" s="39">
        <v>7.0000000000000007E-2</v>
      </c>
      <c r="C281" s="39">
        <v>0</v>
      </c>
      <c r="D281" s="39">
        <v>0</v>
      </c>
      <c r="E281" s="39">
        <v>7.0000000000000007E-2</v>
      </c>
      <c r="F281" s="37"/>
    </row>
    <row r="282" spans="1:6" ht="15" x14ac:dyDescent="0.15">
      <c r="A282" s="54" t="s">
        <v>132</v>
      </c>
      <c r="B282" s="39">
        <v>0.06</v>
      </c>
      <c r="C282" s="40">
        <v>1.49E-2</v>
      </c>
      <c r="D282" s="39">
        <v>0.03</v>
      </c>
      <c r="E282" s="40">
        <v>7.4899999999999994E-2</v>
      </c>
      <c r="F282" s="37"/>
    </row>
    <row r="283" spans="1:6" ht="15" x14ac:dyDescent="0.15">
      <c r="A283" s="54" t="s">
        <v>134</v>
      </c>
      <c r="B283" s="39">
        <v>4.2000000000000003E-2</v>
      </c>
      <c r="C283" s="40">
        <v>1.9099999999999999E-2</v>
      </c>
      <c r="D283" s="39">
        <v>4.4999999999999998E-2</v>
      </c>
      <c r="E283" s="40">
        <v>6.1100000000000002E-2</v>
      </c>
      <c r="F283" s="46" t="s">
        <v>150</v>
      </c>
    </row>
    <row r="284" spans="1:6" ht="15" x14ac:dyDescent="0.15">
      <c r="A284" s="54" t="s">
        <v>135</v>
      </c>
      <c r="B284" s="39">
        <v>7.0000000000000007E-2</v>
      </c>
      <c r="C284" s="40">
        <v>2.6100000000000002E-2</v>
      </c>
      <c r="D284" s="40">
        <v>2.75E-2</v>
      </c>
      <c r="E284" s="40">
        <v>9.6100000000000005E-2</v>
      </c>
      <c r="F284" s="37"/>
    </row>
    <row r="285" spans="1:6" ht="15" x14ac:dyDescent="0.15">
      <c r="A285" s="54" t="s">
        <v>136</v>
      </c>
      <c r="B285" s="40">
        <v>6.25E-2</v>
      </c>
      <c r="C285" s="40">
        <v>1.95E-2</v>
      </c>
      <c r="D285" s="39">
        <v>0.02</v>
      </c>
      <c r="E285" s="39">
        <v>8.2000000000000003E-2</v>
      </c>
      <c r="F285" s="37"/>
    </row>
    <row r="286" spans="1:6" ht="15" x14ac:dyDescent="0.15">
      <c r="A286" s="54" t="s">
        <v>137</v>
      </c>
      <c r="B286" s="39">
        <v>6.0999999999999999E-2</v>
      </c>
      <c r="C286" s="40">
        <v>1.32E-2</v>
      </c>
      <c r="D286" s="39">
        <v>4.7E-2</v>
      </c>
      <c r="E286" s="40">
        <v>7.4200000000000002E-2</v>
      </c>
      <c r="F286" s="46" t="s">
        <v>115</v>
      </c>
    </row>
    <row r="287" spans="1:6" ht="15" x14ac:dyDescent="0.15">
      <c r="A287" s="54" t="s">
        <v>139</v>
      </c>
      <c r="B287" s="39">
        <v>0.06</v>
      </c>
      <c r="C287" s="40">
        <v>3.8999999999999998E-3</v>
      </c>
      <c r="D287" s="39">
        <v>0.01</v>
      </c>
      <c r="E287" s="40">
        <v>6.3899999999999998E-2</v>
      </c>
      <c r="F287" s="37"/>
    </row>
    <row r="288" spans="1:6" ht="15" x14ac:dyDescent="0.15">
      <c r="A288" s="54" t="s">
        <v>141</v>
      </c>
      <c r="B288" s="39">
        <v>5.2999999999999999E-2</v>
      </c>
      <c r="C288" s="40">
        <v>4.7000000000000002E-3</v>
      </c>
      <c r="D288" s="39">
        <v>2.7E-2</v>
      </c>
      <c r="E288" s="40">
        <v>5.7700000000000001E-2</v>
      </c>
      <c r="F288" s="46" t="s">
        <v>115</v>
      </c>
    </row>
    <row r="289" spans="1:11" ht="15" x14ac:dyDescent="0.15">
      <c r="A289" s="54" t="s">
        <v>142</v>
      </c>
      <c r="B289" s="39">
        <v>6.5000000000000002E-2</v>
      </c>
      <c r="C289" s="40">
        <v>2.9700000000000001E-2</v>
      </c>
      <c r="D289" s="39">
        <v>4.1000000000000002E-2</v>
      </c>
      <c r="E289" s="40">
        <v>9.4700000000000006E-2</v>
      </c>
      <c r="F289" s="37"/>
    </row>
    <row r="290" spans="1:11" ht="15" x14ac:dyDescent="0.15">
      <c r="A290" s="54" t="s">
        <v>144</v>
      </c>
      <c r="B290" s="39">
        <v>0.06</v>
      </c>
      <c r="C290" s="40">
        <v>5.7999999999999996E-3</v>
      </c>
      <c r="D290" s="39">
        <v>0.01</v>
      </c>
      <c r="E290" s="40">
        <v>6.5799999999999997E-2</v>
      </c>
      <c r="F290" s="37"/>
    </row>
    <row r="291" spans="1:11" ht="15" x14ac:dyDescent="0.15">
      <c r="A291" s="54" t="s">
        <v>3</v>
      </c>
      <c r="B291" s="39">
        <v>0.05</v>
      </c>
      <c r="C291" s="40">
        <v>7.1999999999999998E-3</v>
      </c>
      <c r="D291" s="39">
        <v>2.9000000000000001E-2</v>
      </c>
      <c r="E291" s="40">
        <v>5.7200000000000001E-2</v>
      </c>
      <c r="F291" s="37"/>
    </row>
    <row r="292" spans="1:11" ht="15" x14ac:dyDescent="0.15">
      <c r="A292" s="54" t="s">
        <v>146</v>
      </c>
      <c r="B292" s="39">
        <v>0.04</v>
      </c>
      <c r="C292" s="40">
        <v>1.5599999999999999E-2</v>
      </c>
      <c r="D292" s="39">
        <v>0.03</v>
      </c>
      <c r="E292" s="40">
        <v>5.5599999999999997E-2</v>
      </c>
      <c r="F292" s="37"/>
    </row>
    <row r="293" spans="1:11" ht="15" x14ac:dyDescent="0.15">
      <c r="A293" s="54" t="s">
        <v>147</v>
      </c>
      <c r="B293" s="39">
        <v>0.06</v>
      </c>
      <c r="C293" s="39">
        <v>0</v>
      </c>
      <c r="D293" s="43">
        <v>0</v>
      </c>
      <c r="E293" s="39">
        <v>0.06</v>
      </c>
      <c r="F293" s="37"/>
    </row>
    <row r="294" spans="1:11" x14ac:dyDescent="0.15">
      <c r="A294" s="37"/>
      <c r="B294" s="36"/>
      <c r="C294" s="36"/>
      <c r="D294" s="36"/>
      <c r="E294" s="36"/>
      <c r="F294" s="37"/>
    </row>
    <row r="295" spans="1:11" x14ac:dyDescent="0.15">
      <c r="A295" s="37"/>
      <c r="B295" s="36"/>
      <c r="C295" s="36"/>
      <c r="D295" s="36"/>
      <c r="E295" s="36"/>
      <c r="F295" s="37"/>
    </row>
    <row r="296" spans="1:11" x14ac:dyDescent="0.15">
      <c r="A296" s="46"/>
      <c r="B296" s="46"/>
      <c r="C296" s="46"/>
      <c r="D296" s="46"/>
      <c r="E296" s="46"/>
      <c r="F296" s="46"/>
      <c r="G296" s="46"/>
      <c r="H296" s="46"/>
      <c r="I296" s="46"/>
      <c r="J296" s="46"/>
      <c r="K296" s="46"/>
    </row>
  </sheetData>
  <sheetProtection sheet="1"/>
  <mergeCells count="57">
    <mergeCell ref="G112:Q113"/>
    <mergeCell ref="G115:Q116"/>
    <mergeCell ref="G118:Q119"/>
    <mergeCell ref="G120:Q121"/>
    <mergeCell ref="G128:Q129"/>
    <mergeCell ref="G110:Q111"/>
    <mergeCell ref="G125:Q125"/>
    <mergeCell ref="G126:Q126"/>
    <mergeCell ref="G127:Q127"/>
    <mergeCell ref="G122:Q122"/>
    <mergeCell ref="G123:Q123"/>
    <mergeCell ref="G124:Q124"/>
    <mergeCell ref="G117:Q117"/>
    <mergeCell ref="G114:Q114"/>
    <mergeCell ref="G109:Q109"/>
    <mergeCell ref="G103:Q106"/>
    <mergeCell ref="G107:Q108"/>
    <mergeCell ref="G102:Q102"/>
    <mergeCell ref="G99:Q101"/>
    <mergeCell ref="G91:Q94"/>
    <mergeCell ref="G95:Q98"/>
    <mergeCell ref="G90:Q90"/>
    <mergeCell ref="G86:Q86"/>
    <mergeCell ref="G84:Q85"/>
    <mergeCell ref="G87:Q89"/>
    <mergeCell ref="G80:Q83"/>
    <mergeCell ref="G76:Q76"/>
    <mergeCell ref="G79:Q79"/>
    <mergeCell ref="G61:Q75"/>
    <mergeCell ref="G77:Q78"/>
    <mergeCell ref="G26:Q30"/>
    <mergeCell ref="G32:Q36"/>
    <mergeCell ref="G38:Q39"/>
    <mergeCell ref="G40:Q41"/>
    <mergeCell ref="G42:Q44"/>
    <mergeCell ref="G46:Q47"/>
    <mergeCell ref="G48:Q49"/>
    <mergeCell ref="H243:R244"/>
    <mergeCell ref="H247:R248"/>
    <mergeCell ref="H242:R242"/>
    <mergeCell ref="H245:R245"/>
    <mergeCell ref="H246:R246"/>
    <mergeCell ref="H241:R241"/>
    <mergeCell ref="G60:Q60"/>
    <mergeCell ref="G55:Q57"/>
    <mergeCell ref="G58:Q59"/>
    <mergeCell ref="G50:Q51"/>
    <mergeCell ref="G52:Q54"/>
    <mergeCell ref="G45:Q45"/>
    <mergeCell ref="G37:Q37"/>
    <mergeCell ref="A18:D18"/>
    <mergeCell ref="A25:E25"/>
    <mergeCell ref="A12:C12"/>
    <mergeCell ref="A1:C1"/>
    <mergeCell ref="G25:Q25"/>
    <mergeCell ref="G31:Q31"/>
    <mergeCell ref="A241:F241"/>
  </mergeCells>
  <hyperlinks>
    <hyperlink ref="G26" r:id="rId1" display="https://taxfoundation.org/local-income-taxes-2023/" xr:uid="{066C54C5-31EC-0F43-A3FB-7358EC2EE20C}"/>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Enter Income</vt:lpstr>
      <vt:lpstr>Conversion Rates</vt:lpstr>
      <vt:lpstr>2025 Tax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Alia Feltes-Deyapp</cp:lastModifiedBy>
  <dcterms:created xsi:type="dcterms:W3CDTF">2025-07-08T02:55:48Z</dcterms:created>
  <dcterms:modified xsi:type="dcterms:W3CDTF">2025-07-08T04:21:50Z</dcterms:modified>
</cp:coreProperties>
</file>