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59AFAE94-19DD-406B-9D31-6944C56366D8}" xr6:coauthVersionLast="47" xr6:coauthVersionMax="47" xr10:uidLastSave="{00000000-0000-0000-0000-000000000000}"/>
  <bookViews>
    <workbookView xWindow="-120" yWindow="-120" windowWidth="29040" windowHeight="15840" tabRatio="903" activeTab="9" xr2:uid="{00000000-000D-0000-FFFF-FFFF00000000}"/>
  </bookViews>
  <sheets>
    <sheet name="General" sheetId="59" r:id="rId1"/>
    <sheet name="Compartments" sheetId="53" r:id="rId2"/>
    <sheet name="BulkCargo" sheetId="56" r:id="rId3"/>
    <sheet name="GrainBulkheads" sheetId="55" r:id="rId4"/>
    <sheet name="Stores" sheetId="57" r:id="rId5"/>
    <sheet name="SF&amp;BM" sheetId="63" r:id="rId6"/>
    <sheet name="SF&amp;BM_max" sheetId="66" r:id="rId7"/>
    <sheet name="Stabilitycurve" sheetId="61" r:id="rId8"/>
    <sheet name="StabilityCriteria" sheetId="62" r:id="rId9"/>
    <sheet name="Parameters" sheetId="6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65" l="1"/>
  <c r="D39" i="65"/>
  <c r="D38" i="65"/>
  <c r="D37" i="65" s="1"/>
  <c r="D42" i="65"/>
  <c r="D5" i="65"/>
  <c r="D18" i="62"/>
  <c r="C3" i="56"/>
  <c r="C4" i="56"/>
  <c r="C5" i="56"/>
  <c r="C6" i="56"/>
  <c r="C7" i="56"/>
  <c r="C8" i="56"/>
  <c r="C9" i="56"/>
  <c r="C10" i="56"/>
  <c r="C11" i="56"/>
  <c r="C12" i="56"/>
  <c r="C13" i="56"/>
  <c r="C14" i="56"/>
  <c r="C15" i="56"/>
  <c r="C16" i="56"/>
  <c r="C17" i="56"/>
  <c r="C18" i="56"/>
  <c r="C19" i="56"/>
  <c r="C2" i="56"/>
  <c r="D36" i="65"/>
  <c r="D15" i="65"/>
</calcChain>
</file>

<file path=xl/sharedStrings.xml><?xml version="1.0" encoding="utf-8"?>
<sst xmlns="http://schemas.openxmlformats.org/spreadsheetml/2006/main" count="592" uniqueCount="281">
  <si>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</si>
  <si>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</si>
  <si>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</si>
  <si>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</si>
  <si>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</si>
  <si>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</si>
  <si>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</si>
  <si>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</si>
  <si>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</si>
  <si>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</si>
  <si>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</si>
  <si>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</si>
  <si>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</si>
  <si>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</si>
  <si>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</si>
  <si>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</si>
  <si>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</si>
  <si>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</si>
  <si>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</si>
  <si>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</si>
  <si>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</si>
  <si>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</si>
  <si>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</si>
  <si>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</si>
  <si>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</si>
  <si>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</si>
  <si>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</si>
  <si>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</si>
  <si>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</si>
  <si>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</si>
  <si>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</si>
  <si>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</si>
  <si>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</si>
  <si>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</si>
  <si>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</si>
  <si>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</si>
  <si>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</si>
  <si>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</si>
  <si>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</si>
  <si>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</si>
  <si>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</si>
  <si>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</si>
  <si>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</si>
  <si>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</si>
  <si>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</si>
  <si>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</si>
  <si>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</si>
  <si>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</si>
  <si>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</si>
  <si>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</si>
  <si>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</si>
  <si>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</si>
  <si>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</si>
  <si>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</si>
  <si>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</si>
  <si>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</si>
  <si>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</si>
  <si>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</si>
  <si>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</si>
  <si>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SF [m3/t]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</si>
  <si>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</si>
  <si>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</si>
  <si>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</si>
  <si>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</si>
  <si>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</si>
  <si>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</si>
  <si>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</si>
  <si>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</si>
  <si>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</si>
  <si>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</si>
  <si>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</si>
  <si>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</si>
  <si>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</si>
  <si>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</si>
  <si>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</si>
  <si>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Наименование                                                    </t>
  </si>
  <si>
    <t xml:space="preserve"> Размерность  </t>
  </si>
  <si>
    <t xml:space="preserve"> 1   </t>
  </si>
  <si>
    <t xml:space="preserve"> 2   </t>
  </si>
  <si>
    <t xml:space="preserve"> 3   </t>
  </si>
  <si>
    <t xml:space="preserve"> 4   </t>
  </si>
  <si>
    <t xml:space="preserve"> 5   </t>
  </si>
  <si>
    <t xml:space="preserve"> 6   </t>
  </si>
  <si>
    <t xml:space="preserve"> 7   </t>
  </si>
  <si>
    <t xml:space="preserve"> 8   </t>
  </si>
  <si>
    <t xml:space="preserve"> 9   </t>
  </si>
  <si>
    <t xml:space="preserve"> 10  </t>
  </si>
  <si>
    <t xml:space="preserve"> 11  </t>
  </si>
  <si>
    <t xml:space="preserve"> 12  </t>
  </si>
  <si>
    <t xml:space="preserve"> 13  </t>
  </si>
  <si>
    <t xml:space="preserve"> Поперечный метацентрический радиус                              </t>
  </si>
  <si>
    <t xml:space="preserve"> 14  </t>
  </si>
  <si>
    <t xml:space="preserve"> 15  </t>
  </si>
  <si>
    <t xml:space="preserve"> 16  </t>
  </si>
  <si>
    <t xml:space="preserve"> 17  </t>
  </si>
  <si>
    <t xml:space="preserve"> 18  </t>
  </si>
  <si>
    <t xml:space="preserve"> 19  </t>
  </si>
  <si>
    <t xml:space="preserve"> Продольный метацентрический радиус                              </t>
  </si>
  <si>
    <t xml:space="preserve"> 20  </t>
  </si>
  <si>
    <t xml:space="preserve"> Аппликата продольного метацентра                                </t>
  </si>
  <si>
    <t xml:space="preserve"> 21  </t>
  </si>
  <si>
    <t xml:space="preserve"> Продольная метацентрическая высота                              </t>
  </si>
  <si>
    <t xml:space="preserve"> 22  </t>
  </si>
  <si>
    <t xml:space="preserve"> Поправка от цистерн запаса к продольной метацентрической высоте </t>
  </si>
  <si>
    <t xml:space="preserve"> 23  </t>
  </si>
  <si>
    <t xml:space="preserve"> Поправка от балласта к продольной метацентрической высоте       </t>
  </si>
  <si>
    <t xml:space="preserve"> 24  </t>
  </si>
  <si>
    <t xml:space="preserve"> Продольная метацентрическая высота исправленная                 </t>
  </si>
  <si>
    <t xml:space="preserve"> 33  </t>
  </si>
  <si>
    <t xml:space="preserve"> Давление ветра                                                  </t>
  </si>
  <si>
    <t xml:space="preserve"> 34  </t>
  </si>
  <si>
    <t xml:space="preserve"> Площадь парусности                                              </t>
  </si>
  <si>
    <t xml:space="preserve"> 35  </t>
  </si>
  <si>
    <t xml:space="preserve"> Плечо парусности                                                </t>
  </si>
  <si>
    <t xml:space="preserve"> 36  </t>
  </si>
  <si>
    <t xml:space="preserve"> Плечо статического ветрового кренящего момента                  </t>
  </si>
  <si>
    <t xml:space="preserve"> 37  </t>
  </si>
  <si>
    <t xml:space="preserve"> Плечо динамического ветрового кренящего момента                 </t>
  </si>
  <si>
    <t xml:space="preserve"> 38  </t>
  </si>
  <si>
    <t xml:space="preserve"> Ветровой статический угол крена                                 </t>
  </si>
  <si>
    <t xml:space="preserve"> 39  </t>
  </si>
  <si>
    <t xml:space="preserve"> Ветровой динамический угол крена                                </t>
  </si>
  <si>
    <t xml:space="preserve"> 40  </t>
  </si>
  <si>
    <t xml:space="preserve"> Угол второго пересечения $l_{w2}$ с ДСО                         </t>
  </si>
  <si>
    <t xml:space="preserve"> 41  </t>
  </si>
  <si>
    <t xml:space="preserve"> Амплитуда качки                                                 </t>
  </si>
  <si>
    <t xml:space="preserve"> 42  </t>
  </si>
  <si>
    <t xml:space="preserve"> Период качки                                                    </t>
  </si>
  <si>
    <t xml:space="preserve"> 43  </t>
  </si>
  <si>
    <t xml:space="preserve"> Площадь a                                                       </t>
  </si>
  <si>
    <t xml:space="preserve"> 44  </t>
  </si>
  <si>
    <t xml:space="preserve"> Площадь b                                                       </t>
  </si>
  <si>
    <t xml:space="preserve"> 45  </t>
  </si>
  <si>
    <t xml:space="preserve"> Угол входа в воду кромки палубы                                 </t>
  </si>
  <si>
    <t xml:space="preserve"> 46  </t>
  </si>
  <si>
    <t xml:space="preserve"> Угол заливания                                                  </t>
  </si>
  <si>
    <t xml:space="preserve"> 47  </t>
  </si>
  <si>
    <t xml:space="preserve"> Угол заката ДСО                                                 </t>
  </si>
  <si>
    <t xml:space="preserve"> 48  </t>
  </si>
  <si>
    <t xml:space="preserve"> Кренящий момент от смещения зерна                               </t>
  </si>
  <si>
    <t xml:space="preserve"> 49  </t>
  </si>
  <si>
    <t xml:space="preserve"> Крен при макс. разности кривой кренящих моментов и ДСО          </t>
  </si>
  <si>
    <t xml:space="preserve"> 50  </t>
  </si>
  <si>
    <t xml:space="preserve"> Скорость судна                                                  </t>
  </si>
  <si>
    <t xml:space="preserve"> 51  </t>
  </si>
  <si>
    <t>Значение</t>
  </si>
  <si>
    <t>Shifting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</si>
  <si>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</si>
  <si>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</si>
  <si>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</si>
  <si>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</si>
  <si>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</si>
  <si>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</si>
  <si>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</si>
  <si>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</si>
  <si>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</si>
  <si>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</si>
  <si>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</si>
  <si>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</si>
  <si>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</si>
  <si>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</si>
  <si>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</si>
  <si>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</si>
  <si>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</si>
  <si>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</si>
  <si>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</si>
  <si>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</si>
  <si>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</si>
  <si>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</si>
  <si>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</si>
  <si>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</si>
  <si>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</si>
  <si>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</si>
  <si>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</si>
  <si>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</si>
  <si>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</si>
  <si>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</si>
  <si>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</si>
  <si>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</si>
  <si>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</si>
  <si>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</si>
  <si>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</si>
  <si>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</si>
  <si>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</si>
  <si>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</si>
  <si>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</si>
  <si>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</si>
  <si>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</si>
  <si>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</si>
  <si>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</si>
  <si>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</si>
  <si>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</si>
  <si>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</si>
  <si>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</si>
  <si>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</si>
  <si>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</si>
  <si>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</si>
  <si>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</si>
  <si>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</si>
  <si>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</si>
  <si>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</si>
  <si>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</si>
  <si>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13  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</si>
  <si>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</si>
  <si>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</si>
  <si>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</si>
  <si>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</si>
  <si>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</si>
  <si>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</si>
  <si>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</si>
  <si>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</si>
  <si>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</si>
  <si>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</si>
  <si>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</si>
  <si>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80  </t>
  </si>
  <si>
    <t xml:space="preserve"> Осадка на кормовых марках ЛБ                                    </t>
  </si>
  <si>
    <t xml:space="preserve"> 81  </t>
  </si>
  <si>
    <t xml:space="preserve"> Осадка на кормовых марках осредненная                           </t>
  </si>
  <si>
    <t xml:space="preserve"> 82  </t>
  </si>
  <si>
    <t xml:space="preserve"> Осадка на промежуточных кормовых марках ПрБ                     </t>
  </si>
  <si>
    <t xml:space="preserve"> 83  </t>
  </si>
  <si>
    <t xml:space="preserve"> Осадка на промежуточных кормовых марках ЛБ                      </t>
  </si>
  <si>
    <t xml:space="preserve"> 84  </t>
  </si>
  <si>
    <t xml:space="preserve"> Осадка на промежуточных кормовых марках осредненная             </t>
  </si>
  <si>
    <t xml:space="preserve"> 85  </t>
  </si>
  <si>
    <t xml:space="preserve"> Осадка на миделевых марках ПрБ                                  </t>
  </si>
  <si>
    <t xml:space="preserve"> 86  </t>
  </si>
  <si>
    <t xml:space="preserve"> Осадка на миделевых марках ЛБ                                   </t>
  </si>
  <si>
    <t xml:space="preserve"> 87  </t>
  </si>
  <si>
    <t xml:space="preserve"> Осадка на миделевых марках осредненная                          </t>
  </si>
  <si>
    <t xml:space="preserve"> 88  </t>
  </si>
  <si>
    <t xml:space="preserve"> Осадка на промежуточных носовых марках ПрБ                      </t>
  </si>
  <si>
    <t xml:space="preserve"> 89  </t>
  </si>
  <si>
    <t xml:space="preserve"> Осадка на промежуточных носовых марках ЛБ                       </t>
  </si>
  <si>
    <t xml:space="preserve"> 90  </t>
  </si>
  <si>
    <t xml:space="preserve"> Осадка на промежуточных носовых марках осредненная              </t>
  </si>
  <si>
    <t xml:space="preserve"> 91  </t>
  </si>
  <si>
    <t xml:space="preserve"> Осадка на носовых марках ПрБ                                    </t>
  </si>
  <si>
    <t xml:space="preserve"> 92  </t>
  </si>
  <si>
    <t xml:space="preserve"> Осадка на носовых марках ЛБ                                     </t>
  </si>
  <si>
    <t xml:space="preserve"> 93  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</si>
  <si>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</si>
  <si>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</si>
  <si>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</si>
  <si>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</si>
  <si>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</si>
  <si>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</si>
  <si>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Зерно 65 фут3/т. Прибытие</t>
  </si>
  <si>
    <t>В соответвствии с "Информация об остойчивости судна при перевозке зерна"</t>
  </si>
  <si>
    <t>yes</t>
  </si>
  <si>
    <t>H101</t>
  </si>
  <si>
    <t>H102</t>
  </si>
  <si>
    <t>H103</t>
  </si>
  <si>
    <t>H104</t>
  </si>
  <si>
    <t>P101</t>
  </si>
  <si>
    <t>P102</t>
  </si>
  <si>
    <t>P103</t>
  </si>
  <si>
    <t>H201</t>
  </si>
  <si>
    <t>H202</t>
  </si>
  <si>
    <t>H203</t>
  </si>
  <si>
    <t>H204</t>
  </si>
  <si>
    <t>H205</t>
  </si>
  <si>
    <t>H206</t>
  </si>
  <si>
    <t>P201</t>
  </si>
  <si>
    <t>P202</t>
  </si>
  <si>
    <t>P203</t>
  </si>
  <si>
    <t>P204</t>
  </si>
  <si>
    <t>P205</t>
  </si>
  <si>
    <t>м∙град</t>
  </si>
  <si>
    <t>Поперечная метацентрическая высота                              </t>
  </si>
  <si>
    <t xml:space="preserve">Поперечная метацентрическая высота исправленная                 </t>
  </si>
  <si>
    <t>Осадка в цт площади ватерлинии                                                 </t>
  </si>
  <si>
    <t>Погрешность относительная</t>
  </si>
  <si>
    <t>Погрешность абсолютная</t>
  </si>
  <si>
    <t>±0,5 % ширины судна</t>
  </si>
  <si>
    <t>value</t>
  </si>
  <si>
    <t>BMmax_abs</t>
  </si>
  <si>
    <t>BMmax_perc</t>
  </si>
  <si>
    <t>SFmax_abs</t>
  </si>
  <si>
    <t>SFmax_perc</t>
  </si>
  <si>
    <t>Поправка к поперечной метацентрической высоте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</si>
</sst>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8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0" fontId="0" fillId="0" borderId="0" xfId="0" applyAlignment="1">
      <alignment horizontal="left" wrapText="1"/>
    </xf>
    <xf numFmtId="165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2" fontId="4" fillId="0" borderId="0" xfId="2" applyNumberFormat="1" applyFill="1" applyAlignment="1">
      <alignment horizontal="center" vertical="center" wrapText="1"/>
    </xf>
    <xf numFmtId="0" fontId="4" fillId="0" borderId="0" xfId="2" applyFill="1" applyAlignment="1">
      <alignment horizontal="center" vertical="center"/>
    </xf>
    <xf numFmtId="0" fontId="4" fillId="0" borderId="0" xfId="2" applyFill="1" applyAlignment="1">
      <alignment horizontal="center"/>
    </xf>
    <xf numFmtId="0" fontId="4" fillId="0" borderId="0" xfId="2" applyFill="1" applyAlignment="1">
      <alignment horizontal="left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7" fillId="0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166" fontId="0" fillId="0" borderId="0" xfId="0" applyNumberForma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C23" sqref="C23"/>
    </sheetView>
  </sheetViews>
  <sheetFormatPr defaultRowHeight="15.75" x14ac:dyDescent="0.25"/>
  <cols>
    <col min="1" max="1" width="34.875" bestFit="1" customWidth="1"/>
    <col min="2" max="2" width="38.25" style="9" customWidth="1"/>
  </cols>
  <sheetData>
    <row r="1" spans="1:2" x14ac:dyDescent="0.25">
      <c r="A1" t="s">
        <v>71</v>
      </c>
      <c r="B1" s="9" t="s">
        <v>69</v>
      </c>
    </row>
    <row r="2" spans="1:2" x14ac:dyDescent="0.25">
      <c r="A2" t="s">
        <v>73</v>
      </c>
      <c r="B2" s="9" t="s">
        <v>70</v>
      </c>
    </row>
    <row r="3" spans="1:2" x14ac:dyDescent="0.25">
      <c r="A3" t="s">
        <v>72</v>
      </c>
      <c r="B3" s="9" t="s">
        <v>209</v>
      </c>
    </row>
    <row r="4" spans="1:2" x14ac:dyDescent="0.25">
      <c r="A4" t="s">
        <v>210</v>
      </c>
      <c r="B4" s="9" t="s">
        <v>209</v>
      </c>
    </row>
    <row r="5" spans="1:2" x14ac:dyDescent="0.25">
      <c r="A5" t="s">
        <v>245</v>
      </c>
      <c r="B5" s="9" t="s">
        <v>247</v>
      </c>
    </row>
    <row r="6" spans="1:2" ht="31.5" x14ac:dyDescent="0.25">
      <c r="A6" t="s">
        <v>246</v>
      </c>
      <c r="B6" s="11" t="s">
        <v>248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8"/>
  <sheetViews>
    <sheetView tabSelected="1" topLeftCell="A19" workbookViewId="0">
      <selection activeCell="D68" sqref="D68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23" bestFit="1" customWidth="1"/>
    <col min="5" max="5" width="21.875" customWidth="1"/>
    <col min="6" max="6" width="19.125" customWidth="1"/>
    <col min="9" max="9" width="4.375" bestFit="1" customWidth="1"/>
    <col min="10" max="10" width="60" bestFit="1" customWidth="1"/>
  </cols>
  <sheetData>
    <row r="1" spans="1:6" ht="31.5" x14ac:dyDescent="0.25">
      <c r="A1" s="25" t="s">
        <v>74</v>
      </c>
      <c r="B1" s="25" t="s">
        <v>75</v>
      </c>
      <c r="C1" s="25" t="s">
        <v>76</v>
      </c>
      <c r="D1" s="27" t="s">
        <v>145</v>
      </c>
      <c r="E1" s="24" t="s">
        <v>272</v>
      </c>
      <c r="F1" s="24" t="s">
        <v>273</v>
      </c>
    </row>
    <row r="2" spans="1:6" x14ac:dyDescent="0.25">
      <c r="A2" s="28" t="s">
        <v>211</v>
      </c>
      <c r="B2" s="28"/>
      <c r="C2" s="28"/>
      <c r="D2" s="28"/>
      <c r="E2" s="28"/>
      <c r="F2" s="28"/>
    </row>
    <row r="3" spans="1:6" x14ac:dyDescent="0.25">
      <c r="A3" s="9">
        <v>2</v>
      </c>
      <c r="B3" t="s">
        <v>189</v>
      </c>
      <c r="C3" s="9" t="s">
        <v>185</v>
      </c>
      <c r="D3" s="20">
        <v>13163.9</v>
      </c>
      <c r="E3" s="9">
        <v>2</v>
      </c>
      <c r="F3" s="9" t="s">
        <v>54</v>
      </c>
    </row>
    <row r="4" spans="1:6" x14ac:dyDescent="0.25">
      <c r="A4" s="9">
        <v>32</v>
      </c>
      <c r="B4" t="s">
        <v>187</v>
      </c>
      <c r="C4" s="9" t="s">
        <v>148</v>
      </c>
      <c r="D4" s="20">
        <v>63.933</v>
      </c>
      <c r="E4" s="9" t="s">
        <v>54</v>
      </c>
      <c r="F4" s="9" t="s">
        <v>54</v>
      </c>
    </row>
    <row r="5" spans="1:6" x14ac:dyDescent="0.25">
      <c r="A5" s="9">
        <v>56</v>
      </c>
      <c r="B5" t="s">
        <v>208</v>
      </c>
      <c r="C5" s="9" t="s">
        <v>148</v>
      </c>
      <c r="D5" s="20">
        <f>D4</f>
        <v>63.933</v>
      </c>
      <c r="E5" s="9">
        <v>1</v>
      </c>
      <c r="F5" s="9">
        <v>0.5</v>
      </c>
    </row>
    <row r="6" spans="1:6" x14ac:dyDescent="0.25">
      <c r="A6" s="9">
        <v>12</v>
      </c>
      <c r="B6" t="s">
        <v>188</v>
      </c>
      <c r="C6" s="9" t="s">
        <v>186</v>
      </c>
      <c r="D6" s="20">
        <v>6.1909999999999998</v>
      </c>
      <c r="E6" s="9">
        <v>1</v>
      </c>
      <c r="F6" s="9">
        <v>0.05</v>
      </c>
    </row>
    <row r="7" spans="1:6" x14ac:dyDescent="0.25">
      <c r="A7" s="9">
        <v>1</v>
      </c>
      <c r="B7" t="s">
        <v>190</v>
      </c>
      <c r="C7" s="9" t="s">
        <v>148</v>
      </c>
      <c r="D7" s="22">
        <v>6.2119999999999997</v>
      </c>
      <c r="E7" s="9" t="s">
        <v>54</v>
      </c>
      <c r="F7" s="9" t="s">
        <v>54</v>
      </c>
    </row>
    <row r="8" spans="1:6" x14ac:dyDescent="0.25">
      <c r="A8" s="9">
        <v>52</v>
      </c>
      <c r="B8" t="s">
        <v>147</v>
      </c>
      <c r="C8" s="9" t="s">
        <v>148</v>
      </c>
      <c r="D8" s="20">
        <v>0</v>
      </c>
      <c r="E8" s="9" t="s">
        <v>274</v>
      </c>
      <c r="F8" s="9">
        <v>0.05</v>
      </c>
    </row>
    <row r="9" spans="1:6" x14ac:dyDescent="0.25">
      <c r="A9" s="28" t="s">
        <v>212</v>
      </c>
      <c r="B9" s="28"/>
      <c r="C9" s="28"/>
      <c r="D9" s="28"/>
      <c r="E9" s="28"/>
      <c r="F9" s="28"/>
    </row>
    <row r="10" spans="1:6" x14ac:dyDescent="0.25">
      <c r="A10" s="9" t="s">
        <v>79</v>
      </c>
      <c r="B10" t="s">
        <v>271</v>
      </c>
      <c r="C10" s="9" t="s">
        <v>148</v>
      </c>
      <c r="D10" s="20">
        <v>7.5170000000000003</v>
      </c>
      <c r="E10" s="9">
        <v>1</v>
      </c>
      <c r="F10" s="9">
        <v>0.05</v>
      </c>
    </row>
    <row r="11" spans="1:6" x14ac:dyDescent="0.25">
      <c r="A11" s="9" t="s">
        <v>80</v>
      </c>
      <c r="B11" t="s">
        <v>182</v>
      </c>
      <c r="C11" s="9" t="s">
        <v>148</v>
      </c>
      <c r="D11" s="20">
        <v>6.92</v>
      </c>
      <c r="E11" s="9">
        <v>1</v>
      </c>
      <c r="F11" s="9">
        <v>0.05</v>
      </c>
    </row>
    <row r="12" spans="1:6" x14ac:dyDescent="0.25">
      <c r="A12" s="9" t="s">
        <v>81</v>
      </c>
      <c r="B12" t="s">
        <v>181</v>
      </c>
      <c r="C12" s="9" t="s">
        <v>148</v>
      </c>
      <c r="D12" s="20">
        <v>8.0489999999999995</v>
      </c>
      <c r="E12" s="9">
        <v>1</v>
      </c>
      <c r="F12" s="9">
        <v>0.05</v>
      </c>
    </row>
    <row r="13" spans="1:6" x14ac:dyDescent="0.25">
      <c r="A13" s="9">
        <v>6</v>
      </c>
      <c r="B13" t="s">
        <v>203</v>
      </c>
      <c r="C13" s="9" t="s">
        <v>184</v>
      </c>
      <c r="D13" s="20" t="s">
        <v>54</v>
      </c>
      <c r="E13" s="9" t="s">
        <v>54</v>
      </c>
      <c r="F13" s="9">
        <v>1</v>
      </c>
    </row>
    <row r="14" spans="1:6" x14ac:dyDescent="0.25">
      <c r="A14" s="9" t="s">
        <v>83</v>
      </c>
      <c r="B14" t="s">
        <v>180</v>
      </c>
      <c r="C14" s="9" t="s">
        <v>184</v>
      </c>
      <c r="D14" s="20">
        <v>0</v>
      </c>
      <c r="E14" s="9" t="s">
        <v>54</v>
      </c>
      <c r="F14" s="9">
        <v>1</v>
      </c>
    </row>
    <row r="15" spans="1:6" x14ac:dyDescent="0.25">
      <c r="A15" s="9" t="s">
        <v>144</v>
      </c>
      <c r="B15" t="s">
        <v>183</v>
      </c>
      <c r="C15" s="9" t="s">
        <v>148</v>
      </c>
      <c r="D15" s="20">
        <f>D11-D12</f>
        <v>-1.1289999999999996</v>
      </c>
      <c r="E15" s="9">
        <v>1</v>
      </c>
      <c r="F15" s="9">
        <v>0.05</v>
      </c>
    </row>
    <row r="16" spans="1:6" x14ac:dyDescent="0.25">
      <c r="A16" s="9" t="s">
        <v>214</v>
      </c>
      <c r="B16" t="s">
        <v>215</v>
      </c>
      <c r="C16" s="9" t="s">
        <v>148</v>
      </c>
      <c r="D16" s="20" t="s">
        <v>54</v>
      </c>
      <c r="E16" s="9">
        <v>1</v>
      </c>
      <c r="F16" s="9">
        <v>0.05</v>
      </c>
    </row>
    <row r="17" spans="1:6" x14ac:dyDescent="0.25">
      <c r="A17" s="9" t="s">
        <v>216</v>
      </c>
      <c r="B17" t="s">
        <v>217</v>
      </c>
      <c r="C17" s="9" t="s">
        <v>148</v>
      </c>
      <c r="D17" s="20">
        <v>8.0079999999999991</v>
      </c>
      <c r="E17" s="9">
        <v>1</v>
      </c>
      <c r="F17" s="9">
        <v>0.05</v>
      </c>
    </row>
    <row r="18" spans="1:6" x14ac:dyDescent="0.25">
      <c r="A18" s="9" t="s">
        <v>218</v>
      </c>
      <c r="B18" t="s">
        <v>219</v>
      </c>
      <c r="C18" s="9" t="s">
        <v>148</v>
      </c>
      <c r="D18" s="20" t="s">
        <v>54</v>
      </c>
      <c r="E18" s="9">
        <v>1</v>
      </c>
      <c r="F18" s="9">
        <v>0.05</v>
      </c>
    </row>
    <row r="19" spans="1:6" x14ac:dyDescent="0.25">
      <c r="A19" s="9" t="s">
        <v>220</v>
      </c>
      <c r="B19" t="s">
        <v>221</v>
      </c>
      <c r="C19" s="9" t="s">
        <v>148</v>
      </c>
      <c r="D19" s="20" t="s">
        <v>54</v>
      </c>
      <c r="E19" s="9">
        <v>1</v>
      </c>
      <c r="F19" s="9">
        <v>0.05</v>
      </c>
    </row>
    <row r="20" spans="1:6" x14ac:dyDescent="0.25">
      <c r="A20" s="9" t="s">
        <v>222</v>
      </c>
      <c r="B20" t="s">
        <v>223</v>
      </c>
      <c r="C20" s="9" t="s">
        <v>148</v>
      </c>
      <c r="D20" s="20" t="s">
        <v>54</v>
      </c>
      <c r="E20" s="9">
        <v>1</v>
      </c>
      <c r="F20" s="9">
        <v>0.05</v>
      </c>
    </row>
    <row r="21" spans="1:6" x14ac:dyDescent="0.25">
      <c r="A21" s="9" t="s">
        <v>224</v>
      </c>
      <c r="B21" t="s">
        <v>225</v>
      </c>
      <c r="C21" s="9" t="s">
        <v>148</v>
      </c>
      <c r="D21" s="20" t="s">
        <v>54</v>
      </c>
      <c r="E21" s="9">
        <v>1</v>
      </c>
      <c r="F21" s="9">
        <v>0.05</v>
      </c>
    </row>
    <row r="22" spans="1:6" x14ac:dyDescent="0.25">
      <c r="A22" s="9" t="s">
        <v>226</v>
      </c>
      <c r="B22" t="s">
        <v>227</v>
      </c>
      <c r="C22" s="9" t="s">
        <v>148</v>
      </c>
      <c r="D22" s="20" t="s">
        <v>54</v>
      </c>
      <c r="E22" s="9">
        <v>1</v>
      </c>
      <c r="F22" s="9">
        <v>0.05</v>
      </c>
    </row>
    <row r="23" spans="1:6" x14ac:dyDescent="0.25">
      <c r="A23" s="9" t="s">
        <v>228</v>
      </c>
      <c r="B23" t="s">
        <v>229</v>
      </c>
      <c r="C23" s="9" t="s">
        <v>148</v>
      </c>
      <c r="D23" s="20">
        <v>7.484</v>
      </c>
      <c r="E23" s="9">
        <v>1</v>
      </c>
      <c r="F23" s="9">
        <v>0.05</v>
      </c>
    </row>
    <row r="24" spans="1:6" x14ac:dyDescent="0.25">
      <c r="A24" s="9" t="s">
        <v>230</v>
      </c>
      <c r="B24" t="s">
        <v>231</v>
      </c>
      <c r="C24" s="9" t="s">
        <v>148</v>
      </c>
      <c r="D24" s="20" t="s">
        <v>54</v>
      </c>
      <c r="E24" s="9">
        <v>1</v>
      </c>
      <c r="F24" s="9">
        <v>0.05</v>
      </c>
    </row>
    <row r="25" spans="1:6" x14ac:dyDescent="0.25">
      <c r="A25" s="9" t="s">
        <v>232</v>
      </c>
      <c r="B25" t="s">
        <v>233</v>
      </c>
      <c r="C25" s="9" t="s">
        <v>148</v>
      </c>
      <c r="D25" s="20" t="s">
        <v>54</v>
      </c>
      <c r="E25" s="9">
        <v>1</v>
      </c>
      <c r="F25" s="9">
        <v>0.05</v>
      </c>
    </row>
    <row r="26" spans="1:6" x14ac:dyDescent="0.25">
      <c r="A26" s="9" t="s">
        <v>234</v>
      </c>
      <c r="B26" t="s">
        <v>235</v>
      </c>
      <c r="C26" s="9" t="s">
        <v>148</v>
      </c>
      <c r="D26" s="20" t="s">
        <v>54</v>
      </c>
      <c r="E26" s="9">
        <v>1</v>
      </c>
      <c r="F26" s="9">
        <v>0.05</v>
      </c>
    </row>
    <row r="27" spans="1:6" x14ac:dyDescent="0.25">
      <c r="A27" s="9" t="s">
        <v>236</v>
      </c>
      <c r="B27" t="s">
        <v>237</v>
      </c>
      <c r="C27" s="9" t="s">
        <v>148</v>
      </c>
      <c r="D27" s="20" t="s">
        <v>54</v>
      </c>
      <c r="E27" s="9">
        <v>1</v>
      </c>
      <c r="F27" s="9">
        <v>0.05</v>
      </c>
    </row>
    <row r="28" spans="1:6" x14ac:dyDescent="0.25">
      <c r="A28" s="9" t="s">
        <v>238</v>
      </c>
      <c r="B28" t="s">
        <v>239</v>
      </c>
      <c r="C28" s="9" t="s">
        <v>148</v>
      </c>
      <c r="D28" s="20" t="s">
        <v>54</v>
      </c>
      <c r="E28" s="9">
        <v>1</v>
      </c>
      <c r="F28" s="9">
        <v>0.05</v>
      </c>
    </row>
    <row r="29" spans="1:6" x14ac:dyDescent="0.25">
      <c r="A29" s="9" t="s">
        <v>240</v>
      </c>
      <c r="B29" t="s">
        <v>241</v>
      </c>
      <c r="C29" s="9" t="s">
        <v>148</v>
      </c>
      <c r="D29" s="20">
        <v>6.9279999999999999</v>
      </c>
      <c r="E29" s="9">
        <v>1</v>
      </c>
      <c r="F29" s="9">
        <v>0.05</v>
      </c>
    </row>
    <row r="30" spans="1:6" x14ac:dyDescent="0.25">
      <c r="A30" s="28" t="s">
        <v>213</v>
      </c>
      <c r="B30" s="28"/>
      <c r="C30" s="28"/>
      <c r="D30" s="28"/>
      <c r="E30" s="28"/>
      <c r="F30" s="28"/>
    </row>
    <row r="31" spans="1:6" x14ac:dyDescent="0.25">
      <c r="A31" s="9" t="s">
        <v>84</v>
      </c>
      <c r="B31" t="s">
        <v>198</v>
      </c>
      <c r="C31" s="9" t="s">
        <v>185</v>
      </c>
      <c r="D31" s="20">
        <v>19.655999999999999</v>
      </c>
      <c r="E31" s="9" t="s">
        <v>54</v>
      </c>
      <c r="F31" s="9" t="s">
        <v>54</v>
      </c>
    </row>
    <row r="32" spans="1:6" x14ac:dyDescent="0.25">
      <c r="A32" s="9" t="s">
        <v>85</v>
      </c>
      <c r="B32" t="s">
        <v>199</v>
      </c>
      <c r="C32" s="9" t="s">
        <v>192</v>
      </c>
      <c r="D32" s="20" t="s">
        <v>54</v>
      </c>
      <c r="E32" s="9" t="s">
        <v>54</v>
      </c>
      <c r="F32" s="9" t="s">
        <v>54</v>
      </c>
    </row>
    <row r="33" spans="1:12" x14ac:dyDescent="0.25">
      <c r="A33" s="9" t="s">
        <v>86</v>
      </c>
      <c r="B33" t="s">
        <v>200</v>
      </c>
      <c r="C33" s="9" t="s">
        <v>193</v>
      </c>
      <c r="D33" s="20">
        <v>187.70599999999999</v>
      </c>
      <c r="E33" s="9">
        <v>2</v>
      </c>
      <c r="F33" s="9" t="s">
        <v>54</v>
      </c>
    </row>
    <row r="34" spans="1:12" x14ac:dyDescent="0.25">
      <c r="A34" s="9" t="s">
        <v>87</v>
      </c>
      <c r="B34" t="s">
        <v>201</v>
      </c>
      <c r="C34" s="9" t="s">
        <v>148</v>
      </c>
      <c r="D34" s="20">
        <v>3.9089999999999998</v>
      </c>
      <c r="E34" s="9" t="s">
        <v>54</v>
      </c>
      <c r="F34" s="9" t="s">
        <v>54</v>
      </c>
    </row>
    <row r="35" spans="1:12" x14ac:dyDescent="0.25">
      <c r="A35" s="9" t="s">
        <v>202</v>
      </c>
      <c r="B35" t="s">
        <v>90</v>
      </c>
      <c r="C35" s="9" t="s">
        <v>148</v>
      </c>
      <c r="D35" s="20">
        <v>2.8740000000000001</v>
      </c>
      <c r="E35" s="9" t="s">
        <v>54</v>
      </c>
      <c r="F35" s="9" t="s">
        <v>54</v>
      </c>
    </row>
    <row r="36" spans="1:12" x14ac:dyDescent="0.25">
      <c r="A36" s="9">
        <v>14</v>
      </c>
      <c r="B36" t="s">
        <v>152</v>
      </c>
      <c r="C36" s="9" t="s">
        <v>148</v>
      </c>
      <c r="D36" s="20">
        <f>D35+D34</f>
        <v>6.7829999999999995</v>
      </c>
      <c r="E36" s="9" t="s">
        <v>54</v>
      </c>
      <c r="F36" s="9" t="s">
        <v>54</v>
      </c>
    </row>
    <row r="37" spans="1:12" x14ac:dyDescent="0.25">
      <c r="A37" s="9" t="s">
        <v>92</v>
      </c>
      <c r="B37" t="s">
        <v>269</v>
      </c>
      <c r="C37" s="9" t="s">
        <v>148</v>
      </c>
      <c r="D37" s="22">
        <f>D40+D39+D38</f>
        <v>0.59180690372913802</v>
      </c>
      <c r="E37" s="9">
        <v>1</v>
      </c>
      <c r="F37" s="9">
        <v>0.05</v>
      </c>
    </row>
    <row r="38" spans="1:12" x14ac:dyDescent="0.25">
      <c r="A38" s="9">
        <v>16</v>
      </c>
      <c r="B38" t="s">
        <v>205</v>
      </c>
      <c r="C38" s="9" t="s">
        <v>148</v>
      </c>
      <c r="D38" s="22">
        <f>(94.7+17.1+10.8+14.9+101.8)/D3</f>
        <v>1.8178503331079697E-2</v>
      </c>
      <c r="E38" s="9">
        <v>2</v>
      </c>
      <c r="F38" s="9" t="s">
        <v>54</v>
      </c>
      <c r="L38" s="9"/>
    </row>
    <row r="39" spans="1:12" x14ac:dyDescent="0.25">
      <c r="A39" s="9">
        <v>17</v>
      </c>
      <c r="B39" t="s">
        <v>206</v>
      </c>
      <c r="C39" s="9" t="s">
        <v>148</v>
      </c>
      <c r="D39" s="22">
        <f>34.6/D3</f>
        <v>2.6284003980583262E-3</v>
      </c>
      <c r="E39" s="9">
        <v>2</v>
      </c>
      <c r="F39" s="9" t="s">
        <v>54</v>
      </c>
    </row>
    <row r="40" spans="1:12" x14ac:dyDescent="0.25">
      <c r="A40" s="9" t="s">
        <v>95</v>
      </c>
      <c r="B40" t="s">
        <v>270</v>
      </c>
      <c r="C40" s="9" t="s">
        <v>148</v>
      </c>
      <c r="D40" s="20">
        <v>0.57099999999999995</v>
      </c>
      <c r="E40" s="9">
        <v>1</v>
      </c>
      <c r="F40" s="9">
        <v>0.05</v>
      </c>
    </row>
    <row r="41" spans="1:12" x14ac:dyDescent="0.25">
      <c r="A41" s="9" t="s">
        <v>96</v>
      </c>
      <c r="B41" t="s">
        <v>97</v>
      </c>
      <c r="C41" s="9" t="s">
        <v>148</v>
      </c>
      <c r="D41" s="20">
        <v>186.07599999999999</v>
      </c>
      <c r="E41" s="9" t="s">
        <v>54</v>
      </c>
      <c r="F41" s="9" t="s">
        <v>54</v>
      </c>
    </row>
    <row r="42" spans="1:12" x14ac:dyDescent="0.25">
      <c r="A42" s="9" t="s">
        <v>98</v>
      </c>
      <c r="B42" t="s">
        <v>99</v>
      </c>
      <c r="C42" s="9" t="s">
        <v>148</v>
      </c>
      <c r="D42" s="20">
        <f>D41+D34</f>
        <v>189.98499999999999</v>
      </c>
      <c r="E42" s="9" t="s">
        <v>54</v>
      </c>
      <c r="F42" s="9" t="s">
        <v>54</v>
      </c>
    </row>
    <row r="43" spans="1:12" x14ac:dyDescent="0.25">
      <c r="A43" s="9" t="s">
        <v>100</v>
      </c>
      <c r="B43" t="s">
        <v>101</v>
      </c>
      <c r="C43" s="9" t="s">
        <v>148</v>
      </c>
      <c r="D43" s="20" t="s">
        <v>54</v>
      </c>
      <c r="E43" s="9">
        <v>1</v>
      </c>
      <c r="F43" s="9">
        <v>0.5</v>
      </c>
    </row>
    <row r="44" spans="1:12" x14ac:dyDescent="0.25">
      <c r="A44" s="9" t="s">
        <v>102</v>
      </c>
      <c r="B44" t="s">
        <v>103</v>
      </c>
      <c r="C44" s="9" t="s">
        <v>148</v>
      </c>
      <c r="D44" s="22" t="s">
        <v>54</v>
      </c>
      <c r="E44" s="9" t="s">
        <v>54</v>
      </c>
      <c r="F44" s="9" t="s">
        <v>54</v>
      </c>
    </row>
    <row r="45" spans="1:12" x14ac:dyDescent="0.25">
      <c r="A45" s="9" t="s">
        <v>104</v>
      </c>
      <c r="B45" t="s">
        <v>105</v>
      </c>
      <c r="C45" s="9" t="s">
        <v>148</v>
      </c>
      <c r="D45" s="22" t="s">
        <v>54</v>
      </c>
      <c r="E45" s="9" t="s">
        <v>54</v>
      </c>
      <c r="F45" s="9" t="s">
        <v>54</v>
      </c>
    </row>
    <row r="46" spans="1:12" x14ac:dyDescent="0.25">
      <c r="A46" s="9" t="s">
        <v>106</v>
      </c>
      <c r="B46" t="s">
        <v>107</v>
      </c>
      <c r="C46" s="9" t="s">
        <v>148</v>
      </c>
      <c r="D46" s="20" t="s">
        <v>54</v>
      </c>
      <c r="E46" s="9" t="s">
        <v>54</v>
      </c>
      <c r="F46" s="9" t="s">
        <v>54</v>
      </c>
    </row>
    <row r="47" spans="1:12" x14ac:dyDescent="0.25">
      <c r="A47" s="9" t="s">
        <v>108</v>
      </c>
      <c r="B47" t="s">
        <v>109</v>
      </c>
      <c r="C47" s="9" t="s">
        <v>194</v>
      </c>
      <c r="D47" s="20" t="s">
        <v>54</v>
      </c>
      <c r="E47" s="9" t="s">
        <v>54</v>
      </c>
      <c r="F47" s="9" t="s">
        <v>54</v>
      </c>
    </row>
    <row r="48" spans="1:12" x14ac:dyDescent="0.25">
      <c r="A48" s="9" t="s">
        <v>110</v>
      </c>
      <c r="B48" t="s">
        <v>111</v>
      </c>
      <c r="C48" s="9" t="s">
        <v>195</v>
      </c>
      <c r="D48" s="20">
        <v>872.72799999999995</v>
      </c>
      <c r="E48" s="9" t="s">
        <v>54</v>
      </c>
      <c r="F48" s="9" t="s">
        <v>54</v>
      </c>
      <c r="L48" s="9"/>
    </row>
    <row r="49" spans="1:6" x14ac:dyDescent="0.25">
      <c r="A49" s="9" t="s">
        <v>112</v>
      </c>
      <c r="B49" t="s">
        <v>113</v>
      </c>
      <c r="C49" s="9" t="s">
        <v>148</v>
      </c>
      <c r="D49" s="20" t="s">
        <v>54</v>
      </c>
      <c r="E49" s="9">
        <v>5</v>
      </c>
      <c r="F49" s="9">
        <v>0.05</v>
      </c>
    </row>
    <row r="50" spans="1:6" x14ac:dyDescent="0.25">
      <c r="A50" s="9" t="s">
        <v>114</v>
      </c>
      <c r="B50" t="s">
        <v>115</v>
      </c>
      <c r="C50" s="9" t="s">
        <v>148</v>
      </c>
      <c r="D50" s="20" t="s">
        <v>54</v>
      </c>
      <c r="E50" s="9">
        <v>5</v>
      </c>
      <c r="F50" s="9">
        <v>0.05</v>
      </c>
    </row>
    <row r="51" spans="1:6" x14ac:dyDescent="0.25">
      <c r="A51" s="9" t="s">
        <v>116</v>
      </c>
      <c r="B51" t="s">
        <v>117</v>
      </c>
      <c r="C51" s="9" t="s">
        <v>148</v>
      </c>
      <c r="D51" s="20" t="s">
        <v>54</v>
      </c>
      <c r="E51" s="9">
        <v>5</v>
      </c>
      <c r="F51" s="9">
        <v>0.05</v>
      </c>
    </row>
    <row r="52" spans="1:6" x14ac:dyDescent="0.25">
      <c r="A52" s="9" t="s">
        <v>118</v>
      </c>
      <c r="B52" t="s">
        <v>119</v>
      </c>
      <c r="C52" s="9" t="s">
        <v>184</v>
      </c>
      <c r="D52" s="20">
        <v>5.1710000000000003</v>
      </c>
      <c r="E52" s="9" t="s">
        <v>54</v>
      </c>
      <c r="F52" s="9">
        <v>1</v>
      </c>
    </row>
    <row r="53" spans="1:6" x14ac:dyDescent="0.25">
      <c r="A53" s="9" t="s">
        <v>120</v>
      </c>
      <c r="B53" t="s">
        <v>121</v>
      </c>
      <c r="C53" s="9" t="s">
        <v>184</v>
      </c>
      <c r="D53" s="20">
        <v>7.47</v>
      </c>
      <c r="E53" s="9" t="s">
        <v>54</v>
      </c>
      <c r="F53" s="9">
        <v>1</v>
      </c>
    </row>
    <row r="54" spans="1:6" x14ac:dyDescent="0.25">
      <c r="A54" s="9" t="s">
        <v>122</v>
      </c>
      <c r="B54" t="s">
        <v>123</v>
      </c>
      <c r="C54" s="9" t="s">
        <v>184</v>
      </c>
      <c r="D54" s="20" t="s">
        <v>54</v>
      </c>
      <c r="E54" s="9" t="s">
        <v>54</v>
      </c>
      <c r="F54" s="9">
        <v>1</v>
      </c>
    </row>
    <row r="55" spans="1:6" x14ac:dyDescent="0.25">
      <c r="A55" s="9" t="s">
        <v>124</v>
      </c>
      <c r="B55" t="s">
        <v>125</v>
      </c>
      <c r="C55" s="9" t="s">
        <v>184</v>
      </c>
      <c r="D55" s="20" t="s">
        <v>54</v>
      </c>
      <c r="E55" s="9" t="s">
        <v>54</v>
      </c>
      <c r="F55" s="9">
        <v>1</v>
      </c>
    </row>
    <row r="56" spans="1:6" x14ac:dyDescent="0.25">
      <c r="A56" s="9" t="s">
        <v>126</v>
      </c>
      <c r="B56" t="s">
        <v>127</v>
      </c>
      <c r="C56" s="9" t="s">
        <v>196</v>
      </c>
      <c r="D56" s="20" t="s">
        <v>54</v>
      </c>
      <c r="E56" s="9" t="s">
        <v>54</v>
      </c>
      <c r="F56" s="9" t="s">
        <v>54</v>
      </c>
    </row>
    <row r="57" spans="1:6" x14ac:dyDescent="0.25">
      <c r="A57" s="9" t="s">
        <v>128</v>
      </c>
      <c r="B57" t="s">
        <v>129</v>
      </c>
      <c r="C57" s="9" t="s">
        <v>191</v>
      </c>
      <c r="D57" s="20" t="s">
        <v>54</v>
      </c>
      <c r="E57" s="9" t="s">
        <v>54</v>
      </c>
      <c r="F57" s="9" t="s">
        <v>54</v>
      </c>
    </row>
    <row r="58" spans="1:6" x14ac:dyDescent="0.25">
      <c r="A58" s="9" t="s">
        <v>130</v>
      </c>
      <c r="B58" t="s">
        <v>131</v>
      </c>
      <c r="C58" s="9" t="s">
        <v>191</v>
      </c>
      <c r="D58" s="20" t="s">
        <v>54</v>
      </c>
      <c r="E58" s="9" t="s">
        <v>54</v>
      </c>
      <c r="F58" s="9" t="s">
        <v>54</v>
      </c>
    </row>
    <row r="59" spans="1:6" x14ac:dyDescent="0.25">
      <c r="A59" s="9" t="s">
        <v>132</v>
      </c>
      <c r="B59" t="s">
        <v>133</v>
      </c>
      <c r="C59" s="9" t="s">
        <v>184</v>
      </c>
      <c r="D59" s="20">
        <v>28.058</v>
      </c>
      <c r="E59" s="9" t="s">
        <v>54</v>
      </c>
      <c r="F59" s="9">
        <v>2</v>
      </c>
    </row>
    <row r="60" spans="1:6" x14ac:dyDescent="0.25">
      <c r="A60" s="9" t="s">
        <v>134</v>
      </c>
      <c r="B60" t="s">
        <v>135</v>
      </c>
      <c r="C60" s="9" t="s">
        <v>184</v>
      </c>
      <c r="D60" s="20">
        <v>49.143999999999998</v>
      </c>
      <c r="E60" s="9" t="s">
        <v>54</v>
      </c>
      <c r="F60" s="9">
        <v>2</v>
      </c>
    </row>
    <row r="61" spans="1:6" x14ac:dyDescent="0.25">
      <c r="A61" s="9" t="s">
        <v>136</v>
      </c>
      <c r="B61" t="s">
        <v>137</v>
      </c>
      <c r="C61" s="9" t="s">
        <v>184</v>
      </c>
      <c r="D61" s="20" t="s">
        <v>54</v>
      </c>
      <c r="E61" s="9" t="s">
        <v>54</v>
      </c>
      <c r="F61" s="9">
        <v>1</v>
      </c>
    </row>
    <row r="62" spans="1:6" x14ac:dyDescent="0.25">
      <c r="A62" s="9" t="s">
        <v>138</v>
      </c>
      <c r="B62" t="s">
        <v>139</v>
      </c>
      <c r="C62" s="9" t="s">
        <v>192</v>
      </c>
      <c r="D62" s="20">
        <v>565.29600000000005</v>
      </c>
      <c r="E62" s="9">
        <v>5</v>
      </c>
      <c r="F62" s="9" t="s">
        <v>54</v>
      </c>
    </row>
    <row r="63" spans="1:6" x14ac:dyDescent="0.25">
      <c r="A63" s="9" t="s">
        <v>140</v>
      </c>
      <c r="B63" t="s">
        <v>141</v>
      </c>
      <c r="C63" s="9" t="s">
        <v>184</v>
      </c>
      <c r="D63" s="20" t="s">
        <v>54</v>
      </c>
      <c r="E63" s="9" t="s">
        <v>54</v>
      </c>
      <c r="F63" s="9">
        <v>1</v>
      </c>
    </row>
    <row r="64" spans="1:6" x14ac:dyDescent="0.25">
      <c r="A64" s="9" t="s">
        <v>142</v>
      </c>
      <c r="B64" t="s">
        <v>143</v>
      </c>
      <c r="C64" s="9" t="s">
        <v>197</v>
      </c>
      <c r="D64" s="20" t="s">
        <v>54</v>
      </c>
      <c r="E64" s="9" t="s">
        <v>54</v>
      </c>
      <c r="F64" s="9" t="s">
        <v>54</v>
      </c>
    </row>
    <row r="65" spans="1:6" x14ac:dyDescent="0.25">
      <c r="A65" s="9">
        <v>53</v>
      </c>
      <c r="B65" t="s">
        <v>151</v>
      </c>
      <c r="C65" s="9" t="s">
        <v>148</v>
      </c>
      <c r="D65" s="20">
        <v>0</v>
      </c>
      <c r="E65" s="9" t="s">
        <v>274</v>
      </c>
      <c r="F65" s="9">
        <v>0.05</v>
      </c>
    </row>
    <row r="66" spans="1:6" x14ac:dyDescent="0.25">
      <c r="A66" s="9">
        <v>54</v>
      </c>
      <c r="B66" t="s">
        <v>149</v>
      </c>
      <c r="C66" s="9" t="s">
        <v>148</v>
      </c>
      <c r="D66" s="20">
        <v>63.933</v>
      </c>
      <c r="E66" s="9">
        <v>1</v>
      </c>
      <c r="F66" s="9">
        <v>0.5</v>
      </c>
    </row>
    <row r="67" spans="1:6" x14ac:dyDescent="0.25">
      <c r="A67" s="9">
        <v>55</v>
      </c>
      <c r="B67" t="s">
        <v>150</v>
      </c>
      <c r="C67" s="9" t="s">
        <v>148</v>
      </c>
      <c r="D67" s="20">
        <v>63.914000000000001</v>
      </c>
      <c r="E67" s="9">
        <v>1</v>
      </c>
      <c r="F67" s="9">
        <v>0.5</v>
      </c>
    </row>
    <row r="68" spans="1:6" x14ac:dyDescent="0.25">
      <c r="A68" s="9">
        <v>95</v>
      </c>
      <c r="B68" t="s">
        <v>280</v>
      </c>
      <c r="C68" s="9" t="s">
        <v>148</v>
      </c>
      <c r="D68" s="29">
        <f>D38+D39</f>
        <v>2.0806903729138022E-2</v>
      </c>
      <c r="E68" s="9">
        <v>2</v>
      </c>
      <c r="F68" s="9" t="s">
        <v>54</v>
      </c>
    </row>
  </sheetData>
  <mergeCells count="3">
    <mergeCell ref="A2:F2"/>
    <mergeCell ref="A9:F9"/>
    <mergeCell ref="A30:F30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D2" sqref="D2:D53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14" t="s">
        <v>55</v>
      </c>
      <c r="D1" s="15" t="s">
        <v>56</v>
      </c>
      <c r="E1" s="14" t="s">
        <v>242</v>
      </c>
      <c r="F1" s="4"/>
      <c r="G1" s="4"/>
    </row>
    <row r="2" spans="1:7" x14ac:dyDescent="0.25">
      <c r="A2" s="3">
        <v>201</v>
      </c>
      <c r="B2" s="6" t="s">
        <v>0</v>
      </c>
      <c r="C2" s="12">
        <v>1.0249999999999999</v>
      </c>
      <c r="D2" s="13">
        <v>0</v>
      </c>
      <c r="E2" s="10" t="s">
        <v>243</v>
      </c>
    </row>
    <row r="3" spans="1:7" x14ac:dyDescent="0.25">
      <c r="A3" s="3">
        <v>202</v>
      </c>
      <c r="B3" s="6" t="s">
        <v>4</v>
      </c>
      <c r="C3" s="12">
        <v>1.0249999999999999</v>
      </c>
      <c r="D3" s="13">
        <v>0</v>
      </c>
      <c r="E3" s="10" t="s">
        <v>243</v>
      </c>
    </row>
    <row r="4" spans="1:7" x14ac:dyDescent="0.25">
      <c r="A4" s="3">
        <v>205</v>
      </c>
      <c r="B4" s="6" t="s">
        <v>5</v>
      </c>
      <c r="C4" s="12">
        <v>1.0249999999999999</v>
      </c>
      <c r="D4" s="13">
        <v>227.2</v>
      </c>
      <c r="E4" s="10" t="s">
        <v>243</v>
      </c>
    </row>
    <row r="5" spans="1:7" x14ac:dyDescent="0.25">
      <c r="A5" s="3">
        <v>206</v>
      </c>
      <c r="B5" s="6" t="s">
        <v>6</v>
      </c>
      <c r="C5" s="12">
        <v>1.0249999999999999</v>
      </c>
      <c r="D5" s="13">
        <v>71.400000000000006</v>
      </c>
      <c r="E5" s="10" t="s">
        <v>243</v>
      </c>
    </row>
    <row r="6" spans="1:7" x14ac:dyDescent="0.25">
      <c r="A6" s="3">
        <v>207</v>
      </c>
      <c r="B6" s="6" t="s">
        <v>7</v>
      </c>
      <c r="C6" s="12">
        <v>1.0249999999999999</v>
      </c>
      <c r="D6" s="13">
        <v>240.2</v>
      </c>
      <c r="E6" s="10" t="s">
        <v>243</v>
      </c>
    </row>
    <row r="7" spans="1:7" x14ac:dyDescent="0.25">
      <c r="A7" s="3">
        <v>208</v>
      </c>
      <c r="B7" s="6" t="s">
        <v>8</v>
      </c>
      <c r="C7" s="12">
        <v>1.0249999999999999</v>
      </c>
      <c r="D7" s="13">
        <v>129.80000000000001</v>
      </c>
      <c r="E7" s="10" t="s">
        <v>243</v>
      </c>
    </row>
    <row r="8" spans="1:7" x14ac:dyDescent="0.25">
      <c r="A8" s="16">
        <v>211</v>
      </c>
      <c r="B8" s="17" t="s">
        <v>9</v>
      </c>
      <c r="C8" s="12">
        <v>1.0249999999999999</v>
      </c>
      <c r="D8" s="13">
        <v>0</v>
      </c>
      <c r="E8" s="10" t="s">
        <v>243</v>
      </c>
    </row>
    <row r="9" spans="1:7" x14ac:dyDescent="0.25">
      <c r="A9" s="16">
        <v>212</v>
      </c>
      <c r="B9" s="17" t="s">
        <v>10</v>
      </c>
      <c r="C9" s="12">
        <v>1.0249999999999999</v>
      </c>
      <c r="D9" s="13">
        <v>0</v>
      </c>
      <c r="E9" s="10" t="s">
        <v>243</v>
      </c>
    </row>
    <row r="10" spans="1:7" x14ac:dyDescent="0.25">
      <c r="A10" s="16">
        <v>213</v>
      </c>
      <c r="B10" s="17" t="s">
        <v>11</v>
      </c>
      <c r="C10" s="12">
        <v>1.0249999999999999</v>
      </c>
      <c r="D10" s="13">
        <v>0</v>
      </c>
      <c r="E10" s="10" t="s">
        <v>243</v>
      </c>
    </row>
    <row r="11" spans="1:7" x14ac:dyDescent="0.25">
      <c r="A11" s="3">
        <v>214</v>
      </c>
      <c r="B11" s="6" t="s">
        <v>12</v>
      </c>
      <c r="C11" s="12">
        <v>1.0249999999999999</v>
      </c>
      <c r="D11" s="13">
        <v>128.4</v>
      </c>
      <c r="E11" s="10" t="s">
        <v>243</v>
      </c>
    </row>
    <row r="12" spans="1:7" x14ac:dyDescent="0.25">
      <c r="A12" s="3">
        <v>215</v>
      </c>
      <c r="B12" s="6" t="s">
        <v>13</v>
      </c>
      <c r="C12" s="12">
        <v>1.0249999999999999</v>
      </c>
      <c r="D12" s="13">
        <v>0</v>
      </c>
      <c r="E12" s="10" t="s">
        <v>243</v>
      </c>
    </row>
    <row r="13" spans="1:7" x14ac:dyDescent="0.25">
      <c r="A13" s="3">
        <v>216</v>
      </c>
      <c r="B13" s="6" t="s">
        <v>14</v>
      </c>
      <c r="C13" s="12">
        <v>1.0249999999999999</v>
      </c>
      <c r="D13" s="13">
        <v>109.3</v>
      </c>
      <c r="E13" s="10" t="s">
        <v>243</v>
      </c>
    </row>
    <row r="14" spans="1:7" x14ac:dyDescent="0.25">
      <c r="A14" s="3">
        <v>217</v>
      </c>
      <c r="B14" s="6" t="s">
        <v>15</v>
      </c>
      <c r="C14" s="12">
        <v>1.0249999999999999</v>
      </c>
      <c r="D14" s="13">
        <v>129.9</v>
      </c>
      <c r="E14" s="10" t="s">
        <v>243</v>
      </c>
    </row>
    <row r="15" spans="1:7" x14ac:dyDescent="0.25">
      <c r="A15" s="3">
        <v>218</v>
      </c>
      <c r="B15" s="6" t="s">
        <v>16</v>
      </c>
      <c r="C15" s="12">
        <v>1.0249999999999999</v>
      </c>
      <c r="D15" s="13">
        <v>129.9</v>
      </c>
      <c r="E15" s="10" t="s">
        <v>243</v>
      </c>
    </row>
    <row r="16" spans="1:7" x14ac:dyDescent="0.25">
      <c r="A16" s="3">
        <v>221</v>
      </c>
      <c r="B16" s="6" t="s">
        <v>17</v>
      </c>
      <c r="C16" s="12">
        <v>1.0249999999999999</v>
      </c>
      <c r="D16" s="13">
        <v>0</v>
      </c>
      <c r="E16" s="10" t="s">
        <v>243</v>
      </c>
    </row>
    <row r="17" spans="1:5" x14ac:dyDescent="0.25">
      <c r="A17" s="3">
        <v>222</v>
      </c>
      <c r="B17" s="6" t="s">
        <v>18</v>
      </c>
      <c r="C17" s="12">
        <v>1.0249999999999999</v>
      </c>
      <c r="D17" s="13">
        <v>0</v>
      </c>
      <c r="E17" s="10" t="s">
        <v>243</v>
      </c>
    </row>
    <row r="18" spans="1:5" x14ac:dyDescent="0.25">
      <c r="A18" s="3">
        <v>223</v>
      </c>
      <c r="B18" s="6" t="s">
        <v>19</v>
      </c>
      <c r="C18" s="12">
        <v>1.0249999999999999</v>
      </c>
      <c r="D18" s="13">
        <v>97.5</v>
      </c>
      <c r="E18" s="10" t="s">
        <v>244</v>
      </c>
    </row>
    <row r="19" spans="1:5" x14ac:dyDescent="0.25">
      <c r="A19" s="3">
        <v>224</v>
      </c>
      <c r="B19" s="6" t="s">
        <v>20</v>
      </c>
      <c r="C19" s="12">
        <v>1.0249999999999999</v>
      </c>
      <c r="D19" s="13">
        <v>97.5</v>
      </c>
      <c r="E19" s="10" t="s">
        <v>244</v>
      </c>
    </row>
    <row r="20" spans="1:5" x14ac:dyDescent="0.25">
      <c r="A20" s="3">
        <v>225</v>
      </c>
      <c r="B20" s="6" t="s">
        <v>21</v>
      </c>
      <c r="C20" s="12">
        <v>1.0249999999999999</v>
      </c>
      <c r="D20" s="13">
        <v>265.7</v>
      </c>
      <c r="E20" s="10" t="s">
        <v>244</v>
      </c>
    </row>
    <row r="21" spans="1:5" x14ac:dyDescent="0.25">
      <c r="A21" s="3">
        <v>226</v>
      </c>
      <c r="B21" s="6" t="s">
        <v>22</v>
      </c>
      <c r="C21" s="12">
        <v>1.0249999999999999</v>
      </c>
      <c r="D21" s="13">
        <v>265.7</v>
      </c>
      <c r="E21" s="10" t="s">
        <v>244</v>
      </c>
    </row>
    <row r="22" spans="1:5" x14ac:dyDescent="0.25">
      <c r="A22" s="3">
        <v>227</v>
      </c>
      <c r="B22" s="6" t="s">
        <v>23</v>
      </c>
      <c r="C22" s="12">
        <v>1.0249999999999999</v>
      </c>
      <c r="D22" s="13">
        <v>206.4</v>
      </c>
      <c r="E22" s="10" t="s">
        <v>244</v>
      </c>
    </row>
    <row r="23" spans="1:5" x14ac:dyDescent="0.25">
      <c r="A23" s="3">
        <v>228</v>
      </c>
      <c r="B23" s="6" t="s">
        <v>24</v>
      </c>
      <c r="C23" s="12">
        <v>1.0249999999999999</v>
      </c>
      <c r="D23" s="13">
        <v>217.2</v>
      </c>
      <c r="E23" s="10" t="s">
        <v>244</v>
      </c>
    </row>
    <row r="24" spans="1:5" x14ac:dyDescent="0.25">
      <c r="A24" s="3">
        <v>303</v>
      </c>
      <c r="B24" s="6" t="s">
        <v>30</v>
      </c>
      <c r="C24" s="12">
        <v>0.97</v>
      </c>
      <c r="D24" s="13">
        <v>6.6</v>
      </c>
      <c r="E24" s="10" t="s">
        <v>244</v>
      </c>
    </row>
    <row r="25" spans="1:5" x14ac:dyDescent="0.25">
      <c r="A25" s="3">
        <v>304</v>
      </c>
      <c r="B25" s="6" t="s">
        <v>31</v>
      </c>
      <c r="C25" s="12">
        <v>0.97</v>
      </c>
      <c r="D25" s="13">
        <v>15</v>
      </c>
      <c r="E25" s="10" t="s">
        <v>244</v>
      </c>
    </row>
    <row r="26" spans="1:5" x14ac:dyDescent="0.25">
      <c r="A26" s="3">
        <v>305</v>
      </c>
      <c r="B26" s="6" t="s">
        <v>32</v>
      </c>
      <c r="C26" s="12">
        <v>0.97</v>
      </c>
      <c r="D26" s="13">
        <v>7.8</v>
      </c>
      <c r="E26" s="10" t="s">
        <v>244</v>
      </c>
    </row>
    <row r="27" spans="1:5" x14ac:dyDescent="0.25">
      <c r="A27" s="3">
        <v>306</v>
      </c>
      <c r="B27" s="6" t="s">
        <v>33</v>
      </c>
      <c r="C27" s="12">
        <v>0.97</v>
      </c>
      <c r="D27" s="13">
        <v>10</v>
      </c>
      <c r="E27" s="10" t="s">
        <v>244</v>
      </c>
    </row>
    <row r="28" spans="1:5" x14ac:dyDescent="0.25">
      <c r="A28" s="16">
        <v>229</v>
      </c>
      <c r="B28" s="17" t="s">
        <v>25</v>
      </c>
      <c r="C28" s="12" t="s">
        <v>54</v>
      </c>
      <c r="D28" s="13">
        <v>0</v>
      </c>
      <c r="E28" s="10" t="s">
        <v>243</v>
      </c>
    </row>
    <row r="29" spans="1:5" x14ac:dyDescent="0.25">
      <c r="A29" s="16">
        <v>230</v>
      </c>
      <c r="B29" s="17" t="s">
        <v>26</v>
      </c>
      <c r="C29" s="12" t="s">
        <v>54</v>
      </c>
      <c r="D29" s="13">
        <v>0</v>
      </c>
      <c r="E29" s="10" t="s">
        <v>243</v>
      </c>
    </row>
    <row r="30" spans="1:5" x14ac:dyDescent="0.25">
      <c r="A30" s="16">
        <v>231</v>
      </c>
      <c r="B30" s="17" t="s">
        <v>27</v>
      </c>
      <c r="C30" s="12" t="s">
        <v>54</v>
      </c>
      <c r="D30" s="13">
        <v>0</v>
      </c>
      <c r="E30" s="10" t="s">
        <v>243</v>
      </c>
    </row>
    <row r="31" spans="1:5" x14ac:dyDescent="0.25">
      <c r="A31" s="16">
        <v>232</v>
      </c>
      <c r="B31" s="17" t="s">
        <v>28</v>
      </c>
      <c r="C31" s="12" t="s">
        <v>54</v>
      </c>
      <c r="D31" s="13">
        <v>0</v>
      </c>
      <c r="E31" s="10" t="s">
        <v>243</v>
      </c>
    </row>
    <row r="32" spans="1:5" x14ac:dyDescent="0.25">
      <c r="A32" s="3">
        <v>301</v>
      </c>
      <c r="B32" s="6" t="s">
        <v>52</v>
      </c>
      <c r="C32" s="12">
        <v>0.97</v>
      </c>
      <c r="D32" s="13">
        <v>2</v>
      </c>
      <c r="E32" s="10" t="s">
        <v>244</v>
      </c>
    </row>
    <row r="33" spans="1:5" x14ac:dyDescent="0.25">
      <c r="A33" s="3">
        <v>302</v>
      </c>
      <c r="B33" s="6" t="s">
        <v>29</v>
      </c>
      <c r="C33" s="12">
        <v>0.97</v>
      </c>
      <c r="D33" s="13">
        <v>17</v>
      </c>
      <c r="E33" s="10" t="s">
        <v>244</v>
      </c>
    </row>
    <row r="34" spans="1:5" x14ac:dyDescent="0.25">
      <c r="A34" s="3">
        <v>307</v>
      </c>
      <c r="B34" s="6" t="s">
        <v>34</v>
      </c>
      <c r="C34" s="12">
        <v>0.97</v>
      </c>
      <c r="D34" s="13">
        <v>0</v>
      </c>
      <c r="E34" s="10" t="s">
        <v>243</v>
      </c>
    </row>
    <row r="35" spans="1:5" x14ac:dyDescent="0.25">
      <c r="A35" s="3">
        <v>400</v>
      </c>
      <c r="B35" s="6" t="s">
        <v>35</v>
      </c>
      <c r="C35" s="12">
        <v>0.85</v>
      </c>
      <c r="D35" s="13">
        <v>0.5</v>
      </c>
      <c r="E35" s="10" t="s">
        <v>244</v>
      </c>
    </row>
    <row r="36" spans="1:5" x14ac:dyDescent="0.25">
      <c r="A36" s="3">
        <v>401</v>
      </c>
      <c r="B36" s="6" t="s">
        <v>36</v>
      </c>
      <c r="C36" s="12">
        <v>0.85</v>
      </c>
      <c r="D36" s="13">
        <v>4.4000000000000004</v>
      </c>
      <c r="E36" s="10" t="s">
        <v>244</v>
      </c>
    </row>
    <row r="37" spans="1:5" x14ac:dyDescent="0.25">
      <c r="A37" s="3">
        <v>402</v>
      </c>
      <c r="B37" s="6" t="s">
        <v>37</v>
      </c>
      <c r="C37" s="12">
        <v>0.85</v>
      </c>
      <c r="D37" s="13">
        <v>3</v>
      </c>
      <c r="E37" s="10" t="s">
        <v>244</v>
      </c>
    </row>
    <row r="38" spans="1:5" x14ac:dyDescent="0.25">
      <c r="A38" s="3">
        <v>403</v>
      </c>
      <c r="B38" s="6" t="s">
        <v>38</v>
      </c>
      <c r="C38" s="12" t="s">
        <v>54</v>
      </c>
      <c r="D38" s="13">
        <v>0</v>
      </c>
      <c r="E38" s="10" t="s">
        <v>243</v>
      </c>
    </row>
    <row r="39" spans="1:5" x14ac:dyDescent="0.25">
      <c r="A39" s="3">
        <v>501</v>
      </c>
      <c r="B39" s="6" t="s">
        <v>39</v>
      </c>
      <c r="C39" s="12">
        <v>0.9</v>
      </c>
      <c r="D39" s="13">
        <v>1.8</v>
      </c>
      <c r="E39" s="10" t="s">
        <v>244</v>
      </c>
    </row>
    <row r="40" spans="1:5" x14ac:dyDescent="0.25">
      <c r="A40" s="3">
        <v>502</v>
      </c>
      <c r="B40" s="6" t="s">
        <v>37</v>
      </c>
      <c r="C40" s="10" t="s">
        <v>54</v>
      </c>
      <c r="D40" s="13">
        <v>0</v>
      </c>
      <c r="E40" s="10" t="s">
        <v>243</v>
      </c>
    </row>
    <row r="41" spans="1:5" x14ac:dyDescent="0.25">
      <c r="A41" s="3">
        <v>503</v>
      </c>
      <c r="B41" s="6" t="s">
        <v>40</v>
      </c>
      <c r="C41" s="12" t="s">
        <v>54</v>
      </c>
      <c r="D41" s="13">
        <v>0</v>
      </c>
      <c r="E41" s="10" t="s">
        <v>243</v>
      </c>
    </row>
    <row r="42" spans="1:5" x14ac:dyDescent="0.25">
      <c r="A42" s="3">
        <v>504</v>
      </c>
      <c r="B42" s="6" t="s">
        <v>41</v>
      </c>
      <c r="C42" s="12">
        <v>0.9</v>
      </c>
      <c r="D42" s="13">
        <v>0.4</v>
      </c>
      <c r="E42" s="10" t="s">
        <v>244</v>
      </c>
    </row>
    <row r="43" spans="1:5" x14ac:dyDescent="0.25">
      <c r="A43" s="3">
        <v>308</v>
      </c>
      <c r="B43" s="6" t="s">
        <v>42</v>
      </c>
      <c r="C43" s="12">
        <v>0.97</v>
      </c>
      <c r="D43" s="13">
        <v>6.7</v>
      </c>
      <c r="E43" s="10" t="s">
        <v>244</v>
      </c>
    </row>
    <row r="44" spans="1:5" x14ac:dyDescent="0.25">
      <c r="A44" s="3">
        <v>700</v>
      </c>
      <c r="B44" s="6" t="s">
        <v>43</v>
      </c>
      <c r="C44" s="12">
        <v>1</v>
      </c>
      <c r="D44" s="13">
        <v>0.3</v>
      </c>
      <c r="E44" s="10" t="s">
        <v>244</v>
      </c>
    </row>
    <row r="45" spans="1:5" x14ac:dyDescent="0.25">
      <c r="A45" s="3">
        <v>701</v>
      </c>
      <c r="B45" s="6" t="s">
        <v>44</v>
      </c>
      <c r="C45" s="12" t="s">
        <v>54</v>
      </c>
      <c r="D45" s="13">
        <v>0</v>
      </c>
      <c r="E45" s="10" t="s">
        <v>243</v>
      </c>
    </row>
    <row r="46" spans="1:5" x14ac:dyDescent="0.25">
      <c r="A46" s="3">
        <v>702</v>
      </c>
      <c r="B46" s="6" t="s">
        <v>45</v>
      </c>
      <c r="C46" s="12" t="s">
        <v>54</v>
      </c>
      <c r="D46" s="13">
        <v>0</v>
      </c>
      <c r="E46" s="10" t="s">
        <v>243</v>
      </c>
    </row>
    <row r="47" spans="1:5" x14ac:dyDescent="0.25">
      <c r="A47" s="3">
        <v>703</v>
      </c>
      <c r="B47" s="6" t="s">
        <v>46</v>
      </c>
      <c r="C47" s="12" t="s">
        <v>54</v>
      </c>
      <c r="D47" s="13">
        <v>0</v>
      </c>
      <c r="E47" s="10" t="s">
        <v>243</v>
      </c>
    </row>
    <row r="48" spans="1:5" x14ac:dyDescent="0.25">
      <c r="A48" s="3">
        <v>704</v>
      </c>
      <c r="B48" s="6" t="s">
        <v>47</v>
      </c>
      <c r="C48" s="12">
        <v>1</v>
      </c>
      <c r="D48" s="13">
        <v>8.4</v>
      </c>
      <c r="E48" s="10" t="s">
        <v>244</v>
      </c>
    </row>
    <row r="49" spans="1:5" x14ac:dyDescent="0.25">
      <c r="A49" s="3">
        <v>705</v>
      </c>
      <c r="B49" s="6" t="s">
        <v>48</v>
      </c>
      <c r="C49" s="12">
        <v>1</v>
      </c>
      <c r="D49" s="13">
        <v>6</v>
      </c>
      <c r="E49" s="10" t="s">
        <v>244</v>
      </c>
    </row>
    <row r="50" spans="1:5" x14ac:dyDescent="0.25">
      <c r="A50" s="3">
        <v>706</v>
      </c>
      <c r="B50" s="6" t="s">
        <v>49</v>
      </c>
      <c r="C50" s="12">
        <v>1</v>
      </c>
      <c r="D50" s="13">
        <v>6</v>
      </c>
      <c r="E50" s="10" t="s">
        <v>244</v>
      </c>
    </row>
    <row r="51" spans="1:5" x14ac:dyDescent="0.25">
      <c r="A51" s="3">
        <v>601</v>
      </c>
      <c r="B51" s="6" t="s">
        <v>50</v>
      </c>
      <c r="C51" s="12">
        <v>1</v>
      </c>
      <c r="D51" s="13">
        <v>3.6</v>
      </c>
      <c r="E51" s="10" t="s">
        <v>244</v>
      </c>
    </row>
    <row r="52" spans="1:5" x14ac:dyDescent="0.25">
      <c r="A52" s="3">
        <v>602</v>
      </c>
      <c r="B52" s="6" t="s">
        <v>51</v>
      </c>
      <c r="C52" s="12">
        <v>1</v>
      </c>
      <c r="D52" s="13">
        <v>3.6</v>
      </c>
      <c r="E52" s="10" t="s">
        <v>244</v>
      </c>
    </row>
    <row r="53" spans="1:5" x14ac:dyDescent="0.25">
      <c r="A53" s="3">
        <v>991</v>
      </c>
      <c r="B53" s="6" t="s">
        <v>53</v>
      </c>
      <c r="C53" s="12">
        <v>0</v>
      </c>
      <c r="D53" s="13">
        <v>0</v>
      </c>
      <c r="E53" s="10" t="s">
        <v>243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19"/>
  <sheetViews>
    <sheetView zoomScaleNormal="100" workbookViewId="0">
      <selection activeCell="D2" sqref="D2:D19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59</v>
      </c>
      <c r="D1" s="5" t="s">
        <v>56</v>
      </c>
      <c r="E1" s="3" t="s">
        <v>146</v>
      </c>
    </row>
    <row r="2" spans="1:5" x14ac:dyDescent="0.25">
      <c r="A2" s="7" t="s">
        <v>250</v>
      </c>
      <c r="B2" s="3" t="s">
        <v>54</v>
      </c>
      <c r="C2" s="8">
        <f>1/0.543</f>
        <v>1.8416206261510129</v>
      </c>
      <c r="D2" s="5">
        <v>900.2</v>
      </c>
      <c r="E2" s="3" t="s">
        <v>249</v>
      </c>
    </row>
    <row r="3" spans="1:5" x14ac:dyDescent="0.25">
      <c r="A3" s="7" t="s">
        <v>254</v>
      </c>
      <c r="B3" s="3" t="s">
        <v>54</v>
      </c>
      <c r="C3" s="8">
        <f t="shared" ref="C3:C19" si="0">1/0.543</f>
        <v>1.8416206261510129</v>
      </c>
      <c r="D3" s="5">
        <v>51.3</v>
      </c>
      <c r="E3" s="3" t="s">
        <v>249</v>
      </c>
    </row>
    <row r="4" spans="1:5" x14ac:dyDescent="0.25">
      <c r="A4" s="7" t="s">
        <v>251</v>
      </c>
      <c r="B4" s="3" t="s">
        <v>54</v>
      </c>
      <c r="C4" s="8">
        <f t="shared" si="0"/>
        <v>1.8416206261510129</v>
      </c>
      <c r="D4" s="3">
        <v>617.70000000000005</v>
      </c>
      <c r="E4" s="3" t="s">
        <v>249</v>
      </c>
    </row>
    <row r="5" spans="1:5" x14ac:dyDescent="0.25">
      <c r="A5" s="7" t="s">
        <v>255</v>
      </c>
      <c r="B5" s="3" t="s">
        <v>54</v>
      </c>
      <c r="C5" s="8">
        <f t="shared" si="0"/>
        <v>1.8416206261510129</v>
      </c>
      <c r="D5" s="3">
        <v>51.3</v>
      </c>
      <c r="E5" s="3" t="s">
        <v>249</v>
      </c>
    </row>
    <row r="6" spans="1:5" x14ac:dyDescent="0.25">
      <c r="A6" s="7" t="s">
        <v>252</v>
      </c>
      <c r="B6" s="3" t="s">
        <v>54</v>
      </c>
      <c r="C6" s="8">
        <f t="shared" si="0"/>
        <v>1.8416206261510129</v>
      </c>
      <c r="D6" s="3">
        <v>256.39999999999998</v>
      </c>
      <c r="E6" s="3" t="s">
        <v>249</v>
      </c>
    </row>
    <row r="7" spans="1:5" x14ac:dyDescent="0.25">
      <c r="A7" s="7" t="s">
        <v>256</v>
      </c>
      <c r="B7" s="3" t="s">
        <v>54</v>
      </c>
      <c r="C7" s="8">
        <f t="shared" si="0"/>
        <v>1.8416206261510129</v>
      </c>
      <c r="D7" s="3">
        <v>51.3</v>
      </c>
      <c r="E7" s="3" t="s">
        <v>249</v>
      </c>
    </row>
    <row r="8" spans="1:5" x14ac:dyDescent="0.25">
      <c r="A8" s="7" t="s">
        <v>253</v>
      </c>
      <c r="B8" s="3" t="s">
        <v>54</v>
      </c>
      <c r="C8" s="8">
        <f t="shared" si="0"/>
        <v>1.8416206261510129</v>
      </c>
      <c r="D8" s="3">
        <v>1493.5</v>
      </c>
      <c r="E8" s="3" t="s">
        <v>249</v>
      </c>
    </row>
    <row r="9" spans="1:5" x14ac:dyDescent="0.25">
      <c r="A9" s="7" t="s">
        <v>257</v>
      </c>
      <c r="B9" s="3" t="s">
        <v>54</v>
      </c>
      <c r="C9" s="8">
        <f t="shared" si="0"/>
        <v>1.8416206261510129</v>
      </c>
      <c r="D9" s="3">
        <v>988.3</v>
      </c>
      <c r="E9" s="3" t="s">
        <v>249</v>
      </c>
    </row>
    <row r="10" spans="1:5" x14ac:dyDescent="0.25">
      <c r="A10" s="7" t="s">
        <v>263</v>
      </c>
      <c r="B10" s="3" t="s">
        <v>54</v>
      </c>
      <c r="C10" s="8">
        <f t="shared" si="0"/>
        <v>1.8416206261510129</v>
      </c>
      <c r="D10" s="3">
        <v>51.3</v>
      </c>
      <c r="E10" s="3" t="s">
        <v>249</v>
      </c>
    </row>
    <row r="11" spans="1:5" x14ac:dyDescent="0.25">
      <c r="A11" s="7" t="s">
        <v>258</v>
      </c>
      <c r="B11" s="3" t="s">
        <v>54</v>
      </c>
      <c r="C11" s="8">
        <f t="shared" si="0"/>
        <v>1.8416206261510129</v>
      </c>
      <c r="D11" s="3">
        <v>244.5</v>
      </c>
      <c r="E11" s="3" t="s">
        <v>249</v>
      </c>
    </row>
    <row r="12" spans="1:5" x14ac:dyDescent="0.25">
      <c r="A12" s="7" t="s">
        <v>264</v>
      </c>
      <c r="B12" s="3" t="s">
        <v>54</v>
      </c>
      <c r="C12" s="8">
        <f t="shared" si="0"/>
        <v>1.8416206261510129</v>
      </c>
      <c r="D12" s="3">
        <v>51.3</v>
      </c>
      <c r="E12" s="3" t="s">
        <v>249</v>
      </c>
    </row>
    <row r="13" spans="1:5" x14ac:dyDescent="0.25">
      <c r="A13" s="7" t="s">
        <v>259</v>
      </c>
      <c r="B13" s="3" t="s">
        <v>54</v>
      </c>
      <c r="C13" s="8">
        <f t="shared" si="0"/>
        <v>1.8416206261510129</v>
      </c>
      <c r="D13" s="3">
        <v>912.7</v>
      </c>
      <c r="E13" s="3" t="s">
        <v>249</v>
      </c>
    </row>
    <row r="14" spans="1:5" x14ac:dyDescent="0.25">
      <c r="A14" s="7" t="s">
        <v>265</v>
      </c>
      <c r="B14" s="3" t="s">
        <v>54</v>
      </c>
      <c r="C14" s="8">
        <f t="shared" si="0"/>
        <v>1.8416206261510129</v>
      </c>
      <c r="D14" s="3">
        <v>51.3</v>
      </c>
      <c r="E14" s="3" t="s">
        <v>249</v>
      </c>
    </row>
    <row r="15" spans="1:5" x14ac:dyDescent="0.25">
      <c r="A15" s="7" t="s">
        <v>260</v>
      </c>
      <c r="B15" s="3" t="s">
        <v>54</v>
      </c>
      <c r="C15" s="8">
        <f t="shared" si="0"/>
        <v>1.8416206261510129</v>
      </c>
      <c r="D15" s="3">
        <v>748.7</v>
      </c>
      <c r="E15" s="3" t="s">
        <v>249</v>
      </c>
    </row>
    <row r="16" spans="1:5" x14ac:dyDescent="0.25">
      <c r="A16" s="7" t="s">
        <v>266</v>
      </c>
      <c r="B16" s="3" t="s">
        <v>54</v>
      </c>
      <c r="C16" s="8">
        <f t="shared" si="0"/>
        <v>1.8416206261510129</v>
      </c>
      <c r="D16" s="3">
        <v>51.3</v>
      </c>
      <c r="E16" s="3" t="s">
        <v>249</v>
      </c>
    </row>
    <row r="17" spans="1:5" x14ac:dyDescent="0.25">
      <c r="A17" s="7" t="s">
        <v>261</v>
      </c>
      <c r="B17" s="3" t="s">
        <v>54</v>
      </c>
      <c r="C17" s="8">
        <f t="shared" si="0"/>
        <v>1.8416206261510129</v>
      </c>
      <c r="D17" s="3">
        <v>408.6</v>
      </c>
      <c r="E17" s="3" t="s">
        <v>249</v>
      </c>
    </row>
    <row r="18" spans="1:5" x14ac:dyDescent="0.25">
      <c r="A18" s="7" t="s">
        <v>267</v>
      </c>
      <c r="B18" s="3" t="s">
        <v>54</v>
      </c>
      <c r="C18" s="8">
        <f t="shared" si="0"/>
        <v>1.8416206261510129</v>
      </c>
      <c r="D18" s="3">
        <v>51.3</v>
      </c>
      <c r="E18" s="3" t="s">
        <v>249</v>
      </c>
    </row>
    <row r="19" spans="1:5" x14ac:dyDescent="0.25">
      <c r="A19" s="7" t="s">
        <v>262</v>
      </c>
      <c r="B19" s="3" t="s">
        <v>54</v>
      </c>
      <c r="C19" s="8">
        <f t="shared" si="0"/>
        <v>1.8416206261510129</v>
      </c>
      <c r="D19" s="3">
        <v>493.3</v>
      </c>
      <c r="E19" s="3" t="s">
        <v>249</v>
      </c>
    </row>
  </sheetData>
  <phoneticPr fontId="5" type="noConversion"/>
  <dataValidations count="1">
    <dataValidation type="list" allowBlank="1" showInputMessage="1" showErrorMessage="1" sqref="E2:E19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F11" sqref="F11"/>
    </sheetView>
  </sheetViews>
  <sheetFormatPr defaultColWidth="7.75" defaultRowHeight="15" x14ac:dyDescent="0.25"/>
  <cols>
    <col min="1" max="1" width="15.875" style="3" bestFit="1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68</v>
      </c>
    </row>
    <row r="2" spans="1:15" x14ac:dyDescent="0.25">
      <c r="A2" s="3" t="s">
        <v>57</v>
      </c>
      <c r="B2" s="7" t="s">
        <v>209</v>
      </c>
    </row>
    <row r="3" spans="1:15" x14ac:dyDescent="0.25">
      <c r="A3" s="3" t="s">
        <v>58</v>
      </c>
      <c r="B3" s="7" t="s">
        <v>209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G23" sqref="G23"/>
    </sheetView>
  </sheetViews>
  <sheetFormatPr defaultRowHeight="15.75" x14ac:dyDescent="0.25"/>
  <sheetData>
    <row r="1" spans="1:7" x14ac:dyDescent="0.25">
      <c r="A1" s="9" t="s">
        <v>60</v>
      </c>
      <c r="B1" s="9" t="s">
        <v>62</v>
      </c>
      <c r="C1" s="9" t="s">
        <v>63</v>
      </c>
      <c r="D1" s="9" t="s">
        <v>64</v>
      </c>
      <c r="E1" s="9" t="s">
        <v>65</v>
      </c>
      <c r="F1" s="9" t="s">
        <v>66</v>
      </c>
      <c r="G1" s="9" t="s">
        <v>67</v>
      </c>
    </row>
    <row r="2" spans="1:7" x14ac:dyDescent="0.25">
      <c r="A2" s="9" t="s">
        <v>61</v>
      </c>
      <c r="B2" s="9">
        <v>40</v>
      </c>
      <c r="C2" s="9">
        <v>58.9</v>
      </c>
      <c r="D2" s="9">
        <v>0</v>
      </c>
      <c r="E2" s="9">
        <v>7.5</v>
      </c>
      <c r="F2" s="9">
        <v>-3.6</v>
      </c>
      <c r="G2" s="9">
        <v>135.26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F7"/>
  <sheetViews>
    <sheetView workbookViewId="0">
      <selection activeCell="F14" sqref="F14"/>
    </sheetView>
  </sheetViews>
  <sheetFormatPr defaultRowHeight="15.75" x14ac:dyDescent="0.25"/>
  <cols>
    <col min="3" max="3" width="10.625" customWidth="1"/>
    <col min="4" max="4" width="10.75" customWidth="1"/>
    <col min="5" max="5" width="14.375" customWidth="1"/>
    <col min="6" max="6" width="15.125" customWidth="1"/>
  </cols>
  <sheetData>
    <row r="1" spans="1:6" ht="31.5" x14ac:dyDescent="0.25">
      <c r="A1" s="25" t="s">
        <v>176</v>
      </c>
      <c r="B1" s="25" t="s">
        <v>179</v>
      </c>
      <c r="C1" s="25" t="s">
        <v>177</v>
      </c>
      <c r="D1" s="25" t="s">
        <v>178</v>
      </c>
      <c r="E1" s="24" t="s">
        <v>272</v>
      </c>
      <c r="F1" s="24" t="s">
        <v>273</v>
      </c>
    </row>
    <row r="2" spans="1:6" x14ac:dyDescent="0.25">
      <c r="A2" s="9">
        <v>18.600000000000001</v>
      </c>
      <c r="B2" s="9">
        <v>28</v>
      </c>
      <c r="C2" s="9">
        <v>-2531.9</v>
      </c>
      <c r="D2" s="9">
        <v>4709.8999999999996</v>
      </c>
      <c r="E2" s="9">
        <v>5</v>
      </c>
      <c r="F2" s="9" t="s">
        <v>54</v>
      </c>
    </row>
    <row r="3" spans="1:6" x14ac:dyDescent="0.25">
      <c r="A3" s="9">
        <v>39.32</v>
      </c>
      <c r="B3" s="9">
        <v>56</v>
      </c>
      <c r="C3" s="9">
        <v>-2399.6</v>
      </c>
      <c r="D3" s="9">
        <v>-45946</v>
      </c>
      <c r="E3" s="9">
        <v>5</v>
      </c>
      <c r="F3" s="9" t="s">
        <v>54</v>
      </c>
    </row>
    <row r="4" spans="1:6" x14ac:dyDescent="0.25">
      <c r="A4" s="9">
        <v>91.12</v>
      </c>
      <c r="B4" s="9">
        <v>117</v>
      </c>
      <c r="C4" s="9">
        <v>546.20000000000005</v>
      </c>
      <c r="D4" s="9">
        <v>-28701.3</v>
      </c>
      <c r="E4" s="9">
        <v>5</v>
      </c>
      <c r="F4" s="9" t="s">
        <v>54</v>
      </c>
    </row>
    <row r="5" spans="1:6" x14ac:dyDescent="0.25">
      <c r="A5" s="9">
        <v>119.98</v>
      </c>
      <c r="B5" s="9">
        <v>156</v>
      </c>
      <c r="C5" s="9">
        <v>513.1</v>
      </c>
      <c r="D5" s="9">
        <v>306.7</v>
      </c>
      <c r="E5" s="9">
        <v>5</v>
      </c>
      <c r="F5" s="9" t="s">
        <v>54</v>
      </c>
    </row>
    <row r="6" spans="1:6" x14ac:dyDescent="0.25">
      <c r="E6" s="9"/>
      <c r="F6" s="9"/>
    </row>
    <row r="7" spans="1:6" x14ac:dyDescent="0.25">
      <c r="F7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F02A8-B02D-4D5E-BC13-82C6F59B200C}">
  <dimension ref="A1:F5"/>
  <sheetViews>
    <sheetView workbookViewId="0">
      <selection activeCell="G13" sqref="G13"/>
    </sheetView>
  </sheetViews>
  <sheetFormatPr defaultRowHeight="15.75" x14ac:dyDescent="0.25"/>
  <cols>
    <col min="1" max="1" width="11.5" bestFit="1" customWidth="1"/>
    <col min="3" max="3" width="10.625" customWidth="1"/>
    <col min="4" max="4" width="13.875" customWidth="1"/>
    <col min="5" max="5" width="14.375" customWidth="1"/>
    <col min="6" max="6" width="15.125" customWidth="1"/>
  </cols>
  <sheetData>
    <row r="1" spans="1:6" ht="31.5" x14ac:dyDescent="0.25">
      <c r="A1" s="25" t="s">
        <v>60</v>
      </c>
      <c r="B1" s="25" t="s">
        <v>176</v>
      </c>
      <c r="C1" s="25" t="s">
        <v>275</v>
      </c>
      <c r="D1" s="24" t="s">
        <v>272</v>
      </c>
      <c r="E1" s="24" t="s">
        <v>273</v>
      </c>
      <c r="F1" s="9"/>
    </row>
    <row r="2" spans="1:6" x14ac:dyDescent="0.25">
      <c r="A2" t="s">
        <v>276</v>
      </c>
      <c r="B2" s="9">
        <v>53.16</v>
      </c>
      <c r="C2" s="9">
        <v>-59088.800000000003</v>
      </c>
      <c r="D2" s="9">
        <v>5</v>
      </c>
      <c r="E2" s="9" t="s">
        <v>54</v>
      </c>
    </row>
    <row r="3" spans="1:6" x14ac:dyDescent="0.25">
      <c r="A3" t="s">
        <v>277</v>
      </c>
      <c r="B3" s="9">
        <v>53.16</v>
      </c>
      <c r="C3" s="9">
        <v>-59088.800000000003</v>
      </c>
      <c r="D3" s="9">
        <v>5</v>
      </c>
      <c r="E3" s="9" t="s">
        <v>54</v>
      </c>
    </row>
    <row r="4" spans="1:6" x14ac:dyDescent="0.25">
      <c r="A4" t="s">
        <v>278</v>
      </c>
      <c r="B4" s="9">
        <v>36.36</v>
      </c>
      <c r="C4" s="9">
        <v>-2660.4</v>
      </c>
      <c r="D4" s="9">
        <v>5</v>
      </c>
      <c r="E4" s="9" t="s">
        <v>54</v>
      </c>
    </row>
    <row r="5" spans="1:6" x14ac:dyDescent="0.25">
      <c r="A5" t="s">
        <v>279</v>
      </c>
      <c r="B5" s="9">
        <v>36.36</v>
      </c>
      <c r="C5" s="9">
        <v>-2660.4</v>
      </c>
      <c r="D5" s="9">
        <v>5</v>
      </c>
      <c r="E5" s="9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D22"/>
  <sheetViews>
    <sheetView workbookViewId="0">
      <selection sqref="A1:D1"/>
    </sheetView>
  </sheetViews>
  <sheetFormatPr defaultRowHeight="15.75" x14ac:dyDescent="0.25"/>
  <cols>
    <col min="1" max="1" width="11.875" style="9" customWidth="1"/>
    <col min="2" max="2" width="12.25" style="9" customWidth="1"/>
    <col min="3" max="3" width="14.125" customWidth="1"/>
    <col min="4" max="4" width="16" customWidth="1"/>
  </cols>
  <sheetData>
    <row r="1" spans="1:4" ht="31.5" x14ac:dyDescent="0.25">
      <c r="A1" s="25" t="s">
        <v>154</v>
      </c>
      <c r="B1" s="25" t="s">
        <v>153</v>
      </c>
      <c r="C1" s="24" t="s">
        <v>272</v>
      </c>
      <c r="D1" s="24" t="s">
        <v>273</v>
      </c>
    </row>
    <row r="2" spans="1:4" x14ac:dyDescent="0.25">
      <c r="A2" s="9">
        <v>-40</v>
      </c>
      <c r="B2" s="18">
        <v>-0.72030000000000005</v>
      </c>
      <c r="C2" s="9">
        <v>5</v>
      </c>
      <c r="D2" s="9">
        <v>0.05</v>
      </c>
    </row>
    <row r="3" spans="1:4" x14ac:dyDescent="0.25">
      <c r="A3" s="9">
        <v>-35</v>
      </c>
      <c r="B3" s="18">
        <v>-0.58099999999999996</v>
      </c>
      <c r="C3" s="9">
        <v>5</v>
      </c>
      <c r="D3" s="9">
        <v>0.05</v>
      </c>
    </row>
    <row r="4" spans="1:4" x14ac:dyDescent="0.25">
      <c r="A4" s="9">
        <v>-30</v>
      </c>
      <c r="B4" s="18">
        <v>-0.47220000000000001</v>
      </c>
      <c r="C4" s="9">
        <v>5</v>
      </c>
      <c r="D4" s="9">
        <v>0.05</v>
      </c>
    </row>
    <row r="5" spans="1:4" x14ac:dyDescent="0.25">
      <c r="A5" s="9">
        <v>-25</v>
      </c>
      <c r="B5" s="18">
        <v>-0.36880000000000002</v>
      </c>
      <c r="C5" s="9">
        <v>5</v>
      </c>
      <c r="D5" s="9">
        <v>0.05</v>
      </c>
    </row>
    <row r="6" spans="1:4" x14ac:dyDescent="0.25">
      <c r="A6" s="9">
        <v>-20</v>
      </c>
      <c r="B6" s="18">
        <v>-0.26150000000000001</v>
      </c>
      <c r="C6" s="9">
        <v>5</v>
      </c>
      <c r="D6" s="9">
        <v>0.05</v>
      </c>
    </row>
    <row r="7" spans="1:4" x14ac:dyDescent="0.25">
      <c r="A7" s="9">
        <v>-15</v>
      </c>
      <c r="B7" s="18">
        <v>-0.17660000000000001</v>
      </c>
      <c r="C7" s="9">
        <v>5</v>
      </c>
      <c r="D7" s="9">
        <v>0.05</v>
      </c>
    </row>
    <row r="8" spans="1:4" x14ac:dyDescent="0.25">
      <c r="A8" s="9">
        <v>-10</v>
      </c>
      <c r="B8" s="18">
        <v>-0.1084</v>
      </c>
      <c r="C8" s="9">
        <v>5</v>
      </c>
      <c r="D8" s="9">
        <v>0.05</v>
      </c>
    </row>
    <row r="9" spans="1:4" x14ac:dyDescent="0.25">
      <c r="A9" s="9">
        <v>-5</v>
      </c>
      <c r="B9" s="18">
        <v>-5.1499999999999997E-2</v>
      </c>
      <c r="C9" s="9">
        <v>5</v>
      </c>
      <c r="D9" s="9">
        <v>0.05</v>
      </c>
    </row>
    <row r="10" spans="1:4" x14ac:dyDescent="0.25">
      <c r="A10" s="9">
        <v>0</v>
      </c>
      <c r="B10" s="18">
        <v>0</v>
      </c>
      <c r="C10" s="9">
        <v>5</v>
      </c>
      <c r="D10" s="9">
        <v>0.05</v>
      </c>
    </row>
    <row r="11" spans="1:4" x14ac:dyDescent="0.25">
      <c r="A11" s="9">
        <v>5</v>
      </c>
      <c r="B11" s="18">
        <v>5.16E-2</v>
      </c>
      <c r="C11" s="9">
        <v>5</v>
      </c>
      <c r="D11" s="9">
        <v>0.05</v>
      </c>
    </row>
    <row r="12" spans="1:4" x14ac:dyDescent="0.25">
      <c r="A12" s="9">
        <v>10</v>
      </c>
      <c r="B12" s="18">
        <v>0.1085</v>
      </c>
      <c r="C12" s="9">
        <v>5</v>
      </c>
      <c r="D12" s="9">
        <v>0.05</v>
      </c>
    </row>
    <row r="13" spans="1:4" x14ac:dyDescent="0.25">
      <c r="A13" s="9">
        <v>15</v>
      </c>
      <c r="B13" s="18">
        <v>0.17660000000000001</v>
      </c>
      <c r="C13" s="9">
        <v>5</v>
      </c>
      <c r="D13" s="9">
        <v>0.05</v>
      </c>
    </row>
    <row r="14" spans="1:4" x14ac:dyDescent="0.25">
      <c r="A14" s="9">
        <v>20</v>
      </c>
      <c r="B14" s="18">
        <v>0.2616</v>
      </c>
      <c r="C14" s="9">
        <v>5</v>
      </c>
      <c r="D14" s="9">
        <v>0.05</v>
      </c>
    </row>
    <row r="15" spans="1:4" x14ac:dyDescent="0.25">
      <c r="A15" s="9">
        <v>25</v>
      </c>
      <c r="B15" s="18">
        <v>0.36890000000000001</v>
      </c>
      <c r="C15" s="9">
        <v>5</v>
      </c>
      <c r="D15" s="9">
        <v>0.05</v>
      </c>
    </row>
    <row r="16" spans="1:4" x14ac:dyDescent="0.25">
      <c r="A16" s="9">
        <v>30</v>
      </c>
      <c r="B16" s="18">
        <v>0.4723</v>
      </c>
      <c r="C16" s="9">
        <v>5</v>
      </c>
      <c r="D16" s="9">
        <v>0.05</v>
      </c>
    </row>
    <row r="17" spans="1:4" x14ac:dyDescent="0.25">
      <c r="A17" s="9">
        <v>35</v>
      </c>
      <c r="B17" s="18">
        <v>0.58099999999999996</v>
      </c>
      <c r="C17" s="9">
        <v>5</v>
      </c>
      <c r="D17" s="9">
        <v>0.05</v>
      </c>
    </row>
    <row r="18" spans="1:4" x14ac:dyDescent="0.25">
      <c r="A18" s="9">
        <v>40</v>
      </c>
      <c r="B18" s="18">
        <v>0.72030000000000005</v>
      </c>
      <c r="C18" s="9">
        <v>5</v>
      </c>
      <c r="D18" s="9">
        <v>0.05</v>
      </c>
    </row>
    <row r="19" spans="1:4" x14ac:dyDescent="0.25">
      <c r="A19" s="9">
        <v>45</v>
      </c>
      <c r="B19" s="18">
        <v>0.8367</v>
      </c>
      <c r="C19" s="9">
        <v>5</v>
      </c>
      <c r="D19" s="9">
        <v>0.05</v>
      </c>
    </row>
    <row r="20" spans="1:4" x14ac:dyDescent="0.25">
      <c r="A20" s="9">
        <v>50</v>
      </c>
      <c r="B20" s="18">
        <v>0.90310000000000001</v>
      </c>
      <c r="C20" s="9">
        <v>5</v>
      </c>
      <c r="D20" s="9">
        <v>0.05</v>
      </c>
    </row>
    <row r="21" spans="1:4" x14ac:dyDescent="0.25">
      <c r="A21" s="9">
        <v>55</v>
      </c>
      <c r="B21" s="18">
        <v>0.91379999999999995</v>
      </c>
      <c r="C21" s="9">
        <v>5</v>
      </c>
      <c r="D21" s="9">
        <v>0.05</v>
      </c>
    </row>
    <row r="22" spans="1:4" x14ac:dyDescent="0.25">
      <c r="A22" s="9">
        <v>60</v>
      </c>
      <c r="B22" s="18">
        <v>0.88119999999999998</v>
      </c>
      <c r="C22" s="9">
        <v>5</v>
      </c>
      <c r="D22" s="9">
        <v>0.05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I7" sqref="I7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3.125" customWidth="1"/>
    <col min="4" max="4" width="11" style="9" customWidth="1"/>
    <col min="5" max="5" width="16.25" customWidth="1"/>
    <col min="6" max="6" width="14.625" customWidth="1"/>
  </cols>
  <sheetData>
    <row r="1" spans="1:7" ht="31.5" x14ac:dyDescent="0.25">
      <c r="A1" s="26" t="s">
        <v>175</v>
      </c>
      <c r="B1" s="26" t="s">
        <v>174</v>
      </c>
      <c r="C1" s="26" t="s">
        <v>173</v>
      </c>
      <c r="D1" s="26" t="s">
        <v>145</v>
      </c>
      <c r="E1" s="24" t="s">
        <v>272</v>
      </c>
      <c r="F1" s="24" t="s">
        <v>273</v>
      </c>
    </row>
    <row r="2" spans="1:7" x14ac:dyDescent="0.25">
      <c r="A2" t="s">
        <v>77</v>
      </c>
      <c r="B2" t="s">
        <v>155</v>
      </c>
      <c r="C2" s="9" t="s">
        <v>204</v>
      </c>
      <c r="D2" s="19" t="s">
        <v>54</v>
      </c>
      <c r="E2" s="9" t="s">
        <v>54</v>
      </c>
      <c r="F2" s="9" t="s">
        <v>54</v>
      </c>
      <c r="G2" t="s">
        <v>156</v>
      </c>
    </row>
    <row r="3" spans="1:7" x14ac:dyDescent="0.25">
      <c r="A3" t="s">
        <v>78</v>
      </c>
      <c r="B3" t="s">
        <v>157</v>
      </c>
      <c r="C3" s="9" t="s">
        <v>184</v>
      </c>
      <c r="D3" s="19" t="s">
        <v>54</v>
      </c>
      <c r="E3" s="9" t="s">
        <v>54</v>
      </c>
      <c r="F3" s="9">
        <v>1</v>
      </c>
      <c r="G3" t="s">
        <v>156</v>
      </c>
    </row>
    <row r="4" spans="1:7" x14ac:dyDescent="0.25">
      <c r="A4" t="s">
        <v>79</v>
      </c>
      <c r="B4" t="s">
        <v>158</v>
      </c>
      <c r="C4" s="9" t="s">
        <v>207</v>
      </c>
      <c r="D4" s="19">
        <v>0.105</v>
      </c>
      <c r="E4" s="9">
        <v>5</v>
      </c>
      <c r="F4" s="9">
        <v>1.1999999999999999E-3</v>
      </c>
      <c r="G4" t="s">
        <v>156</v>
      </c>
    </row>
    <row r="5" spans="1:7" x14ac:dyDescent="0.25">
      <c r="A5" t="s">
        <v>80</v>
      </c>
      <c r="B5" t="s">
        <v>159</v>
      </c>
      <c r="C5" s="9" t="s">
        <v>207</v>
      </c>
      <c r="D5" s="19" t="s">
        <v>54</v>
      </c>
      <c r="E5" s="9">
        <v>5</v>
      </c>
      <c r="F5" s="9">
        <v>1.1999999999999999E-3</v>
      </c>
      <c r="G5" t="s">
        <v>156</v>
      </c>
    </row>
    <row r="6" spans="1:7" x14ac:dyDescent="0.25">
      <c r="A6" t="s">
        <v>81</v>
      </c>
      <c r="B6" t="s">
        <v>160</v>
      </c>
      <c r="C6" s="9" t="s">
        <v>207</v>
      </c>
      <c r="D6" s="19">
        <v>0.20699999999999999</v>
      </c>
      <c r="E6" s="9">
        <v>5</v>
      </c>
      <c r="F6" s="9">
        <v>1.1999999999999999E-3</v>
      </c>
      <c r="G6" t="s">
        <v>156</v>
      </c>
    </row>
    <row r="7" spans="1:7" x14ac:dyDescent="0.25">
      <c r="A7" t="s">
        <v>82</v>
      </c>
      <c r="B7" t="s">
        <v>161</v>
      </c>
      <c r="C7" s="9" t="s">
        <v>207</v>
      </c>
      <c r="D7" s="19">
        <v>0.10199999999999999</v>
      </c>
      <c r="E7" s="9">
        <v>5</v>
      </c>
      <c r="F7" s="9">
        <v>1.1999999999999999E-3</v>
      </c>
      <c r="G7" t="s">
        <v>156</v>
      </c>
    </row>
    <row r="8" spans="1:7" x14ac:dyDescent="0.25">
      <c r="A8" t="s">
        <v>83</v>
      </c>
      <c r="B8" t="s">
        <v>162</v>
      </c>
      <c r="C8" s="9" t="s">
        <v>148</v>
      </c>
      <c r="D8" s="19">
        <v>0.47199999999999998</v>
      </c>
      <c r="E8" s="9">
        <v>5</v>
      </c>
      <c r="F8" s="9">
        <v>0.05</v>
      </c>
      <c r="G8" t="s">
        <v>156</v>
      </c>
    </row>
    <row r="9" spans="1:7" x14ac:dyDescent="0.25">
      <c r="A9" t="s">
        <v>84</v>
      </c>
      <c r="B9" t="s">
        <v>163</v>
      </c>
      <c r="C9" s="9" t="s">
        <v>148</v>
      </c>
      <c r="D9" s="19" t="s">
        <v>54</v>
      </c>
      <c r="E9" s="9">
        <v>5</v>
      </c>
      <c r="F9" s="9">
        <v>0.05</v>
      </c>
      <c r="G9" t="s">
        <v>156</v>
      </c>
    </row>
    <row r="10" spans="1:7" x14ac:dyDescent="0.25">
      <c r="A10" t="s">
        <v>85</v>
      </c>
      <c r="B10" t="s">
        <v>164</v>
      </c>
      <c r="C10" s="9" t="s">
        <v>148</v>
      </c>
      <c r="D10" s="19" t="s">
        <v>54</v>
      </c>
      <c r="E10" s="9">
        <v>5</v>
      </c>
      <c r="F10" s="9">
        <v>0.05</v>
      </c>
      <c r="G10" t="s">
        <v>156</v>
      </c>
    </row>
    <row r="11" spans="1:7" x14ac:dyDescent="0.25">
      <c r="A11" t="s">
        <v>86</v>
      </c>
      <c r="B11" t="s">
        <v>165</v>
      </c>
      <c r="C11" s="9" t="s">
        <v>184</v>
      </c>
      <c r="D11" s="19">
        <v>53.555999999999997</v>
      </c>
      <c r="E11" s="9" t="s">
        <v>54</v>
      </c>
      <c r="F11" s="9">
        <v>1</v>
      </c>
      <c r="G11" t="s">
        <v>156</v>
      </c>
    </row>
    <row r="12" spans="1:7" x14ac:dyDescent="0.25">
      <c r="A12" t="s">
        <v>87</v>
      </c>
      <c r="B12" t="s">
        <v>166</v>
      </c>
      <c r="C12" s="9" t="s">
        <v>184</v>
      </c>
      <c r="D12" s="19" t="s">
        <v>54</v>
      </c>
      <c r="E12" s="9" t="s">
        <v>54</v>
      </c>
      <c r="F12" s="9">
        <v>1</v>
      </c>
      <c r="G12" t="s">
        <v>156</v>
      </c>
    </row>
    <row r="13" spans="1:7" x14ac:dyDescent="0.25">
      <c r="A13" t="s">
        <v>88</v>
      </c>
      <c r="B13" t="s">
        <v>167</v>
      </c>
      <c r="C13" s="9" t="s">
        <v>148</v>
      </c>
      <c r="D13" s="19">
        <v>5.7099999999999998E-2</v>
      </c>
      <c r="E13" s="9">
        <v>1</v>
      </c>
      <c r="F13" s="9">
        <v>0.05</v>
      </c>
      <c r="G13" t="s">
        <v>156</v>
      </c>
    </row>
    <row r="14" spans="1:7" x14ac:dyDescent="0.25">
      <c r="A14" t="s">
        <v>89</v>
      </c>
      <c r="B14" t="s">
        <v>168</v>
      </c>
      <c r="C14" s="9" t="s">
        <v>204</v>
      </c>
      <c r="D14" s="19" t="s">
        <v>54</v>
      </c>
      <c r="E14" s="9" t="s">
        <v>54</v>
      </c>
      <c r="F14" s="9" t="s">
        <v>54</v>
      </c>
      <c r="G14" t="s">
        <v>156</v>
      </c>
    </row>
    <row r="15" spans="1:7" x14ac:dyDescent="0.25">
      <c r="A15" t="s">
        <v>91</v>
      </c>
      <c r="B15" t="s">
        <v>169</v>
      </c>
      <c r="C15" s="9" t="s">
        <v>184</v>
      </c>
      <c r="D15" s="19" t="s">
        <v>54</v>
      </c>
      <c r="E15" s="9" t="s">
        <v>54</v>
      </c>
      <c r="F15" s="9">
        <v>1</v>
      </c>
      <c r="G15" t="s">
        <v>156</v>
      </c>
    </row>
    <row r="16" spans="1:7" x14ac:dyDescent="0.25">
      <c r="A16" t="s">
        <v>92</v>
      </c>
      <c r="B16" t="s">
        <v>170</v>
      </c>
      <c r="C16" s="9" t="s">
        <v>184</v>
      </c>
      <c r="D16" s="19">
        <v>4.0910000000000002</v>
      </c>
      <c r="E16" s="9" t="s">
        <v>54</v>
      </c>
      <c r="F16" s="9">
        <v>1</v>
      </c>
      <c r="G16" t="s">
        <v>156</v>
      </c>
    </row>
    <row r="17" spans="1:7" x14ac:dyDescent="0.25">
      <c r="A17" t="s">
        <v>93</v>
      </c>
      <c r="B17" t="s">
        <v>171</v>
      </c>
      <c r="C17" s="9" t="s">
        <v>268</v>
      </c>
      <c r="D17" s="19">
        <v>0.182</v>
      </c>
      <c r="E17" s="9">
        <v>5</v>
      </c>
      <c r="F17" s="9">
        <v>1.1999999999999999E-3</v>
      </c>
      <c r="G17" t="s">
        <v>156</v>
      </c>
    </row>
    <row r="18" spans="1:7" x14ac:dyDescent="0.25">
      <c r="A18" t="s">
        <v>94</v>
      </c>
      <c r="B18" t="s">
        <v>172</v>
      </c>
      <c r="C18" s="9" t="s">
        <v>148</v>
      </c>
      <c r="D18" s="21">
        <f>-0.4754*Parameters!D10+3.7707</f>
        <v>0.19711820000000024</v>
      </c>
      <c r="E18" s="9">
        <v>1</v>
      </c>
      <c r="F18" s="9">
        <v>0.05</v>
      </c>
      <c r="G18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General</vt:lpstr>
      <vt:lpstr>Compartments</vt:lpstr>
      <vt:lpstr>BulkCargo</vt:lpstr>
      <vt:lpstr>GrainBulkheads</vt:lpstr>
      <vt:lpstr>Stores</vt:lpstr>
      <vt:lpstr>SF&amp;BM</vt:lpstr>
      <vt:lpstr>SF&amp;BM_max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2024-12-17T15:29:22Z</dcterms:modified>
</cp:coreProperties>
</file>