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108" windowWidth="22116" windowHeight="9288"/>
  </bookViews>
  <sheets>
    <sheet name="calculadora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C36" i="1" l="1"/>
  <c r="C35" i="1"/>
  <c r="C34" i="1"/>
  <c r="E33" i="1"/>
  <c r="D33" i="1"/>
  <c r="C33" i="1"/>
  <c r="E32" i="1"/>
  <c r="C32" i="1"/>
  <c r="E31" i="1"/>
  <c r="C31" i="1"/>
  <c r="E30" i="1"/>
  <c r="C30" i="1"/>
  <c r="E29" i="1"/>
  <c r="C29" i="1"/>
  <c r="E25" i="1"/>
  <c r="D24" i="1"/>
  <c r="D23" i="1"/>
  <c r="D32" i="1" s="1"/>
  <c r="D22" i="1"/>
  <c r="D31" i="1" s="1"/>
  <c r="D21" i="1"/>
  <c r="D30" i="1" s="1"/>
  <c r="D20" i="1"/>
  <c r="D17" i="1"/>
  <c r="H10" i="1" s="1"/>
  <c r="H9" i="1"/>
  <c r="H14" i="1" s="1"/>
  <c r="I5" i="1"/>
  <c r="D25" i="1" l="1"/>
  <c r="H22" i="1" s="1"/>
  <c r="H20" i="1"/>
  <c r="D36" i="1"/>
  <c r="I14" i="1"/>
  <c r="E36" i="1" s="1"/>
  <c r="H15" i="1"/>
  <c r="D29" i="1"/>
  <c r="I15" i="1" l="1"/>
  <c r="D34" i="1"/>
  <c r="H23" i="1"/>
  <c r="H16" i="1"/>
  <c r="E34" i="1" l="1"/>
  <c r="H21" i="1"/>
  <c r="I16" i="1"/>
  <c r="E35" i="1" s="1"/>
  <c r="D35" i="1"/>
  <c r="H24" i="1"/>
</calcChain>
</file>

<file path=xl/sharedStrings.xml><?xml version="1.0" encoding="utf-8"?>
<sst xmlns="http://schemas.openxmlformats.org/spreadsheetml/2006/main" count="51" uniqueCount="46">
  <si>
    <t>INSTRUCCIONES</t>
  </si>
  <si>
    <r>
      <t xml:space="preserve">
1. Solo debes rellenar las celdas con fondo blanco.</t>
    </r>
    <r>
      <rPr>
        <sz val="10"/>
        <rFont val="Calibri"/>
        <family val="2"/>
        <scheme val="minor"/>
      </rPr>
      <t xml:space="preserve"> El resto de celdas se calculan automáticamente.
</t>
    </r>
    <r>
      <rPr>
        <b/>
        <sz val="10"/>
        <rFont val="Calibri"/>
        <family val="2"/>
        <scheme val="minor"/>
      </rPr>
      <t xml:space="preserve">2. </t>
    </r>
    <r>
      <rPr>
        <sz val="10"/>
        <rFont val="Calibri"/>
        <family val="2"/>
        <scheme val="minor"/>
      </rPr>
      <t xml:space="preserve">Debido a la nueva regulación acerca del cálculo del ITP, esta calculadora permite la </t>
    </r>
    <r>
      <rPr>
        <b/>
        <sz val="10"/>
        <rFont val="Calibri"/>
        <family val="2"/>
        <scheme val="minor"/>
      </rPr>
      <t>introducción manual del ITP</t>
    </r>
    <r>
      <rPr>
        <sz val="10"/>
        <rFont val="Calibri"/>
        <family val="2"/>
        <scheme val="minor"/>
      </rPr>
      <t xml:space="preserve"> para ajustarlo según el valor que indique el catastro. Puedes consultarlo AQUÍ:  https://www1.sedecatastro.gob.es/Accesos/SECAccvr.aspx </t>
    </r>
    <r>
      <rPr>
        <b/>
        <sz val="10"/>
        <rFont val="Calibri"/>
        <family val="2"/>
        <scheme val="minor"/>
      </rPr>
      <t xml:space="preserve">
3. Si no usas financiación, debes indicar que financias un 0% </t>
    </r>
    <r>
      <rPr>
        <sz val="10"/>
        <rFont val="Calibri"/>
        <family val="2"/>
        <scheme val="minor"/>
      </rPr>
      <t xml:space="preserve">de la operación para que los cálculos sean correctos.
</t>
    </r>
    <r>
      <rPr>
        <b/>
        <sz val="10"/>
        <rFont val="Calibri"/>
        <family val="2"/>
        <scheme val="minor"/>
      </rPr>
      <t>4. Versión sin protección.</t>
    </r>
    <r>
      <rPr>
        <sz val="10"/>
        <rFont val="Calibri"/>
        <family val="2"/>
        <scheme val="minor"/>
      </rPr>
      <t xml:space="preserve"> Si modificas una fórmula, deberás volver a descargarte la calculadora para recuperar la versión original.</t>
    </r>
  </si>
  <si>
    <t>LOCALIZACIÓN DE LA VIVIENDA</t>
  </si>
  <si>
    <t>INGRESOS</t>
  </si>
  <si>
    <t>Mensual</t>
  </si>
  <si>
    <t>Anual</t>
  </si>
  <si>
    <t xml:space="preserve">Cuota alquiler </t>
  </si>
  <si>
    <t>ITP</t>
  </si>
  <si>
    <t>FINANCIACIÓN</t>
  </si>
  <si>
    <t>% Financiado</t>
  </si>
  <si>
    <t>Marcar 0% si no financiamos</t>
  </si>
  <si>
    <t>COSTE COMPRA DEL INMUEBLE</t>
  </si>
  <si>
    <t>Hipoteca</t>
  </si>
  <si>
    <t>Precio de compra</t>
  </si>
  <si>
    <t>Capital que debemos aportar</t>
  </si>
  <si>
    <t>Impuesto ITP (según valor cat.)*</t>
  </si>
  <si>
    <t>*Nueva ley 2022: usar el valor de referencia</t>
  </si>
  <si>
    <t>Plazo hipoteca (años)</t>
  </si>
  <si>
    <t>Tipo de interés</t>
  </si>
  <si>
    <t>Detalle financiación</t>
  </si>
  <si>
    <t xml:space="preserve">Cuota hipoteca </t>
  </si>
  <si>
    <t>Intereses (promedio)</t>
  </si>
  <si>
    <t>Amortización (promedio)</t>
  </si>
  <si>
    <t>TOTAL COMPRA</t>
  </si>
  <si>
    <t>GASTOS ANUALES</t>
  </si>
  <si>
    <t>ANÁLISIS DE LA OPERACIÓN</t>
  </si>
  <si>
    <t>Rentabilidad bruta</t>
  </si>
  <si>
    <t>Seguros (hogar, vida, impago…)</t>
  </si>
  <si>
    <t>Rentabilidad neta</t>
  </si>
  <si>
    <t>Comunidad propietarios</t>
  </si>
  <si>
    <t>Cash-Flow mensual</t>
  </si>
  <si>
    <t>Cash on cash</t>
  </si>
  <si>
    <t>Períodos vacío</t>
  </si>
  <si>
    <t>ROCE</t>
  </si>
  <si>
    <t>TOTAL GASTOS</t>
  </si>
  <si>
    <t xml:space="preserve">Calculadora de rentabilidad para operaciones de alquiler
</t>
  </si>
  <si>
    <t>Nombre de la vivienda</t>
  </si>
  <si>
    <t>Nombre</t>
  </si>
  <si>
    <t>URL</t>
  </si>
  <si>
    <t>Reforma</t>
  </si>
  <si>
    <t>Notaria</t>
  </si>
  <si>
    <t>Registro</t>
  </si>
  <si>
    <t>Comisión agencia</t>
  </si>
  <si>
    <t>Tasación</t>
  </si>
  <si>
    <t>Basuras</t>
  </si>
  <si>
    <t>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</si>
</sst>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€&quot;"/>
    <numFmt numFmtId="165" formatCode="0.0%"/>
    <numFmt numFmtId="166" formatCode="#,##0.0\ &quot;€&quot;"/>
    <numFmt numFmtId="167" formatCode="_-* #,##0\ _p_t_a_-;\-* #,##0\ _p_t_a_-;_-* &quot;-&quot;\ _p_t_a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57A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rgb="FF162844"/>
      </left>
      <right/>
      <top style="medium">
        <color rgb="FF162844"/>
      </top>
      <bottom/>
      <diagonal/>
    </border>
    <border>
      <left/>
      <right/>
      <top style="medium">
        <color rgb="FF162844"/>
      </top>
      <bottom/>
      <diagonal/>
    </border>
    <border>
      <left/>
      <right style="medium">
        <color rgb="FF162844"/>
      </right>
      <top style="medium">
        <color rgb="FF162844"/>
      </top>
      <bottom/>
      <diagonal/>
    </border>
    <border>
      <left style="medium">
        <color rgb="FF162844"/>
      </left>
      <right/>
      <top/>
      <bottom/>
      <diagonal/>
    </border>
    <border>
      <left/>
      <right style="medium">
        <color rgb="FF162844"/>
      </right>
      <top/>
      <bottom/>
      <diagonal/>
    </border>
    <border>
      <left style="medium">
        <color rgb="FF2757A2"/>
      </left>
      <right/>
      <top style="medium">
        <color rgb="FF2757A2"/>
      </top>
      <bottom style="medium">
        <color rgb="FF2757A2"/>
      </bottom>
      <diagonal/>
    </border>
    <border>
      <left/>
      <right style="medium">
        <color rgb="FF2757A2"/>
      </right>
      <top style="medium">
        <color rgb="FF2757A2"/>
      </top>
      <bottom style="medium">
        <color rgb="FF2757A2"/>
      </bottom>
      <diagonal/>
    </border>
    <border>
      <left style="medium">
        <color rgb="FF2757A2"/>
      </left>
      <right style="medium">
        <color rgb="FF2757A2"/>
      </right>
      <top style="medium">
        <color rgb="FF2757A2"/>
      </top>
      <bottom style="medium">
        <color rgb="FF2757A2"/>
      </bottom>
      <diagonal/>
    </border>
    <border>
      <left/>
      <right/>
      <top style="medium">
        <color rgb="FF2757A2"/>
      </top>
      <bottom style="medium">
        <color rgb="FF2757A2"/>
      </bottom>
      <diagonal/>
    </border>
    <border>
      <left style="medium">
        <color rgb="FF2757A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rgb="FF2757A2"/>
      </right>
      <top/>
      <bottom style="medium">
        <color theme="0" tint="-4.9989318521683403E-2"/>
      </bottom>
      <diagonal/>
    </border>
    <border>
      <left style="medium">
        <color rgb="FF2757A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rgb="FF2757A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2757A2"/>
      </left>
      <right/>
      <top style="medium">
        <color theme="0" tint="-4.9989318521683403E-2"/>
      </top>
      <bottom style="medium">
        <color rgb="FF2757A2"/>
      </bottom>
      <diagonal/>
    </border>
    <border>
      <left/>
      <right/>
      <top style="medium">
        <color theme="0" tint="-4.9989318521683403E-2"/>
      </top>
      <bottom style="medium">
        <color rgb="FF2757A2"/>
      </bottom>
      <diagonal/>
    </border>
    <border>
      <left/>
      <right style="medium">
        <color rgb="FF2757A2"/>
      </right>
      <top style="medium">
        <color theme="0" tint="-4.9989318521683403E-2"/>
      </top>
      <bottom style="medium">
        <color rgb="FF2757A2"/>
      </bottom>
      <diagonal/>
    </border>
    <border>
      <left/>
      <right style="medium">
        <color rgb="FF2757A2"/>
      </right>
      <top style="medium">
        <color rgb="FF2757A2"/>
      </top>
      <bottom/>
      <diagonal/>
    </border>
    <border>
      <left style="medium">
        <color rgb="FF2757A2"/>
      </left>
      <right/>
      <top style="dotted">
        <color rgb="FFFFE32E"/>
      </top>
      <bottom style="medium">
        <color theme="0" tint="-4.9989318521683403E-2"/>
      </bottom>
      <diagonal/>
    </border>
    <border>
      <left style="medium">
        <color rgb="FF2757A2"/>
      </left>
      <right/>
      <top/>
      <bottom/>
      <diagonal/>
    </border>
    <border>
      <left/>
      <right style="medium">
        <color rgb="FF2757A2"/>
      </right>
      <top style="dotted">
        <color rgb="FFFFE32E"/>
      </top>
      <bottom/>
      <diagonal/>
    </border>
    <border>
      <left style="medium">
        <color rgb="FF2757A2"/>
      </left>
      <right/>
      <top style="medium">
        <color rgb="FF2757A2"/>
      </top>
      <bottom/>
      <diagonal/>
    </border>
    <border>
      <left/>
      <right style="medium">
        <color rgb="FF2757A2"/>
      </right>
      <top style="medium">
        <color rgb="FF2757A2"/>
      </top>
      <bottom style="thin">
        <color theme="0"/>
      </bottom>
      <diagonal/>
    </border>
    <border>
      <left style="medium">
        <color rgb="FF2757A2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2757A2"/>
      </right>
      <top style="thin">
        <color theme="0"/>
      </top>
      <bottom style="thin">
        <color theme="0"/>
      </bottom>
      <diagonal/>
    </border>
    <border>
      <left style="medium">
        <color rgb="FF2757A2"/>
      </left>
      <right/>
      <top style="thin">
        <color theme="0"/>
      </top>
      <bottom style="medium">
        <color rgb="FF2757A2"/>
      </bottom>
      <diagonal/>
    </border>
    <border>
      <left/>
      <right/>
      <top/>
      <bottom style="medium">
        <color rgb="FF2757A2"/>
      </bottom>
      <diagonal/>
    </border>
    <border>
      <left/>
      <right style="medium">
        <color rgb="FF2757A2"/>
      </right>
      <top/>
      <bottom style="medium">
        <color rgb="FF2757A2"/>
      </bottom>
      <diagonal/>
    </border>
    <border>
      <left style="medium">
        <color rgb="FF2757A2"/>
      </left>
      <right/>
      <top style="dotted">
        <color rgb="FFFFDB00"/>
      </top>
      <bottom style="medium">
        <color rgb="FF2757A2"/>
      </bottom>
      <diagonal/>
    </border>
    <border>
      <left/>
      <right style="dotted">
        <color rgb="FFF18955"/>
      </right>
      <top/>
      <bottom/>
      <diagonal/>
    </border>
    <border>
      <left style="medium">
        <color rgb="FF2757A2"/>
      </left>
      <right/>
      <top style="medium">
        <color rgb="FF2757A2"/>
      </top>
      <bottom style="medium">
        <color theme="0"/>
      </bottom>
      <diagonal/>
    </border>
    <border>
      <left/>
      <right style="medium">
        <color rgb="FF2757A2"/>
      </right>
      <top style="medium">
        <color rgb="FF2757A2"/>
      </top>
      <bottom style="medium">
        <color theme="0"/>
      </bottom>
      <diagonal/>
    </border>
    <border>
      <left style="medium">
        <color rgb="FF2757A2"/>
      </left>
      <right/>
      <top/>
      <bottom style="thin">
        <color theme="0"/>
      </bottom>
      <diagonal/>
    </border>
    <border>
      <left/>
      <right style="medium">
        <color rgb="FF2757A2"/>
      </right>
      <top/>
      <bottom style="thin">
        <color theme="0"/>
      </bottom>
      <diagonal/>
    </border>
    <border>
      <left style="medium">
        <color rgb="FF2757A2"/>
      </left>
      <right/>
      <top style="thin">
        <color theme="0"/>
      </top>
      <bottom style="thin">
        <color theme="0"/>
      </bottom>
      <diagonal/>
    </border>
    <border>
      <left/>
      <right style="medium">
        <color rgb="FF2757A2"/>
      </right>
      <top/>
      <bottom/>
      <diagonal/>
    </border>
    <border>
      <left/>
      <right style="medium">
        <color rgb="FF2757A2"/>
      </right>
      <top style="medium">
        <color theme="0" tint="-4.9989318521683403E-2"/>
      </top>
      <bottom style="dotted">
        <color rgb="FFFFDB00"/>
      </bottom>
      <diagonal/>
    </border>
    <border>
      <left style="medium">
        <color rgb="FF2757A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rgb="FF2757A2"/>
      </right>
      <top style="medium">
        <color theme="0" tint="-4.9989318521683403E-2"/>
      </top>
      <bottom/>
      <diagonal/>
    </border>
    <border>
      <left style="medium">
        <color rgb="FF162844"/>
      </left>
      <right/>
      <top/>
      <bottom style="medium">
        <color rgb="FF162844"/>
      </bottom>
      <diagonal/>
    </border>
    <border>
      <left/>
      <right/>
      <top/>
      <bottom style="medium">
        <color rgb="FF162844"/>
      </bottom>
      <diagonal/>
    </border>
    <border>
      <left/>
      <right style="medium">
        <color rgb="FF162844"/>
      </right>
      <top/>
      <bottom style="medium">
        <color rgb="FF162844"/>
      </bottom>
      <diagonal/>
    </border>
    <border>
      <left/>
      <right/>
      <top style="medium">
        <color rgb="FF2757A2"/>
      </top>
      <bottom style="medium">
        <color theme="0" tint="-4.9989318521683403E-2"/>
      </bottom>
      <diagonal/>
    </border>
    <border>
      <left/>
      <right style="medium">
        <color rgb="FF2757A2"/>
      </right>
      <top style="medium">
        <color rgb="FF2757A2"/>
      </top>
      <bottom style="medium">
        <color theme="0" tint="-4.9989318521683403E-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164" fontId="8" fillId="0" borderId="9" xfId="0" applyNumberFormat="1" applyFont="1" applyBorder="1" applyAlignment="1">
      <alignment horizontal="center" vertical="center"/>
    </xf>
    <xf numFmtId="164" fontId="9" fillId="4" borderId="7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left" vertical="center" indent="1"/>
    </xf>
    <xf numFmtId="0" fontId="7" fillId="4" borderId="16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5" borderId="0" xfId="0" applyFill="1"/>
    <xf numFmtId="0" fontId="8" fillId="4" borderId="10" xfId="0" applyFont="1" applyFill="1" applyBorder="1" applyAlignment="1">
      <alignment horizontal="left" vertical="center" indent="1"/>
    </xf>
    <xf numFmtId="9" fontId="8" fillId="0" borderId="19" xfId="1" applyFont="1" applyBorder="1" applyAlignment="1">
      <alignment horizontal="center" vertical="center"/>
    </xf>
    <xf numFmtId="0" fontId="11" fillId="5" borderId="0" xfId="0" applyFont="1" applyFill="1"/>
    <xf numFmtId="0" fontId="12" fillId="0" borderId="0" xfId="0" applyFont="1"/>
    <xf numFmtId="164" fontId="13" fillId="4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14" fillId="0" borderId="0" xfId="0" applyFont="1"/>
    <xf numFmtId="0" fontId="8" fillId="4" borderId="20" xfId="0" applyFont="1" applyFill="1" applyBorder="1" applyAlignment="1">
      <alignment horizontal="left" vertical="center" indent="1"/>
    </xf>
    <xf numFmtId="1" fontId="8" fillId="0" borderId="12" xfId="0" applyNumberFormat="1" applyFont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8" fillId="4" borderId="21" xfId="0" applyFont="1" applyFill="1" applyBorder="1" applyAlignment="1">
      <alignment horizontal="left" vertical="center" indent="1"/>
    </xf>
    <xf numFmtId="10" fontId="8" fillId="0" borderId="22" xfId="1" applyNumberFormat="1" applyFont="1" applyBorder="1" applyAlignment="1">
      <alignment horizontal="center" vertical="center"/>
    </xf>
    <xf numFmtId="0" fontId="16" fillId="3" borderId="0" xfId="0" applyFont="1" applyFill="1"/>
    <xf numFmtId="0" fontId="8" fillId="4" borderId="23" xfId="0" applyFont="1" applyFill="1" applyBorder="1" applyAlignment="1">
      <alignment horizontal="left" vertical="center" indent="1"/>
    </xf>
    <xf numFmtId="164" fontId="8" fillId="4" borderId="0" xfId="0" applyNumberFormat="1" applyFont="1" applyFill="1" applyAlignment="1">
      <alignment horizontal="center" vertical="center"/>
    </xf>
    <xf numFmtId="164" fontId="9" fillId="4" borderId="24" xfId="0" applyNumberFormat="1" applyFont="1" applyFill="1" applyBorder="1" applyAlignment="1">
      <alignment horizontal="center"/>
    </xf>
    <xf numFmtId="0" fontId="8" fillId="4" borderId="25" xfId="0" applyFont="1" applyFill="1" applyBorder="1" applyAlignment="1">
      <alignment horizontal="left" vertical="center" indent="1"/>
    </xf>
    <xf numFmtId="164" fontId="8" fillId="4" borderId="26" xfId="0" applyNumberFormat="1" applyFont="1" applyFill="1" applyBorder="1" applyAlignment="1">
      <alignment horizontal="center" vertical="center"/>
    </xf>
    <xf numFmtId="164" fontId="9" fillId="4" borderId="27" xfId="0" applyNumberFormat="1" applyFont="1" applyFill="1" applyBorder="1" applyAlignment="1">
      <alignment horizontal="center"/>
    </xf>
    <xf numFmtId="0" fontId="8" fillId="4" borderId="28" xfId="0" applyFont="1" applyFill="1" applyBorder="1" applyAlignment="1">
      <alignment horizontal="left" vertical="center" indent="1"/>
    </xf>
    <xf numFmtId="164" fontId="9" fillId="4" borderId="29" xfId="0" applyNumberFormat="1" applyFont="1" applyFill="1" applyBorder="1" applyAlignment="1">
      <alignment horizontal="center"/>
    </xf>
    <xf numFmtId="164" fontId="9" fillId="4" borderId="30" xfId="0" applyNumberFormat="1" applyFont="1" applyFill="1" applyBorder="1" applyAlignment="1">
      <alignment horizontal="center"/>
    </xf>
    <xf numFmtId="0" fontId="7" fillId="4" borderId="31" xfId="0" applyFont="1" applyFill="1" applyBorder="1" applyAlignment="1">
      <alignment horizontal="left" vertical="center" indent="1"/>
    </xf>
    <xf numFmtId="164" fontId="17" fillId="4" borderId="18" xfId="0" applyNumberFormat="1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164" fontId="18" fillId="5" borderId="0" xfId="0" applyNumberFormat="1" applyFont="1" applyFill="1" applyAlignment="1">
      <alignment horizontal="center"/>
    </xf>
    <xf numFmtId="0" fontId="12" fillId="5" borderId="0" xfId="0" applyFont="1" applyFill="1"/>
    <xf numFmtId="164" fontId="8" fillId="4" borderId="11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indent="1"/>
    </xf>
    <xf numFmtId="165" fontId="2" fillId="2" borderId="36" xfId="1" applyNumberFormat="1" applyFont="1" applyFill="1" applyBorder="1" applyAlignment="1">
      <alignment horizontal="center"/>
    </xf>
    <xf numFmtId="0" fontId="8" fillId="4" borderId="13" xfId="0" applyFont="1" applyFill="1" applyBorder="1" applyAlignment="1">
      <alignment horizontal="left" vertical="center" indent="1"/>
    </xf>
    <xf numFmtId="164" fontId="8" fillId="4" borderId="14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 indent="1"/>
    </xf>
    <xf numFmtId="165" fontId="2" fillId="2" borderId="38" xfId="1" applyNumberFormat="1" applyFont="1" applyFill="1" applyBorder="1" applyAlignment="1">
      <alignment horizontal="center"/>
    </xf>
    <xf numFmtId="164" fontId="2" fillId="2" borderId="27" xfId="1" applyNumberFormat="1" applyFont="1" applyFill="1" applyBorder="1" applyAlignment="1">
      <alignment horizontal="center"/>
    </xf>
    <xf numFmtId="164" fontId="8" fillId="0" borderId="39" xfId="0" applyNumberFormat="1" applyFont="1" applyBorder="1" applyAlignment="1">
      <alignment horizontal="center" vertical="center"/>
    </xf>
    <xf numFmtId="165" fontId="2" fillId="2" borderId="27" xfId="1" applyNumberFormat="1" applyFont="1" applyFill="1" applyBorder="1" applyAlignment="1">
      <alignment horizontal="center"/>
    </xf>
    <xf numFmtId="0" fontId="8" fillId="4" borderId="40" xfId="0" applyFont="1" applyFill="1" applyBorder="1" applyAlignment="1">
      <alignment horizontal="left" vertical="center" indent="1"/>
    </xf>
    <xf numFmtId="164" fontId="8" fillId="4" borderId="41" xfId="0" applyNumberFormat="1" applyFont="1" applyFill="1" applyBorder="1" applyAlignment="1">
      <alignment horizontal="center" vertical="center"/>
    </xf>
    <xf numFmtId="164" fontId="8" fillId="0" borderId="42" xfId="0" applyNumberFormat="1" applyFont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 indent="1"/>
    </xf>
    <xf numFmtId="165" fontId="2" fillId="2" borderId="30" xfId="1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left" vertical="center" indent="1"/>
    </xf>
    <xf numFmtId="164" fontId="17" fillId="4" borderId="9" xfId="0" applyNumberFormat="1" applyFont="1" applyFill="1" applyBorder="1" applyAlignment="1">
      <alignment horizontal="center"/>
    </xf>
    <xf numFmtId="164" fontId="17" fillId="4" borderId="7" xfId="0" applyNumberFormat="1" applyFont="1" applyFill="1" applyBorder="1" applyAlignment="1">
      <alignment horizontal="center"/>
    </xf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43" xfId="0" applyFont="1" applyBorder="1"/>
    <xf numFmtId="0" fontId="20" fillId="0" borderId="44" xfId="0" applyFont="1" applyBorder="1"/>
    <xf numFmtId="166" fontId="20" fillId="0" borderId="44" xfId="0" applyNumberFormat="1" applyFont="1" applyBorder="1"/>
    <xf numFmtId="0" fontId="20" fillId="3" borderId="0" xfId="0" applyFont="1" applyFill="1"/>
    <xf numFmtId="0" fontId="21" fillId="3" borderId="0" xfId="0" applyFont="1" applyFill="1"/>
    <xf numFmtId="166" fontId="21" fillId="3" borderId="0" xfId="0" applyNumberFormat="1" applyFont="1" applyFill="1"/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5" fontId="10" fillId="4" borderId="17" xfId="1" applyNumberFormat="1" applyFont="1" applyFill="1" applyBorder="1" applyAlignment="1">
      <alignment horizontal="center"/>
    </xf>
    <xf numFmtId="165" fontId="10" fillId="4" borderId="18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5" xfId="0" applyFill="1" applyBorder="1"/>
    <xf numFmtId="9" fontId="12" fillId="5" borderId="0" xfId="1" applyFont="1" applyFill="1" applyBorder="1" applyAlignment="1"/>
    <xf numFmtId="0" fontId="0" fillId="5" borderId="32" xfId="0" applyFill="1" applyBorder="1"/>
    <xf numFmtId="164" fontId="9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19" fillId="5" borderId="0" xfId="0" applyFont="1" applyFill="1"/>
    <xf numFmtId="0" fontId="0" fillId="5" borderId="44" xfId="0" applyFill="1" applyBorder="1"/>
    <xf numFmtId="0" fontId="0" fillId="5" borderId="45" xfId="0" applyFill="1" applyBorder="1"/>
    <xf numFmtId="164" fontId="8" fillId="0" borderId="46" xfId="0" applyNumberFormat="1" applyFont="1" applyBorder="1" applyAlignment="1">
      <alignment horizontal="left" vertical="center"/>
    </xf>
    <xf numFmtId="164" fontId="8" fillId="0" borderId="47" xfId="0" applyNumberFormat="1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left" vertical="center"/>
    </xf>
    <xf numFmtId="164" fontId="8" fillId="0" borderId="15" xfId="0" applyNumberFormat="1" applyFont="1" applyBorder="1" applyAlignment="1">
      <alignment horizontal="left" vertical="center"/>
    </xf>
  </cellXfs>
  <cellStyles count="5">
    <cellStyle name="Millares [0] 2" xfId="2"/>
    <cellStyle name="Normal" xfId="0" builtinId="0"/>
    <cellStyle name="Normal 2" xfId="3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/Libros%20y%20materiales%20-%20Inversi&#243;n%20Inmobiliaria/El%20metodo%20crac%20-%20German%20Jover/CALCULADORA-ALQUILER-LIBRO-METODO-CR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con ITP MANUAL"/>
      <sheetName val="Tabla itp"/>
    </sheetNames>
    <sheetDataSet>
      <sheetData sheetId="0"/>
      <sheetData sheetId="1">
        <row r="3">
          <cell r="A3" t="str">
            <v>Andalucía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9"/>
  <sheetViews>
    <sheetView showGridLines="0" tabSelected="1" zoomScale="70" zoomScaleNormal="70" workbookViewId="0">
      <selection activeCell="D6" sqref="D6:E6"/>
    </sheetView>
  </sheetViews>
  <sheetFormatPr baseColWidth="10" defaultRowHeight="14.4" x14ac:dyDescent="0.3"/>
  <cols>
    <col min="1" max="1" width="5.21875" style="1" customWidth="1"/>
    <col min="2" max="2" width="4.44140625" style="1" customWidth="1"/>
    <col min="3" max="3" width="36.109375" style="1" customWidth="1"/>
    <col min="4" max="4" width="25.109375" style="1" customWidth="1"/>
    <col min="5" max="5" width="20" style="1" customWidth="1"/>
    <col min="6" max="6" width="11.77734375" style="1" customWidth="1"/>
    <col min="7" max="7" width="47.109375" style="1" customWidth="1"/>
    <col min="8" max="8" width="18.109375" style="1" customWidth="1"/>
    <col min="9" max="9" width="21.109375" style="1" customWidth="1"/>
    <col min="10" max="10" width="5.21875" style="1" customWidth="1"/>
    <col min="11" max="11" width="13.5546875" style="1" customWidth="1"/>
    <col min="12" max="12" width="18.77734375" style="1" customWidth="1"/>
    <col min="13" max="16384" width="11.5546875" style="1"/>
  </cols>
  <sheetData>
    <row r="1" spans="1:15" ht="42.6" customHeight="1" x14ac:dyDescent="0.3">
      <c r="A1" s="78" t="s">
        <v>35</v>
      </c>
      <c r="B1" s="79"/>
      <c r="C1" s="79"/>
      <c r="D1" s="79"/>
      <c r="E1" s="79"/>
      <c r="F1" s="79"/>
      <c r="G1" s="79"/>
      <c r="H1" s="79"/>
      <c r="I1" s="79"/>
      <c r="J1" s="80"/>
      <c r="L1" s="72" t="s">
        <v>0</v>
      </c>
      <c r="M1" s="72"/>
      <c r="N1" s="72"/>
      <c r="O1" s="72"/>
    </row>
    <row r="2" spans="1:15" ht="37.799999999999997" customHeight="1" x14ac:dyDescent="0.3">
      <c r="A2" s="81"/>
      <c r="B2" s="82"/>
      <c r="C2" s="82"/>
      <c r="D2" s="82"/>
      <c r="E2" s="82"/>
      <c r="F2" s="82"/>
      <c r="G2" s="82"/>
      <c r="H2" s="82"/>
      <c r="I2" s="82"/>
      <c r="J2" s="83"/>
      <c r="L2" s="73" t="s">
        <v>1</v>
      </c>
      <c r="M2" s="73"/>
      <c r="N2" s="73"/>
      <c r="O2" s="73"/>
    </row>
    <row r="3" spans="1:15" ht="24" customHeight="1" thickBot="1" x14ac:dyDescent="0.35">
      <c r="A3" s="84"/>
      <c r="B3" s="15"/>
      <c r="C3" s="15"/>
      <c r="D3" s="15"/>
      <c r="E3" s="15"/>
      <c r="F3" s="15"/>
      <c r="G3" s="15"/>
      <c r="H3" s="15"/>
      <c r="I3" s="15"/>
      <c r="J3" s="85"/>
      <c r="L3" s="73"/>
      <c r="M3" s="73"/>
      <c r="N3" s="73"/>
      <c r="O3" s="73"/>
    </row>
    <row r="4" spans="1:15" ht="24" customHeight="1" thickBot="1" x14ac:dyDescent="0.35">
      <c r="A4" s="84"/>
      <c r="B4" s="15"/>
      <c r="C4" s="74" t="s">
        <v>2</v>
      </c>
      <c r="D4" s="75"/>
      <c r="E4" s="3"/>
      <c r="F4" s="15"/>
      <c r="G4" s="4" t="s">
        <v>3</v>
      </c>
      <c r="H4" s="5" t="s">
        <v>4</v>
      </c>
      <c r="I4" s="6" t="s">
        <v>5</v>
      </c>
      <c r="J4" s="2"/>
      <c r="L4" s="73"/>
      <c r="M4" s="73"/>
      <c r="N4" s="73"/>
      <c r="O4" s="73"/>
    </row>
    <row r="5" spans="1:15" ht="34.200000000000003" customHeight="1" thickBot="1" x14ac:dyDescent="0.35">
      <c r="A5" s="84"/>
      <c r="B5" s="15"/>
      <c r="C5" s="7" t="s">
        <v>36</v>
      </c>
      <c r="D5" s="93" t="s">
        <v>37</v>
      </c>
      <c r="E5" s="94"/>
      <c r="F5" s="15"/>
      <c r="G5" s="8" t="s">
        <v>6</v>
      </c>
      <c r="H5" s="9">
        <v>650</v>
      </c>
      <c r="I5" s="10">
        <f>H5*12</f>
        <v>7800</v>
      </c>
      <c r="J5" s="2"/>
      <c r="L5" s="73"/>
      <c r="M5" s="73"/>
      <c r="N5" s="73"/>
      <c r="O5" s="73"/>
    </row>
    <row r="6" spans="1:15" ht="24.6" customHeight="1" thickBot="1" x14ac:dyDescent="0.35">
      <c r="A6" s="84"/>
      <c r="B6" s="15"/>
      <c r="C6" s="11" t="s">
        <v>38</v>
      </c>
      <c r="D6" s="95" t="s">
        <v>38</v>
      </c>
      <c r="E6" s="96"/>
      <c r="F6" s="15"/>
      <c r="G6" s="15"/>
      <c r="H6" s="15"/>
      <c r="I6" s="15"/>
      <c r="J6" s="85"/>
      <c r="L6" s="73"/>
      <c r="M6" s="73"/>
      <c r="N6" s="73"/>
      <c r="O6" s="73"/>
    </row>
    <row r="7" spans="1:15" ht="24" customHeight="1" thickBot="1" x14ac:dyDescent="0.4">
      <c r="A7" s="84"/>
      <c r="B7" s="15"/>
      <c r="C7" s="12" t="s">
        <v>7</v>
      </c>
      <c r="D7" s="76">
        <v>0.1</v>
      </c>
      <c r="E7" s="77"/>
      <c r="F7" s="15"/>
      <c r="G7" s="13" t="s">
        <v>8</v>
      </c>
      <c r="H7" s="14"/>
      <c r="I7" s="15"/>
      <c r="J7" s="2"/>
      <c r="L7" s="73"/>
      <c r="M7" s="73"/>
      <c r="N7" s="73"/>
      <c r="O7" s="73"/>
    </row>
    <row r="8" spans="1:15" ht="18.600000000000001" thickBot="1" x14ac:dyDescent="0.35">
      <c r="A8" s="84"/>
      <c r="B8" s="15"/>
      <c r="C8" s="15"/>
      <c r="D8" s="15"/>
      <c r="E8" s="15"/>
      <c r="F8" s="15"/>
      <c r="G8" s="16" t="s">
        <v>9</v>
      </c>
      <c r="H8" s="17">
        <v>0.8</v>
      </c>
      <c r="I8" s="18" t="s">
        <v>10</v>
      </c>
      <c r="J8" s="2"/>
      <c r="L8" s="73"/>
      <c r="M8" s="73"/>
      <c r="N8" s="73"/>
      <c r="O8" s="73"/>
    </row>
    <row r="9" spans="1:15" ht="24" customHeight="1" thickBot="1" x14ac:dyDescent="0.45">
      <c r="A9" s="84"/>
      <c r="B9" s="43"/>
      <c r="C9" s="74" t="s">
        <v>11</v>
      </c>
      <c r="D9" s="75"/>
      <c r="E9" s="19"/>
      <c r="F9" s="15"/>
      <c r="G9" s="16" t="s">
        <v>12</v>
      </c>
      <c r="H9" s="20">
        <f>D10*H8</f>
        <v>193600</v>
      </c>
      <c r="I9" s="15"/>
      <c r="J9" s="2"/>
      <c r="L9" s="73"/>
      <c r="M9" s="73"/>
      <c r="N9" s="73"/>
      <c r="O9" s="73"/>
    </row>
    <row r="10" spans="1:15" ht="25.2" customHeight="1" thickBot="1" x14ac:dyDescent="0.45">
      <c r="A10" s="84"/>
      <c r="B10" s="43"/>
      <c r="C10" s="16" t="s">
        <v>13</v>
      </c>
      <c r="D10" s="21">
        <v>242000</v>
      </c>
      <c r="E10" s="19"/>
      <c r="F10" s="15"/>
      <c r="G10" s="16" t="s">
        <v>14</v>
      </c>
      <c r="H10" s="20">
        <f>D17-H9</f>
        <v>79600</v>
      </c>
      <c r="I10" s="15"/>
      <c r="J10" s="2"/>
      <c r="L10" s="73"/>
      <c r="M10" s="73"/>
      <c r="N10" s="73"/>
      <c r="O10" s="73"/>
    </row>
    <row r="11" spans="1:15" ht="21.6" thickBot="1" x14ac:dyDescent="0.45">
      <c r="A11" s="84"/>
      <c r="B11" s="43"/>
      <c r="C11" s="16" t="s">
        <v>15</v>
      </c>
      <c r="D11" s="22">
        <v>24200</v>
      </c>
      <c r="E11" s="23" t="s">
        <v>16</v>
      </c>
      <c r="F11" s="86"/>
      <c r="G11" s="24" t="s">
        <v>17</v>
      </c>
      <c r="H11" s="25">
        <v>30</v>
      </c>
      <c r="I11" s="15"/>
      <c r="J11" s="2"/>
      <c r="K11" s="26"/>
      <c r="L11" s="26"/>
      <c r="M11" s="26"/>
    </row>
    <row r="12" spans="1:15" ht="21.6" thickBot="1" x14ac:dyDescent="0.45">
      <c r="A12" s="84"/>
      <c r="B12" s="43"/>
      <c r="C12" s="16" t="s">
        <v>39</v>
      </c>
      <c r="D12" s="22">
        <v>6000</v>
      </c>
      <c r="E12" s="19"/>
      <c r="F12" s="15"/>
      <c r="G12" s="27" t="s">
        <v>18</v>
      </c>
      <c r="H12" s="28">
        <v>3.5000000000000003E-2</v>
      </c>
      <c r="I12" s="15"/>
      <c r="J12" s="85"/>
      <c r="K12" s="29"/>
      <c r="L12" s="29"/>
      <c r="M12" s="29"/>
    </row>
    <row r="13" spans="1:15" ht="21.6" customHeight="1" thickBot="1" x14ac:dyDescent="0.45">
      <c r="A13" s="84"/>
      <c r="B13" s="43"/>
      <c r="C13" s="16" t="s">
        <v>40</v>
      </c>
      <c r="D13" s="22">
        <v>1000</v>
      </c>
      <c r="E13" s="19"/>
      <c r="F13" s="15"/>
      <c r="G13" s="4" t="s">
        <v>19</v>
      </c>
      <c r="H13" s="5" t="s">
        <v>4</v>
      </c>
      <c r="I13" s="6" t="s">
        <v>5</v>
      </c>
      <c r="J13" s="2"/>
      <c r="L13" s="29"/>
      <c r="M13" s="29"/>
    </row>
    <row r="14" spans="1:15" ht="21.6" thickBot="1" x14ac:dyDescent="0.45">
      <c r="A14" s="84"/>
      <c r="B14" s="43"/>
      <c r="C14" s="16" t="s">
        <v>41</v>
      </c>
      <c r="D14" s="22">
        <v>0</v>
      </c>
      <c r="E14" s="19"/>
      <c r="F14" s="15"/>
      <c r="G14" s="30" t="s">
        <v>20</v>
      </c>
      <c r="H14" s="31">
        <f>PMT(H12/12,H11*12,-H9,0)</f>
        <v>869.35051559788417</v>
      </c>
      <c r="I14" s="32">
        <f>H14*12</f>
        <v>10432.20618717461</v>
      </c>
      <c r="J14" s="2"/>
      <c r="L14" s="29"/>
      <c r="M14" s="29"/>
    </row>
    <row r="15" spans="1:15" ht="21.6" thickBot="1" x14ac:dyDescent="0.45">
      <c r="A15" s="84"/>
      <c r="B15" s="43"/>
      <c r="C15" s="16" t="s">
        <v>42</v>
      </c>
      <c r="D15" s="22">
        <v>0</v>
      </c>
      <c r="E15" s="19"/>
      <c r="F15" s="15"/>
      <c r="G15" s="33" t="s">
        <v>21</v>
      </c>
      <c r="H15" s="34">
        <f>((H14*12*H11)-H9)/(H11*12)</f>
        <v>331.57273782010645</v>
      </c>
      <c r="I15" s="35">
        <f>H15*12</f>
        <v>3978.8728538412774</v>
      </c>
      <c r="J15" s="2"/>
      <c r="L15" s="29"/>
      <c r="M15" s="29"/>
    </row>
    <row r="16" spans="1:15" ht="21.6" thickBot="1" x14ac:dyDescent="0.45">
      <c r="A16" s="84"/>
      <c r="B16" s="43"/>
      <c r="C16" s="16" t="s">
        <v>43</v>
      </c>
      <c r="D16" s="22">
        <v>0</v>
      </c>
      <c r="E16" s="19"/>
      <c r="F16" s="15"/>
      <c r="G16" s="36" t="s">
        <v>22</v>
      </c>
      <c r="H16" s="37">
        <f>H14-H15</f>
        <v>537.77777777777771</v>
      </c>
      <c r="I16" s="38">
        <f>H16*12</f>
        <v>6453.3333333333321</v>
      </c>
      <c r="J16" s="2"/>
      <c r="K16" s="29"/>
      <c r="L16" s="29"/>
      <c r="M16" s="29"/>
    </row>
    <row r="17" spans="1:11" ht="21.6" thickBot="1" x14ac:dyDescent="0.45">
      <c r="A17" s="84"/>
      <c r="B17" s="43"/>
      <c r="C17" s="39" t="s">
        <v>23</v>
      </c>
      <c r="D17" s="40">
        <f>SUM(D10:D16)</f>
        <v>273200</v>
      </c>
      <c r="E17" s="19"/>
      <c r="F17" s="15"/>
      <c r="G17" s="15"/>
      <c r="H17" s="15"/>
      <c r="I17" s="15"/>
      <c r="J17" s="85"/>
      <c r="K17" s="29"/>
    </row>
    <row r="18" spans="1:11" ht="21.6" thickBot="1" x14ac:dyDescent="0.45">
      <c r="A18" s="84"/>
      <c r="B18" s="43"/>
      <c r="C18" s="41"/>
      <c r="D18" s="42"/>
      <c r="E18" s="43"/>
      <c r="F18" s="15"/>
      <c r="G18" s="15"/>
      <c r="H18" s="15"/>
      <c r="I18" s="15"/>
      <c r="J18" s="85"/>
      <c r="K18" s="29"/>
    </row>
    <row r="19" spans="1:11" ht="24" thickBot="1" x14ac:dyDescent="0.45">
      <c r="A19" s="84"/>
      <c r="B19" s="43"/>
      <c r="C19" s="4" t="s">
        <v>24</v>
      </c>
      <c r="D19" s="5" t="s">
        <v>4</v>
      </c>
      <c r="E19" s="6" t="s">
        <v>5</v>
      </c>
      <c r="F19" s="87"/>
      <c r="G19" s="70" t="s">
        <v>25</v>
      </c>
      <c r="H19" s="71"/>
      <c r="I19" s="15"/>
      <c r="J19" s="85"/>
    </row>
    <row r="20" spans="1:11" ht="21.6" thickBot="1" x14ac:dyDescent="0.45">
      <c r="A20" s="84"/>
      <c r="B20" s="43"/>
      <c r="C20" s="16" t="s">
        <v>45</v>
      </c>
      <c r="D20" s="44">
        <f>E20/12</f>
        <v>37.5</v>
      </c>
      <c r="E20" s="22">
        <v>450</v>
      </c>
      <c r="F20" s="15"/>
      <c r="G20" s="45" t="s">
        <v>26</v>
      </c>
      <c r="H20" s="46">
        <f>I5/D17</f>
        <v>2.8550512445095169E-2</v>
      </c>
      <c r="I20" s="15"/>
      <c r="J20" s="85"/>
    </row>
    <row r="21" spans="1:11" ht="21.6" thickBot="1" x14ac:dyDescent="0.45">
      <c r="A21" s="84"/>
      <c r="B21" s="43"/>
      <c r="C21" s="47" t="s">
        <v>44</v>
      </c>
      <c r="D21" s="48">
        <f>E21/12</f>
        <v>0</v>
      </c>
      <c r="E21" s="22">
        <v>0</v>
      </c>
      <c r="F21" s="15"/>
      <c r="G21" s="49" t="s">
        <v>28</v>
      </c>
      <c r="H21" s="50">
        <f>(I5-E25-I15)/(D17)</f>
        <v>9.4111535364521329E-3</v>
      </c>
      <c r="I21" s="15"/>
      <c r="J21" s="85"/>
    </row>
    <row r="22" spans="1:11" ht="21.6" thickBot="1" x14ac:dyDescent="0.45">
      <c r="A22" s="84"/>
      <c r="B22" s="43"/>
      <c r="C22" s="47" t="s">
        <v>29</v>
      </c>
      <c r="D22" s="48">
        <f>E22/12</f>
        <v>33.333333333333336</v>
      </c>
      <c r="E22" s="22">
        <v>400</v>
      </c>
      <c r="F22" s="15"/>
      <c r="G22" s="49" t="s">
        <v>30</v>
      </c>
      <c r="H22" s="51">
        <f>H5-H14-D25</f>
        <v>-323.51718226455085</v>
      </c>
      <c r="I22" s="88"/>
      <c r="J22" s="85"/>
    </row>
    <row r="23" spans="1:11" ht="24" thickBot="1" x14ac:dyDescent="0.45">
      <c r="A23" s="84"/>
      <c r="B23" s="43"/>
      <c r="C23" s="47" t="s">
        <v>27</v>
      </c>
      <c r="D23" s="48">
        <f t="shared" ref="D23:D24" si="0">E23/12</f>
        <v>33.333333333333336</v>
      </c>
      <c r="E23" s="52">
        <v>400</v>
      </c>
      <c r="F23" s="15"/>
      <c r="G23" s="49" t="s">
        <v>31</v>
      </c>
      <c r="H23" s="53">
        <f>12*H22/H10</f>
        <v>-4.8771434512243847E-2</v>
      </c>
      <c r="I23" s="89"/>
      <c r="J23" s="85"/>
    </row>
    <row r="24" spans="1:11" ht="21.6" thickBot="1" x14ac:dyDescent="0.45">
      <c r="A24" s="84"/>
      <c r="B24" s="43"/>
      <c r="C24" s="54" t="s">
        <v>32</v>
      </c>
      <c r="D24" s="55">
        <f t="shared" si="0"/>
        <v>0</v>
      </c>
      <c r="E24" s="56">
        <v>0</v>
      </c>
      <c r="F24" s="15"/>
      <c r="G24" s="57" t="s">
        <v>33</v>
      </c>
      <c r="H24" s="58">
        <f>12*(H22+H16)/H10</f>
        <v>3.2300592288426154E-2</v>
      </c>
      <c r="I24" s="15"/>
      <c r="J24" s="85"/>
    </row>
    <row r="25" spans="1:11" ht="21.6" thickBot="1" x14ac:dyDescent="0.45">
      <c r="A25" s="84"/>
      <c r="B25" s="43"/>
      <c r="C25" s="59" t="s">
        <v>34</v>
      </c>
      <c r="D25" s="60">
        <f>SUM(D20:D24)</f>
        <v>104.16666666666669</v>
      </c>
      <c r="E25" s="61">
        <f>SUM(E20:E24)</f>
        <v>1250</v>
      </c>
      <c r="F25" s="15"/>
      <c r="G25" s="15"/>
      <c r="H25" s="15"/>
      <c r="I25" s="15"/>
      <c r="J25" s="85"/>
    </row>
    <row r="26" spans="1:11" ht="35.4" customHeight="1" x14ac:dyDescent="0.4">
      <c r="A26" s="84"/>
      <c r="B26" s="43"/>
      <c r="C26" s="62"/>
      <c r="D26" s="63"/>
      <c r="E26" s="19"/>
      <c r="F26" s="15"/>
      <c r="G26" s="15"/>
      <c r="H26" s="90"/>
      <c r="I26" s="15"/>
      <c r="J26" s="85"/>
    </row>
    <row r="27" spans="1:11" ht="15" thickBot="1" x14ac:dyDescent="0.35">
      <c r="A27" s="64"/>
      <c r="B27" s="65"/>
      <c r="C27" s="65"/>
      <c r="D27" s="66"/>
      <c r="E27" s="66"/>
      <c r="F27" s="91"/>
      <c r="G27" s="91"/>
      <c r="H27" s="91"/>
      <c r="I27" s="91"/>
      <c r="J27" s="92"/>
    </row>
    <row r="28" spans="1:11" ht="13.2" customHeight="1" x14ac:dyDescent="0.3">
      <c r="A28" s="67"/>
      <c r="B28" s="67"/>
      <c r="C28" s="67"/>
      <c r="D28" s="67"/>
      <c r="E28" s="67"/>
    </row>
    <row r="29" spans="1:11" x14ac:dyDescent="0.3">
      <c r="A29" s="67"/>
      <c r="B29" s="67"/>
      <c r="C29" s="68" t="str">
        <f t="shared" ref="C29:D33" si="1">C20</f>
        <v>IBI</v>
      </c>
      <c r="D29" s="69">
        <f t="shared" si="1"/>
        <v>37.5</v>
      </c>
      <c r="E29" s="69">
        <f>E20</f>
        <v>450</v>
      </c>
    </row>
    <row r="30" spans="1:11" x14ac:dyDescent="0.3">
      <c r="A30" s="67"/>
      <c r="B30" s="67"/>
      <c r="C30" s="68" t="str">
        <f t="shared" si="1"/>
        <v>Basuras</v>
      </c>
      <c r="D30" s="69">
        <f t="shared" si="1"/>
        <v>0</v>
      </c>
      <c r="E30" s="69">
        <f>E21</f>
        <v>0</v>
      </c>
    </row>
    <row r="31" spans="1:11" x14ac:dyDescent="0.3">
      <c r="A31" s="67"/>
      <c r="B31" s="67"/>
      <c r="C31" s="68" t="str">
        <f t="shared" si="1"/>
        <v>Comunidad propietarios</v>
      </c>
      <c r="D31" s="69">
        <f t="shared" si="1"/>
        <v>33.333333333333336</v>
      </c>
      <c r="E31" s="69">
        <f>E22</f>
        <v>400</v>
      </c>
    </row>
    <row r="32" spans="1:11" x14ac:dyDescent="0.3">
      <c r="A32" s="67"/>
      <c r="B32" s="67"/>
      <c r="C32" s="68" t="str">
        <f t="shared" si="1"/>
        <v>Seguros (hogar, vida, impago…)</v>
      </c>
      <c r="D32" s="69">
        <f t="shared" si="1"/>
        <v>33.333333333333336</v>
      </c>
      <c r="E32" s="69">
        <f>E23</f>
        <v>400</v>
      </c>
    </row>
    <row r="33" spans="1:5" x14ac:dyDescent="0.3">
      <c r="A33" s="67"/>
      <c r="B33" s="67"/>
      <c r="C33" s="68" t="str">
        <f t="shared" si="1"/>
        <v>Períodos vacío</v>
      </c>
      <c r="D33" s="69">
        <f t="shared" si="1"/>
        <v>0</v>
      </c>
      <c r="E33" s="69">
        <f>E24</f>
        <v>0</v>
      </c>
    </row>
    <row r="34" spans="1:5" x14ac:dyDescent="0.3">
      <c r="A34" s="67"/>
      <c r="B34" s="67"/>
      <c r="C34" s="68" t="str">
        <f t="shared" ref="C34:E35" si="2">G15</f>
        <v>Intereses (promedio)</v>
      </c>
      <c r="D34" s="69">
        <f t="shared" si="2"/>
        <v>331.57273782010645</v>
      </c>
      <c r="E34" s="69">
        <f t="shared" si="2"/>
        <v>3978.8728538412774</v>
      </c>
    </row>
    <row r="35" spans="1:5" x14ac:dyDescent="0.3">
      <c r="A35" s="67"/>
      <c r="B35" s="67"/>
      <c r="C35" s="68" t="str">
        <f t="shared" si="2"/>
        <v>Amortización (promedio)</v>
      </c>
      <c r="D35" s="69">
        <f t="shared" si="2"/>
        <v>537.77777777777771</v>
      </c>
      <c r="E35" s="69">
        <f t="shared" si="2"/>
        <v>6453.3333333333321</v>
      </c>
    </row>
    <row r="36" spans="1:5" x14ac:dyDescent="0.3">
      <c r="A36" s="67"/>
      <c r="B36" s="67"/>
      <c r="C36" s="68" t="str">
        <f>G14</f>
        <v xml:space="preserve">Cuota hipoteca </v>
      </c>
      <c r="D36" s="69">
        <f>H14</f>
        <v>869.35051559788417</v>
      </c>
      <c r="E36" s="69">
        <f>I14</f>
        <v>10432.20618717461</v>
      </c>
    </row>
    <row r="37" spans="1:5" x14ac:dyDescent="0.3">
      <c r="A37" s="67"/>
      <c r="B37" s="67"/>
      <c r="C37" s="68"/>
      <c r="D37" s="68"/>
      <c r="E37" s="68"/>
    </row>
    <row r="38" spans="1:5" x14ac:dyDescent="0.3">
      <c r="A38" s="67"/>
      <c r="B38" s="67"/>
      <c r="C38" s="68"/>
      <c r="D38" s="68"/>
      <c r="E38" s="68"/>
    </row>
    <row r="39" spans="1:5" x14ac:dyDescent="0.3">
      <c r="A39" s="67"/>
      <c r="B39" s="67"/>
      <c r="C39" s="67"/>
      <c r="D39" s="67"/>
      <c r="E39" s="67"/>
    </row>
  </sheetData>
  <protectedRanges>
    <protectedRange sqref="D5:E6 D10:D16 E20:E24 H5 H11:H12 H8" name="Rango1"/>
  </protectedRanges>
  <mergeCells count="9">
    <mergeCell ref="G19:H19"/>
    <mergeCell ref="L1:O1"/>
    <mergeCell ref="L2:O10"/>
    <mergeCell ref="C4:D4"/>
    <mergeCell ref="D5:E5"/>
    <mergeCell ref="D6:E6"/>
    <mergeCell ref="D7:E7"/>
    <mergeCell ref="C9:D9"/>
    <mergeCell ref="A1:J2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SAYDE-PORTATIL</dc:creator>
  <cp:lastModifiedBy>SAYDE-PORTATIL</cp:lastModifiedBy>
  <dcterms:created xsi:type="dcterms:W3CDTF">2024-05-25T10:11:01Z</dcterms:created>
  <dcterms:modified xsi:type="dcterms:W3CDTF">2024-05-25T19:50:30Z</dcterms:modified>
</cp:coreProperties>
</file>