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mas\Documents\Operating Systems\"/>
    </mc:Choice>
  </mc:AlternateContent>
  <xr:revisionPtr revIDLastSave="0" documentId="8_{21A05210-39FB-447B-A0B4-0C188CDB0F95}" xr6:coauthVersionLast="46" xr6:coauthVersionMax="46" xr10:uidLastSave="{00000000-0000-0000-0000-000000000000}"/>
  <bookViews>
    <workbookView xWindow="-120" yWindow="-120" windowWidth="38640" windowHeight="21240" xr2:uid="{CF4B634A-8B0D-45B6-B39A-39C376981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G13" i="1"/>
  <c r="F13" i="1"/>
  <c r="E13" i="1"/>
  <c r="G24" i="1"/>
  <c r="F24" i="1"/>
  <c r="E24" i="1"/>
  <c r="D27" i="1"/>
  <c r="D28" i="1"/>
  <c r="D29" i="1"/>
  <c r="D30" i="1"/>
  <c r="D31" i="1"/>
  <c r="D32" i="1"/>
  <c r="D33" i="1"/>
  <c r="D26" i="1"/>
  <c r="C33" i="1"/>
  <c r="B33" i="1"/>
  <c r="C32" i="1"/>
  <c r="B32" i="1"/>
  <c r="C31" i="1"/>
  <c r="B31" i="1"/>
  <c r="C30" i="1"/>
  <c r="B30" i="1"/>
  <c r="C29" i="1"/>
  <c r="B29" i="1"/>
  <c r="C28" i="1"/>
  <c r="B28" i="1"/>
  <c r="B27" i="1"/>
  <c r="C27" i="1"/>
  <c r="C26" i="1"/>
  <c r="B26" i="1"/>
  <c r="D25" i="1"/>
  <c r="C25" i="1"/>
  <c r="B25" i="1"/>
  <c r="C24" i="1"/>
  <c r="B24" i="1"/>
  <c r="D24" i="1" s="1"/>
  <c r="H24" i="1"/>
  <c r="H13" i="1"/>
  <c r="H2" i="1"/>
  <c r="C22" i="1"/>
  <c r="B22" i="1"/>
  <c r="D22" i="1" s="1"/>
  <c r="D21" i="1"/>
  <c r="C21" i="1"/>
  <c r="B21" i="1"/>
  <c r="C20" i="1"/>
  <c r="B20" i="1"/>
  <c r="D20" i="1" s="1"/>
  <c r="D19" i="1"/>
  <c r="C19" i="1"/>
  <c r="B19" i="1"/>
  <c r="C18" i="1"/>
  <c r="B18" i="1"/>
  <c r="D18" i="1" s="1"/>
  <c r="D17" i="1"/>
  <c r="C17" i="1"/>
  <c r="B17" i="1"/>
  <c r="C16" i="1"/>
  <c r="B16" i="1"/>
  <c r="D16" i="1" s="1"/>
  <c r="D15" i="1"/>
  <c r="C15" i="1"/>
  <c r="B15" i="1"/>
  <c r="C14" i="1"/>
  <c r="B14" i="1"/>
  <c r="D14" i="1" s="1"/>
  <c r="D13" i="1"/>
  <c r="C13" i="1"/>
  <c r="B13" i="1"/>
  <c r="C11" i="1"/>
  <c r="B11" i="1"/>
  <c r="D11" i="1" s="1"/>
  <c r="D10" i="1"/>
  <c r="C10" i="1"/>
  <c r="B10" i="1"/>
  <c r="C9" i="1"/>
  <c r="B9" i="1"/>
  <c r="D9" i="1" s="1"/>
  <c r="D8" i="1"/>
  <c r="C8" i="1"/>
  <c r="B8" i="1"/>
  <c r="C7" i="1"/>
  <c r="B7" i="1"/>
  <c r="D7" i="1" s="1"/>
  <c r="D6" i="1"/>
  <c r="C6" i="1"/>
  <c r="B6" i="1"/>
  <c r="C5" i="1"/>
  <c r="B5" i="1"/>
  <c r="D5" i="1" s="1"/>
  <c r="D4" i="1"/>
  <c r="C4" i="1"/>
  <c r="B4" i="1"/>
  <c r="C3" i="1"/>
  <c r="B3" i="1"/>
  <c r="D3" i="1" s="1"/>
  <c r="D2" i="1"/>
  <c r="C2" i="1"/>
  <c r="B2" i="1"/>
</calcChain>
</file>

<file path=xl/sharedStrings.xml><?xml version="1.0" encoding="utf-8"?>
<sst xmlns="http://schemas.openxmlformats.org/spreadsheetml/2006/main" count="24" uniqueCount="10">
  <si>
    <t>Random.log</t>
  </si>
  <si>
    <t>SJF.log</t>
  </si>
  <si>
    <t>FIFO.log</t>
  </si>
  <si>
    <t>Waiting</t>
  </si>
  <si>
    <t>Response</t>
  </si>
  <si>
    <t>Turnaround</t>
  </si>
  <si>
    <t>Avg Wait</t>
  </si>
  <si>
    <t>Avg Res</t>
  </si>
  <si>
    <t>Avg Turn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</si>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</sst>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5736-D13C-4D48-8205-A4583F27F3FB}">
  <dimension ref="A1:H33"/>
  <sheetViews>
    <sheetView tabSelected="1" workbookViewId="0">
      <selection activeCell="X30" sqref="X30"/>
    </sheetView>
  </sheetViews>
  <sheetFormatPr defaultRowHeight="15" x14ac:dyDescent="0.25"/>
  <cols>
    <col min="1" max="1" width="16.7109375" customWidth="1"/>
    <col min="2" max="2" width="18.28515625" customWidth="1"/>
    <col min="3" max="3" width="17.140625" customWidth="1"/>
    <col min="4" max="4" width="16" customWidth="1"/>
    <col min="5" max="5" width="14.42578125" customWidth="1"/>
    <col min="6" max="6" width="14" customWidth="1"/>
    <col min="7" max="7" width="14.5703125" customWidth="1"/>
    <col min="8" max="8" width="13.8554687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53930</v>
      </c>
      <c r="B2">
        <f>(876543826 -874230226)</f>
        <v>2313600</v>
      </c>
      <c r="C2">
        <f>(876800254-876543826)</f>
        <v>256428</v>
      </c>
      <c r="D2">
        <f>SUM(B2:C2)</f>
        <v>2570028</v>
      </c>
      <c r="E2">
        <f>AVERAGE(B2:B11)</f>
        <v>68359432.700000003</v>
      </c>
      <c r="F2">
        <f>AVERAGE(C2:C11)</f>
        <v>241281297.5</v>
      </c>
      <c r="G2">
        <f>AVERAGE(D2:D11)</f>
        <v>309640730.19999999</v>
      </c>
      <c r="H2">
        <f>(1581224634-874230226)/10</f>
        <v>70699440.799999997</v>
      </c>
    </row>
    <row r="3" spans="1:8" x14ac:dyDescent="0.25">
      <c r="A3">
        <v>54442</v>
      </c>
      <c r="B3">
        <f>(876617239-876548665)</f>
        <v>68574</v>
      </c>
      <c r="C3">
        <f>(877631827-876617239)</f>
        <v>1014588</v>
      </c>
      <c r="D3">
        <f>SUM(B3:C3)</f>
        <v>1083162</v>
      </c>
    </row>
    <row r="4" spans="1:8" x14ac:dyDescent="0.25">
      <c r="A4">
        <v>54954</v>
      </c>
      <c r="B4">
        <f>(876648546-876592316)</f>
        <v>56230</v>
      </c>
      <c r="C4">
        <f>(877074482-876648546)</f>
        <v>425936</v>
      </c>
      <c r="D4">
        <f>SUM(B4:C4)</f>
        <v>482166</v>
      </c>
    </row>
    <row r="5" spans="1:8" x14ac:dyDescent="0.25">
      <c r="A5">
        <v>55466</v>
      </c>
      <c r="B5">
        <f>(877768494-876997110)</f>
        <v>771384</v>
      </c>
      <c r="C5">
        <f>(877944096-877768494)</f>
        <v>175602</v>
      </c>
      <c r="D5">
        <f>SUM(B5:C5)</f>
        <v>946986</v>
      </c>
    </row>
    <row r="6" spans="1:8" x14ac:dyDescent="0.25">
      <c r="A6">
        <v>55978</v>
      </c>
      <c r="B6">
        <f>(877133491-877029650)</f>
        <v>103841</v>
      </c>
      <c r="C6">
        <f>(1568528432-877133491)</f>
        <v>691394941</v>
      </c>
      <c r="D6">
        <f>SUM(B6:C6)</f>
        <v>691498782</v>
      </c>
    </row>
    <row r="7" spans="1:8" x14ac:dyDescent="0.25">
      <c r="A7">
        <v>56490</v>
      </c>
      <c r="B7">
        <f>(877972020-877174637)</f>
        <v>797383</v>
      </c>
      <c r="C7">
        <f>(1546258715-877972020)</f>
        <v>668286695</v>
      </c>
      <c r="D7">
        <f>SUM(B7:C7)</f>
        <v>669084078</v>
      </c>
    </row>
    <row r="8" spans="1:8" x14ac:dyDescent="0.25">
      <c r="A8">
        <v>57002</v>
      </c>
      <c r="B8">
        <f>(880307058-877839939)</f>
        <v>2467119</v>
      </c>
      <c r="C8">
        <f>(1533206252-880307058)</f>
        <v>652899194</v>
      </c>
      <c r="D8">
        <f>SUM(B8:C8)</f>
        <v>655366313</v>
      </c>
    </row>
    <row r="9" spans="1:8" x14ac:dyDescent="0.25">
      <c r="A9">
        <v>57514</v>
      </c>
      <c r="B9">
        <f>(1533254840-879316463)</f>
        <v>653938377</v>
      </c>
      <c r="C9">
        <f>(911740475-533254840)</f>
        <v>378485635</v>
      </c>
      <c r="D9">
        <f>SUM(B9:C9)</f>
        <v>1032424012</v>
      </c>
    </row>
    <row r="10" spans="1:8" x14ac:dyDescent="0.25">
      <c r="A10">
        <v>58026</v>
      </c>
      <c r="B10">
        <f>(561534760-538521146)</f>
        <v>23013614</v>
      </c>
      <c r="C10">
        <f>(581224634-561534760)</f>
        <v>19689874</v>
      </c>
      <c r="D10">
        <f>SUM(B10:C10)</f>
        <v>42703488</v>
      </c>
    </row>
    <row r="11" spans="1:8" x14ac:dyDescent="0.25">
      <c r="A11">
        <v>58538</v>
      </c>
      <c r="B11">
        <f>(561197049-561132844)</f>
        <v>64205</v>
      </c>
      <c r="C11">
        <f>(561381131-561197049)</f>
        <v>184082</v>
      </c>
      <c r="D11">
        <f>SUM(B11:C11)</f>
        <v>248287</v>
      </c>
    </row>
    <row r="12" spans="1:8" x14ac:dyDescent="0.25">
      <c r="A12" t="s">
        <v>1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</row>
    <row r="13" spans="1:8" x14ac:dyDescent="0.25">
      <c r="A13">
        <v>29369</v>
      </c>
      <c r="B13">
        <f>(198058504-197759723)</f>
        <v>298781</v>
      </c>
      <c r="C13">
        <f>(198342968-198058504)</f>
        <v>284464</v>
      </c>
      <c r="D13">
        <f>SUM(B13:C13)</f>
        <v>583245</v>
      </c>
      <c r="E13">
        <f>AVERAGE(B13:B22)</f>
        <v>18487161.199999999</v>
      </c>
      <c r="F13">
        <f>AVERAGE(C13:C22)</f>
        <v>18339230.300000001</v>
      </c>
      <c r="G13">
        <f>AVERAGE(D13:D22)</f>
        <v>36826391.5</v>
      </c>
      <c r="H13">
        <f>(382336744-197759723)/14</f>
        <v>13184072.928571429</v>
      </c>
    </row>
    <row r="14" spans="1:8" x14ac:dyDescent="0.25">
      <c r="A14">
        <v>29881</v>
      </c>
      <c r="B14">
        <f>(198532308-198313495)</f>
        <v>218813</v>
      </c>
      <c r="C14">
        <f>(198674435-198532308)</f>
        <v>142127</v>
      </c>
      <c r="D14">
        <f>SUM(B14:C14)</f>
        <v>360940</v>
      </c>
    </row>
    <row r="15" spans="1:8" x14ac:dyDescent="0.25">
      <c r="A15">
        <v>35001</v>
      </c>
      <c r="B15">
        <f>(384287201-382739518)</f>
        <v>1547683</v>
      </c>
      <c r="C15">
        <f>(384430166-384287201)</f>
        <v>142965</v>
      </c>
      <c r="D15">
        <f>SUM(B15:C15)</f>
        <v>1690648</v>
      </c>
    </row>
    <row r="16" spans="1:8" x14ac:dyDescent="0.25">
      <c r="A16">
        <v>30393</v>
      </c>
      <c r="B16">
        <f>(198614790-198507863)</f>
        <v>106927</v>
      </c>
      <c r="C16">
        <f>(198771235-198614790)</f>
        <v>156445</v>
      </c>
      <c r="D16">
        <f>SUM(B16:C16)</f>
        <v>263372</v>
      </c>
    </row>
    <row r="17" spans="1:8" x14ac:dyDescent="0.25">
      <c r="A17">
        <v>34489</v>
      </c>
      <c r="B17">
        <f>(199884854-199640968)</f>
        <v>243886</v>
      </c>
      <c r="C17">
        <f>(294672040-199884854)</f>
        <v>94787186</v>
      </c>
      <c r="D17">
        <f>SUM(B17:C17)</f>
        <v>95031072</v>
      </c>
    </row>
    <row r="18" spans="1:8" x14ac:dyDescent="0.25">
      <c r="A18">
        <v>30905</v>
      </c>
      <c r="B18">
        <f>(198810835-198657812)</f>
        <v>153023</v>
      </c>
      <c r="C18">
        <f>(199143000-198810835)</f>
        <v>332165</v>
      </c>
      <c r="D18">
        <f>SUM(B18:C18)</f>
        <v>485188</v>
      </c>
    </row>
    <row r="19" spans="1:8" x14ac:dyDescent="0.25">
      <c r="A19">
        <v>36537</v>
      </c>
      <c r="B19">
        <f>(382134064-294982834)</f>
        <v>87151230</v>
      </c>
      <c r="C19">
        <f>(382298680-382134064)</f>
        <v>164616</v>
      </c>
      <c r="D19">
        <f>SUM(B19:C19)</f>
        <v>87315846</v>
      </c>
    </row>
    <row r="20" spans="1:8" x14ac:dyDescent="0.25">
      <c r="A20">
        <v>32953</v>
      </c>
      <c r="B20">
        <f>(199466644-199396524)</f>
        <v>70120</v>
      </c>
      <c r="C20">
        <f>(199535298-199466644)</f>
        <v>68654</v>
      </c>
      <c r="D20">
        <f>SUM(B20:C20)</f>
        <v>138774</v>
      </c>
    </row>
    <row r="21" spans="1:8" x14ac:dyDescent="0.25">
      <c r="A21">
        <v>33977</v>
      </c>
      <c r="B21">
        <f>(199640968-199530968)</f>
        <v>110000</v>
      </c>
      <c r="C21">
        <f>(199777298-199640968)</f>
        <v>136330</v>
      </c>
      <c r="D21">
        <f>SUM(B21:C21)</f>
        <v>246330</v>
      </c>
    </row>
    <row r="22" spans="1:8" x14ac:dyDescent="0.25">
      <c r="A22">
        <v>35513</v>
      </c>
      <c r="B22">
        <f>(294931012-199959863)</f>
        <v>94971149</v>
      </c>
      <c r="C22">
        <f>(382108363-294931012)</f>
        <v>87177351</v>
      </c>
      <c r="D22">
        <f>SUM(B22:C22)</f>
        <v>182148500</v>
      </c>
    </row>
    <row r="23" spans="1:8" x14ac:dyDescent="0.25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</row>
    <row r="24" spans="1:8" x14ac:dyDescent="0.25">
      <c r="A24">
        <v>2766</v>
      </c>
      <c r="B24">
        <f>(78285307-70221128)</f>
        <v>8064179</v>
      </c>
      <c r="C24">
        <f>(79218671-78285307)</f>
        <v>933364</v>
      </c>
      <c r="D24">
        <f>SUM(B24:C24)</f>
        <v>8997543</v>
      </c>
      <c r="E24">
        <f>AVERAGE(B24:B33)</f>
        <v>1791034.9</v>
      </c>
      <c r="F24">
        <f>AVERAGE(C24:C33)</f>
        <v>38121129.100000001</v>
      </c>
      <c r="G24">
        <f>AVERAGE(D24:D33)</f>
        <v>39912164</v>
      </c>
      <c r="H24">
        <f>(455819740-70221128)/10</f>
        <v>38559861.200000003</v>
      </c>
    </row>
    <row r="25" spans="1:8" x14ac:dyDescent="0.25">
      <c r="A25">
        <v>3278</v>
      </c>
      <c r="B25">
        <f>(78408844-72036586)</f>
        <v>6372258</v>
      </c>
      <c r="C25">
        <f>(78578106-78408844)</f>
        <v>169262</v>
      </c>
      <c r="D25">
        <f>SUM(B25:C25)</f>
        <v>6541520</v>
      </c>
    </row>
    <row r="26" spans="1:8" x14ac:dyDescent="0.25">
      <c r="A26">
        <v>3790</v>
      </c>
      <c r="B26">
        <f>(78486678-78342950)</f>
        <v>143728</v>
      </c>
      <c r="C26" s="1">
        <f>(79000136-78486678)</f>
        <v>513458</v>
      </c>
      <c r="D26">
        <f>SUM(B26:C26)</f>
        <v>657186</v>
      </c>
    </row>
    <row r="27" spans="1:8" x14ac:dyDescent="0.25">
      <c r="A27">
        <v>4302</v>
      </c>
      <c r="B27" s="1">
        <f>(78660096-78426514)</f>
        <v>233582</v>
      </c>
      <c r="C27">
        <f>(79592488-78660096)</f>
        <v>932392</v>
      </c>
      <c r="D27">
        <f t="shared" ref="D27:D33" si="0">SUM(B27:C27)</f>
        <v>1165974</v>
      </c>
    </row>
    <row r="28" spans="1:8" x14ac:dyDescent="0.25">
      <c r="A28">
        <v>4814</v>
      </c>
      <c r="B28">
        <f>(79106947-78503831)</f>
        <v>603116</v>
      </c>
      <c r="C28">
        <f>(79868077-79106947)</f>
        <v>761130</v>
      </c>
      <c r="D28">
        <f t="shared" si="0"/>
        <v>1364246</v>
      </c>
    </row>
    <row r="29" spans="1:8" x14ac:dyDescent="0.25">
      <c r="A29">
        <v>5838</v>
      </c>
      <c r="B29">
        <f>(79705082-79153209)</f>
        <v>551873</v>
      </c>
      <c r="C29">
        <f>(80255003-79705082)</f>
        <v>549921</v>
      </c>
      <c r="D29">
        <f t="shared" si="0"/>
        <v>1101794</v>
      </c>
    </row>
    <row r="30" spans="1:8" x14ac:dyDescent="0.25">
      <c r="A30">
        <v>5326</v>
      </c>
      <c r="B30">
        <f>(79240491-78702553)</f>
        <v>537938</v>
      </c>
      <c r="C30">
        <f>(80078465-79240491)</f>
        <v>837974</v>
      </c>
      <c r="D30">
        <f t="shared" si="0"/>
        <v>1375912</v>
      </c>
    </row>
    <row r="31" spans="1:8" x14ac:dyDescent="0.25">
      <c r="A31">
        <v>6350</v>
      </c>
      <c r="B31">
        <f>(79969562-79272761)</f>
        <v>696801</v>
      </c>
      <c r="C31">
        <f>(80658101-79969562)</f>
        <v>688539</v>
      </c>
      <c r="D31">
        <f t="shared" si="0"/>
        <v>1385340</v>
      </c>
    </row>
    <row r="32" spans="1:8" x14ac:dyDescent="0.25">
      <c r="A32">
        <v>7374</v>
      </c>
      <c r="B32">
        <f>(80358004-80006819)</f>
        <v>351185</v>
      </c>
      <c r="C32">
        <f>(455819740-80358004)</f>
        <v>375461736</v>
      </c>
      <c r="D32">
        <f t="shared" si="0"/>
        <v>375812921</v>
      </c>
    </row>
    <row r="33" spans="1:4" x14ac:dyDescent="0.25">
      <c r="A33">
        <v>6862</v>
      </c>
      <c r="B33">
        <f>(80100860-79745171)</f>
        <v>355689</v>
      </c>
      <c r="C33">
        <f>(80464375-80100860)</f>
        <v>363515</v>
      </c>
      <c r="D33">
        <f t="shared" si="0"/>
        <v>719204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Massey</dc:creator>
  <cp:lastModifiedBy>Devin Massey</cp:lastModifiedBy>
  <dcterms:created xsi:type="dcterms:W3CDTF">2021-04-28T22:47:18Z</dcterms:created>
  <dcterms:modified xsi:type="dcterms:W3CDTF">2021-04-29T03:15:57Z</dcterms:modified>
</cp:coreProperties>
</file>