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mc:AlternateContent xmlns:mc="http://schemas.openxmlformats.org/markup-compatibility/2006">
    <mc:Choice Requires="x15">
      <x15ac:absPath xmlns:x15ac="http://schemas.microsoft.com/office/spreadsheetml/2010/11/ac" url="C:\Users\alittlebear\Downloads\"/>
    </mc:Choice>
  </mc:AlternateContent>
  <xr:revisionPtr revIDLastSave="0" documentId="13_ncr:1_{D5F7EC7A-385A-4E4A-9D45-BA2FE08EE287}" xr6:coauthVersionLast="47" xr6:coauthVersionMax="47" xr10:uidLastSave="{00000000-0000-0000-0000-000000000000}"/>
  <bookViews>
    <workbookView xWindow="9165" yWindow="525" windowWidth="22260" windowHeight="15195" activeTab="8" xr2:uid="{00000000-000D-0000-FFFF-FFFF00000000}"/>
  </bookViews>
  <sheets>
    <sheet name="Instructions" sheetId="10" r:id="rId1"/>
    <sheet name="Tr.Bal." sheetId="11" r:id="rId2"/>
    <sheet name="Trans." sheetId="1" r:id="rId3"/>
    <sheet name="GenLed" sheetId="4" r:id="rId4"/>
    <sheet name="Adj." sheetId="3" r:id="rId5"/>
    <sheet name="Wkst" sheetId="7" r:id="rId6"/>
    <sheet name="InSt" sheetId="9" r:id="rId7"/>
    <sheet name="BalSh" sheetId="8" r:id="rId8"/>
    <sheet name="ClosEn" sheetId="6" r:id="rId9"/>
  </sheets>
  <definedNames>
    <definedName name="_xlnm.Print_Area" localSheetId="4">Adj.!$G$1:$M$64</definedName>
    <definedName name="_xlnm.Print_Area" localSheetId="8">ClosEn!$A$1:$F$52</definedName>
    <definedName name="_xlnm.Print_Area" localSheetId="2">Trans.!$I$1:$O$66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6" l="1"/>
  <c r="F29" i="6"/>
  <c r="F26" i="6"/>
  <c r="E25" i="6"/>
  <c r="E11" i="6"/>
  <c r="F13" i="6"/>
  <c r="F14" i="6"/>
  <c r="F15" i="6"/>
  <c r="F16" i="6"/>
  <c r="F17" i="6"/>
  <c r="F18" i="6"/>
  <c r="F19" i="6"/>
  <c r="F20" i="6"/>
  <c r="F21" i="6"/>
  <c r="F22" i="6"/>
  <c r="F23" i="6"/>
  <c r="F12" i="6"/>
  <c r="C23" i="6"/>
  <c r="C13" i="6"/>
  <c r="C14" i="6"/>
  <c r="C15" i="6"/>
  <c r="C16" i="6"/>
  <c r="C17" i="6"/>
  <c r="C18" i="6"/>
  <c r="C19" i="6"/>
  <c r="C20" i="6"/>
  <c r="C21" i="6"/>
  <c r="C22" i="6"/>
  <c r="C12" i="6"/>
  <c r="F9" i="6"/>
  <c r="E8" i="6"/>
  <c r="H53" i="8"/>
  <c r="C45" i="8"/>
  <c r="C44" i="8"/>
  <c r="E43" i="8"/>
  <c r="E38" i="8"/>
  <c r="E37" i="8"/>
  <c r="G39" i="8" s="1"/>
  <c r="C34" i="8"/>
  <c r="C33" i="8"/>
  <c r="E32" i="8"/>
  <c r="E31" i="8"/>
  <c r="C23" i="8"/>
  <c r="C22" i="8"/>
  <c r="C21" i="8"/>
  <c r="C20" i="8"/>
  <c r="C19" i="8"/>
  <c r="C18" i="8"/>
  <c r="C17" i="8"/>
  <c r="C16" i="8"/>
  <c r="E12" i="8"/>
  <c r="E11" i="8"/>
  <c r="E10" i="8"/>
  <c r="E9" i="8"/>
  <c r="E8" i="8"/>
  <c r="F33" i="7"/>
  <c r="H33" i="7" s="1"/>
  <c r="G11" i="7"/>
  <c r="C15" i="9"/>
  <c r="G45" i="9"/>
  <c r="G40" i="9"/>
  <c r="E44" i="9"/>
  <c r="E29" i="9"/>
  <c r="E30" i="9"/>
  <c r="E31" i="9"/>
  <c r="E32" i="9"/>
  <c r="E33" i="9"/>
  <c r="E34" i="9"/>
  <c r="E35" i="9"/>
  <c r="E36" i="9"/>
  <c r="E37" i="9"/>
  <c r="E38" i="9"/>
  <c r="E39" i="9"/>
  <c r="E28" i="9"/>
  <c r="B29" i="9"/>
  <c r="B30" i="9"/>
  <c r="B31" i="9"/>
  <c r="B32" i="9"/>
  <c r="B33" i="9"/>
  <c r="B34" i="9"/>
  <c r="B35" i="9"/>
  <c r="B36" i="9"/>
  <c r="B37" i="9"/>
  <c r="B38" i="9"/>
  <c r="B39" i="9"/>
  <c r="B44" i="9"/>
  <c r="B28" i="9"/>
  <c r="E21" i="9"/>
  <c r="E14" i="9"/>
  <c r="B14" i="9"/>
  <c r="J11" i="7"/>
  <c r="E19" i="9"/>
  <c r="C17" i="9"/>
  <c r="C16" i="9"/>
  <c r="E17" i="8" l="1"/>
  <c r="G24" i="8" s="1"/>
  <c r="E46" i="8"/>
  <c r="G47" i="8" s="1"/>
  <c r="E34" i="8"/>
  <c r="E23" i="8"/>
  <c r="E21" i="8"/>
  <c r="E19" i="8"/>
  <c r="G13" i="8"/>
  <c r="G35" i="8" l="1"/>
  <c r="G40" i="8" s="1"/>
  <c r="G49" i="8" s="1"/>
  <c r="G26" i="8"/>
  <c r="E18" i="9" l="1"/>
  <c r="B19" i="9"/>
  <c r="B15" i="9"/>
  <c r="C8" i="9"/>
  <c r="E9" i="9" s="1"/>
  <c r="G10" i="9" s="1"/>
  <c r="C9" i="9"/>
  <c r="E7" i="9"/>
  <c r="G22" i="9" l="1"/>
  <c r="G24" i="9" s="1"/>
  <c r="G42" i="9" s="1"/>
  <c r="G47" i="9" s="1"/>
  <c r="E20" i="9"/>
  <c r="H43" i="7"/>
  <c r="H44" i="7"/>
  <c r="H45" i="7"/>
  <c r="H46" i="7"/>
  <c r="H47" i="7"/>
  <c r="H48" i="7"/>
  <c r="H49" i="7"/>
  <c r="H40" i="7"/>
  <c r="H41" i="7"/>
  <c r="H42" i="7"/>
  <c r="H39" i="7"/>
  <c r="H38" i="7"/>
  <c r="H37" i="7"/>
  <c r="H36" i="7"/>
  <c r="I35" i="7"/>
  <c r="I34" i="7"/>
  <c r="H32" i="7"/>
  <c r="H31" i="7"/>
  <c r="I30" i="7"/>
  <c r="J29" i="7"/>
  <c r="K28" i="7"/>
  <c r="K27" i="7"/>
  <c r="K26" i="7"/>
  <c r="J25" i="7"/>
  <c r="K24" i="7"/>
  <c r="K23" i="7"/>
  <c r="K22" i="7"/>
  <c r="K21" i="7"/>
  <c r="J20" i="7"/>
  <c r="K19" i="7"/>
  <c r="J18" i="7"/>
  <c r="K17" i="7"/>
  <c r="J16" i="7"/>
  <c r="K15" i="7"/>
  <c r="J14" i="7" l="1"/>
  <c r="J13" i="7"/>
  <c r="J12" i="7"/>
  <c r="J10" i="7"/>
  <c r="J9" i="7"/>
  <c r="G22" i="7"/>
  <c r="F27" i="7"/>
  <c r="G21" i="7"/>
  <c r="G19" i="7"/>
  <c r="G17" i="7"/>
  <c r="G15" i="7"/>
  <c r="F42" i="7"/>
  <c r="F41" i="7"/>
  <c r="F40" i="7"/>
  <c r="F39" i="7"/>
  <c r="G13" i="7"/>
  <c r="F43" i="7"/>
  <c r="G12" i="7"/>
  <c r="F47" i="7"/>
  <c r="G23" i="7"/>
  <c r="F49" i="7"/>
  <c r="D32" i="7"/>
  <c r="D31" i="7"/>
  <c r="D49" i="7" l="1"/>
  <c r="D48" i="7"/>
  <c r="D47" i="7"/>
  <c r="D46" i="7"/>
  <c r="D45" i="7"/>
  <c r="D44" i="7"/>
  <c r="D43" i="7"/>
  <c r="D42" i="7"/>
  <c r="D41" i="7"/>
  <c r="D40" i="7"/>
  <c r="D39" i="7"/>
  <c r="D38" i="7"/>
  <c r="D37" i="7"/>
  <c r="D36" i="7"/>
  <c r="E35" i="7"/>
  <c r="E34" i="7"/>
  <c r="H225" i="4" l="1"/>
  <c r="D33" i="7"/>
  <c r="E30" i="7"/>
  <c r="D29" i="7"/>
  <c r="E28" i="7"/>
  <c r="E27" i="7"/>
  <c r="E26" i="7"/>
  <c r="D25" i="7"/>
  <c r="E24" i="7"/>
  <c r="E23" i="7"/>
  <c r="E22" i="7"/>
  <c r="E21" i="7"/>
  <c r="D20" i="7"/>
  <c r="E19" i="7"/>
  <c r="D18" i="7"/>
  <c r="E17" i="7"/>
  <c r="D16" i="7"/>
  <c r="E15" i="7"/>
  <c r="D14" i="7"/>
  <c r="D13" i="7"/>
  <c r="D12" i="7"/>
  <c r="D11" i="7"/>
  <c r="D10" i="7"/>
  <c r="D9" i="7"/>
  <c r="I56" i="3"/>
  <c r="I55" i="3"/>
  <c r="M50" i="3"/>
  <c r="L49" i="3"/>
  <c r="M44" i="3"/>
  <c r="L43" i="3"/>
  <c r="M38" i="3"/>
  <c r="L37" i="3"/>
  <c r="I50" i="3"/>
  <c r="I44" i="3"/>
  <c r="I38" i="3"/>
  <c r="J37" i="3"/>
  <c r="I49" i="3"/>
  <c r="I43" i="3"/>
  <c r="I37" i="3"/>
  <c r="M32" i="3"/>
  <c r="L31" i="3"/>
  <c r="I32" i="3"/>
  <c r="I31" i="3"/>
  <c r="M26" i="3"/>
  <c r="L25" i="3"/>
  <c r="J26" i="3"/>
  <c r="J25" i="3"/>
  <c r="J20" i="3"/>
  <c r="M20" i="3"/>
  <c r="L19" i="3"/>
  <c r="J19" i="3"/>
  <c r="L13" i="3"/>
  <c r="M14" i="3"/>
  <c r="I9" i="3"/>
  <c r="I13" i="3"/>
  <c r="I8" i="3"/>
  <c r="H333" i="4"/>
  <c r="H252" i="4"/>
  <c r="H29" i="4"/>
  <c r="L38" i="1"/>
  <c r="L25" i="1"/>
  <c r="K25" i="1"/>
  <c r="K38" i="1"/>
  <c r="H208" i="4"/>
  <c r="H207" i="4"/>
  <c r="H198" i="4"/>
  <c r="H189" i="4"/>
  <c r="H154" i="4"/>
  <c r="H155" i="4" s="1"/>
  <c r="H156" i="4" s="1"/>
  <c r="H153" i="4"/>
  <c r="H145" i="4"/>
  <c r="H146" i="4" s="1"/>
  <c r="H144" i="4"/>
  <c r="H130" i="4"/>
  <c r="H129" i="4"/>
  <c r="H128" i="4"/>
  <c r="H21" i="4"/>
  <c r="H22" i="4" s="1"/>
  <c r="K43" i="1" l="1"/>
  <c r="K39" i="1"/>
  <c r="L37" i="1"/>
  <c r="N20" i="1"/>
  <c r="H38" i="4" l="1"/>
  <c r="H20" i="4"/>
  <c r="H13" i="4"/>
  <c r="H11" i="4"/>
  <c r="H12" i="4" s="1"/>
  <c r="H10" i="4"/>
  <c r="H9" i="4"/>
  <c r="G382" i="4"/>
  <c r="F382" i="4"/>
  <c r="N37" i="1" l="1"/>
  <c r="O63" i="1"/>
  <c r="L63" i="1"/>
  <c r="N62" i="1"/>
  <c r="L61" i="1"/>
  <c r="O56" i="1"/>
  <c r="L56" i="1"/>
  <c r="L55" i="1"/>
  <c r="O50" i="1"/>
  <c r="L50" i="1"/>
  <c r="O45" i="1"/>
  <c r="L45" i="1"/>
  <c r="N44" i="1"/>
  <c r="L39" i="1"/>
  <c r="O33" i="1"/>
  <c r="N32" i="1"/>
  <c r="L32" i="1"/>
  <c r="N26" i="1"/>
  <c r="O27" i="1"/>
  <c r="O21" i="1"/>
  <c r="L13" i="1"/>
  <c r="L9" i="1"/>
  <c r="L8" i="1"/>
  <c r="O8" i="1"/>
  <c r="O9" i="1"/>
  <c r="N7" i="1"/>
  <c r="L44" i="1" l="1"/>
  <c r="L62" i="1" s="1"/>
  <c r="F52" i="6"/>
  <c r="E52" i="6"/>
  <c r="K51" i="7"/>
  <c r="J51" i="7"/>
  <c r="J53" i="7" s="1"/>
  <c r="I51" i="7"/>
  <c r="H51" i="7"/>
  <c r="G51" i="7"/>
  <c r="F51" i="7"/>
  <c r="E50" i="7"/>
  <c r="D50" i="7"/>
  <c r="M65" i="3"/>
  <c r="L65" i="3"/>
  <c r="B60" i="3"/>
  <c r="B31" i="3"/>
  <c r="B37" i="3" s="1"/>
  <c r="B43" i="3" s="1"/>
  <c r="B49" i="3" s="1"/>
  <c r="B25" i="3"/>
  <c r="B19" i="3"/>
  <c r="B13" i="3"/>
  <c r="O65" i="1"/>
  <c r="N65" i="1"/>
  <c r="E50"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0" i="11"/>
  <c r="F19" i="11"/>
  <c r="B19" i="11"/>
  <c r="B18" i="11"/>
  <c r="F17" i="11"/>
  <c r="B17" i="11"/>
  <c r="B16" i="11"/>
  <c r="F15" i="11"/>
  <c r="B15" i="11"/>
  <c r="B14" i="11"/>
  <c r="F13" i="11"/>
  <c r="F50" i="11" s="1"/>
  <c r="B13" i="11"/>
  <c r="B12" i="11"/>
  <c r="B11" i="11"/>
  <c r="B10" i="11"/>
  <c r="B9" i="11"/>
  <c r="B8" i="11"/>
  <c r="B7" i="11"/>
  <c r="B5" i="11"/>
  <c r="H52" i="7" l="1"/>
  <c r="K52" i="7" s="1"/>
  <c r="K53" i="7" s="1"/>
  <c r="I53" i="7"/>
  <c r="H53" i="7" l="1"/>
</calcChain>
</file>

<file path=xl/sharedStrings.xml><?xml version="1.0" encoding="utf-8"?>
<sst xmlns="http://schemas.openxmlformats.org/spreadsheetml/2006/main" count="863" uniqueCount="255">
  <si>
    <t>Transactions</t>
  </si>
  <si>
    <t>Item</t>
  </si>
  <si>
    <t>Description</t>
  </si>
  <si>
    <t>Source Document:</t>
  </si>
  <si>
    <t>For the following:</t>
  </si>
  <si>
    <t>Amount:</t>
  </si>
  <si>
    <t>Terms:</t>
  </si>
  <si>
    <t>Credit Transaction</t>
  </si>
  <si>
    <t>NOTE: goods have already been paid for.</t>
  </si>
  <si>
    <t>Cash Tendered</t>
  </si>
  <si>
    <t>Cheque Copy</t>
  </si>
  <si>
    <t>N/A</t>
  </si>
  <si>
    <t>Sales Return Slip</t>
  </si>
  <si>
    <t>Wrong goods mistakenly shipped to customer were returned for credit.</t>
  </si>
  <si>
    <t>Purchase Invoice</t>
  </si>
  <si>
    <t>Delivery costs of merchandise for resale shipped to us at our expense.</t>
  </si>
  <si>
    <t>Account</t>
  </si>
  <si>
    <t>No.</t>
  </si>
  <si>
    <t>Debit</t>
  </si>
  <si>
    <t>Credit</t>
  </si>
  <si>
    <t>Bank</t>
  </si>
  <si>
    <t>Accounts Receivable</t>
  </si>
  <si>
    <t>Merchandise Inventory</t>
  </si>
  <si>
    <t>Supplies</t>
  </si>
  <si>
    <t>Prepaid Insurance</t>
  </si>
  <si>
    <t>Office Furniture</t>
  </si>
  <si>
    <t>Office Equipment</t>
  </si>
  <si>
    <t>Automobile</t>
  </si>
  <si>
    <t>Accounts Payable</t>
  </si>
  <si>
    <t>Loan Payable</t>
  </si>
  <si>
    <t>Mortgage Payable</t>
  </si>
  <si>
    <t>Sales Revenue</t>
  </si>
  <si>
    <t>Sales Returns</t>
  </si>
  <si>
    <t>Sales Discounts</t>
  </si>
  <si>
    <t>Purchases</t>
  </si>
  <si>
    <t>Purchase Returns</t>
  </si>
  <si>
    <t>Purchase Discounts</t>
  </si>
  <si>
    <t>Freight-in</t>
  </si>
  <si>
    <t>Advertising Expense</t>
  </si>
  <si>
    <t>Insurance Expense</t>
  </si>
  <si>
    <t>Interest Expense</t>
  </si>
  <si>
    <t>Maintenance Expense</t>
  </si>
  <si>
    <t>Miscellaneous Expense</t>
  </si>
  <si>
    <t>Rent Expense</t>
  </si>
  <si>
    <t>Supplies Expense</t>
  </si>
  <si>
    <t>Utilities Expense</t>
  </si>
  <si>
    <t>Income Summary</t>
  </si>
  <si>
    <t>The Green Store</t>
  </si>
  <si>
    <t>Oct</t>
  </si>
  <si>
    <t>Sales invoice</t>
  </si>
  <si>
    <t>Cash</t>
  </si>
  <si>
    <t>Cash Receipts</t>
  </si>
  <si>
    <t>Received payment on account from Betty Loo.</t>
  </si>
  <si>
    <t>Jacob Handy returned defective goods</t>
  </si>
  <si>
    <t>Net 30</t>
  </si>
  <si>
    <t>Credit on account</t>
  </si>
  <si>
    <t>Credit - on account</t>
  </si>
  <si>
    <t>Memo</t>
  </si>
  <si>
    <t>Vendor took a composter for personal use</t>
  </si>
  <si>
    <t>Bank Memo</t>
  </si>
  <si>
    <t xml:space="preserve">Received a charge for bank fees for October </t>
  </si>
  <si>
    <t>Adjustments</t>
  </si>
  <si>
    <t>Rate:</t>
  </si>
  <si>
    <t>Asset:</t>
  </si>
  <si>
    <t>Adjustment for the period.</t>
  </si>
  <si>
    <t>Instructions:</t>
  </si>
  <si>
    <t>Make any adjustments as necessary.</t>
  </si>
  <si>
    <t>Depreciable Asset:</t>
  </si>
  <si>
    <t>Depreciation adjustment for the period.</t>
  </si>
  <si>
    <t>Adjustment for the period</t>
  </si>
  <si>
    <t>Department Memo</t>
  </si>
  <si>
    <t>For the purpose of:</t>
  </si>
  <si>
    <t>Financial Statement Preparation.</t>
  </si>
  <si>
    <t>Concerning:</t>
  </si>
  <si>
    <t>Current Portion of the Mortgage Payable.</t>
  </si>
  <si>
    <t>Due within the year:</t>
  </si>
  <si>
    <t>Interest has accrued on the mortgage but not paid.</t>
  </si>
  <si>
    <t>Ending Supplies inv.</t>
  </si>
  <si>
    <t>Adjust as necessary.</t>
  </si>
  <si>
    <t>Opening Inventory</t>
  </si>
  <si>
    <t>Financial Statement preparation</t>
  </si>
  <si>
    <t xml:space="preserve"> Trial Balance </t>
  </si>
  <si>
    <t>Summative Project</t>
  </si>
  <si>
    <t>BAF3M</t>
  </si>
  <si>
    <t>Introduction</t>
  </si>
  <si>
    <t>You have been given the following:</t>
  </si>
  <si>
    <t>Tab 1</t>
  </si>
  <si>
    <t>The introductory page - this page.</t>
  </si>
  <si>
    <t xml:space="preserve">Tab 2 </t>
  </si>
  <si>
    <t>Tab 3</t>
  </si>
  <si>
    <t>Tab 4</t>
  </si>
  <si>
    <t>NOTE:</t>
  </si>
  <si>
    <t>Instructions</t>
  </si>
  <si>
    <t>Step 2</t>
  </si>
  <si>
    <t>Step 1</t>
  </si>
  <si>
    <t>Step 3</t>
  </si>
  <si>
    <t>Step 4</t>
  </si>
  <si>
    <t>Step 5</t>
  </si>
  <si>
    <t>Step 6</t>
  </si>
  <si>
    <t>Store Equipment</t>
  </si>
  <si>
    <t>S. Redmond, Capital</t>
  </si>
  <si>
    <t>S. Redmond, Drawings</t>
  </si>
  <si>
    <t>Tab 5</t>
  </si>
  <si>
    <t>Tab 6</t>
  </si>
  <si>
    <t>Tab 7</t>
  </si>
  <si>
    <t>Tab 8</t>
  </si>
  <si>
    <t>Tab 9</t>
  </si>
  <si>
    <t>Interest unrecorded and unpaid for the period.</t>
  </si>
  <si>
    <t>Interest should be accrued.</t>
  </si>
  <si>
    <t>General Journal</t>
  </si>
  <si>
    <t>Date</t>
  </si>
  <si>
    <t>Particulars</t>
  </si>
  <si>
    <t>P.R.</t>
  </si>
  <si>
    <t>Accounts</t>
  </si>
  <si>
    <t>Trial Balance</t>
  </si>
  <si>
    <t>Income Statement</t>
  </si>
  <si>
    <t>Balance Sheet</t>
  </si>
  <si>
    <t>DR</t>
  </si>
  <si>
    <t>CR</t>
  </si>
  <si>
    <t>Accumulated Amortization</t>
  </si>
  <si>
    <t>Automobile Expense</t>
  </si>
  <si>
    <t>Amort. Expense - Equipment</t>
  </si>
  <si>
    <t>Adjusting Entries</t>
  </si>
  <si>
    <t>Closing Entries</t>
  </si>
  <si>
    <t>Balance</t>
  </si>
  <si>
    <t>Assets</t>
  </si>
  <si>
    <t>Revenue</t>
  </si>
  <si>
    <t>Cost of Goods Sold</t>
  </si>
  <si>
    <t>Operating Expenses</t>
  </si>
  <si>
    <t>Liabilities and Owner's Equity</t>
  </si>
  <si>
    <t>Sep</t>
  </si>
  <si>
    <t>Bank Account</t>
  </si>
  <si>
    <t>Freight-In</t>
  </si>
  <si>
    <t>Auto Expense</t>
  </si>
  <si>
    <t>Inventory (composters) purchased for resale from Enviro-friendly Inc.</t>
  </si>
  <si>
    <t>Journal Entries for October</t>
  </si>
  <si>
    <t>Sold Inventory Items (composters) to Jacob Handy Stores</t>
  </si>
  <si>
    <t>Ending Inventory</t>
  </si>
  <si>
    <t>Interest Payable</t>
  </si>
  <si>
    <t>Amort. Expense - Furniture</t>
  </si>
  <si>
    <t>Amort. Expense - Off. Equip</t>
  </si>
  <si>
    <t>Amort. Expense - StoreEquipment</t>
  </si>
  <si>
    <t>Amort. Expense - Automobile</t>
  </si>
  <si>
    <t>Amort. Expense - Store Equipment</t>
  </si>
  <si>
    <t>Acc. Amort. - Furniture</t>
  </si>
  <si>
    <t>Acc. Amort. - Equipment</t>
  </si>
  <si>
    <t>Acc. Amort. - Automobile</t>
  </si>
  <si>
    <t>Acc. Amort. - Store Equipment</t>
  </si>
  <si>
    <t>Amort. Expense - Office Equipment</t>
  </si>
  <si>
    <t>Acc. Amort - Office Furniture</t>
  </si>
  <si>
    <t>Acc. Amort. - Office Equipment</t>
  </si>
  <si>
    <t>Add the adjusting entries and complete the Worksheet.</t>
  </si>
  <si>
    <t>Prepaid insurance shows a total value remaining of $416.00</t>
  </si>
  <si>
    <r>
      <t xml:space="preserve">This is a simulation of the accounting cycle of a merchandising business. It is part of the summative evaluation.  You are the professional accountant for The Green Store owned by S. Redmond.  You have the task of preparing the financial statements for The Green Store.  The Green Store sells composters and environmentally friendly products. The Green Store uses the </t>
    </r>
    <r>
      <rPr>
        <b/>
        <sz val="10"/>
        <rFont val="Arial"/>
        <family val="2"/>
      </rPr>
      <t>Periodic Inventory method.</t>
    </r>
  </si>
  <si>
    <t>The Trial Balance at the end of September 30, 2015.</t>
  </si>
  <si>
    <t>Produce a Trial Balance on the Worksheet for the year ended October 31, 2015.</t>
  </si>
  <si>
    <t>HST Payable</t>
  </si>
  <si>
    <t>HST Recoverable</t>
  </si>
  <si>
    <t>plus HST.</t>
  </si>
  <si>
    <t xml:space="preserve">This business has a fiscal year ended October 31, 2015.   When taxes are applicable, you will be given this information. HST is 13%. You will make the adjustments and closing entries for the year. </t>
  </si>
  <si>
    <t>Income Statement template.</t>
  </si>
  <si>
    <t>Worksheet template.</t>
  </si>
  <si>
    <t>Balance Sheet template.</t>
  </si>
  <si>
    <t>$1,400 plus HST</t>
  </si>
  <si>
    <t>plus HST</t>
  </si>
  <si>
    <t>No journal entry necessary.</t>
  </si>
  <si>
    <t>Page 1</t>
  </si>
  <si>
    <t>Page 2</t>
  </si>
  <si>
    <t xml:space="preserve">Accounts Receivable - ALL </t>
  </si>
  <si>
    <t>Accounts Payable - ALL vendors</t>
  </si>
  <si>
    <t>Acc.
No.</t>
  </si>
  <si>
    <t>The Financial transactions for the month of October 2015, the last month of the fiscal year.
    and the Journal template</t>
  </si>
  <si>
    <t>The adjustments and additional information required to complete the accounting cycle for the year.
    and the Journal template</t>
  </si>
  <si>
    <t>Journal template for Closing Entries.</t>
  </si>
  <si>
    <t>From the information you have received, complete the following steps:</t>
  </si>
  <si>
    <t>Journalize the adjusting entries.</t>
  </si>
  <si>
    <t>Journalize the closing entries.</t>
  </si>
  <si>
    <t>Step 7</t>
  </si>
  <si>
    <t>Create the Income Statement (including a detailed cost of goods sold section) and the Balance Sheet from the completed Worksheet.</t>
  </si>
  <si>
    <r>
      <t xml:space="preserve">Post the transaction journal entries to the General Ledger Accounts. (Tip: Work from a hard copy of the Journal.)  Do </t>
    </r>
    <r>
      <rPr>
        <b/>
        <u/>
        <sz val="10"/>
        <rFont val="Arial"/>
        <family val="2"/>
      </rPr>
      <t>not</t>
    </r>
    <r>
      <rPr>
        <sz val="10"/>
        <rFont val="Arial"/>
        <family val="2"/>
      </rPr>
      <t xml:space="preserve"> post the adjusting entries to the Ledger.</t>
    </r>
  </si>
  <si>
    <t>USE THE FUNCTION FEATURE OF EXCEL FOR ALL CALCULATIONS AND TO TRANSFER FIGURES FROM ONE CELL TO ANOTHER</t>
  </si>
  <si>
    <t>If your computer monitor is small, use the zoom slide on the very bottom right corner of the spreadsheet.</t>
  </si>
  <si>
    <t>115    Supplies</t>
  </si>
  <si>
    <t>120    Prepaid Insurance</t>
  </si>
  <si>
    <t>135    Furniture</t>
  </si>
  <si>
    <t>140    Equipment</t>
  </si>
  <si>
    <t>145    Store Equipment</t>
  </si>
  <si>
    <t>170    Automobile</t>
  </si>
  <si>
    <t>Tip: You should balance to $175,543.94</t>
  </si>
  <si>
    <r>
      <t xml:space="preserve">0.5% </t>
    </r>
    <r>
      <rPr>
        <sz val="9"/>
        <rFont val="Arial"/>
        <family val="2"/>
      </rPr>
      <t>interest per month on all outstanding loan at month end (not A/P).</t>
    </r>
  </si>
  <si>
    <t>Tip: You should balance to $529,983.00</t>
  </si>
  <si>
    <t>Worksheet #</t>
  </si>
  <si>
    <t>Journalize the transactions for the month of October 2015. Journal descriptions are not required at the end of each transaction.</t>
  </si>
  <si>
    <t>Journalise the following ten (10) transactions for The Green Store, a merchandising business owned by S. Redmond.  The Green Store uses the Periodic Inventory method.  The HST rate is listed on the Introduction page. No journal descriptions are necessary.</t>
  </si>
  <si>
    <t>Payment on account to a supplier - Ken Joseph</t>
  </si>
  <si>
    <t>Purchased office supplies.</t>
  </si>
  <si>
    <t>General Ledger with Balances at September 30, 2015</t>
  </si>
  <si>
    <t>Net Income</t>
  </si>
  <si>
    <t>A/R - Jacob Handy Stores</t>
  </si>
  <si>
    <t>A/R - Betty Loo</t>
  </si>
  <si>
    <t>A/P - Environ-friendly Inc.</t>
  </si>
  <si>
    <t>A/P</t>
  </si>
  <si>
    <t>General Ledger</t>
  </si>
  <si>
    <t xml:space="preserve"> for the month of October 2015</t>
  </si>
  <si>
    <t>Balance forwarded</t>
  </si>
  <si>
    <t>J1</t>
  </si>
  <si>
    <t>A/P - Ken Joseph</t>
  </si>
  <si>
    <t>Jacob Handy Stores</t>
  </si>
  <si>
    <t>Betty Loo</t>
  </si>
  <si>
    <t>Environ-friendly Inc.</t>
  </si>
  <si>
    <t>Ken Joseph</t>
  </si>
  <si>
    <t>Sales Return</t>
  </si>
  <si>
    <t>Interest Payable - Bank Loan</t>
  </si>
  <si>
    <t xml:space="preserve">Supplies  </t>
  </si>
  <si>
    <t>Worksheet</t>
  </si>
  <si>
    <t>For the Year Ending October 31, 2015</t>
  </si>
  <si>
    <t>Less: Sales Return</t>
  </si>
  <si>
    <t>For the year ending Oct 31, 2015</t>
  </si>
  <si>
    <t>Less: Purchase Returns</t>
  </si>
  <si>
    <t>Less: Purchase Discounts</t>
  </si>
  <si>
    <t>Less: Sales Discount</t>
  </si>
  <si>
    <t>Net Purchase</t>
  </si>
  <si>
    <t>Cost of Goods avaliable for sale</t>
  </si>
  <si>
    <t>Less: Ending Inventory</t>
  </si>
  <si>
    <t xml:space="preserve">    Cost of Goods Sold</t>
  </si>
  <si>
    <t xml:space="preserve">    Net Sales</t>
  </si>
  <si>
    <t>Gross Profit</t>
  </si>
  <si>
    <t xml:space="preserve">    Gross Profit</t>
  </si>
  <si>
    <t>Operating Income (Net Income Before Interest, Taxes and Extraordinary Items)</t>
  </si>
  <si>
    <t xml:space="preserve">    Total Operating Expenses</t>
  </si>
  <si>
    <t xml:space="preserve">    Total Extraordinary Items</t>
  </si>
  <si>
    <t>As at 2015/10/31</t>
  </si>
  <si>
    <t>Current Assets</t>
  </si>
  <si>
    <t>Total Current Assets</t>
  </si>
  <si>
    <t>Fixed Assets</t>
  </si>
  <si>
    <t>Less: Acc. Amort. - Furniture</t>
  </si>
  <si>
    <t>Less: Acc. Amort. - Equipment</t>
  </si>
  <si>
    <t>Total Fixed Assets</t>
  </si>
  <si>
    <t>Total Assets</t>
  </si>
  <si>
    <t>Less: Acc. Amort - Store Equipment</t>
  </si>
  <si>
    <t>Less: Acc. Amort - Automobile</t>
  </si>
  <si>
    <t>Current Liabilities</t>
  </si>
  <si>
    <t>Less: HST Recoverable</t>
  </si>
  <si>
    <t>Total Current Liabilities</t>
  </si>
  <si>
    <t>Long Term Liabilities</t>
  </si>
  <si>
    <t>Total Long Term Liabilities</t>
  </si>
  <si>
    <t>Total Liabilities</t>
  </si>
  <si>
    <t>J. Boulton, Capital</t>
  </si>
  <si>
    <t>Equity at the Beginning of the Period</t>
  </si>
  <si>
    <t>Add: Net Income</t>
  </si>
  <si>
    <t>Less: Drawings</t>
  </si>
  <si>
    <t>Change in Equity for the Period</t>
  </si>
  <si>
    <t>Equity at the End of the Period</t>
  </si>
  <si>
    <t>Total Liabilities and Owner's Equity</t>
  </si>
  <si>
    <t xml:space="preserve"> Interest Payable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</si>
</sst>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_-&quot;$&quot;* #,##0.00_-;\-&quot;$&quot;* #,##0.00_-;_-&quot;$&quot;* &quot;-&quot;??_-;_-@_-"/>
    <numFmt numFmtId="165" formatCode="_-* #,##0.00_-;\-* #,##0.00_-;_-* &quot;-&quot;??_-;_-@_-"/>
    <numFmt numFmtId="166" formatCode="&quot;$&quot;#,##0.00_);[Red]\(&quot;$&quot;#,##0.00\)"/>
    <numFmt numFmtId="167" formatCode="_(&quot;$&quot;* #,##0.00_);_(&quot;$&quot;* \(#,##0.00\);_(&quot;$&quot;* &quot;-&quot;??_);_(@_)"/>
    <numFmt numFmtId="168" formatCode="_(* #,##0.00_);_(* \(#,##0.00\);_(* &quot;-&quot;??_);_(@_)"/>
    <numFmt numFmtId="169" formatCode="&quot;$&quot;\ \ \ #,##0.00_ ;&quot;$&quot;\ \ \ \(#,##0.00\);;@"/>
    <numFmt numFmtId="170" formatCode="#,##0.00_ ;\-#,##0.00\ "/>
    <numFmt numFmtId="171" formatCode="#,##0%;\-#,##0%;;@"/>
    <numFmt numFmtId="172" formatCode="mmmm\ d\,\ yyyy"/>
    <numFmt numFmtId="173" formatCode="0.0%"/>
    <numFmt numFmtId="174" formatCode="#,##0.00;\-#,##0.00;;@"/>
    <numFmt numFmtId="175" formatCode="_-* #,##0_-;\-* #,##0_-;_-* &quot;-&quot;??_-;_-@_-"/>
    <numFmt numFmtId="176" formatCode="#,##0;\(#,##0\);;@"/>
    <numFmt numFmtId="177" formatCode="&quot;$&quot;\ #,##0;&quot;$&quot;\ \(#,##0\);;@"/>
    <numFmt numFmtId="178" formatCode="#,##0.00;[Red]\(#,##0.00\)"/>
    <numFmt numFmtId="179" formatCode="#,##0.00;[Red]#,##0.00"/>
  </numFmts>
  <fonts count="28">
    <font>
      <sz val="10"/>
      <name val="Arial"/>
    </font>
    <font>
      <sz val="10"/>
      <name val="Arial"/>
    </font>
    <font>
      <sz val="10"/>
      <name val="AGaramond"/>
      <family val="1"/>
    </font>
    <font>
      <b/>
      <sz val="18"/>
      <name val="AGaramond"/>
      <family val="1"/>
    </font>
    <font>
      <b/>
      <sz val="14"/>
      <name val="AGaramond"/>
      <family val="1"/>
    </font>
    <font>
      <sz val="12"/>
      <name val="AGaramond"/>
      <family val="1"/>
    </font>
    <font>
      <b/>
      <sz val="10"/>
      <name val="AGaramond"/>
      <family val="1"/>
    </font>
    <font>
      <sz val="8"/>
      <name val="Arial"/>
    </font>
    <font>
      <b/>
      <sz val="10"/>
      <name val="Arial"/>
      <family val="2"/>
    </font>
    <font>
      <b/>
      <sz val="18"/>
      <name val="Arial"/>
      <family val="2"/>
    </font>
    <font>
      <sz val="10"/>
      <name val="Arial"/>
      <family val="2"/>
    </font>
    <font>
      <sz val="8"/>
      <name val="Arial"/>
      <family val="2"/>
    </font>
    <font>
      <b/>
      <sz val="11"/>
      <name val="Arial"/>
      <family val="2"/>
    </font>
    <font>
      <b/>
      <i/>
      <sz val="10"/>
      <name val="Arial"/>
      <family val="2"/>
    </font>
    <font>
      <sz val="6"/>
      <name val="Arial"/>
      <family val="2"/>
    </font>
    <font>
      <sz val="10"/>
      <color rgb="FF0070C0"/>
      <name val="Arial"/>
      <family val="2"/>
    </font>
    <font>
      <sz val="10"/>
      <color rgb="FFFF0000"/>
      <name val="Arial"/>
      <family val="2"/>
    </font>
    <font>
      <sz val="10"/>
      <color rgb="FF7030A0"/>
      <name val="Arial"/>
      <family val="2"/>
    </font>
    <font>
      <sz val="10"/>
      <color indexed="12"/>
      <name val="Arial"/>
      <family val="2"/>
    </font>
    <font>
      <sz val="11"/>
      <name val="Arial"/>
      <family val="2"/>
    </font>
    <font>
      <b/>
      <sz val="14"/>
      <name val="Arial"/>
      <family val="2"/>
    </font>
    <font>
      <sz val="12"/>
      <name val="Arial"/>
      <family val="2"/>
    </font>
    <font>
      <b/>
      <sz val="14"/>
      <color indexed="9"/>
      <name val="Arial"/>
      <family val="2"/>
    </font>
    <font>
      <u/>
      <sz val="10"/>
      <name val="Arial"/>
      <family val="2"/>
    </font>
    <font>
      <b/>
      <u/>
      <sz val="10"/>
      <name val="Arial"/>
      <family val="2"/>
    </font>
    <font>
      <i/>
      <sz val="10"/>
      <name val="Arial"/>
      <family val="2"/>
    </font>
    <font>
      <sz val="9"/>
      <name val="Arial"/>
      <family val="2"/>
    </font>
    <font>
      <b/>
      <sz val="10"/>
      <color rgb="FFFF0000"/>
      <name val="Arial"/>
      <family val="2"/>
    </font>
  </fonts>
  <fills count="9">
    <fill>
      <patternFill patternType="none"/>
    </fill>
    <fill>
      <patternFill patternType="gray125"/>
    </fill>
    <fill>
      <patternFill patternType="solid">
        <fgColor indexed="9"/>
        <bgColor indexed="64"/>
      </patternFill>
    </fill>
    <fill>
      <patternFill patternType="solid">
        <fgColor indexed="11"/>
        <bgColor indexed="64"/>
      </patternFill>
    </fill>
    <fill>
      <patternFill patternType="solid">
        <fgColor indexed="42"/>
        <bgColor indexed="64"/>
      </patternFill>
    </fill>
    <fill>
      <patternFill patternType="solid">
        <fgColor indexed="59"/>
        <bgColor indexed="64"/>
      </patternFill>
    </fill>
    <fill>
      <patternFill patternType="solid">
        <fgColor theme="0"/>
        <bgColor indexed="64"/>
      </patternFill>
    </fill>
    <fill>
      <patternFill patternType="solid">
        <fgColor rgb="FFFFFF00"/>
        <bgColor indexed="64"/>
      </patternFill>
    </fill>
    <fill>
      <patternFill patternType="solid">
        <fgColor theme="2" tint="-0.749992370372631"/>
        <bgColor indexed="64"/>
      </patternFill>
    </fill>
  </fills>
  <borders count="34">
    <border>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style="thin">
        <color indexed="64"/>
      </right>
      <top style="medium">
        <color indexed="64"/>
      </top>
      <bottom style="double">
        <color indexed="64"/>
      </bottom>
      <diagonal/>
    </border>
    <border>
      <left/>
      <right style="thin">
        <color indexed="64"/>
      </right>
      <top style="thin">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medium">
        <color indexed="64"/>
      </top>
      <bottom style="double">
        <color indexed="64"/>
      </bottom>
      <diagonal/>
    </border>
    <border>
      <left style="thin">
        <color indexed="64"/>
      </left>
      <right style="thick">
        <color indexed="64"/>
      </right>
      <top style="medium">
        <color indexed="64"/>
      </top>
      <bottom style="double">
        <color indexed="64"/>
      </bottom>
      <diagonal/>
    </border>
    <border>
      <left style="thin">
        <color indexed="64"/>
      </left>
      <right style="thick">
        <color indexed="64"/>
      </right>
      <top/>
      <bottom style="thin">
        <color indexed="64"/>
      </bottom>
      <diagonal/>
    </border>
    <border>
      <left style="thin">
        <color indexed="64"/>
      </left>
      <right style="thick">
        <color indexed="64"/>
      </right>
      <top/>
      <bottom/>
      <diagonal/>
    </border>
    <border>
      <left/>
      <right style="thick">
        <color indexed="64"/>
      </right>
      <top style="thin">
        <color indexed="64"/>
      </top>
      <bottom style="thin">
        <color indexed="64"/>
      </bottom>
      <diagonal/>
    </border>
    <border>
      <left style="thin">
        <color indexed="64"/>
      </left>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style="thick">
        <color indexed="64"/>
      </left>
      <right/>
      <top/>
      <bottom/>
      <diagonal/>
    </border>
    <border>
      <left/>
      <right/>
      <top/>
      <bottom style="double">
        <color indexed="64"/>
      </bottom>
      <diagonal/>
    </border>
    <border>
      <left/>
      <right/>
      <top/>
      <bottom style="medium">
        <color indexed="64"/>
      </bottom>
      <diagonal/>
    </border>
  </borders>
  <cellStyleXfs count="4">
    <xf numFmtId="0" fontId="0" fillId="0" borderId="0"/>
    <xf numFmtId="168" fontId="1" fillId="0" borderId="0" applyFont="0" applyFill="0" applyBorder="0" applyAlignment="0" applyProtection="0"/>
    <xf numFmtId="167" fontId="1" fillId="0" borderId="0" applyFont="0" applyFill="0" applyBorder="0" applyAlignment="0" applyProtection="0"/>
    <xf numFmtId="9" fontId="1" fillId="0" borderId="0" applyFont="0" applyFill="0" applyBorder="0" applyAlignment="0" applyProtection="0"/>
  </cellStyleXfs>
  <cellXfs count="358">
    <xf numFmtId="0" fontId="0" fillId="0" borderId="0" xfId="0"/>
    <xf numFmtId="0" fontId="2" fillId="0" borderId="0" xfId="0" applyFont="1" applyProtection="1">
      <protection hidden="1"/>
    </xf>
    <xf numFmtId="172" fontId="5" fillId="0" borderId="0" xfId="0" applyNumberFormat="1" applyFont="1" applyFill="1" applyBorder="1" applyAlignment="1" applyProtection="1">
      <alignment horizontal="center"/>
      <protection hidden="1"/>
    </xf>
    <xf numFmtId="0" fontId="2" fillId="0" borderId="0" xfId="0" applyFont="1" applyAlignment="1" applyProtection="1">
      <alignment horizontal="center"/>
      <protection hidden="1"/>
    </xf>
    <xf numFmtId="0" fontId="6" fillId="0" borderId="0" xfId="0" applyFont="1" applyProtection="1">
      <protection hidden="1"/>
    </xf>
    <xf numFmtId="168" fontId="0" fillId="0" borderId="0" xfId="0" applyNumberFormat="1"/>
    <xf numFmtId="0" fontId="0" fillId="0" borderId="0" xfId="0"/>
    <xf numFmtId="0" fontId="0" fillId="2" borderId="0" xfId="0" applyFill="1"/>
    <xf numFmtId="172" fontId="2" fillId="0" borderId="0" xfId="0" applyNumberFormat="1" applyFont="1" applyAlignment="1" applyProtection="1">
      <alignment horizontal="center"/>
      <protection hidden="1"/>
    </xf>
    <xf numFmtId="172" fontId="2" fillId="0" borderId="0" xfId="0" applyNumberFormat="1" applyFont="1" applyFill="1" applyBorder="1" applyAlignment="1" applyProtection="1">
      <alignment horizontal="left"/>
      <protection hidden="1"/>
    </xf>
    <xf numFmtId="172" fontId="2" fillId="0" borderId="0" xfId="0" applyNumberFormat="1" applyFont="1" applyFill="1" applyBorder="1" applyAlignment="1" applyProtection="1">
      <alignment horizontal="center"/>
      <protection hidden="1"/>
    </xf>
    <xf numFmtId="0" fontId="0" fillId="2" borderId="0" xfId="0" applyFill="1" applyBorder="1"/>
    <xf numFmtId="0" fontId="10" fillId="0" borderId="12" xfId="0" applyFont="1" applyBorder="1" applyAlignment="1" applyProtection="1">
      <alignment horizontal="left" indent="5"/>
      <protection hidden="1"/>
    </xf>
    <xf numFmtId="0" fontId="10" fillId="0" borderId="12" xfId="0" applyFont="1" applyBorder="1" applyProtection="1">
      <protection hidden="1"/>
    </xf>
    <xf numFmtId="0" fontId="10" fillId="0" borderId="12" xfId="0" applyFont="1" applyBorder="1" applyAlignment="1" applyProtection="1">
      <alignment horizontal="left"/>
      <protection hidden="1"/>
    </xf>
    <xf numFmtId="0" fontId="0" fillId="2" borderId="14" xfId="0" applyFill="1" applyBorder="1"/>
    <xf numFmtId="0" fontId="9" fillId="2" borderId="5" xfId="0" applyFont="1" applyFill="1" applyBorder="1"/>
    <xf numFmtId="0" fontId="0" fillId="2" borderId="7" xfId="0" applyFill="1" applyBorder="1"/>
    <xf numFmtId="0" fontId="8" fillId="2" borderId="0" xfId="0" applyFont="1" applyFill="1" applyBorder="1"/>
    <xf numFmtId="0" fontId="8" fillId="2" borderId="0" xfId="0" applyFont="1" applyFill="1" applyBorder="1" applyAlignment="1">
      <alignment vertical="top"/>
    </xf>
    <xf numFmtId="165" fontId="5" fillId="0" borderId="0" xfId="1" applyNumberFormat="1" applyFont="1" applyFill="1" applyBorder="1" applyAlignment="1" applyProtection="1">
      <alignment horizontal="center"/>
      <protection hidden="1"/>
    </xf>
    <xf numFmtId="165" fontId="2" fillId="0" borderId="0" xfId="1" applyNumberFormat="1" applyFont="1" applyFill="1" applyBorder="1" applyAlignment="1" applyProtection="1">
      <alignment horizontal="right"/>
      <protection hidden="1"/>
    </xf>
    <xf numFmtId="165" fontId="2" fillId="0" borderId="0" xfId="1" applyNumberFormat="1" applyFont="1" applyProtection="1">
      <protection hidden="1"/>
    </xf>
    <xf numFmtId="165" fontId="2" fillId="0" borderId="0" xfId="1" applyNumberFormat="1" applyFont="1" applyBorder="1" applyProtection="1">
      <protection hidden="1"/>
    </xf>
    <xf numFmtId="165" fontId="2" fillId="0" borderId="11" xfId="1" applyNumberFormat="1" applyFont="1" applyBorder="1" applyProtection="1">
      <protection hidden="1"/>
    </xf>
    <xf numFmtId="165" fontId="0" fillId="0" borderId="0" xfId="0" applyNumberFormat="1"/>
    <xf numFmtId="0" fontId="10" fillId="2" borderId="0" xfId="0" applyFont="1" applyFill="1"/>
    <xf numFmtId="0" fontId="10" fillId="2" borderId="1" xfId="0" applyFont="1" applyFill="1" applyBorder="1" applyAlignment="1" applyProtection="1">
      <alignment horizontal="center"/>
      <protection hidden="1"/>
    </xf>
    <xf numFmtId="0" fontId="10" fillId="0" borderId="0" xfId="0" applyFont="1" applyFill="1"/>
    <xf numFmtId="0" fontId="10" fillId="0" borderId="0" xfId="0" applyFont="1"/>
    <xf numFmtId="0" fontId="10" fillId="2" borderId="2" xfId="0" applyFont="1" applyFill="1" applyBorder="1" applyAlignment="1" applyProtection="1">
      <alignment horizontal="center"/>
      <protection hidden="1"/>
    </xf>
    <xf numFmtId="0" fontId="10" fillId="2" borderId="3" xfId="0" applyFont="1" applyFill="1" applyBorder="1" applyProtection="1">
      <protection hidden="1"/>
    </xf>
    <xf numFmtId="0" fontId="10" fillId="2" borderId="13" xfId="0" applyFont="1" applyFill="1" applyBorder="1" applyAlignment="1" applyProtection="1">
      <alignment horizontal="center"/>
      <protection hidden="1"/>
    </xf>
    <xf numFmtId="0" fontId="10" fillId="2" borderId="4" xfId="0" applyFont="1" applyFill="1" applyBorder="1" applyAlignment="1" applyProtection="1">
      <alignment horizontal="center" vertical="center"/>
      <protection hidden="1"/>
    </xf>
    <xf numFmtId="0" fontId="11" fillId="2" borderId="3" xfId="0" applyFont="1" applyFill="1" applyBorder="1" applyAlignment="1" applyProtection="1">
      <alignment horizontal="center" vertical="center"/>
      <protection hidden="1"/>
    </xf>
    <xf numFmtId="0" fontId="10" fillId="2" borderId="4" xfId="0" applyFont="1" applyFill="1" applyBorder="1" applyAlignment="1" applyProtection="1">
      <alignment horizontal="center"/>
      <protection hidden="1"/>
    </xf>
    <xf numFmtId="0" fontId="10" fillId="2" borderId="4" xfId="0" applyFont="1" applyFill="1" applyBorder="1" applyAlignment="1" applyProtection="1">
      <alignment wrapText="1"/>
      <protection hidden="1"/>
    </xf>
    <xf numFmtId="0" fontId="10" fillId="2" borderId="16" xfId="0" applyFont="1" applyFill="1" applyBorder="1" applyAlignment="1" applyProtection="1">
      <alignment horizontal="left"/>
      <protection hidden="1"/>
    </xf>
    <xf numFmtId="0" fontId="10" fillId="2" borderId="1" xfId="0" applyFont="1" applyFill="1" applyBorder="1" applyAlignment="1" applyProtection="1">
      <alignment horizontal="left"/>
      <protection hidden="1"/>
    </xf>
    <xf numFmtId="0" fontId="13" fillId="0" borderId="12" xfId="0" applyFont="1" applyBorder="1" applyAlignment="1" applyProtection="1">
      <alignment horizontal="center"/>
      <protection hidden="1"/>
    </xf>
    <xf numFmtId="0" fontId="10" fillId="0" borderId="12" xfId="0" applyFont="1" applyBorder="1" applyAlignment="1" applyProtection="1">
      <alignment horizontal="center"/>
      <protection hidden="1"/>
    </xf>
    <xf numFmtId="174" fontId="10" fillId="0" borderId="12" xfId="0" applyNumberFormat="1" applyFont="1" applyBorder="1" applyProtection="1">
      <protection hidden="1"/>
    </xf>
    <xf numFmtId="0" fontId="10" fillId="2" borderId="2" xfId="0" applyFont="1" applyFill="1" applyBorder="1" applyProtection="1">
      <protection hidden="1"/>
    </xf>
    <xf numFmtId="0" fontId="10" fillId="2" borderId="8" xfId="0" applyFont="1" applyFill="1" applyBorder="1" applyAlignment="1" applyProtection="1">
      <alignment horizontal="left"/>
      <protection hidden="1"/>
    </xf>
    <xf numFmtId="169" fontId="10" fillId="2" borderId="7" xfId="2" applyNumberFormat="1" applyFont="1" applyFill="1" applyBorder="1" applyAlignment="1" applyProtection="1">
      <alignment horizontal="left"/>
      <protection hidden="1"/>
    </xf>
    <xf numFmtId="170" fontId="10" fillId="2" borderId="0" xfId="1" applyNumberFormat="1" applyFont="1" applyFill="1" applyBorder="1" applyAlignment="1" applyProtection="1">
      <alignment horizontal="left"/>
      <protection hidden="1"/>
    </xf>
    <xf numFmtId="170" fontId="10" fillId="2" borderId="0" xfId="1" applyNumberFormat="1" applyFont="1" applyFill="1" applyBorder="1" applyAlignment="1" applyProtection="1">
      <alignment horizontal="center"/>
      <protection hidden="1"/>
    </xf>
    <xf numFmtId="170" fontId="10" fillId="2" borderId="8" xfId="1" applyNumberFormat="1" applyFont="1" applyFill="1" applyBorder="1" applyAlignment="1" applyProtection="1">
      <alignment horizontal="center"/>
      <protection hidden="1"/>
    </xf>
    <xf numFmtId="0" fontId="10" fillId="2" borderId="7" xfId="0" applyFont="1" applyFill="1" applyBorder="1" applyAlignment="1" applyProtection="1">
      <alignment horizontal="left"/>
      <protection hidden="1"/>
    </xf>
    <xf numFmtId="0" fontId="10" fillId="2" borderId="0" xfId="0" applyFont="1" applyFill="1" applyBorder="1" applyAlignment="1" applyProtection="1">
      <alignment horizontal="left"/>
      <protection hidden="1"/>
    </xf>
    <xf numFmtId="171" fontId="10" fillId="2" borderId="0" xfId="3" applyNumberFormat="1" applyFont="1" applyFill="1" applyBorder="1" applyAlignment="1" applyProtection="1">
      <alignment horizontal="right"/>
      <protection hidden="1"/>
    </xf>
    <xf numFmtId="171" fontId="10" fillId="2" borderId="8" xfId="0" applyNumberFormat="1" applyFont="1" applyFill="1" applyBorder="1" applyAlignment="1" applyProtection="1">
      <alignment horizontal="left" wrapText="1"/>
      <protection hidden="1"/>
    </xf>
    <xf numFmtId="0" fontId="14" fillId="2" borderId="2" xfId="0" applyFont="1" applyFill="1" applyBorder="1" applyAlignment="1" applyProtection="1">
      <alignment horizontal="right"/>
      <protection hidden="1"/>
    </xf>
    <xf numFmtId="0" fontId="14" fillId="2" borderId="7" xfId="0" applyFont="1" applyFill="1" applyBorder="1" applyAlignment="1" applyProtection="1">
      <alignment horizontal="left"/>
      <protection hidden="1"/>
    </xf>
    <xf numFmtId="171" fontId="10" fillId="2" borderId="8" xfId="0" applyNumberFormat="1" applyFont="1" applyFill="1" applyBorder="1" applyAlignment="1" applyProtection="1">
      <alignment horizontal="left"/>
      <protection hidden="1"/>
    </xf>
    <xf numFmtId="0" fontId="10" fillId="2" borderId="3" xfId="0" applyFont="1" applyFill="1" applyBorder="1" applyAlignment="1" applyProtection="1">
      <alignment horizontal="center"/>
      <protection hidden="1"/>
    </xf>
    <xf numFmtId="0" fontId="10" fillId="2" borderId="13" xfId="0" applyFont="1" applyFill="1" applyBorder="1" applyAlignment="1" applyProtection="1">
      <alignment horizontal="left"/>
      <protection hidden="1"/>
    </xf>
    <xf numFmtId="171" fontId="10" fillId="2" borderId="9" xfId="3" applyNumberFormat="1" applyFont="1" applyFill="1" applyBorder="1" applyAlignment="1" applyProtection="1">
      <alignment horizontal="right"/>
      <protection hidden="1"/>
    </xf>
    <xf numFmtId="171" fontId="10" fillId="2" borderId="10" xfId="0" applyNumberFormat="1" applyFont="1" applyFill="1" applyBorder="1" applyAlignment="1" applyProtection="1">
      <alignment horizontal="left"/>
      <protection hidden="1"/>
    </xf>
    <xf numFmtId="0" fontId="10" fillId="2" borderId="4" xfId="0" applyFont="1" applyFill="1" applyBorder="1" applyProtection="1">
      <protection hidden="1"/>
    </xf>
    <xf numFmtId="0" fontId="10" fillId="2" borderId="14" xfId="0" applyFont="1" applyFill="1" applyBorder="1" applyAlignment="1" applyProtection="1">
      <alignment horizontal="left"/>
      <protection hidden="1"/>
    </xf>
    <xf numFmtId="0" fontId="10" fillId="2" borderId="5" xfId="0" applyFont="1" applyFill="1" applyBorder="1" applyAlignment="1" applyProtection="1">
      <alignment horizontal="left"/>
      <protection hidden="1"/>
    </xf>
    <xf numFmtId="0" fontId="10" fillId="2" borderId="6" xfId="0" applyFont="1" applyFill="1" applyBorder="1" applyAlignment="1" applyProtection="1">
      <alignment horizontal="left"/>
      <protection hidden="1"/>
    </xf>
    <xf numFmtId="0" fontId="10" fillId="0" borderId="0" xfId="0" applyFont="1" applyBorder="1" applyProtection="1">
      <protection hidden="1"/>
    </xf>
    <xf numFmtId="0" fontId="10" fillId="0" borderId="0" xfId="0" applyFont="1" applyBorder="1" applyAlignment="1" applyProtection="1">
      <alignment horizontal="left" indent="5"/>
      <protection hidden="1"/>
    </xf>
    <xf numFmtId="0" fontId="10" fillId="0" borderId="0" xfId="0" applyFont="1" applyBorder="1" applyAlignment="1" applyProtection="1">
      <alignment horizontal="center"/>
      <protection hidden="1"/>
    </xf>
    <xf numFmtId="174" fontId="10" fillId="0" borderId="0" xfId="0" applyNumberFormat="1" applyFont="1" applyBorder="1" applyProtection="1">
      <protection hidden="1"/>
    </xf>
    <xf numFmtId="0" fontId="10" fillId="0" borderId="0" xfId="0" applyFont="1" applyFill="1" applyBorder="1"/>
    <xf numFmtId="0" fontId="10" fillId="0" borderId="0" xfId="0" applyFont="1" applyBorder="1"/>
    <xf numFmtId="0" fontId="10" fillId="0" borderId="4" xfId="0" applyFont="1" applyBorder="1" applyProtection="1">
      <protection hidden="1"/>
    </xf>
    <xf numFmtId="0" fontId="10" fillId="0" borderId="4" xfId="0" applyFont="1" applyBorder="1" applyAlignment="1" applyProtection="1">
      <alignment horizontal="center"/>
      <protection hidden="1"/>
    </xf>
    <xf numFmtId="0" fontId="10" fillId="2" borderId="0" xfId="0" applyFont="1" applyFill="1" applyAlignment="1">
      <alignment horizontal="left"/>
    </xf>
    <xf numFmtId="0" fontId="10" fillId="0" borderId="0" xfId="0" applyFont="1" applyAlignment="1">
      <alignment horizontal="left"/>
    </xf>
    <xf numFmtId="174" fontId="11" fillId="0" borderId="12" xfId="0" applyNumberFormat="1" applyFont="1" applyBorder="1" applyProtection="1">
      <protection hidden="1"/>
    </xf>
    <xf numFmtId="0" fontId="17" fillId="0" borderId="0" xfId="0" applyFont="1"/>
    <xf numFmtId="0" fontId="10" fillId="2" borderId="0" xfId="0" applyFont="1" applyFill="1" applyAlignment="1">
      <alignment horizontal="center"/>
    </xf>
    <xf numFmtId="0" fontId="10" fillId="0" borderId="0" xfId="0" applyFont="1" applyAlignment="1">
      <alignment horizontal="center"/>
    </xf>
    <xf numFmtId="0" fontId="10" fillId="6" borderId="8" xfId="0" applyFont="1" applyFill="1" applyBorder="1"/>
    <xf numFmtId="0" fontId="10" fillId="0" borderId="16" xfId="0" applyFont="1" applyBorder="1" applyAlignment="1">
      <alignment horizontal="left"/>
    </xf>
    <xf numFmtId="0" fontId="10" fillId="0" borderId="12" xfId="0" applyFont="1" applyBorder="1" applyAlignment="1">
      <alignment horizontal="left"/>
    </xf>
    <xf numFmtId="0" fontId="10" fillId="0" borderId="3" xfId="0" applyFont="1" applyBorder="1" applyAlignment="1">
      <alignment horizontal="center" vertical="center"/>
    </xf>
    <xf numFmtId="0" fontId="10" fillId="0" borderId="1" xfId="0" applyFont="1" applyBorder="1"/>
    <xf numFmtId="0" fontId="10" fillId="0" borderId="12" xfId="0" applyFont="1" applyBorder="1" applyAlignment="1">
      <alignment horizontal="center"/>
    </xf>
    <xf numFmtId="0" fontId="10" fillId="0" borderId="12" xfId="0" applyFont="1" applyBorder="1"/>
    <xf numFmtId="16" fontId="10" fillId="0" borderId="1" xfId="0" applyNumberFormat="1" applyFont="1" applyBorder="1"/>
    <xf numFmtId="4" fontId="10" fillId="0" borderId="12" xfId="0" applyNumberFormat="1" applyFont="1" applyBorder="1"/>
    <xf numFmtId="4" fontId="17" fillId="0" borderId="12" xfId="0" applyNumberFormat="1" applyFont="1" applyBorder="1"/>
    <xf numFmtId="0" fontId="10" fillId="0" borderId="8" xfId="0" applyFont="1" applyFill="1" applyBorder="1"/>
    <xf numFmtId="0" fontId="10" fillId="0" borderId="2" xfId="0" applyFont="1" applyFill="1" applyBorder="1" applyAlignment="1">
      <alignment horizontal="center"/>
    </xf>
    <xf numFmtId="4" fontId="17" fillId="0" borderId="2" xfId="0" applyNumberFormat="1" applyFont="1" applyFill="1" applyBorder="1"/>
    <xf numFmtId="0" fontId="10" fillId="2" borderId="16" xfId="0" applyFont="1" applyFill="1" applyBorder="1"/>
    <xf numFmtId="0" fontId="10" fillId="2" borderId="16" xfId="0" applyFont="1" applyFill="1" applyBorder="1" applyAlignment="1">
      <alignment horizontal="center"/>
    </xf>
    <xf numFmtId="4" fontId="10" fillId="0" borderId="12" xfId="0" applyNumberFormat="1" applyFont="1" applyBorder="1" applyAlignment="1">
      <alignment horizontal="center"/>
    </xf>
    <xf numFmtId="0" fontId="18" fillId="0" borderId="1" xfId="0" applyFont="1" applyBorder="1"/>
    <xf numFmtId="0" fontId="18" fillId="0" borderId="12" xfId="0" applyFont="1" applyBorder="1" applyAlignment="1">
      <alignment horizontal="center"/>
    </xf>
    <xf numFmtId="0" fontId="18" fillId="0" borderId="12" xfId="0" applyFont="1" applyBorder="1"/>
    <xf numFmtId="4" fontId="18" fillId="0" borderId="12" xfId="0" applyNumberFormat="1" applyFont="1" applyBorder="1"/>
    <xf numFmtId="4" fontId="10" fillId="2" borderId="16" xfId="0" applyNumberFormat="1" applyFont="1" applyFill="1" applyBorder="1"/>
    <xf numFmtId="0" fontId="10" fillId="2" borderId="0" xfId="0" applyFont="1" applyFill="1" applyBorder="1"/>
    <xf numFmtId="0" fontId="10" fillId="2" borderId="0" xfId="0" applyFont="1" applyFill="1" applyBorder="1" applyAlignment="1">
      <alignment horizontal="center"/>
    </xf>
    <xf numFmtId="4" fontId="10" fillId="2" borderId="0" xfId="0" applyNumberFormat="1" applyFont="1" applyFill="1" applyBorder="1"/>
    <xf numFmtId="0" fontId="10" fillId="0" borderId="1" xfId="0" applyFont="1" applyBorder="1" applyAlignment="1">
      <alignment horizontal="left"/>
    </xf>
    <xf numFmtId="0" fontId="10" fillId="6" borderId="0" xfId="0" applyFont="1" applyFill="1"/>
    <xf numFmtId="175" fontId="10" fillId="0" borderId="12" xfId="1" applyNumberFormat="1" applyFont="1" applyBorder="1" applyAlignment="1" applyProtection="1">
      <alignment horizontal="center"/>
      <protection hidden="1"/>
    </xf>
    <xf numFmtId="0" fontId="10" fillId="0" borderId="12" xfId="0" applyFont="1" applyBorder="1" applyAlignment="1" applyProtection="1">
      <protection hidden="1"/>
    </xf>
    <xf numFmtId="175" fontId="10" fillId="0" borderId="12" xfId="1" quotePrefix="1" applyNumberFormat="1" applyFont="1" applyBorder="1" applyAlignment="1" applyProtection="1">
      <alignment horizontal="center"/>
      <protection hidden="1"/>
    </xf>
    <xf numFmtId="4" fontId="10" fillId="0" borderId="12" xfId="1" applyNumberFormat="1" applyFont="1" applyBorder="1" applyAlignment="1" applyProtection="1">
      <protection hidden="1"/>
    </xf>
    <xf numFmtId="4" fontId="10" fillId="0" borderId="12" xfId="1" applyNumberFormat="1" applyFont="1" applyBorder="1" applyProtection="1">
      <protection hidden="1"/>
    </xf>
    <xf numFmtId="4" fontId="10" fillId="0" borderId="12" xfId="1" quotePrefix="1" applyNumberFormat="1" applyFont="1" applyBorder="1" applyProtection="1">
      <protection hidden="1"/>
    </xf>
    <xf numFmtId="4" fontId="10" fillId="0" borderId="0" xfId="1" applyNumberFormat="1" applyFont="1" applyProtection="1">
      <protection hidden="1"/>
    </xf>
    <xf numFmtId="4" fontId="10" fillId="0" borderId="17" xfId="1" applyNumberFormat="1" applyFont="1" applyBorder="1" applyProtection="1">
      <protection hidden="1"/>
    </xf>
    <xf numFmtId="0" fontId="10" fillId="0" borderId="2" xfId="0" applyFont="1" applyFill="1" applyBorder="1" applyProtection="1">
      <protection hidden="1"/>
    </xf>
    <xf numFmtId="4" fontId="10" fillId="0" borderId="18" xfId="1" applyNumberFormat="1" applyFont="1" applyBorder="1" applyProtection="1">
      <protection hidden="1"/>
    </xf>
    <xf numFmtId="176" fontId="10" fillId="0" borderId="12" xfId="1" quotePrefix="1" applyNumberFormat="1" applyFont="1" applyBorder="1" applyProtection="1">
      <protection hidden="1"/>
    </xf>
    <xf numFmtId="4" fontId="10" fillId="0" borderId="3" xfId="1" quotePrefix="1" applyNumberFormat="1" applyFont="1" applyBorder="1" applyProtection="1">
      <protection hidden="1"/>
    </xf>
    <xf numFmtId="175" fontId="10" fillId="0" borderId="15" xfId="1" applyNumberFormat="1" applyFont="1" applyBorder="1" applyAlignment="1" applyProtection="1">
      <alignment horizontal="center"/>
      <protection hidden="1"/>
    </xf>
    <xf numFmtId="4" fontId="10" fillId="0" borderId="15" xfId="1" applyNumberFormat="1" applyFont="1" applyBorder="1" applyProtection="1">
      <protection hidden="1"/>
    </xf>
    <xf numFmtId="4" fontId="10" fillId="0" borderId="19" xfId="1" applyNumberFormat="1" applyFont="1" applyBorder="1" applyProtection="1">
      <protection hidden="1"/>
    </xf>
    <xf numFmtId="175" fontId="10" fillId="0" borderId="1" xfId="1" applyNumberFormat="1" applyFont="1" applyBorder="1" applyAlignment="1" applyProtection="1">
      <alignment horizontal="center"/>
      <protection hidden="1"/>
    </xf>
    <xf numFmtId="4" fontId="10" fillId="0" borderId="1" xfId="1" applyNumberFormat="1" applyFont="1" applyBorder="1" applyAlignment="1" applyProtection="1">
      <protection hidden="1"/>
    </xf>
    <xf numFmtId="4" fontId="10" fillId="0" borderId="1" xfId="1" applyNumberFormat="1" applyFont="1" applyBorder="1" applyProtection="1">
      <protection hidden="1"/>
    </xf>
    <xf numFmtId="4" fontId="10" fillId="0" borderId="20" xfId="1" applyNumberFormat="1" applyFont="1" applyBorder="1" applyProtection="1">
      <protection hidden="1"/>
    </xf>
    <xf numFmtId="4" fontId="10" fillId="0" borderId="21" xfId="1" applyNumberFormat="1" applyFont="1" applyBorder="1" applyProtection="1">
      <protection hidden="1"/>
    </xf>
    <xf numFmtId="175" fontId="10" fillId="0" borderId="22" xfId="1" applyNumberFormat="1" applyFont="1" applyBorder="1" applyAlignment="1" applyProtection="1">
      <alignment horizontal="center"/>
      <protection hidden="1"/>
    </xf>
    <xf numFmtId="175" fontId="10" fillId="0" borderId="23" xfId="1" applyNumberFormat="1" applyFont="1" applyBorder="1" applyAlignment="1" applyProtection="1">
      <alignment horizontal="center"/>
      <protection hidden="1"/>
    </xf>
    <xf numFmtId="4" fontId="10" fillId="0" borderId="22" xfId="1" applyNumberFormat="1" applyFont="1" applyBorder="1" applyAlignment="1" applyProtection="1">
      <protection hidden="1"/>
    </xf>
    <xf numFmtId="4" fontId="10" fillId="0" borderId="23" xfId="1" applyNumberFormat="1" applyFont="1" applyBorder="1" applyAlignment="1" applyProtection="1">
      <protection hidden="1"/>
    </xf>
    <xf numFmtId="4" fontId="10" fillId="0" borderId="22" xfId="1" applyNumberFormat="1" applyFont="1" applyBorder="1" applyProtection="1">
      <protection hidden="1"/>
    </xf>
    <xf numFmtId="4" fontId="10" fillId="0" borderId="23" xfId="1" applyNumberFormat="1" applyFont="1" applyBorder="1" applyProtection="1">
      <protection hidden="1"/>
    </xf>
    <xf numFmtId="4" fontId="15" fillId="0" borderId="23" xfId="1" applyNumberFormat="1" applyFont="1" applyBorder="1" applyProtection="1">
      <protection hidden="1"/>
    </xf>
    <xf numFmtId="4" fontId="10" fillId="0" borderId="23" xfId="1" quotePrefix="1" applyNumberFormat="1" applyFont="1" applyBorder="1" applyProtection="1">
      <protection hidden="1"/>
    </xf>
    <xf numFmtId="4" fontId="10" fillId="0" borderId="24" xfId="1" applyNumberFormat="1" applyFont="1" applyBorder="1" applyProtection="1">
      <protection hidden="1"/>
    </xf>
    <xf numFmtId="4" fontId="10" fillId="0" borderId="25" xfId="1" applyNumberFormat="1" applyFont="1" applyBorder="1" applyProtection="1">
      <protection hidden="1"/>
    </xf>
    <xf numFmtId="4" fontId="10" fillId="0" borderId="26" xfId="1" applyNumberFormat="1" applyFont="1" applyBorder="1" applyProtection="1">
      <protection hidden="1"/>
    </xf>
    <xf numFmtId="4" fontId="15" fillId="0" borderId="1" xfId="1" applyNumberFormat="1" applyFont="1" applyBorder="1" applyProtection="1">
      <protection hidden="1"/>
    </xf>
    <xf numFmtId="4" fontId="10" fillId="0" borderId="10" xfId="1" applyNumberFormat="1" applyFont="1" applyBorder="1" applyProtection="1">
      <protection hidden="1"/>
    </xf>
    <xf numFmtId="4" fontId="10" fillId="0" borderId="23" xfId="1" quotePrefix="1" applyNumberFormat="1" applyFont="1" applyBorder="1" applyAlignment="1" applyProtection="1">
      <alignment horizontal="center"/>
      <protection hidden="1"/>
    </xf>
    <xf numFmtId="0" fontId="10" fillId="0" borderId="27" xfId="0" applyFont="1" applyBorder="1"/>
    <xf numFmtId="176" fontId="10" fillId="0" borderId="23" xfId="1" applyNumberFormat="1" applyFont="1" applyBorder="1" applyProtection="1">
      <protection hidden="1"/>
    </xf>
    <xf numFmtId="4" fontId="10" fillId="0" borderId="15" xfId="1" applyNumberFormat="1" applyFont="1" applyBorder="1" applyAlignment="1" applyProtection="1">
      <protection hidden="1"/>
    </xf>
    <xf numFmtId="4" fontId="10" fillId="0" borderId="29" xfId="1" applyNumberFormat="1" applyFont="1" applyBorder="1" applyProtection="1">
      <protection hidden="1"/>
    </xf>
    <xf numFmtId="4" fontId="10" fillId="0" borderId="30" xfId="1" applyNumberFormat="1" applyFont="1" applyBorder="1" applyProtection="1">
      <protection hidden="1"/>
    </xf>
    <xf numFmtId="0" fontId="10" fillId="0" borderId="31" xfId="0" applyFont="1" applyBorder="1"/>
    <xf numFmtId="0" fontId="10" fillId="6" borderId="0" xfId="0" applyFont="1" applyFill="1" applyBorder="1"/>
    <xf numFmtId="4" fontId="10" fillId="0" borderId="0" xfId="0" applyNumberFormat="1" applyFont="1" applyBorder="1"/>
    <xf numFmtId="4" fontId="10" fillId="6" borderId="0" xfId="0" applyNumberFormat="1" applyFont="1" applyFill="1"/>
    <xf numFmtId="0" fontId="10" fillId="2" borderId="9" xfId="0" applyFont="1" applyFill="1" applyBorder="1"/>
    <xf numFmtId="0" fontId="10" fillId="0" borderId="9" xfId="0" applyFont="1" applyFill="1" applyBorder="1"/>
    <xf numFmtId="0" fontId="10" fillId="0" borderId="9" xfId="0" applyFont="1" applyBorder="1"/>
    <xf numFmtId="165" fontId="10" fillId="2" borderId="0" xfId="0" applyNumberFormat="1" applyFont="1" applyFill="1" applyBorder="1"/>
    <xf numFmtId="165" fontId="10" fillId="0" borderId="0" xfId="0" applyNumberFormat="1" applyFont="1" applyFill="1" applyBorder="1"/>
    <xf numFmtId="165" fontId="8" fillId="0" borderId="0" xfId="0" applyNumberFormat="1" applyFont="1" applyFill="1" applyBorder="1"/>
    <xf numFmtId="165" fontId="8" fillId="0" borderId="0" xfId="2" applyNumberFormat="1" applyFont="1" applyFill="1" applyBorder="1"/>
    <xf numFmtId="165" fontId="10" fillId="0" borderId="0" xfId="0" applyNumberFormat="1" applyFont="1"/>
    <xf numFmtId="0" fontId="8" fillId="0" borderId="0" xfId="0" applyFont="1" applyFill="1" applyBorder="1"/>
    <xf numFmtId="167" fontId="8" fillId="0" borderId="0" xfId="2" applyFont="1" applyFill="1" applyBorder="1"/>
    <xf numFmtId="165" fontId="12" fillId="0" borderId="0" xfId="0" applyNumberFormat="1" applyFont="1" applyFill="1" applyBorder="1"/>
    <xf numFmtId="0" fontId="10" fillId="0" borderId="0" xfId="0" applyFont="1" applyFill="1" applyProtection="1">
      <protection hidden="1"/>
    </xf>
    <xf numFmtId="39" fontId="10" fillId="0" borderId="0" xfId="0" applyNumberFormat="1" applyFont="1" applyFill="1"/>
    <xf numFmtId="177" fontId="10" fillId="0" borderId="0" xfId="0" applyNumberFormat="1" applyFont="1" applyFill="1"/>
    <xf numFmtId="165" fontId="10" fillId="0" borderId="0" xfId="0" applyNumberFormat="1" applyFont="1" applyFill="1" applyProtection="1">
      <protection hidden="1"/>
    </xf>
    <xf numFmtId="165" fontId="10" fillId="0" borderId="0" xfId="0" applyNumberFormat="1" applyFont="1" applyFill="1"/>
    <xf numFmtId="165" fontId="10" fillId="2" borderId="0" xfId="0" applyNumberFormat="1" applyFont="1" applyFill="1"/>
    <xf numFmtId="165" fontId="10" fillId="0" borderId="12" xfId="0" applyNumberFormat="1" applyFont="1" applyBorder="1" applyProtection="1">
      <protection hidden="1"/>
    </xf>
    <xf numFmtId="0" fontId="8" fillId="0" borderId="12" xfId="0" applyFont="1" applyBorder="1" applyAlignment="1" applyProtection="1">
      <alignment horizontal="center"/>
      <protection hidden="1"/>
    </xf>
    <xf numFmtId="0" fontId="13" fillId="2" borderId="12" xfId="0" applyFont="1" applyFill="1" applyBorder="1" applyAlignment="1" applyProtection="1">
      <alignment horizontal="center"/>
      <protection hidden="1"/>
    </xf>
    <xf numFmtId="0" fontId="10" fillId="2" borderId="12" xfId="0" applyFont="1" applyFill="1" applyBorder="1" applyAlignment="1" applyProtection="1">
      <alignment horizontal="center"/>
      <protection hidden="1"/>
    </xf>
    <xf numFmtId="0" fontId="10" fillId="2" borderId="12" xfId="0" applyFont="1" applyFill="1" applyBorder="1" applyProtection="1">
      <protection hidden="1"/>
    </xf>
    <xf numFmtId="165" fontId="10" fillId="2" borderId="12" xfId="0" applyNumberFormat="1" applyFont="1" applyFill="1" applyBorder="1" applyProtection="1">
      <protection hidden="1"/>
    </xf>
    <xf numFmtId="2" fontId="10" fillId="0" borderId="0" xfId="0" applyNumberFormat="1" applyFont="1" applyFill="1"/>
    <xf numFmtId="0" fontId="8" fillId="0" borderId="4" xfId="0" applyFont="1" applyBorder="1" applyAlignment="1" applyProtection="1">
      <alignment horizontal="center"/>
      <protection hidden="1"/>
    </xf>
    <xf numFmtId="165" fontId="10" fillId="0" borderId="4" xfId="0" applyNumberFormat="1" applyFont="1" applyBorder="1" applyProtection="1">
      <protection hidden="1"/>
    </xf>
    <xf numFmtId="0" fontId="10" fillId="0" borderId="0" xfId="0" applyFont="1" applyBorder="1" applyAlignment="1" applyProtection="1">
      <alignment horizontal="left"/>
      <protection hidden="1"/>
    </xf>
    <xf numFmtId="165" fontId="10" fillId="0" borderId="0" xfId="0" applyNumberFormat="1" applyFont="1" applyBorder="1" applyProtection="1">
      <protection hidden="1"/>
    </xf>
    <xf numFmtId="0" fontId="0" fillId="7" borderId="7" xfId="0" applyFill="1" applyBorder="1"/>
    <xf numFmtId="0" fontId="0" fillId="7" borderId="0" xfId="0" applyFill="1" applyBorder="1"/>
    <xf numFmtId="0" fontId="10" fillId="7" borderId="0" xfId="0" applyFont="1" applyFill="1" applyBorder="1"/>
    <xf numFmtId="0" fontId="0" fillId="7" borderId="13" xfId="0" applyFill="1" applyBorder="1"/>
    <xf numFmtId="0" fontId="16" fillId="7" borderId="0" xfId="0" applyFont="1" applyFill="1" applyBorder="1"/>
    <xf numFmtId="0" fontId="27" fillId="7" borderId="0" xfId="0" applyFont="1" applyFill="1" applyBorder="1"/>
    <xf numFmtId="0" fontId="0" fillId="2" borderId="0" xfId="0" applyFill="1" applyBorder="1" applyAlignment="1">
      <alignment wrapText="1"/>
    </xf>
    <xf numFmtId="0" fontId="10" fillId="2" borderId="0" xfId="0" applyFont="1" applyFill="1" applyBorder="1" applyAlignment="1">
      <alignment wrapText="1"/>
    </xf>
    <xf numFmtId="0" fontId="0" fillId="2" borderId="5" xfId="0" applyFill="1" applyBorder="1" applyAlignment="1">
      <alignment wrapText="1"/>
    </xf>
    <xf numFmtId="0" fontId="0" fillId="7" borderId="0" xfId="0" applyFill="1" applyBorder="1" applyAlignment="1">
      <alignment wrapText="1"/>
    </xf>
    <xf numFmtId="0" fontId="10" fillId="7" borderId="0" xfId="0" applyFont="1" applyFill="1" applyBorder="1" applyAlignment="1">
      <alignment wrapText="1"/>
    </xf>
    <xf numFmtId="0" fontId="0" fillId="7" borderId="9" xfId="0" applyFill="1" applyBorder="1" applyAlignment="1">
      <alignment wrapText="1"/>
    </xf>
    <xf numFmtId="0" fontId="0" fillId="2" borderId="0" xfId="0" applyFill="1" applyAlignment="1">
      <alignment wrapText="1"/>
    </xf>
    <xf numFmtId="0" fontId="0" fillId="0" borderId="0" xfId="0" applyAlignment="1">
      <alignment wrapText="1"/>
    </xf>
    <xf numFmtId="0" fontId="0" fillId="2" borderId="0" xfId="0" applyFill="1" applyBorder="1" applyAlignment="1">
      <alignment vertical="top"/>
    </xf>
    <xf numFmtId="0" fontId="8" fillId="2" borderId="0" xfId="0" applyFont="1" applyFill="1" applyBorder="1" applyAlignment="1">
      <alignment vertical="top" wrapText="1"/>
    </xf>
    <xf numFmtId="0" fontId="10" fillId="7" borderId="0" xfId="0" applyFont="1" applyFill="1" applyBorder="1" applyAlignment="1">
      <alignment vertical="top"/>
    </xf>
    <xf numFmtId="0" fontId="0" fillId="7" borderId="0" xfId="0" applyFill="1"/>
    <xf numFmtId="0" fontId="10" fillId="7" borderId="9" xfId="0" applyFont="1" applyFill="1" applyBorder="1"/>
    <xf numFmtId="0" fontId="10" fillId="2" borderId="0" xfId="0" applyFont="1" applyFill="1" applyProtection="1">
      <protection hidden="1"/>
    </xf>
    <xf numFmtId="0" fontId="10" fillId="2" borderId="0" xfId="0" applyFont="1" applyFill="1" applyAlignment="1" applyProtection="1">
      <alignment horizontal="left"/>
      <protection hidden="1"/>
    </xf>
    <xf numFmtId="0" fontId="10" fillId="0" borderId="3" xfId="0" applyFont="1" applyFill="1" applyBorder="1" applyProtection="1">
      <protection hidden="1"/>
    </xf>
    <xf numFmtId="0" fontId="10" fillId="2" borderId="0" xfId="0" applyFont="1" applyFill="1" applyBorder="1" applyProtection="1">
      <protection hidden="1"/>
    </xf>
    <xf numFmtId="0" fontId="10" fillId="2" borderId="14" xfId="0" applyFont="1" applyFill="1" applyBorder="1" applyAlignment="1" applyProtection="1">
      <alignment horizontal="center"/>
      <protection hidden="1"/>
    </xf>
    <xf numFmtId="0" fontId="10" fillId="2" borderId="7" xfId="0" applyFont="1" applyFill="1" applyBorder="1" applyAlignment="1" applyProtection="1">
      <alignment horizontal="center"/>
      <protection hidden="1"/>
    </xf>
    <xf numFmtId="0" fontId="10" fillId="0" borderId="12" xfId="0" applyFont="1" applyFill="1" applyBorder="1" applyProtection="1">
      <protection hidden="1"/>
    </xf>
    <xf numFmtId="0" fontId="10" fillId="2" borderId="7" xfId="0" applyFont="1" applyFill="1" applyBorder="1" applyProtection="1">
      <protection hidden="1"/>
    </xf>
    <xf numFmtId="164" fontId="10" fillId="2" borderId="7" xfId="2" applyNumberFormat="1" applyFont="1" applyFill="1" applyBorder="1" applyAlignment="1" applyProtection="1">
      <alignment horizontal="left"/>
      <protection hidden="1"/>
    </xf>
    <xf numFmtId="170" fontId="10" fillId="2" borderId="8" xfId="1" applyNumberFormat="1" applyFont="1" applyFill="1" applyBorder="1" applyAlignment="1" applyProtection="1">
      <alignment horizontal="left"/>
      <protection hidden="1"/>
    </xf>
    <xf numFmtId="0" fontId="10" fillId="2" borderId="0" xfId="0" applyFont="1" applyFill="1" applyBorder="1" applyAlignment="1" applyProtection="1">
      <alignment horizontal="center"/>
      <protection hidden="1"/>
    </xf>
    <xf numFmtId="0" fontId="14" fillId="2" borderId="0" xfId="0" applyFont="1" applyFill="1" applyBorder="1" applyAlignment="1" applyProtection="1">
      <alignment horizontal="right"/>
      <protection hidden="1"/>
    </xf>
    <xf numFmtId="0" fontId="14" fillId="2" borderId="0" xfId="0" applyFont="1" applyFill="1" applyBorder="1" applyAlignment="1" applyProtection="1">
      <alignment horizontal="left"/>
      <protection hidden="1"/>
    </xf>
    <xf numFmtId="173" fontId="10" fillId="2" borderId="7" xfId="3" applyNumberFormat="1" applyFont="1" applyFill="1" applyBorder="1" applyAlignment="1" applyProtection="1">
      <alignment horizontal="left"/>
      <protection hidden="1"/>
    </xf>
    <xf numFmtId="167" fontId="10" fillId="2" borderId="7" xfId="2" applyFont="1" applyFill="1" applyBorder="1" applyAlignment="1" applyProtection="1">
      <alignment horizontal="left"/>
      <protection hidden="1"/>
    </xf>
    <xf numFmtId="166" fontId="10" fillId="2" borderId="13" xfId="0" applyNumberFormat="1" applyFont="1" applyFill="1" applyBorder="1" applyAlignment="1" applyProtection="1">
      <alignment horizontal="left"/>
      <protection hidden="1"/>
    </xf>
    <xf numFmtId="0" fontId="10" fillId="2" borderId="10" xfId="0" applyFont="1" applyFill="1" applyBorder="1" applyAlignment="1" applyProtection="1">
      <alignment horizontal="left"/>
      <protection hidden="1"/>
    </xf>
    <xf numFmtId="0" fontId="10" fillId="0" borderId="0" xfId="0" applyFont="1" applyFill="1" applyBorder="1" applyProtection="1">
      <protection hidden="1"/>
    </xf>
    <xf numFmtId="0" fontId="8" fillId="0" borderId="0" xfId="0" applyFont="1" applyBorder="1" applyAlignment="1" applyProtection="1">
      <alignment horizontal="center"/>
      <protection hidden="1"/>
    </xf>
    <xf numFmtId="9" fontId="10" fillId="2" borderId="13" xfId="3" applyFont="1" applyFill="1" applyBorder="1" applyAlignment="1" applyProtection="1">
      <alignment horizontal="left"/>
      <protection hidden="1"/>
    </xf>
    <xf numFmtId="9" fontId="10" fillId="2" borderId="10" xfId="3" applyFont="1" applyFill="1" applyBorder="1" applyAlignment="1" applyProtection="1">
      <alignment horizontal="left"/>
      <protection hidden="1"/>
    </xf>
    <xf numFmtId="0" fontId="10" fillId="0" borderId="12" xfId="0" applyFont="1" applyFill="1" applyBorder="1"/>
    <xf numFmtId="165" fontId="10" fillId="0" borderId="12" xfId="0" applyNumberFormat="1" applyFont="1" applyBorder="1"/>
    <xf numFmtId="165" fontId="10" fillId="0" borderId="12" xfId="0" applyNumberFormat="1" applyFont="1" applyFill="1" applyBorder="1"/>
    <xf numFmtId="164" fontId="10" fillId="2" borderId="13" xfId="2" applyNumberFormat="1" applyFont="1" applyFill="1" applyBorder="1" applyAlignment="1" applyProtection="1">
      <alignment horizontal="left"/>
      <protection hidden="1"/>
    </xf>
    <xf numFmtId="165" fontId="10" fillId="0" borderId="0" xfId="0" applyNumberFormat="1" applyFont="1" applyBorder="1"/>
    <xf numFmtId="168" fontId="10" fillId="2" borderId="10" xfId="1" applyFont="1" applyFill="1" applyBorder="1" applyAlignment="1" applyProtection="1">
      <alignment horizontal="left"/>
      <protection hidden="1"/>
    </xf>
    <xf numFmtId="39" fontId="19" fillId="0" borderId="0" xfId="0" applyNumberFormat="1" applyFont="1" applyFill="1" applyBorder="1" applyProtection="1">
      <protection hidden="1"/>
    </xf>
    <xf numFmtId="165" fontId="19" fillId="0" borderId="0" xfId="0" applyNumberFormat="1" applyFont="1" applyFill="1" applyBorder="1" applyProtection="1">
      <protection hidden="1"/>
    </xf>
    <xf numFmtId="167" fontId="12" fillId="0" borderId="0" xfId="2" applyFont="1" applyFill="1" applyBorder="1" applyProtection="1">
      <protection hidden="1"/>
    </xf>
    <xf numFmtId="0" fontId="0" fillId="7" borderId="0" xfId="0" applyFill="1" applyBorder="1" applyAlignment="1">
      <alignment horizontal="left" vertical="top"/>
    </xf>
    <xf numFmtId="0" fontId="10" fillId="2" borderId="0" xfId="0" applyFont="1" applyFill="1" applyBorder="1" applyAlignment="1">
      <alignment vertical="top"/>
    </xf>
    <xf numFmtId="0" fontId="10" fillId="0" borderId="12" xfId="0" applyFont="1" applyBorder="1" applyAlignment="1">
      <alignment horizontal="center"/>
    </xf>
    <xf numFmtId="0" fontId="3" fillId="3" borderId="0" xfId="0" applyFont="1" applyFill="1" applyAlignment="1" applyProtection="1">
      <alignment horizontal="center"/>
      <protection hidden="1"/>
    </xf>
    <xf numFmtId="0" fontId="4" fillId="4" borderId="0" xfId="0" applyFont="1" applyFill="1" applyBorder="1" applyAlignment="1" applyProtection="1">
      <alignment horizontal="center"/>
      <protection hidden="1"/>
    </xf>
    <xf numFmtId="14" fontId="5" fillId="4" borderId="0" xfId="0" applyNumberFormat="1" applyFont="1" applyFill="1" applyBorder="1" applyAlignment="1" applyProtection="1">
      <alignment horizontal="center"/>
      <protection hidden="1"/>
    </xf>
    <xf numFmtId="174" fontId="11" fillId="0" borderId="3" xfId="0" applyNumberFormat="1" applyFont="1" applyBorder="1" applyAlignment="1" applyProtection="1">
      <alignment horizontal="center" vertical="center"/>
      <protection hidden="1"/>
    </xf>
    <xf numFmtId="174" fontId="11" fillId="0" borderId="12" xfId="0" applyNumberFormat="1" applyFont="1" applyBorder="1" applyAlignment="1" applyProtection="1">
      <alignment horizontal="center" vertical="center"/>
      <protection hidden="1"/>
    </xf>
    <xf numFmtId="0" fontId="11" fillId="2" borderId="9" xfId="0" applyFont="1" applyFill="1" applyBorder="1" applyAlignment="1" applyProtection="1">
      <alignment horizontal="center" vertical="center" wrapText="1"/>
      <protection hidden="1"/>
    </xf>
    <xf numFmtId="0" fontId="11" fillId="2" borderId="10" xfId="0" applyFont="1" applyFill="1" applyBorder="1" applyAlignment="1" applyProtection="1">
      <alignment horizontal="center" vertical="center" wrapText="1"/>
      <protection hidden="1"/>
    </xf>
    <xf numFmtId="0" fontId="8" fillId="3" borderId="16" xfId="0" applyFont="1" applyFill="1" applyBorder="1" applyAlignment="1">
      <alignment horizontal="center"/>
    </xf>
    <xf numFmtId="0" fontId="8" fillId="4" borderId="16" xfId="0" applyFont="1" applyFill="1" applyBorder="1" applyAlignment="1" applyProtection="1">
      <alignment horizontal="center"/>
      <protection hidden="1"/>
    </xf>
    <xf numFmtId="0" fontId="10" fillId="0" borderId="16" xfId="0" applyFont="1" applyBorder="1" applyAlignment="1" applyProtection="1">
      <alignment horizontal="right"/>
      <protection hidden="1"/>
    </xf>
    <xf numFmtId="0" fontId="11" fillId="2" borderId="0" xfId="0" applyFont="1" applyFill="1" applyBorder="1" applyAlignment="1" applyProtection="1">
      <alignment horizontal="center" vertical="center" wrapText="1"/>
      <protection hidden="1"/>
    </xf>
    <xf numFmtId="0" fontId="11" fillId="2" borderId="8" xfId="0" applyFont="1" applyFill="1" applyBorder="1" applyAlignment="1" applyProtection="1">
      <alignment horizontal="center" vertical="center" wrapText="1"/>
      <protection hidden="1"/>
    </xf>
    <xf numFmtId="0" fontId="11" fillId="0" borderId="10" xfId="0" applyFont="1" applyBorder="1" applyAlignment="1" applyProtection="1">
      <alignment horizontal="center" vertical="center"/>
      <protection hidden="1"/>
    </xf>
    <xf numFmtId="0" fontId="11" fillId="0" borderId="1" xfId="0" applyFont="1" applyBorder="1" applyAlignment="1" applyProtection="1">
      <alignment horizontal="center" vertical="center"/>
      <protection hidden="1"/>
    </xf>
    <xf numFmtId="0" fontId="11" fillId="0" borderId="3" xfId="0" applyFont="1" applyBorder="1" applyAlignment="1" applyProtection="1">
      <alignment horizontal="center" vertical="center"/>
      <protection hidden="1"/>
    </xf>
    <xf numFmtId="0" fontId="11" fillId="0" borderId="12" xfId="0" applyFont="1" applyBorder="1" applyAlignment="1" applyProtection="1">
      <alignment horizontal="center" vertical="center"/>
      <protection hidden="1"/>
    </xf>
    <xf numFmtId="0" fontId="10" fillId="2" borderId="7" xfId="0" applyFont="1" applyFill="1" applyBorder="1" applyAlignment="1" applyProtection="1">
      <alignment horizontal="left"/>
      <protection hidden="1"/>
    </xf>
    <xf numFmtId="0" fontId="10" fillId="2" borderId="0" xfId="0" applyFont="1" applyFill="1" applyBorder="1" applyAlignment="1" applyProtection="1">
      <alignment horizontal="left"/>
      <protection hidden="1"/>
    </xf>
    <xf numFmtId="0" fontId="10" fillId="2" borderId="8" xfId="0" applyFont="1" applyFill="1" applyBorder="1" applyAlignment="1" applyProtection="1">
      <alignment horizontal="left"/>
      <protection hidden="1"/>
    </xf>
    <xf numFmtId="0" fontId="10" fillId="2" borderId="13" xfId="0" applyFont="1" applyFill="1" applyBorder="1" applyAlignment="1" applyProtection="1">
      <alignment horizontal="left"/>
      <protection hidden="1"/>
    </xf>
    <xf numFmtId="0" fontId="10" fillId="2" borderId="9" xfId="0" applyFont="1" applyFill="1" applyBorder="1" applyAlignment="1" applyProtection="1">
      <alignment horizontal="left"/>
      <protection hidden="1"/>
    </xf>
    <xf numFmtId="0" fontId="10" fillId="2" borderId="14" xfId="0" applyFont="1" applyFill="1" applyBorder="1" applyAlignment="1" applyProtection="1">
      <alignment horizontal="left"/>
      <protection hidden="1"/>
    </xf>
    <xf numFmtId="0" fontId="10" fillId="2" borderId="5" xfId="0" applyFont="1" applyFill="1" applyBorder="1" applyAlignment="1" applyProtection="1">
      <alignment horizontal="left"/>
      <protection hidden="1"/>
    </xf>
    <xf numFmtId="0" fontId="11" fillId="2" borderId="15" xfId="0" applyFont="1" applyFill="1" applyBorder="1" applyAlignment="1" applyProtection="1">
      <alignment horizontal="left"/>
      <protection hidden="1"/>
    </xf>
    <xf numFmtId="0" fontId="11" fillId="2" borderId="16" xfId="0" applyFont="1" applyFill="1" applyBorder="1" applyAlignment="1" applyProtection="1">
      <alignment horizontal="left"/>
      <protection hidden="1"/>
    </xf>
    <xf numFmtId="0" fontId="12" fillId="2" borderId="16" xfId="0" applyFont="1" applyFill="1" applyBorder="1" applyAlignment="1" applyProtection="1">
      <alignment horizontal="center"/>
      <protection hidden="1"/>
    </xf>
    <xf numFmtId="0" fontId="10" fillId="2" borderId="13" xfId="0" applyFont="1" applyFill="1" applyBorder="1" applyAlignment="1" applyProtection="1">
      <alignment horizontal="center"/>
      <protection hidden="1"/>
    </xf>
    <xf numFmtId="0" fontId="10" fillId="2" borderId="9" xfId="0" applyFont="1" applyFill="1" applyBorder="1" applyAlignment="1" applyProtection="1">
      <alignment horizontal="center"/>
      <protection hidden="1"/>
    </xf>
    <xf numFmtId="0" fontId="10" fillId="2" borderId="10" xfId="0" applyFont="1" applyFill="1" applyBorder="1" applyAlignment="1" applyProtection="1">
      <alignment horizontal="center"/>
      <protection hidden="1"/>
    </xf>
    <xf numFmtId="0" fontId="10" fillId="2" borderId="1" xfId="0" applyFont="1" applyFill="1" applyBorder="1" applyAlignment="1" applyProtection="1">
      <alignment horizontal="center" vertical="center"/>
      <protection hidden="1"/>
    </xf>
    <xf numFmtId="0" fontId="10" fillId="2" borderId="14" xfId="0" applyFont="1" applyFill="1" applyBorder="1" applyAlignment="1" applyProtection="1">
      <alignment horizontal="center" vertical="center"/>
      <protection hidden="1"/>
    </xf>
    <xf numFmtId="0" fontId="10" fillId="2" borderId="5" xfId="0" applyFont="1" applyFill="1" applyBorder="1" applyAlignment="1" applyProtection="1">
      <alignment horizontal="center" vertical="center"/>
      <protection hidden="1"/>
    </xf>
    <xf numFmtId="0" fontId="10" fillId="2" borderId="6" xfId="0" applyFont="1" applyFill="1" applyBorder="1" applyAlignment="1" applyProtection="1">
      <alignment horizontal="center" vertical="center"/>
      <protection hidden="1"/>
    </xf>
    <xf numFmtId="0" fontId="10" fillId="2" borderId="13" xfId="0" applyFont="1" applyFill="1" applyBorder="1" applyAlignment="1" applyProtection="1">
      <alignment horizontal="center" vertical="center"/>
      <protection hidden="1"/>
    </xf>
    <xf numFmtId="0" fontId="10" fillId="2" borderId="9" xfId="0" applyFont="1" applyFill="1" applyBorder="1" applyAlignment="1" applyProtection="1">
      <alignment horizontal="center" vertical="center"/>
      <protection hidden="1"/>
    </xf>
    <xf numFmtId="0" fontId="10" fillId="2" borderId="10" xfId="0" applyFont="1" applyFill="1" applyBorder="1" applyAlignment="1" applyProtection="1">
      <alignment horizontal="center" vertical="center"/>
      <protection hidden="1"/>
    </xf>
    <xf numFmtId="0" fontId="10" fillId="2" borderId="15" xfId="0" applyFont="1" applyFill="1" applyBorder="1" applyAlignment="1" applyProtection="1">
      <alignment horizontal="left"/>
      <protection hidden="1"/>
    </xf>
    <xf numFmtId="0" fontId="10" fillId="2" borderId="16" xfId="0" applyFont="1" applyFill="1" applyBorder="1" applyAlignment="1" applyProtection="1">
      <alignment horizontal="left"/>
      <protection hidden="1"/>
    </xf>
    <xf numFmtId="0" fontId="10" fillId="2" borderId="16" xfId="0" applyFont="1" applyFill="1" applyBorder="1" applyAlignment="1">
      <alignment horizontal="left" vertical="top" wrapText="1"/>
    </xf>
    <xf numFmtId="0" fontId="10" fillId="0" borderId="3" xfId="0" applyFont="1" applyBorder="1" applyAlignment="1">
      <alignment horizontal="center" vertical="center"/>
    </xf>
    <xf numFmtId="0" fontId="10" fillId="0" borderId="16" xfId="0" applyFont="1" applyBorder="1" applyAlignment="1">
      <alignment horizontal="left"/>
    </xf>
    <xf numFmtId="0" fontId="10" fillId="0" borderId="1" xfId="0" applyFont="1" applyBorder="1" applyAlignment="1">
      <alignment horizontal="left"/>
    </xf>
    <xf numFmtId="0" fontId="10" fillId="0" borderId="15" xfId="0" applyFont="1" applyBorder="1" applyAlignment="1">
      <alignment horizontal="center" vertical="center"/>
    </xf>
    <xf numFmtId="0" fontId="10" fillId="0" borderId="1" xfId="0" applyFont="1" applyBorder="1" applyAlignment="1">
      <alignment horizontal="center" vertical="center"/>
    </xf>
    <xf numFmtId="0" fontId="10" fillId="0" borderId="15" xfId="0" applyFont="1" applyBorder="1" applyAlignment="1">
      <alignment horizontal="left"/>
    </xf>
    <xf numFmtId="0" fontId="10" fillId="0" borderId="12" xfId="0" applyFont="1" applyBorder="1" applyAlignment="1">
      <alignment horizontal="left"/>
    </xf>
    <xf numFmtId="0" fontId="10" fillId="4" borderId="12" xfId="0" applyFont="1" applyFill="1" applyBorder="1" applyAlignment="1">
      <alignment horizontal="center"/>
    </xf>
    <xf numFmtId="0" fontId="10" fillId="3" borderId="12" xfId="0" applyFont="1" applyFill="1" applyBorder="1" applyAlignment="1">
      <alignment horizontal="center"/>
    </xf>
    <xf numFmtId="0" fontId="10" fillId="0" borderId="16" xfId="0" applyFont="1" applyBorder="1" applyAlignment="1">
      <alignment horizontal="center"/>
    </xf>
    <xf numFmtId="0" fontId="10" fillId="2" borderId="10" xfId="0" applyFont="1" applyFill="1" applyBorder="1" applyAlignment="1" applyProtection="1">
      <alignment horizontal="left"/>
      <protection hidden="1"/>
    </xf>
    <xf numFmtId="0" fontId="10" fillId="2" borderId="6" xfId="0" applyFont="1" applyFill="1" applyBorder="1" applyAlignment="1" applyProtection="1">
      <alignment horizontal="left"/>
      <protection hidden="1"/>
    </xf>
    <xf numFmtId="0" fontId="10" fillId="4" borderId="16" xfId="0" applyFont="1" applyFill="1" applyBorder="1" applyAlignment="1" applyProtection="1">
      <alignment horizontal="center"/>
      <protection hidden="1"/>
    </xf>
    <xf numFmtId="0" fontId="8" fillId="2" borderId="12" xfId="0" applyFont="1" applyFill="1" applyBorder="1" applyAlignment="1" applyProtection="1">
      <alignment horizontal="center"/>
      <protection hidden="1"/>
    </xf>
    <xf numFmtId="0" fontId="10" fillId="2" borderId="12" xfId="0" applyFont="1" applyFill="1" applyBorder="1" applyAlignment="1" applyProtection="1">
      <alignment horizontal="center"/>
      <protection hidden="1"/>
    </xf>
    <xf numFmtId="0" fontId="10" fillId="2" borderId="12" xfId="0" applyFont="1" applyFill="1" applyBorder="1" applyAlignment="1" applyProtection="1">
      <alignment horizontal="center" vertical="center"/>
      <protection hidden="1"/>
    </xf>
    <xf numFmtId="0" fontId="10" fillId="2" borderId="16" xfId="0" applyFont="1" applyFill="1" applyBorder="1" applyAlignment="1" applyProtection="1">
      <alignment horizontal="right"/>
      <protection hidden="1"/>
    </xf>
    <xf numFmtId="0" fontId="11" fillId="2" borderId="7" xfId="0" applyFont="1" applyFill="1" applyBorder="1" applyAlignment="1" applyProtection="1">
      <alignment horizontal="center" vertical="center" wrapText="1"/>
      <protection hidden="1"/>
    </xf>
    <xf numFmtId="0" fontId="11" fillId="2" borderId="10" xfId="0" applyFont="1" applyFill="1" applyBorder="1" applyAlignment="1" applyProtection="1">
      <alignment horizontal="center" vertical="center"/>
      <protection hidden="1"/>
    </xf>
    <xf numFmtId="0" fontId="11" fillId="2" borderId="1" xfId="0" applyFont="1" applyFill="1" applyBorder="1" applyAlignment="1" applyProtection="1">
      <alignment horizontal="center" vertical="center"/>
      <protection hidden="1"/>
    </xf>
    <xf numFmtId="0" fontId="11" fillId="2" borderId="3" xfId="0" applyFont="1" applyFill="1" applyBorder="1" applyAlignment="1" applyProtection="1">
      <alignment horizontal="center" vertical="center"/>
      <protection hidden="1"/>
    </xf>
    <xf numFmtId="0" fontId="11" fillId="2" borderId="12" xfId="0" applyFont="1" applyFill="1" applyBorder="1" applyAlignment="1" applyProtection="1">
      <alignment horizontal="center" vertical="center"/>
      <protection hidden="1"/>
    </xf>
    <xf numFmtId="165" fontId="11" fillId="2" borderId="3" xfId="0" applyNumberFormat="1" applyFont="1" applyFill="1" applyBorder="1" applyAlignment="1" applyProtection="1">
      <alignment horizontal="center" vertical="center"/>
      <protection hidden="1"/>
    </xf>
    <xf numFmtId="165" fontId="11" fillId="2" borderId="12" xfId="0" applyNumberFormat="1" applyFont="1" applyFill="1" applyBorder="1" applyAlignment="1" applyProtection="1">
      <alignment horizontal="center" vertical="center"/>
      <protection hidden="1"/>
    </xf>
    <xf numFmtId="0" fontId="11" fillId="2" borderId="13" xfId="0" applyFont="1" applyFill="1" applyBorder="1" applyAlignment="1" applyProtection="1">
      <alignment horizontal="center" vertical="center" wrapText="1"/>
      <protection hidden="1"/>
    </xf>
    <xf numFmtId="175" fontId="10" fillId="0" borderId="15" xfId="1" applyNumberFormat="1" applyFont="1" applyBorder="1" applyAlignment="1" applyProtection="1">
      <alignment horizontal="center"/>
      <protection hidden="1"/>
    </xf>
    <xf numFmtId="175" fontId="10" fillId="0" borderId="28" xfId="1" applyNumberFormat="1" applyFont="1" applyBorder="1" applyAlignment="1" applyProtection="1">
      <alignment horizontal="center"/>
      <protection hidden="1"/>
    </xf>
    <xf numFmtId="175" fontId="10" fillId="0" borderId="16" xfId="1" applyNumberFormat="1" applyFont="1" applyBorder="1" applyAlignment="1" applyProtection="1">
      <alignment horizontal="center"/>
      <protection hidden="1"/>
    </xf>
    <xf numFmtId="175" fontId="10" fillId="0" borderId="1" xfId="1" applyNumberFormat="1" applyFont="1" applyBorder="1" applyAlignment="1" applyProtection="1">
      <alignment horizontal="center"/>
      <protection hidden="1"/>
    </xf>
    <xf numFmtId="0" fontId="8" fillId="3" borderId="16" xfId="0" applyFont="1" applyFill="1" applyBorder="1" applyAlignment="1" applyProtection="1">
      <alignment horizontal="center"/>
      <protection hidden="1"/>
    </xf>
    <xf numFmtId="0" fontId="10" fillId="0" borderId="16" xfId="0" applyFont="1" applyBorder="1" applyAlignment="1" applyProtection="1">
      <alignment horizontal="center"/>
      <protection hidden="1"/>
    </xf>
    <xf numFmtId="0" fontId="10" fillId="0" borderId="4" xfId="0" applyFont="1" applyBorder="1" applyAlignment="1" applyProtection="1">
      <alignment horizontal="center" vertical="center"/>
      <protection hidden="1"/>
    </xf>
    <xf numFmtId="0" fontId="10" fillId="0" borderId="3" xfId="0" applyFont="1" applyBorder="1" applyAlignment="1" applyProtection="1">
      <alignment horizontal="center" vertical="center"/>
      <protection hidden="1"/>
    </xf>
    <xf numFmtId="0" fontId="10" fillId="0" borderId="4" xfId="0" applyFont="1" applyBorder="1" applyAlignment="1" applyProtection="1">
      <alignment horizontal="center" vertical="center" wrapText="1"/>
      <protection hidden="1"/>
    </xf>
    <xf numFmtId="0" fontId="10" fillId="0" borderId="3" xfId="0" applyFont="1" applyBorder="1" applyAlignment="1" applyProtection="1">
      <alignment horizontal="center" vertical="center" wrapText="1"/>
      <protection hidden="1"/>
    </xf>
    <xf numFmtId="0" fontId="22" fillId="5" borderId="0" xfId="0" applyFont="1" applyFill="1" applyAlignment="1" applyProtection="1">
      <alignment horizontal="center"/>
      <protection hidden="1"/>
    </xf>
    <xf numFmtId="0" fontId="9" fillId="3" borderId="0" xfId="0" applyFont="1" applyFill="1" applyAlignment="1" applyProtection="1">
      <alignment horizontal="center"/>
      <protection hidden="1"/>
    </xf>
    <xf numFmtId="0" fontId="20" fillId="4" borderId="0" xfId="0" applyFont="1" applyFill="1" applyAlignment="1" applyProtection="1">
      <alignment horizontal="center"/>
      <protection hidden="1"/>
    </xf>
    <xf numFmtId="0" fontId="21" fillId="4" borderId="0" xfId="0" applyFont="1" applyFill="1" applyAlignment="1" applyProtection="1">
      <alignment horizontal="center"/>
      <protection hidden="1"/>
    </xf>
    <xf numFmtId="0" fontId="10" fillId="0" borderId="12" xfId="0" applyFont="1" applyBorder="1" applyAlignment="1">
      <alignment horizontal="center"/>
    </xf>
    <xf numFmtId="39" fontId="12" fillId="0" borderId="0" xfId="0" applyNumberFormat="1" applyFont="1" applyFill="1" applyBorder="1" applyProtection="1">
      <protection hidden="1"/>
    </xf>
    <xf numFmtId="172" fontId="21" fillId="4" borderId="0" xfId="0" applyNumberFormat="1" applyFont="1" applyFill="1" applyAlignment="1" applyProtection="1">
      <alignment horizontal="center"/>
      <protection hidden="1"/>
    </xf>
    <xf numFmtId="0" fontId="22" fillId="8" borderId="0" xfId="0" applyFont="1" applyFill="1" applyAlignment="1" applyProtection="1">
      <alignment horizontal="center"/>
      <protection hidden="1"/>
    </xf>
    <xf numFmtId="0" fontId="10" fillId="2" borderId="9" xfId="0" applyFont="1" applyFill="1" applyBorder="1" applyAlignment="1" applyProtection="1">
      <alignment horizontal="center" vertical="center" wrapText="1"/>
      <protection hidden="1"/>
    </xf>
    <xf numFmtId="0" fontId="10" fillId="2" borderId="10" xfId="0" applyFont="1" applyFill="1" applyBorder="1" applyAlignment="1" applyProtection="1">
      <alignment horizontal="center" vertical="center" wrapText="1"/>
      <protection hidden="1"/>
    </xf>
    <xf numFmtId="165" fontId="10" fillId="0" borderId="3" xfId="0" applyNumberFormat="1" applyFont="1" applyBorder="1" applyAlignment="1" applyProtection="1">
      <alignment horizontal="center" vertical="center"/>
      <protection hidden="1"/>
    </xf>
    <xf numFmtId="165" fontId="10" fillId="0" borderId="12" xfId="0" applyNumberFormat="1" applyFont="1" applyBorder="1" applyAlignment="1" applyProtection="1">
      <alignment horizontal="center" vertical="center"/>
      <protection hidden="1"/>
    </xf>
    <xf numFmtId="0" fontId="10" fillId="2" borderId="0" xfId="0" applyFont="1" applyFill="1" applyBorder="1" applyAlignment="1" applyProtection="1">
      <alignment horizontal="center" vertical="center" wrapText="1"/>
      <protection hidden="1"/>
    </xf>
    <xf numFmtId="0" fontId="10" fillId="2" borderId="8" xfId="0" applyFont="1" applyFill="1" applyBorder="1" applyAlignment="1" applyProtection="1">
      <alignment horizontal="center" vertical="center" wrapText="1"/>
      <protection hidden="1"/>
    </xf>
    <xf numFmtId="0" fontId="10" fillId="0" borderId="10" xfId="0" applyFont="1" applyBorder="1" applyAlignment="1" applyProtection="1">
      <alignment horizontal="center" vertical="center"/>
      <protection hidden="1"/>
    </xf>
    <xf numFmtId="0" fontId="10" fillId="0" borderId="1" xfId="0" applyFont="1" applyBorder="1" applyAlignment="1" applyProtection="1">
      <alignment horizontal="center" vertical="center"/>
      <protection hidden="1"/>
    </xf>
    <xf numFmtId="0" fontId="10" fillId="0" borderId="12" xfId="0" applyFont="1" applyBorder="1" applyAlignment="1" applyProtection="1">
      <alignment horizontal="center" vertical="center"/>
      <protection hidden="1"/>
    </xf>
    <xf numFmtId="178" fontId="22" fillId="0" borderId="0" xfId="0" applyNumberFormat="1" applyFont="1" applyFill="1" applyAlignment="1" applyProtection="1">
      <alignment horizontal="center"/>
      <protection hidden="1"/>
    </xf>
    <xf numFmtId="178" fontId="10" fillId="0" borderId="0" xfId="0" applyNumberFormat="1" applyFont="1" applyFill="1" applyBorder="1"/>
    <xf numFmtId="178" fontId="10" fillId="0" borderId="0" xfId="2" applyNumberFormat="1" applyFont="1" applyFill="1" applyBorder="1"/>
    <xf numFmtId="178" fontId="23" fillId="0" borderId="0" xfId="0" applyNumberFormat="1" applyFont="1" applyFill="1" applyBorder="1"/>
    <xf numFmtId="178" fontId="8" fillId="0" borderId="0" xfId="0" applyNumberFormat="1" applyFont="1" applyFill="1" applyBorder="1"/>
    <xf numFmtId="178" fontId="8" fillId="0" borderId="0" xfId="2" applyNumberFormat="1" applyFont="1" applyFill="1" applyBorder="1"/>
    <xf numFmtId="178" fontId="10" fillId="0" borderId="9" xfId="0" applyNumberFormat="1" applyFont="1" applyFill="1" applyBorder="1"/>
    <xf numFmtId="178" fontId="22" fillId="5" borderId="0" xfId="0" applyNumberFormat="1" applyFont="1" applyFill="1" applyAlignment="1" applyProtection="1">
      <alignment horizontal="center"/>
      <protection hidden="1"/>
    </xf>
    <xf numFmtId="178" fontId="10" fillId="0" borderId="0" xfId="0" applyNumberFormat="1" applyFont="1" applyFill="1" applyBorder="1" applyProtection="1">
      <protection hidden="1"/>
    </xf>
    <xf numFmtId="178" fontId="10" fillId="0" borderId="0" xfId="0" applyNumberFormat="1" applyFont="1" applyFill="1" applyProtection="1">
      <protection hidden="1"/>
    </xf>
    <xf numFmtId="178" fontId="10" fillId="0" borderId="0" xfId="2" applyNumberFormat="1" applyFont="1" applyFill="1" applyBorder="1" applyProtection="1">
      <protection hidden="1"/>
    </xf>
    <xf numFmtId="178" fontId="25" fillId="0" borderId="0" xfId="0" applyNumberFormat="1" applyFont="1" applyFill="1" applyBorder="1" applyAlignment="1" applyProtection="1">
      <alignment horizontal="left" indent="2"/>
      <protection hidden="1"/>
    </xf>
    <xf numFmtId="178" fontId="22" fillId="8" borderId="0" xfId="0" applyNumberFormat="1" applyFont="1" applyFill="1" applyAlignment="1" applyProtection="1">
      <alignment horizontal="center"/>
      <protection hidden="1"/>
    </xf>
    <xf numFmtId="178" fontId="10" fillId="0" borderId="33" xfId="0" applyNumberFormat="1" applyFont="1" applyFill="1" applyBorder="1"/>
    <xf numFmtId="0" fontId="10" fillId="2" borderId="0" xfId="0" applyFont="1" applyFill="1" applyBorder="1" applyAlignment="1">
      <alignment vertical="top" wrapText="1"/>
    </xf>
    <xf numFmtId="4" fontId="10" fillId="0" borderId="0" xfId="0" applyNumberFormat="1" applyFont="1" applyFill="1" applyBorder="1"/>
    <xf numFmtId="179" fontId="10" fillId="0" borderId="0" xfId="0" applyNumberFormat="1" applyFont="1" applyFill="1" applyBorder="1"/>
    <xf numFmtId="4" fontId="10" fillId="0" borderId="33" xfId="0" applyNumberFormat="1" applyFont="1" applyFill="1" applyBorder="1"/>
    <xf numFmtId="178" fontId="8" fillId="0" borderId="0" xfId="0" applyNumberFormat="1" applyFont="1" applyFill="1" applyBorder="1" applyProtection="1">
      <protection hidden="1"/>
    </xf>
    <xf numFmtId="178" fontId="8" fillId="0" borderId="33" xfId="2" applyNumberFormat="1" applyFont="1" applyFill="1" applyBorder="1"/>
    <xf numFmtId="176" fontId="12" fillId="0" borderId="0" xfId="0" applyNumberFormat="1" applyFont="1" applyAlignment="1" applyProtection="1">
      <alignment wrapText="1"/>
      <protection hidden="1"/>
    </xf>
    <xf numFmtId="178" fontId="10" fillId="0" borderId="33" xfId="2" applyNumberFormat="1" applyFont="1" applyFill="1" applyBorder="1"/>
    <xf numFmtId="165" fontId="10" fillId="0" borderId="33" xfId="0" applyNumberFormat="1" applyFont="1" applyFill="1" applyBorder="1"/>
    <xf numFmtId="167" fontId="12" fillId="0" borderId="11" xfId="2" applyFont="1" applyFill="1" applyBorder="1"/>
    <xf numFmtId="175" fontId="12" fillId="0" borderId="0" xfId="1" applyNumberFormat="1" applyFont="1" applyProtection="1">
      <protection hidden="1"/>
    </xf>
    <xf numFmtId="165" fontId="10" fillId="0" borderId="0" xfId="1" applyNumberFormat="1" applyFont="1" applyProtection="1">
      <protection hidden="1"/>
    </xf>
    <xf numFmtId="175" fontId="10" fillId="0" borderId="0" xfId="1" applyNumberFormat="1" applyFont="1" applyProtection="1">
      <protection hidden="1"/>
    </xf>
    <xf numFmtId="167" fontId="10" fillId="0" borderId="0" xfId="2" applyFont="1" applyProtection="1">
      <protection hidden="1"/>
    </xf>
    <xf numFmtId="165" fontId="10" fillId="0" borderId="0" xfId="0" applyNumberFormat="1" applyFont="1" applyProtection="1">
      <protection hidden="1"/>
    </xf>
    <xf numFmtId="165" fontId="10" fillId="0" borderId="9" xfId="1" applyNumberFormat="1" applyFont="1" applyBorder="1" applyProtection="1">
      <protection hidden="1"/>
    </xf>
    <xf numFmtId="165" fontId="10" fillId="0" borderId="0" xfId="1" applyNumberFormat="1" applyFont="1" applyBorder="1" applyProtection="1">
      <protection hidden="1"/>
    </xf>
    <xf numFmtId="175" fontId="25" fillId="0" borderId="0" xfId="1" applyNumberFormat="1" applyFont="1" applyAlignment="1" applyProtection="1">
      <alignment horizontal="left" indent="2"/>
      <protection hidden="1"/>
    </xf>
    <xf numFmtId="175" fontId="19" fillId="0" borderId="0" xfId="1" applyNumberFormat="1" applyFont="1" applyProtection="1">
      <protection hidden="1"/>
    </xf>
    <xf numFmtId="165" fontId="19" fillId="0" borderId="0" xfId="1" applyNumberFormat="1" applyFont="1" applyProtection="1">
      <protection hidden="1"/>
    </xf>
    <xf numFmtId="167" fontId="12" fillId="0" borderId="32" xfId="2" applyFont="1" applyBorder="1" applyProtection="1">
      <protection hidden="1"/>
    </xf>
    <xf numFmtId="165" fontId="10" fillId="0" borderId="33" xfId="1" applyNumberFormat="1" applyFont="1" applyBorder="1" applyProtection="1">
      <protection hidden="1"/>
    </xf>
    <xf numFmtId="175" fontId="25" fillId="0" borderId="0" xfId="1" applyNumberFormat="1" applyFont="1" applyAlignment="1" applyProtection="1">
      <alignment horizontal="left" indent="1"/>
      <protection hidden="1"/>
    </xf>
    <xf numFmtId="0" fontId="10" fillId="0" borderId="0" xfId="0" applyFont="1" applyProtection="1">
      <protection hidden="1"/>
    </xf>
    <xf numFmtId="175" fontId="12" fillId="0" borderId="0" xfId="1" applyNumberFormat="1" applyFont="1" applyAlignment="1" applyProtection="1">
      <protection hidden="1"/>
    </xf>
    <xf numFmtId="165" fontId="19" fillId="0" borderId="0" xfId="0" applyNumberFormat="1" applyFont="1" applyProtection="1">
      <protection hidden="1"/>
    </xf>
    <xf numFmtId="4" fontId="10" fillId="0" borderId="0" xfId="0" applyNumberFormat="1" applyFont="1" applyFill="1"/>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114300</xdr:colOff>
      <xdr:row>5</xdr:row>
      <xdr:rowOff>161925</xdr:rowOff>
    </xdr:from>
    <xdr:to>
      <xdr:col>11</xdr:col>
      <xdr:colOff>561975</xdr:colOff>
      <xdr:row>12</xdr:row>
      <xdr:rowOff>66675</xdr:rowOff>
    </xdr:to>
    <xdr:sp macro="" textlink="">
      <xdr:nvSpPr>
        <xdr:cNvPr id="4097" name="Text Box 1">
          <a:extLst>
            <a:ext uri="{FF2B5EF4-FFF2-40B4-BE49-F238E27FC236}">
              <a16:creationId xmlns:a16="http://schemas.microsoft.com/office/drawing/2014/main" id="{00000000-0008-0000-0300-000001100000}"/>
            </a:ext>
          </a:extLst>
        </xdr:cNvPr>
        <xdr:cNvSpPr txBox="1">
          <a:spLocks noChangeArrowheads="1"/>
        </xdr:cNvSpPr>
      </xdr:nvSpPr>
      <xdr:spPr bwMode="auto">
        <a:xfrm>
          <a:off x="4076700" y="971550"/>
          <a:ext cx="2276475" cy="1209675"/>
        </a:xfrm>
        <a:prstGeom prst="rect">
          <a:avLst/>
        </a:prstGeom>
        <a:solidFill>
          <a:srgbClr val="FFFF99"/>
        </a:solidFill>
        <a:ln w="9525" algn="ctr">
          <a:noFill/>
          <a:miter lim="800000"/>
          <a:headEnd/>
          <a:tailEnd/>
        </a:ln>
        <a:effectLst/>
      </xdr:spPr>
      <xdr:txBody>
        <a:bodyPr vertOverflow="clip" wrap="square" lIns="27432" tIns="22860" rIns="0" bIns="0" anchor="t" upright="1"/>
        <a:lstStyle/>
        <a:p>
          <a:pPr algn="l" rtl="0">
            <a:defRPr sz="1000"/>
          </a:pPr>
          <a:r>
            <a:rPr lang="en-CA" sz="1200" b="0" i="0" u="none" strike="noStrike" baseline="0">
              <a:solidFill>
                <a:srgbClr val="000000"/>
              </a:solidFill>
              <a:latin typeface="Arial"/>
              <a:cs typeface="Arial"/>
            </a:rPr>
            <a:t>Blue entries are adjusting entries - students may not be required to post these.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topLeftCell="A13" zoomScale="145" zoomScaleNormal="145" workbookViewId="0">
      <selection activeCell="C5" sqref="C5"/>
    </sheetView>
  </sheetViews>
  <sheetFormatPr defaultRowHeight="12.75"/>
  <cols>
    <col min="1" max="1" width="2.140625" style="6" customWidth="1"/>
    <col min="2" max="2" width="6.42578125" style="6" customWidth="1"/>
    <col min="3" max="3" width="94" style="187" customWidth="1"/>
    <col min="4" max="4" width="8.85546875" style="6" customWidth="1"/>
    <col min="5" max="16384" width="9.140625" style="6"/>
  </cols>
  <sheetData>
    <row r="1" spans="1:8" ht="23.25">
      <c r="A1" s="15"/>
      <c r="B1" s="16" t="s">
        <v>82</v>
      </c>
      <c r="C1" s="182"/>
      <c r="D1" s="7"/>
      <c r="E1" s="7"/>
      <c r="F1" s="7"/>
      <c r="G1" s="7"/>
      <c r="H1" s="7"/>
    </row>
    <row r="2" spans="1:8">
      <c r="A2" s="17"/>
      <c r="B2" s="18" t="s">
        <v>83</v>
      </c>
      <c r="C2" s="180"/>
      <c r="D2" s="7"/>
      <c r="E2" s="7"/>
      <c r="F2" s="7"/>
      <c r="G2" s="7"/>
      <c r="H2" s="7"/>
    </row>
    <row r="3" spans="1:8">
      <c r="A3" s="17"/>
      <c r="B3" s="11"/>
      <c r="C3" s="180"/>
      <c r="D3" s="7"/>
      <c r="E3" s="7"/>
      <c r="F3" s="7"/>
      <c r="G3" s="7"/>
      <c r="H3" s="7"/>
    </row>
    <row r="4" spans="1:8">
      <c r="A4" s="17"/>
      <c r="B4" s="18" t="s">
        <v>84</v>
      </c>
      <c r="C4" s="180"/>
      <c r="D4" s="7"/>
      <c r="E4" s="7"/>
      <c r="F4" s="7"/>
      <c r="G4" s="7"/>
      <c r="H4" s="7"/>
    </row>
    <row r="5" spans="1:8" ht="78" customHeight="1">
      <c r="A5" s="17"/>
      <c r="C5" s="331" t="s">
        <v>153</v>
      </c>
      <c r="D5" s="7"/>
      <c r="E5" s="7"/>
      <c r="F5" s="7"/>
      <c r="G5" s="7"/>
      <c r="H5" s="7"/>
    </row>
    <row r="6" spans="1:8" ht="19.5" customHeight="1">
      <c r="A6" s="17"/>
      <c r="B6" s="18" t="s">
        <v>85</v>
      </c>
      <c r="C6" s="180"/>
      <c r="D6" s="7"/>
      <c r="E6" s="7"/>
      <c r="F6" s="7"/>
      <c r="G6" s="7"/>
      <c r="H6" s="7"/>
    </row>
    <row r="7" spans="1:8">
      <c r="A7" s="17"/>
      <c r="B7" s="11" t="s">
        <v>191</v>
      </c>
      <c r="C7" s="180"/>
      <c r="D7" s="7"/>
      <c r="E7" s="7"/>
      <c r="F7" s="7"/>
      <c r="G7" s="7"/>
      <c r="H7" s="7"/>
    </row>
    <row r="8" spans="1:8">
      <c r="A8" s="17"/>
      <c r="B8" s="11" t="s">
        <v>86</v>
      </c>
      <c r="C8" s="180" t="s">
        <v>87</v>
      </c>
      <c r="D8" s="7"/>
      <c r="E8" s="7"/>
      <c r="F8" s="7"/>
      <c r="G8" s="7"/>
      <c r="H8" s="7"/>
    </row>
    <row r="9" spans="1:8">
      <c r="A9" s="17"/>
      <c r="B9" s="11" t="s">
        <v>88</v>
      </c>
      <c r="C9" s="180" t="s">
        <v>154</v>
      </c>
      <c r="D9" s="7"/>
      <c r="E9" s="7"/>
      <c r="F9" s="7"/>
      <c r="G9" s="7"/>
      <c r="H9" s="7"/>
    </row>
    <row r="10" spans="1:8" ht="25.5" customHeight="1">
      <c r="A10" s="17"/>
      <c r="B10" s="188" t="s">
        <v>89</v>
      </c>
      <c r="C10" s="181" t="s">
        <v>171</v>
      </c>
      <c r="D10" s="7"/>
      <c r="E10" s="7"/>
      <c r="F10" s="7"/>
      <c r="G10" s="7"/>
      <c r="H10" s="7"/>
    </row>
    <row r="11" spans="1:8">
      <c r="A11" s="17"/>
      <c r="B11" s="188" t="s">
        <v>90</v>
      </c>
      <c r="C11" s="181" t="s">
        <v>196</v>
      </c>
      <c r="D11" s="7"/>
      <c r="E11" s="7"/>
      <c r="F11" s="7"/>
      <c r="G11" s="7"/>
      <c r="H11" s="7"/>
    </row>
    <row r="12" spans="1:8" ht="25.5">
      <c r="A12" s="17"/>
      <c r="B12" s="224" t="s">
        <v>102</v>
      </c>
      <c r="C12" s="181" t="s">
        <v>172</v>
      </c>
      <c r="D12" s="7"/>
      <c r="E12" s="7"/>
      <c r="F12" s="7"/>
      <c r="G12" s="7"/>
      <c r="H12" s="7"/>
    </row>
    <row r="13" spans="1:8">
      <c r="A13" s="17"/>
      <c r="B13" s="98" t="s">
        <v>103</v>
      </c>
      <c r="C13" s="180" t="s">
        <v>161</v>
      </c>
      <c r="D13" s="7"/>
      <c r="E13" s="7"/>
      <c r="F13" s="7"/>
      <c r="G13" s="7"/>
      <c r="H13" s="7"/>
    </row>
    <row r="14" spans="1:8">
      <c r="A14" s="17"/>
      <c r="B14" s="98" t="s">
        <v>104</v>
      </c>
      <c r="C14" s="180" t="s">
        <v>160</v>
      </c>
      <c r="D14" s="7"/>
      <c r="E14" s="7"/>
      <c r="F14" s="7"/>
      <c r="G14" s="7"/>
      <c r="H14" s="7"/>
    </row>
    <row r="15" spans="1:8">
      <c r="A15" s="17"/>
      <c r="B15" s="98" t="s">
        <v>105</v>
      </c>
      <c r="C15" s="180" t="s">
        <v>162</v>
      </c>
      <c r="D15" s="7"/>
      <c r="E15" s="7"/>
      <c r="F15" s="7"/>
      <c r="G15" s="7"/>
      <c r="H15" s="7"/>
    </row>
    <row r="16" spans="1:8">
      <c r="A16" s="17"/>
      <c r="B16" s="98" t="s">
        <v>106</v>
      </c>
      <c r="C16" s="181" t="s">
        <v>173</v>
      </c>
      <c r="D16" s="7"/>
      <c r="E16" s="7"/>
      <c r="F16" s="7"/>
      <c r="G16" s="7"/>
      <c r="H16" s="7"/>
    </row>
    <row r="17" spans="1:8">
      <c r="A17" s="17"/>
      <c r="C17" s="6"/>
      <c r="D17" s="7"/>
      <c r="E17" s="7"/>
      <c r="F17" s="7"/>
      <c r="G17" s="7"/>
      <c r="H17" s="7"/>
    </row>
    <row r="18" spans="1:8">
      <c r="A18" s="17"/>
      <c r="B18" s="11"/>
      <c r="C18" s="180"/>
      <c r="D18" s="7"/>
      <c r="E18" s="7"/>
      <c r="F18" s="7"/>
      <c r="G18" s="7"/>
      <c r="H18" s="7"/>
    </row>
    <row r="19" spans="1:8" ht="41.25" customHeight="1">
      <c r="A19" s="17"/>
      <c r="B19" s="19" t="s">
        <v>91</v>
      </c>
      <c r="C19" s="189" t="s">
        <v>159</v>
      </c>
      <c r="D19" s="7"/>
      <c r="E19" s="7"/>
      <c r="F19" s="7"/>
      <c r="G19" s="7"/>
      <c r="H19" s="7"/>
    </row>
    <row r="20" spans="1:8">
      <c r="A20" s="174"/>
      <c r="B20" s="178" t="s">
        <v>92</v>
      </c>
      <c r="C20" s="183"/>
      <c r="D20" s="7"/>
      <c r="E20" s="7"/>
      <c r="F20" s="7"/>
      <c r="G20" s="7"/>
      <c r="H20" s="7"/>
    </row>
    <row r="21" spans="1:8">
      <c r="A21" s="174"/>
      <c r="B21" s="176" t="s">
        <v>174</v>
      </c>
      <c r="C21" s="183"/>
      <c r="D21" s="7"/>
      <c r="E21" s="7"/>
      <c r="F21" s="7"/>
      <c r="G21" s="7"/>
      <c r="H21" s="7"/>
    </row>
    <row r="22" spans="1:8">
      <c r="A22" s="174"/>
      <c r="B22" s="175"/>
      <c r="C22" s="183"/>
      <c r="D22" s="7"/>
      <c r="E22" s="7"/>
      <c r="F22" s="7"/>
      <c r="G22" s="7"/>
      <c r="H22" s="7"/>
    </row>
    <row r="23" spans="1:8" ht="25.5">
      <c r="A23" s="174"/>
      <c r="B23" s="223" t="s">
        <v>94</v>
      </c>
      <c r="C23" s="183" t="s">
        <v>192</v>
      </c>
      <c r="D23" s="7"/>
      <c r="E23" s="7"/>
      <c r="F23" s="7"/>
      <c r="G23" s="7"/>
      <c r="H23" s="7"/>
    </row>
    <row r="24" spans="1:8">
      <c r="A24" s="174"/>
      <c r="B24" s="176" t="s">
        <v>93</v>
      </c>
      <c r="C24" s="184" t="s">
        <v>175</v>
      </c>
      <c r="D24" s="7"/>
      <c r="E24" s="7"/>
      <c r="F24" s="7"/>
      <c r="G24" s="7"/>
      <c r="H24" s="7"/>
    </row>
    <row r="25" spans="1:8" ht="25.5">
      <c r="A25" s="174"/>
      <c r="B25" s="190" t="s">
        <v>95</v>
      </c>
      <c r="C25" s="184" t="s">
        <v>179</v>
      </c>
      <c r="D25" s="26"/>
      <c r="E25" s="7"/>
      <c r="F25" s="7"/>
      <c r="G25" s="7"/>
      <c r="H25" s="7"/>
    </row>
    <row r="26" spans="1:8">
      <c r="A26" s="174"/>
      <c r="B26" s="176" t="s">
        <v>96</v>
      </c>
      <c r="C26" s="183" t="s">
        <v>155</v>
      </c>
      <c r="D26" s="7"/>
      <c r="E26" s="7"/>
      <c r="F26" s="7"/>
      <c r="G26" s="7"/>
      <c r="H26" s="7"/>
    </row>
    <row r="27" spans="1:8">
      <c r="A27" s="174"/>
      <c r="B27" s="176" t="s">
        <v>97</v>
      </c>
      <c r="C27" s="183" t="s">
        <v>151</v>
      </c>
      <c r="D27" s="7"/>
      <c r="E27" s="7"/>
      <c r="F27" s="7"/>
      <c r="G27" s="7"/>
      <c r="H27" s="7"/>
    </row>
    <row r="28" spans="1:8" ht="25.5">
      <c r="A28" s="174"/>
      <c r="B28" s="190" t="s">
        <v>98</v>
      </c>
      <c r="C28" s="184" t="s">
        <v>178</v>
      </c>
      <c r="D28" s="7"/>
      <c r="E28" s="7"/>
      <c r="F28" s="7"/>
      <c r="G28" s="7"/>
      <c r="H28" s="7"/>
    </row>
    <row r="29" spans="1:8">
      <c r="A29" s="174"/>
      <c r="B29" s="176" t="s">
        <v>177</v>
      </c>
      <c r="C29" s="184" t="s">
        <v>176</v>
      </c>
      <c r="D29" s="7"/>
      <c r="E29" s="7"/>
      <c r="F29" s="7"/>
      <c r="G29" s="7"/>
      <c r="H29" s="7"/>
    </row>
    <row r="30" spans="1:8">
      <c r="A30" s="174"/>
      <c r="B30" s="175"/>
      <c r="C30" s="183"/>
      <c r="D30" s="7"/>
      <c r="E30" s="7"/>
      <c r="F30" s="7"/>
      <c r="G30" s="7"/>
      <c r="H30" s="7"/>
    </row>
    <row r="31" spans="1:8">
      <c r="A31" s="174"/>
      <c r="B31" s="179" t="s">
        <v>180</v>
      </c>
      <c r="C31" s="183"/>
      <c r="D31" s="191"/>
      <c r="E31" s="191"/>
      <c r="F31" s="7"/>
      <c r="G31" s="7"/>
      <c r="H31" s="7"/>
    </row>
    <row r="32" spans="1:8">
      <c r="A32" s="177"/>
      <c r="B32" s="192" t="s">
        <v>181</v>
      </c>
      <c r="C32" s="185"/>
      <c r="D32" s="7"/>
      <c r="E32" s="7"/>
      <c r="F32" s="7"/>
      <c r="G32" s="7"/>
      <c r="H32" s="7"/>
    </row>
    <row r="33" spans="1:8">
      <c r="A33" s="7"/>
      <c r="B33" s="7"/>
      <c r="C33" s="186"/>
      <c r="D33" s="7"/>
      <c r="E33" s="7"/>
      <c r="F33" s="7"/>
      <c r="G33" s="7"/>
      <c r="H33" s="7"/>
    </row>
    <row r="34" spans="1:8">
      <c r="A34" s="7"/>
      <c r="B34" s="7"/>
      <c r="C34" s="186"/>
      <c r="D34" s="7"/>
      <c r="E34" s="7"/>
      <c r="F34" s="7"/>
      <c r="G34" s="7"/>
      <c r="H34" s="7"/>
    </row>
    <row r="35" spans="1:8">
      <c r="A35" s="7"/>
      <c r="B35" s="7"/>
      <c r="C35" s="186"/>
      <c r="D35" s="7"/>
      <c r="E35" s="7"/>
      <c r="F35" s="7"/>
      <c r="G35" s="7"/>
      <c r="H35" s="7"/>
    </row>
    <row r="36" spans="1:8">
      <c r="A36" s="7"/>
      <c r="B36" s="7"/>
      <c r="C36" s="186"/>
      <c r="D36" s="7"/>
      <c r="E36" s="7"/>
      <c r="F36" s="7"/>
      <c r="G36" s="7"/>
      <c r="H36" s="7"/>
    </row>
    <row r="37" spans="1:8">
      <c r="A37" s="7"/>
      <c r="B37" s="7"/>
      <c r="C37" s="186"/>
      <c r="D37" s="7"/>
      <c r="E37" s="7"/>
      <c r="F37" s="7"/>
      <c r="G37" s="7"/>
      <c r="H37" s="7"/>
    </row>
    <row r="38" spans="1:8">
      <c r="A38" s="7"/>
      <c r="B38" s="7"/>
      <c r="C38" s="186"/>
      <c r="D38" s="7"/>
      <c r="E38" s="7"/>
      <c r="F38" s="7"/>
      <c r="G38" s="7"/>
      <c r="H38" s="7"/>
    </row>
    <row r="39" spans="1:8">
      <c r="A39" s="7"/>
      <c r="B39" s="7"/>
      <c r="C39" s="186"/>
      <c r="D39" s="7"/>
      <c r="E39" s="7"/>
      <c r="F39" s="7"/>
      <c r="G39" s="7"/>
      <c r="H39" s="7"/>
    </row>
    <row r="40" spans="1:8">
      <c r="A40" s="7"/>
      <c r="B40" s="7"/>
      <c r="C40" s="186"/>
      <c r="D40" s="7"/>
      <c r="E40" s="7"/>
      <c r="F40" s="7"/>
      <c r="G40" s="7"/>
      <c r="H40" s="7"/>
    </row>
    <row r="41" spans="1:8">
      <c r="A41" s="7"/>
      <c r="B41" s="7"/>
      <c r="C41" s="186"/>
      <c r="D41" s="7"/>
      <c r="E41" s="7"/>
      <c r="F41" s="7"/>
      <c r="G41" s="7"/>
      <c r="H41" s="7"/>
    </row>
    <row r="42" spans="1:8">
      <c r="A42" s="7"/>
      <c r="B42" s="7"/>
      <c r="C42" s="186"/>
      <c r="D42" s="7"/>
      <c r="E42" s="7"/>
      <c r="F42" s="7"/>
      <c r="G42" s="7"/>
      <c r="H42" s="7"/>
    </row>
    <row r="43" spans="1:8">
      <c r="A43" s="7"/>
      <c r="B43" s="7"/>
      <c r="C43" s="186"/>
      <c r="D43" s="7"/>
      <c r="E43" s="7"/>
      <c r="F43" s="7"/>
      <c r="G43" s="7"/>
      <c r="H43" s="7"/>
    </row>
    <row r="44" spans="1:8">
      <c r="A44" s="7"/>
      <c r="B44" s="7"/>
      <c r="C44" s="186"/>
      <c r="D44" s="7"/>
      <c r="E44" s="7"/>
      <c r="F44" s="7"/>
      <c r="G44" s="7"/>
      <c r="H44" s="7"/>
    </row>
    <row r="45" spans="1:8">
      <c r="A45" s="7"/>
      <c r="B45" s="7"/>
      <c r="C45" s="186"/>
      <c r="D45" s="7"/>
      <c r="E45" s="7"/>
      <c r="F45" s="7"/>
      <c r="G45" s="7"/>
      <c r="H45" s="7"/>
    </row>
    <row r="46" spans="1:8">
      <c r="A46" s="7"/>
      <c r="B46" s="7"/>
      <c r="C46" s="186"/>
      <c r="D46" s="7"/>
      <c r="E46" s="7"/>
      <c r="F46" s="7"/>
      <c r="G46" s="7"/>
      <c r="H46" s="7"/>
    </row>
    <row r="47" spans="1:8">
      <c r="E47" s="7"/>
      <c r="F47" s="7"/>
      <c r="G47" s="7"/>
      <c r="H47" s="7"/>
    </row>
    <row r="48" spans="1:8">
      <c r="E48" s="7"/>
      <c r="F48" s="7"/>
      <c r="G48" s="7"/>
      <c r="H48" s="7"/>
    </row>
    <row r="49" spans="5:8">
      <c r="E49" s="7"/>
      <c r="F49" s="7"/>
      <c r="G49" s="7"/>
      <c r="H49" s="7"/>
    </row>
    <row r="50" spans="5:8">
      <c r="E50" s="7"/>
      <c r="F50" s="7"/>
      <c r="G50" s="7"/>
      <c r="H50" s="7"/>
    </row>
    <row r="51" spans="5:8">
      <c r="E51" s="7"/>
      <c r="F51" s="7"/>
      <c r="G51" s="7"/>
      <c r="H51" s="7"/>
    </row>
    <row r="52" spans="5:8">
      <c r="E52" s="7"/>
      <c r="F52" s="7"/>
      <c r="G52" s="7"/>
      <c r="H52"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51"/>
  <sheetViews>
    <sheetView topLeftCell="B16" zoomScale="145" zoomScaleNormal="145" workbookViewId="0">
      <selection activeCell="E27" sqref="E27"/>
    </sheetView>
  </sheetViews>
  <sheetFormatPr defaultRowHeight="12.75"/>
  <cols>
    <col min="1" max="1" width="2.5703125" style="6" customWidth="1"/>
    <col min="2" max="2" width="7.28515625" style="6" customWidth="1"/>
    <col min="3" max="3" width="29.28515625" style="6" customWidth="1"/>
    <col min="4" max="4" width="9.140625" style="6"/>
    <col min="5" max="5" width="12.7109375" style="25" customWidth="1"/>
    <col min="6" max="6" width="13" style="25" bestFit="1" customWidth="1"/>
    <col min="7" max="7" width="10.28515625" style="6" bestFit="1" customWidth="1"/>
    <col min="8" max="8" width="12.7109375" style="6" customWidth="1"/>
    <col min="9" max="16384" width="9.140625" style="6"/>
  </cols>
  <sheetData>
    <row r="1" spans="2:6" ht="22.5">
      <c r="B1" s="226" t="s">
        <v>47</v>
      </c>
      <c r="C1" s="226"/>
      <c r="D1" s="226"/>
      <c r="E1" s="226"/>
      <c r="F1" s="226"/>
    </row>
    <row r="2" spans="2:6" ht="18.75">
      <c r="B2" s="227" t="s">
        <v>81</v>
      </c>
      <c r="C2" s="227"/>
      <c r="D2" s="227"/>
      <c r="E2" s="227"/>
      <c r="F2" s="227"/>
    </row>
    <row r="3" spans="2:6" ht="15.75">
      <c r="B3" s="228">
        <v>42277</v>
      </c>
      <c r="C3" s="228"/>
      <c r="D3" s="228"/>
      <c r="E3" s="228"/>
      <c r="F3" s="228"/>
    </row>
    <row r="4" spans="2:6" ht="15.75">
      <c r="B4" s="1"/>
      <c r="C4" s="2"/>
      <c r="D4" s="2"/>
      <c r="E4" s="20"/>
      <c r="F4" s="20"/>
    </row>
    <row r="5" spans="2:6">
      <c r="B5" s="8" t="str">
        <f>D5</f>
        <v>No.</v>
      </c>
      <c r="C5" s="9" t="s">
        <v>16</v>
      </c>
      <c r="D5" s="10" t="s">
        <v>17</v>
      </c>
      <c r="E5" s="21" t="s">
        <v>18</v>
      </c>
      <c r="F5" s="21" t="s">
        <v>19</v>
      </c>
    </row>
    <row r="6" spans="2:6">
      <c r="B6" s="1"/>
      <c r="C6" s="1"/>
      <c r="D6" s="3"/>
      <c r="E6" s="22"/>
      <c r="F6" s="22"/>
    </row>
    <row r="7" spans="2:6">
      <c r="B7" s="3">
        <f t="shared" ref="B7:B46" si="0">D7</f>
        <v>101</v>
      </c>
      <c r="C7" s="4" t="s">
        <v>20</v>
      </c>
      <c r="D7" s="3">
        <v>101</v>
      </c>
      <c r="E7" s="23">
        <v>54400</v>
      </c>
      <c r="F7" s="23"/>
    </row>
    <row r="8" spans="2:6">
      <c r="B8" s="3">
        <f t="shared" si="0"/>
        <v>105</v>
      </c>
      <c r="C8" s="4" t="s">
        <v>21</v>
      </c>
      <c r="D8" s="3">
        <v>105</v>
      </c>
      <c r="E8" s="23">
        <v>18400</v>
      </c>
      <c r="F8" s="23"/>
    </row>
    <row r="9" spans="2:6">
      <c r="B9" s="3">
        <f t="shared" si="0"/>
        <v>110</v>
      </c>
      <c r="C9" s="4" t="s">
        <v>22</v>
      </c>
      <c r="D9" s="3">
        <v>110</v>
      </c>
      <c r="E9" s="23">
        <v>62400</v>
      </c>
      <c r="F9" s="23"/>
    </row>
    <row r="10" spans="2:6">
      <c r="B10" s="3">
        <f t="shared" si="0"/>
        <v>115</v>
      </c>
      <c r="C10" s="4" t="s">
        <v>23</v>
      </c>
      <c r="D10" s="3">
        <v>115</v>
      </c>
      <c r="E10" s="23">
        <v>5420</v>
      </c>
      <c r="F10" s="23"/>
    </row>
    <row r="11" spans="2:6">
      <c r="B11" s="3">
        <f t="shared" si="0"/>
        <v>120</v>
      </c>
      <c r="C11" s="4" t="s">
        <v>24</v>
      </c>
      <c r="D11" s="3">
        <v>120</v>
      </c>
      <c r="E11" s="23">
        <v>520</v>
      </c>
      <c r="F11" s="23"/>
    </row>
    <row r="12" spans="2:6">
      <c r="B12" s="3">
        <f t="shared" si="0"/>
        <v>135</v>
      </c>
      <c r="C12" s="4" t="s">
        <v>25</v>
      </c>
      <c r="D12" s="3">
        <v>135</v>
      </c>
      <c r="E12" s="23">
        <v>16900</v>
      </c>
      <c r="F12" s="23"/>
    </row>
    <row r="13" spans="2:6">
      <c r="B13" s="3">
        <f t="shared" si="0"/>
        <v>137</v>
      </c>
      <c r="C13" s="4" t="s">
        <v>144</v>
      </c>
      <c r="D13" s="3">
        <v>137</v>
      </c>
      <c r="E13" s="23"/>
      <c r="F13" s="23">
        <f>0.3*E12</f>
        <v>5070</v>
      </c>
    </row>
    <row r="14" spans="2:6">
      <c r="B14" s="3">
        <f t="shared" si="0"/>
        <v>140</v>
      </c>
      <c r="C14" s="4" t="s">
        <v>26</v>
      </c>
      <c r="D14" s="3">
        <v>140</v>
      </c>
      <c r="E14" s="23">
        <v>9800</v>
      </c>
      <c r="F14" s="23"/>
    </row>
    <row r="15" spans="2:6">
      <c r="B15" s="3">
        <f t="shared" si="0"/>
        <v>141</v>
      </c>
      <c r="C15" s="4" t="s">
        <v>145</v>
      </c>
      <c r="D15" s="3">
        <v>141</v>
      </c>
      <c r="E15" s="23"/>
      <c r="F15" s="23">
        <f>0.4*E14</f>
        <v>3920</v>
      </c>
    </row>
    <row r="16" spans="2:6">
      <c r="B16" s="3">
        <f t="shared" si="0"/>
        <v>145</v>
      </c>
      <c r="C16" s="4" t="s">
        <v>99</v>
      </c>
      <c r="D16" s="3">
        <v>145</v>
      </c>
      <c r="E16" s="23">
        <v>21500</v>
      </c>
      <c r="F16" s="23"/>
    </row>
    <row r="17" spans="2:8">
      <c r="B17" s="3">
        <f t="shared" si="0"/>
        <v>146</v>
      </c>
      <c r="C17" s="4" t="s">
        <v>145</v>
      </c>
      <c r="D17" s="3">
        <v>146</v>
      </c>
      <c r="E17" s="23"/>
      <c r="F17" s="23">
        <f>0.5*E16</f>
        <v>10750</v>
      </c>
    </row>
    <row r="18" spans="2:8">
      <c r="B18" s="3">
        <f t="shared" si="0"/>
        <v>170</v>
      </c>
      <c r="C18" s="4" t="s">
        <v>27</v>
      </c>
      <c r="D18" s="3">
        <v>170</v>
      </c>
      <c r="E18" s="23">
        <v>32400</v>
      </c>
      <c r="F18" s="23"/>
    </row>
    <row r="19" spans="2:8">
      <c r="B19" s="3">
        <f t="shared" si="0"/>
        <v>171</v>
      </c>
      <c r="C19" s="4" t="s">
        <v>146</v>
      </c>
      <c r="D19" s="3">
        <v>171</v>
      </c>
      <c r="E19" s="23"/>
      <c r="F19" s="23">
        <f>0.3*E18</f>
        <v>9720</v>
      </c>
    </row>
    <row r="20" spans="2:8">
      <c r="B20" s="3">
        <f t="shared" si="0"/>
        <v>201</v>
      </c>
      <c r="C20" s="4" t="s">
        <v>28</v>
      </c>
      <c r="D20" s="3">
        <v>201</v>
      </c>
      <c r="E20" s="23"/>
      <c r="F20" s="23">
        <v>18600</v>
      </c>
    </row>
    <row r="21" spans="2:8">
      <c r="B21" s="3">
        <v>202</v>
      </c>
      <c r="C21" s="4" t="s">
        <v>138</v>
      </c>
      <c r="D21" s="3">
        <v>202</v>
      </c>
      <c r="E21" s="23"/>
      <c r="F21" s="23">
        <v>0</v>
      </c>
    </row>
    <row r="22" spans="2:8">
      <c r="B22" s="3">
        <f t="shared" si="0"/>
        <v>205</v>
      </c>
      <c r="C22" s="4" t="s">
        <v>156</v>
      </c>
      <c r="D22" s="3">
        <v>205</v>
      </c>
      <c r="E22" s="23"/>
      <c r="F22" s="23">
        <v>12810</v>
      </c>
      <c r="G22" s="5"/>
    </row>
    <row r="23" spans="2:8">
      <c r="B23" s="3">
        <f t="shared" si="0"/>
        <v>206</v>
      </c>
      <c r="C23" s="4" t="s">
        <v>157</v>
      </c>
      <c r="D23" s="3">
        <v>206</v>
      </c>
      <c r="E23" s="23">
        <v>4810</v>
      </c>
      <c r="F23" s="23"/>
    </row>
    <row r="24" spans="2:8">
      <c r="B24" s="3">
        <f t="shared" si="0"/>
        <v>210</v>
      </c>
      <c r="C24" s="4" t="s">
        <v>29</v>
      </c>
      <c r="D24" s="3">
        <v>210</v>
      </c>
      <c r="E24" s="23"/>
      <c r="F24" s="23">
        <v>4500</v>
      </c>
    </row>
    <row r="25" spans="2:8">
      <c r="B25" s="3">
        <f t="shared" si="0"/>
        <v>215</v>
      </c>
      <c r="C25" s="4" t="s">
        <v>30</v>
      </c>
      <c r="D25" s="3">
        <v>215</v>
      </c>
      <c r="E25" s="23"/>
      <c r="F25" s="23">
        <v>40500</v>
      </c>
    </row>
    <row r="26" spans="2:8">
      <c r="B26" s="3">
        <f t="shared" si="0"/>
        <v>301</v>
      </c>
      <c r="C26" s="4" t="s">
        <v>100</v>
      </c>
      <c r="D26" s="3">
        <v>301</v>
      </c>
      <c r="E26" s="23"/>
      <c r="F26" s="23">
        <v>92958</v>
      </c>
    </row>
    <row r="27" spans="2:8">
      <c r="B27" s="3">
        <f t="shared" si="0"/>
        <v>305</v>
      </c>
      <c r="C27" s="4" t="s">
        <v>101</v>
      </c>
      <c r="D27" s="3">
        <v>305</v>
      </c>
      <c r="E27" s="23">
        <v>24000</v>
      </c>
      <c r="F27" s="23"/>
    </row>
    <row r="28" spans="2:8">
      <c r="B28" s="3">
        <f t="shared" si="0"/>
        <v>401</v>
      </c>
      <c r="C28" s="4" t="s">
        <v>31</v>
      </c>
      <c r="D28" s="3">
        <v>401</v>
      </c>
      <c r="E28" s="23"/>
      <c r="F28" s="23">
        <v>190455</v>
      </c>
    </row>
    <row r="29" spans="2:8">
      <c r="B29" s="3">
        <f t="shared" si="0"/>
        <v>402</v>
      </c>
      <c r="C29" s="4" t="s">
        <v>32</v>
      </c>
      <c r="D29" s="3">
        <v>402</v>
      </c>
      <c r="E29" s="23">
        <v>580</v>
      </c>
      <c r="F29" s="23"/>
    </row>
    <row r="30" spans="2:8">
      <c r="B30" s="3">
        <f t="shared" si="0"/>
        <v>403</v>
      </c>
      <c r="C30" s="4" t="s">
        <v>33</v>
      </c>
      <c r="D30" s="3">
        <v>403</v>
      </c>
      <c r="E30" s="23">
        <v>1840</v>
      </c>
      <c r="F30" s="23"/>
      <c r="H30" s="5"/>
    </row>
    <row r="31" spans="2:8">
      <c r="B31" s="3">
        <f t="shared" si="0"/>
        <v>501</v>
      </c>
      <c r="C31" s="4" t="s">
        <v>34</v>
      </c>
      <c r="D31" s="3">
        <v>501</v>
      </c>
      <c r="E31" s="23">
        <v>114225</v>
      </c>
      <c r="F31" s="23"/>
      <c r="H31" s="5"/>
    </row>
    <row r="32" spans="2:8">
      <c r="B32" s="3">
        <f t="shared" si="0"/>
        <v>502</v>
      </c>
      <c r="C32" s="4" t="s">
        <v>35</v>
      </c>
      <c r="D32" s="3">
        <v>502</v>
      </c>
      <c r="E32" s="23"/>
      <c r="F32" s="23">
        <v>620</v>
      </c>
      <c r="H32" s="5"/>
    </row>
    <row r="33" spans="2:6">
      <c r="B33" s="3">
        <f t="shared" si="0"/>
        <v>503</v>
      </c>
      <c r="C33" s="4" t="s">
        <v>36</v>
      </c>
      <c r="D33" s="3">
        <v>503</v>
      </c>
      <c r="E33" s="23"/>
      <c r="F33" s="23">
        <v>1460</v>
      </c>
    </row>
    <row r="34" spans="2:6">
      <c r="B34" s="3">
        <f t="shared" si="0"/>
        <v>504</v>
      </c>
      <c r="C34" s="4" t="s">
        <v>37</v>
      </c>
      <c r="D34" s="3">
        <v>504</v>
      </c>
      <c r="E34" s="23">
        <v>645</v>
      </c>
      <c r="F34" s="23"/>
    </row>
    <row r="35" spans="2:6">
      <c r="B35" s="3">
        <f t="shared" si="0"/>
        <v>601</v>
      </c>
      <c r="C35" s="4" t="s">
        <v>38</v>
      </c>
      <c r="D35" s="3">
        <v>601</v>
      </c>
      <c r="E35" s="23">
        <v>420</v>
      </c>
      <c r="F35" s="23"/>
    </row>
    <row r="36" spans="2:6">
      <c r="B36" s="3">
        <f t="shared" si="0"/>
        <v>605</v>
      </c>
      <c r="C36" s="4" t="s">
        <v>120</v>
      </c>
      <c r="D36" s="3">
        <v>605</v>
      </c>
      <c r="E36" s="23">
        <v>5775</v>
      </c>
      <c r="F36" s="23"/>
    </row>
    <row r="37" spans="2:6">
      <c r="B37" s="3">
        <f t="shared" si="0"/>
        <v>615</v>
      </c>
      <c r="C37" s="4" t="s">
        <v>139</v>
      </c>
      <c r="D37" s="3">
        <v>615</v>
      </c>
      <c r="E37" s="23">
        <v>0</v>
      </c>
      <c r="F37" s="23"/>
    </row>
    <row r="38" spans="2:6">
      <c r="B38" s="3">
        <f t="shared" si="0"/>
        <v>620</v>
      </c>
      <c r="C38" s="4" t="s">
        <v>121</v>
      </c>
      <c r="D38" s="3">
        <v>620</v>
      </c>
      <c r="E38" s="23">
        <v>0</v>
      </c>
      <c r="F38" s="23"/>
    </row>
    <row r="39" spans="2:6">
      <c r="B39" s="3">
        <f t="shared" si="0"/>
        <v>625</v>
      </c>
      <c r="C39" s="4" t="s">
        <v>143</v>
      </c>
      <c r="D39" s="3">
        <v>625</v>
      </c>
      <c r="E39" s="23">
        <v>0</v>
      </c>
      <c r="F39" s="23"/>
    </row>
    <row r="40" spans="2:6">
      <c r="B40" s="3">
        <f t="shared" si="0"/>
        <v>640</v>
      </c>
      <c r="C40" s="4" t="s">
        <v>142</v>
      </c>
      <c r="D40" s="3">
        <v>640</v>
      </c>
      <c r="E40" s="23">
        <v>0</v>
      </c>
      <c r="F40" s="23"/>
    </row>
    <row r="41" spans="2:6">
      <c r="B41" s="3">
        <f>D41</f>
        <v>650</v>
      </c>
      <c r="C41" s="4" t="s">
        <v>39</v>
      </c>
      <c r="D41" s="3">
        <v>650</v>
      </c>
      <c r="E41" s="23">
        <v>1128</v>
      </c>
      <c r="F41" s="23"/>
    </row>
    <row r="42" spans="2:6">
      <c r="B42" s="3">
        <f t="shared" si="0"/>
        <v>665</v>
      </c>
      <c r="C42" s="4" t="s">
        <v>41</v>
      </c>
      <c r="D42" s="3">
        <v>665</v>
      </c>
      <c r="E42" s="23">
        <v>325</v>
      </c>
      <c r="F42" s="23"/>
    </row>
    <row r="43" spans="2:6">
      <c r="B43" s="3">
        <f t="shared" si="0"/>
        <v>670</v>
      </c>
      <c r="C43" s="4" t="s">
        <v>42</v>
      </c>
      <c r="D43" s="3">
        <v>670</v>
      </c>
      <c r="E43" s="23">
        <v>110</v>
      </c>
      <c r="F43" s="23"/>
    </row>
    <row r="44" spans="2:6">
      <c r="B44" s="3">
        <f t="shared" si="0"/>
        <v>675</v>
      </c>
      <c r="C44" s="4" t="s">
        <v>43</v>
      </c>
      <c r="D44" s="3">
        <v>675</v>
      </c>
      <c r="E44" s="23">
        <v>8800</v>
      </c>
      <c r="F44" s="23"/>
    </row>
    <row r="45" spans="2:6">
      <c r="B45" s="3">
        <f t="shared" si="0"/>
        <v>680</v>
      </c>
      <c r="C45" s="4" t="s">
        <v>44</v>
      </c>
      <c r="D45" s="3">
        <v>680</v>
      </c>
      <c r="E45" s="23">
        <v>0</v>
      </c>
      <c r="F45" s="23"/>
    </row>
    <row r="46" spans="2:6">
      <c r="B46" s="3">
        <f t="shared" si="0"/>
        <v>685</v>
      </c>
      <c r="C46" s="4" t="s">
        <v>45</v>
      </c>
      <c r="D46" s="3">
        <v>685</v>
      </c>
      <c r="E46" s="23">
        <v>1925</v>
      </c>
      <c r="F46" s="23"/>
    </row>
    <row r="47" spans="2:6">
      <c r="B47" s="3">
        <v>690</v>
      </c>
      <c r="C47" s="4" t="s">
        <v>40</v>
      </c>
      <c r="D47" s="3">
        <v>690</v>
      </c>
      <c r="E47" s="23">
        <v>5040</v>
      </c>
      <c r="F47" s="23"/>
    </row>
    <row r="48" spans="2:6">
      <c r="B48" s="3">
        <v>700</v>
      </c>
      <c r="C48" s="4" t="s">
        <v>46</v>
      </c>
      <c r="D48" s="3">
        <v>700</v>
      </c>
      <c r="E48" s="23"/>
      <c r="F48" s="23"/>
    </row>
    <row r="49" spans="2:6">
      <c r="B49" s="3"/>
      <c r="C49" s="4"/>
      <c r="D49" s="3"/>
      <c r="E49" s="23"/>
      <c r="F49" s="23"/>
    </row>
    <row r="50" spans="2:6" ht="13.5" thickBot="1">
      <c r="B50" s="1"/>
      <c r="C50" s="1"/>
      <c r="D50" s="3"/>
      <c r="E50" s="24">
        <f>SUM(E7:E48)</f>
        <v>391363</v>
      </c>
      <c r="F50" s="24">
        <f>SUM(F7:F48)</f>
        <v>391363</v>
      </c>
    </row>
    <row r="51" spans="2:6" ht="13.5" thickTop="1"/>
  </sheetData>
  <mergeCells count="3">
    <mergeCell ref="B1:F1"/>
    <mergeCell ref="B2:F2"/>
    <mergeCell ref="B3:F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4"/>
  <sheetViews>
    <sheetView topLeftCell="A22" zoomScale="130" zoomScaleNormal="130" workbookViewId="0">
      <selection activeCell="K37" sqref="K37"/>
    </sheetView>
  </sheetViews>
  <sheetFormatPr defaultRowHeight="12.75"/>
  <cols>
    <col min="1" max="1" width="2.5703125" style="29" customWidth="1"/>
    <col min="2" max="2" width="4.140625" style="29" customWidth="1"/>
    <col min="3" max="3" width="15.140625" style="29" bestFit="1" customWidth="1"/>
    <col min="4" max="4" width="15.7109375" style="72" bestFit="1" customWidth="1"/>
    <col min="5" max="6" width="9.140625" style="29"/>
    <col min="7" max="7" width="33.140625" style="29" bestFit="1" customWidth="1"/>
    <col min="8" max="8" width="3" style="28" customWidth="1"/>
    <col min="9" max="9" width="5.42578125" style="28" customWidth="1"/>
    <col min="10" max="10" width="3.5703125" style="28" customWidth="1"/>
    <col min="11" max="11" width="38" style="29" customWidth="1"/>
    <col min="12" max="12" width="6.28515625" style="29" customWidth="1"/>
    <col min="13" max="13" width="1.42578125" style="29" customWidth="1"/>
    <col min="14" max="15" width="11.42578125" style="29" customWidth="1"/>
    <col min="16" max="16384" width="9.140625" style="29"/>
  </cols>
  <sheetData>
    <row r="1" spans="1:15" ht="15">
      <c r="A1" s="26"/>
      <c r="B1" s="249"/>
      <c r="C1" s="250"/>
      <c r="D1" s="251" t="s">
        <v>0</v>
      </c>
      <c r="E1" s="251"/>
      <c r="F1" s="251"/>
      <c r="G1" s="27"/>
      <c r="I1" s="233" t="s">
        <v>47</v>
      </c>
      <c r="J1" s="233"/>
      <c r="K1" s="233"/>
      <c r="L1" s="233"/>
      <c r="M1" s="233"/>
      <c r="N1" s="233"/>
      <c r="O1" s="233"/>
    </row>
    <row r="2" spans="1:15" ht="12" customHeight="1">
      <c r="A2" s="26"/>
      <c r="B2" s="30"/>
      <c r="C2" s="31"/>
      <c r="D2" s="252"/>
      <c r="E2" s="253"/>
      <c r="F2" s="253"/>
      <c r="G2" s="254"/>
      <c r="I2" s="234" t="s">
        <v>109</v>
      </c>
      <c r="J2" s="234"/>
      <c r="K2" s="234"/>
      <c r="L2" s="234"/>
      <c r="M2" s="234"/>
      <c r="N2" s="234"/>
      <c r="O2" s="234"/>
    </row>
    <row r="3" spans="1:15">
      <c r="A3" s="26"/>
      <c r="B3" s="33" t="s">
        <v>48</v>
      </c>
      <c r="C3" s="255" t="s">
        <v>1</v>
      </c>
      <c r="D3" s="256" t="s">
        <v>2</v>
      </c>
      <c r="E3" s="257"/>
      <c r="F3" s="257"/>
      <c r="G3" s="258"/>
      <c r="I3" s="235" t="s">
        <v>166</v>
      </c>
      <c r="J3" s="235"/>
      <c r="K3" s="235"/>
      <c r="L3" s="235"/>
      <c r="M3" s="235"/>
      <c r="N3" s="235"/>
      <c r="O3" s="235"/>
    </row>
    <row r="4" spans="1:15">
      <c r="A4" s="26"/>
      <c r="B4" s="34">
        <v>2015</v>
      </c>
      <c r="C4" s="255"/>
      <c r="D4" s="259"/>
      <c r="E4" s="260"/>
      <c r="F4" s="260"/>
      <c r="G4" s="261"/>
      <c r="I4" s="236" t="s">
        <v>110</v>
      </c>
      <c r="J4" s="237"/>
      <c r="K4" s="238" t="s">
        <v>111</v>
      </c>
      <c r="L4" s="240" t="s">
        <v>112</v>
      </c>
      <c r="M4" s="240"/>
      <c r="N4" s="229" t="s">
        <v>18</v>
      </c>
      <c r="O4" s="229" t="s">
        <v>19</v>
      </c>
    </row>
    <row r="5" spans="1:15" ht="54.75" customHeight="1">
      <c r="A5" s="26"/>
      <c r="B5" s="26"/>
      <c r="C5" s="264" t="s">
        <v>193</v>
      </c>
      <c r="D5" s="264"/>
      <c r="E5" s="264"/>
      <c r="F5" s="264"/>
      <c r="G5" s="264"/>
      <c r="I5" s="231">
        <v>2015</v>
      </c>
      <c r="J5" s="232"/>
      <c r="K5" s="239"/>
      <c r="L5" s="241"/>
      <c r="M5" s="241"/>
      <c r="N5" s="230"/>
      <c r="O5" s="230"/>
    </row>
    <row r="6" spans="1:15" ht="39.75" customHeight="1">
      <c r="A6" s="26"/>
      <c r="B6" s="35">
        <v>7</v>
      </c>
      <c r="C6" s="36" t="s">
        <v>3</v>
      </c>
      <c r="D6" s="262" t="s">
        <v>49</v>
      </c>
      <c r="E6" s="263"/>
      <c r="F6" s="37"/>
      <c r="G6" s="38"/>
      <c r="I6" s="31"/>
      <c r="J6" s="31"/>
      <c r="K6" s="39" t="s">
        <v>135</v>
      </c>
      <c r="L6" s="40"/>
      <c r="M6" s="13"/>
      <c r="N6" s="41"/>
      <c r="O6" s="41"/>
    </row>
    <row r="7" spans="1:15">
      <c r="A7" s="26"/>
      <c r="B7" s="30"/>
      <c r="C7" s="42" t="s">
        <v>4</v>
      </c>
      <c r="D7" s="242" t="s">
        <v>136</v>
      </c>
      <c r="E7" s="243"/>
      <c r="F7" s="243"/>
      <c r="G7" s="244"/>
      <c r="I7" s="13" t="s">
        <v>48</v>
      </c>
      <c r="J7" s="13">
        <v>7</v>
      </c>
      <c r="K7" s="29" t="s">
        <v>198</v>
      </c>
      <c r="L7" s="40">
        <v>105</v>
      </c>
      <c r="M7" s="13"/>
      <c r="N7" s="41">
        <f>1400*1.13</f>
        <v>1581.9999999999998</v>
      </c>
      <c r="O7" s="41"/>
    </row>
    <row r="8" spans="1:15">
      <c r="A8" s="26"/>
      <c r="B8" s="30"/>
      <c r="C8" s="42" t="s">
        <v>5</v>
      </c>
      <c r="D8" s="44" t="s">
        <v>163</v>
      </c>
      <c r="E8" s="45"/>
      <c r="F8" s="46"/>
      <c r="G8" s="47"/>
      <c r="I8" s="13"/>
      <c r="J8" s="13"/>
      <c r="K8" s="12" t="s">
        <v>31</v>
      </c>
      <c r="L8" s="40">
        <f>'Tr.Bal.'!D28</f>
        <v>401</v>
      </c>
      <c r="M8" s="13"/>
      <c r="N8" s="40"/>
      <c r="O8" s="41">
        <f>1400</f>
        <v>1400</v>
      </c>
    </row>
    <row r="9" spans="1:15">
      <c r="A9" s="26"/>
      <c r="B9" s="30"/>
      <c r="C9" s="42" t="s">
        <v>6</v>
      </c>
      <c r="D9" s="48" t="s">
        <v>54</v>
      </c>
      <c r="E9" s="49"/>
      <c r="F9" s="50">
        <v>0</v>
      </c>
      <c r="G9" s="51"/>
      <c r="I9" s="13"/>
      <c r="J9" s="13"/>
      <c r="K9" s="12" t="s">
        <v>156</v>
      </c>
      <c r="L9" s="40">
        <f>'Tr.Bal.'!D22</f>
        <v>205</v>
      </c>
      <c r="M9" s="13"/>
      <c r="N9" s="41"/>
      <c r="O9" s="41">
        <f>1400*0.13</f>
        <v>182</v>
      </c>
    </row>
    <row r="10" spans="1:15">
      <c r="A10" s="26"/>
      <c r="B10" s="30"/>
      <c r="C10" s="52"/>
      <c r="D10" s="53"/>
      <c r="E10" s="49"/>
      <c r="F10" s="50">
        <v>0</v>
      </c>
      <c r="G10" s="54">
        <v>0</v>
      </c>
      <c r="I10" s="13"/>
      <c r="J10" s="13"/>
      <c r="K10" s="14"/>
      <c r="L10" s="40"/>
      <c r="M10" s="13"/>
      <c r="N10" s="41"/>
      <c r="O10" s="41"/>
    </row>
    <row r="11" spans="1:15">
      <c r="A11" s="26"/>
      <c r="B11" s="55"/>
      <c r="C11" s="31"/>
      <c r="D11" s="245"/>
      <c r="E11" s="246"/>
      <c r="F11" s="57">
        <v>0</v>
      </c>
      <c r="G11" s="58">
        <v>0</v>
      </c>
    </row>
    <row r="12" spans="1:15">
      <c r="A12" s="26"/>
      <c r="B12" s="35">
        <v>8</v>
      </c>
      <c r="C12" s="59" t="s">
        <v>3</v>
      </c>
      <c r="D12" s="247" t="s">
        <v>51</v>
      </c>
      <c r="E12" s="248"/>
      <c r="F12" s="61"/>
      <c r="G12" s="62"/>
    </row>
    <row r="13" spans="1:15">
      <c r="A13" s="26"/>
      <c r="B13" s="30"/>
      <c r="C13" s="42" t="s">
        <v>4</v>
      </c>
      <c r="D13" s="242" t="s">
        <v>52</v>
      </c>
      <c r="E13" s="243"/>
      <c r="F13" s="243"/>
      <c r="G13" s="244"/>
      <c r="I13" s="13"/>
      <c r="J13" s="13">
        <v>8</v>
      </c>
      <c r="K13" s="14" t="s">
        <v>20</v>
      </c>
      <c r="L13" s="40">
        <f>'Tr.Bal.'!D7</f>
        <v>101</v>
      </c>
      <c r="M13" s="13"/>
      <c r="N13" s="41">
        <v>685</v>
      </c>
      <c r="O13" s="41"/>
    </row>
    <row r="14" spans="1:15">
      <c r="A14" s="26"/>
      <c r="B14" s="30"/>
      <c r="C14" s="42" t="s">
        <v>5</v>
      </c>
      <c r="D14" s="44">
        <v>685</v>
      </c>
      <c r="E14" s="45"/>
      <c r="F14" s="46"/>
      <c r="G14" s="47"/>
      <c r="I14" s="13"/>
      <c r="J14" s="13"/>
      <c r="K14" s="12" t="s">
        <v>199</v>
      </c>
      <c r="L14" s="40">
        <v>105</v>
      </c>
      <c r="M14" s="13"/>
      <c r="N14" s="41"/>
      <c r="O14" s="41">
        <v>685</v>
      </c>
    </row>
    <row r="15" spans="1:15">
      <c r="A15" s="26"/>
      <c r="B15" s="30"/>
      <c r="C15" s="42" t="s">
        <v>6</v>
      </c>
      <c r="D15" s="48" t="s">
        <v>9</v>
      </c>
      <c r="E15" s="49"/>
      <c r="F15" s="50">
        <v>0</v>
      </c>
      <c r="G15" s="54">
        <v>0</v>
      </c>
      <c r="I15" s="13"/>
      <c r="J15" s="13"/>
      <c r="K15" s="14"/>
      <c r="L15" s="40"/>
      <c r="M15" s="13"/>
      <c r="N15" s="41"/>
      <c r="O15" s="41"/>
    </row>
    <row r="16" spans="1:15">
      <c r="A16" s="26"/>
      <c r="B16" s="30"/>
      <c r="C16" s="52"/>
      <c r="D16" s="53"/>
      <c r="E16" s="49"/>
      <c r="F16" s="50">
        <v>0</v>
      </c>
      <c r="G16" s="54">
        <v>0</v>
      </c>
    </row>
    <row r="17" spans="1:15">
      <c r="A17" s="26"/>
      <c r="B17" s="55"/>
      <c r="C17" s="31"/>
      <c r="D17" s="245"/>
      <c r="E17" s="246"/>
      <c r="F17" s="57">
        <v>0</v>
      </c>
      <c r="G17" s="58">
        <v>0</v>
      </c>
    </row>
    <row r="18" spans="1:15">
      <c r="A18" s="26"/>
      <c r="B18" s="35">
        <v>9</v>
      </c>
      <c r="C18" s="59" t="s">
        <v>3</v>
      </c>
      <c r="D18" s="247" t="s">
        <v>12</v>
      </c>
      <c r="E18" s="248"/>
      <c r="F18" s="61"/>
      <c r="G18" s="62"/>
    </row>
    <row r="19" spans="1:15">
      <c r="A19" s="26"/>
      <c r="B19" s="30"/>
      <c r="C19" s="42" t="s">
        <v>4</v>
      </c>
      <c r="D19" s="242" t="s">
        <v>53</v>
      </c>
      <c r="E19" s="243"/>
      <c r="F19" s="243"/>
      <c r="G19" s="244"/>
      <c r="I19" s="13"/>
      <c r="J19" s="13">
        <v>9</v>
      </c>
      <c r="K19" s="14" t="s">
        <v>211</v>
      </c>
      <c r="L19" s="40">
        <v>402</v>
      </c>
      <c r="M19" s="13"/>
      <c r="N19" s="41">
        <v>140</v>
      </c>
      <c r="O19" s="41"/>
    </row>
    <row r="20" spans="1:15">
      <c r="A20" s="26"/>
      <c r="B20" s="30"/>
      <c r="C20" s="42" t="s">
        <v>5</v>
      </c>
      <c r="D20" s="44">
        <v>140</v>
      </c>
      <c r="E20" s="45" t="s">
        <v>158</v>
      </c>
      <c r="F20" s="46"/>
      <c r="G20" s="47"/>
      <c r="I20" s="13"/>
      <c r="J20" s="13"/>
      <c r="K20" s="14" t="s">
        <v>156</v>
      </c>
      <c r="L20" s="40">
        <v>205</v>
      </c>
      <c r="M20" s="13"/>
      <c r="N20" s="41">
        <f>140*0.13</f>
        <v>18.2</v>
      </c>
      <c r="O20" s="41"/>
    </row>
    <row r="21" spans="1:15">
      <c r="A21" s="26"/>
      <c r="B21" s="30"/>
      <c r="C21" s="42" t="s">
        <v>6</v>
      </c>
      <c r="D21" s="48" t="s">
        <v>55</v>
      </c>
      <c r="E21" s="49"/>
      <c r="F21" s="50">
        <v>0</v>
      </c>
      <c r="G21" s="54">
        <v>0</v>
      </c>
      <c r="I21" s="13"/>
      <c r="J21" s="13"/>
      <c r="K21" s="12" t="s">
        <v>198</v>
      </c>
      <c r="L21" s="40">
        <v>105</v>
      </c>
      <c r="M21" s="13"/>
      <c r="N21" s="41"/>
      <c r="O21" s="41">
        <f>140*1.13</f>
        <v>158.19999999999999</v>
      </c>
    </row>
    <row r="22" spans="1:15">
      <c r="A22" s="26"/>
      <c r="B22" s="30"/>
      <c r="C22" s="52"/>
      <c r="D22" s="53"/>
      <c r="E22" s="49"/>
      <c r="F22" s="50">
        <v>0</v>
      </c>
      <c r="G22" s="54">
        <v>0</v>
      </c>
      <c r="I22" s="13"/>
      <c r="J22" s="13"/>
      <c r="K22" s="12"/>
      <c r="L22" s="40"/>
      <c r="M22" s="13"/>
      <c r="N22" s="41"/>
      <c r="O22" s="41"/>
    </row>
    <row r="23" spans="1:15">
      <c r="A23" s="26"/>
      <c r="B23" s="55"/>
      <c r="C23" s="31"/>
      <c r="D23" s="245"/>
      <c r="E23" s="246"/>
      <c r="F23" s="57">
        <v>0</v>
      </c>
      <c r="G23" s="58">
        <v>0</v>
      </c>
    </row>
    <row r="24" spans="1:15">
      <c r="A24" s="26"/>
      <c r="B24" s="35">
        <v>10</v>
      </c>
      <c r="C24" s="59" t="s">
        <v>3</v>
      </c>
      <c r="D24" s="247" t="s">
        <v>14</v>
      </c>
      <c r="E24" s="248"/>
      <c r="F24" s="61"/>
      <c r="G24" s="62"/>
    </row>
    <row r="25" spans="1:15">
      <c r="A25" s="26"/>
      <c r="B25" s="30"/>
      <c r="C25" s="42" t="s">
        <v>4</v>
      </c>
      <c r="D25" s="242" t="s">
        <v>134</v>
      </c>
      <c r="E25" s="243"/>
      <c r="F25" s="243"/>
      <c r="G25" s="244"/>
      <c r="I25" s="13"/>
      <c r="J25" s="13">
        <v>10</v>
      </c>
      <c r="K25" s="14" t="str">
        <f>'Tr.Bal.'!C31</f>
        <v>Purchases</v>
      </c>
      <c r="L25" s="40">
        <f>'Tr.Bal.'!D31</f>
        <v>501</v>
      </c>
      <c r="M25" s="13"/>
      <c r="N25" s="41">
        <v>460</v>
      </c>
      <c r="O25" s="41"/>
    </row>
    <row r="26" spans="1:15">
      <c r="A26" s="26"/>
      <c r="B26" s="30"/>
      <c r="C26" s="42" t="s">
        <v>5</v>
      </c>
      <c r="D26" s="44">
        <v>460</v>
      </c>
      <c r="E26" s="45" t="s">
        <v>158</v>
      </c>
      <c r="F26" s="46"/>
      <c r="G26" s="47"/>
      <c r="I26" s="13"/>
      <c r="J26" s="13"/>
      <c r="K26" s="14" t="s">
        <v>157</v>
      </c>
      <c r="L26" s="40">
        <v>206</v>
      </c>
      <c r="M26" s="13"/>
      <c r="N26" s="41">
        <f>460*0.13</f>
        <v>59.800000000000004</v>
      </c>
      <c r="O26" s="41"/>
    </row>
    <row r="27" spans="1:15">
      <c r="A27" s="26"/>
      <c r="B27" s="30"/>
      <c r="C27" s="42" t="s">
        <v>6</v>
      </c>
      <c r="D27" s="48" t="s">
        <v>56</v>
      </c>
      <c r="E27" s="49"/>
      <c r="F27" s="50">
        <v>0</v>
      </c>
      <c r="G27" s="54">
        <v>0</v>
      </c>
      <c r="I27" s="13"/>
      <c r="J27" s="13"/>
      <c r="K27" s="12" t="s">
        <v>200</v>
      </c>
      <c r="L27" s="40">
        <v>201</v>
      </c>
      <c r="M27" s="13"/>
      <c r="N27" s="41"/>
      <c r="O27" s="41">
        <f>460*1.13</f>
        <v>519.79999999999995</v>
      </c>
    </row>
    <row r="28" spans="1:15">
      <c r="A28" s="26"/>
      <c r="B28" s="30"/>
      <c r="C28" s="52"/>
      <c r="D28" s="53"/>
      <c r="E28" s="49"/>
      <c r="F28" s="50">
        <v>0</v>
      </c>
      <c r="G28" s="54">
        <v>0</v>
      </c>
      <c r="I28" s="13"/>
      <c r="J28" s="13"/>
      <c r="K28" s="12"/>
      <c r="L28" s="40"/>
      <c r="M28" s="13"/>
      <c r="N28" s="41"/>
      <c r="O28" s="41"/>
    </row>
    <row r="29" spans="1:15">
      <c r="A29" s="26"/>
      <c r="B29" s="55"/>
      <c r="C29" s="31"/>
      <c r="D29" s="245"/>
      <c r="E29" s="246"/>
      <c r="F29" s="57">
        <v>0</v>
      </c>
      <c r="G29" s="58">
        <v>0</v>
      </c>
    </row>
    <row r="30" spans="1:15">
      <c r="A30" s="26"/>
      <c r="B30" s="35">
        <v>11</v>
      </c>
      <c r="C30" s="59" t="s">
        <v>3</v>
      </c>
      <c r="D30" s="247" t="s">
        <v>12</v>
      </c>
      <c r="E30" s="248"/>
      <c r="F30" s="61"/>
      <c r="G30" s="62"/>
    </row>
    <row r="31" spans="1:15">
      <c r="A31" s="26"/>
      <c r="B31" s="30"/>
      <c r="C31" s="42" t="s">
        <v>4</v>
      </c>
      <c r="D31" s="242" t="s">
        <v>13</v>
      </c>
      <c r="E31" s="243"/>
      <c r="F31" s="243"/>
      <c r="G31" s="244"/>
      <c r="I31" s="13"/>
      <c r="J31" s="13">
        <v>11</v>
      </c>
      <c r="K31" s="14" t="s">
        <v>211</v>
      </c>
      <c r="L31" s="40">
        <v>402</v>
      </c>
      <c r="M31" s="13"/>
      <c r="N31" s="41">
        <v>1010</v>
      </c>
      <c r="O31" s="41"/>
    </row>
    <row r="32" spans="1:15">
      <c r="A32" s="26"/>
      <c r="B32" s="30"/>
      <c r="C32" s="42" t="s">
        <v>5</v>
      </c>
      <c r="D32" s="44">
        <v>1010</v>
      </c>
      <c r="E32" s="45" t="s">
        <v>164</v>
      </c>
      <c r="F32" s="46"/>
      <c r="G32" s="47"/>
      <c r="I32" s="13"/>
      <c r="J32" s="13"/>
      <c r="K32" s="14" t="s">
        <v>156</v>
      </c>
      <c r="L32" s="40">
        <f>L20</f>
        <v>205</v>
      </c>
      <c r="M32" s="13"/>
      <c r="N32" s="41">
        <f>1010*0.13</f>
        <v>131.30000000000001</v>
      </c>
      <c r="O32" s="41"/>
    </row>
    <row r="33" spans="1:15">
      <c r="A33" s="26"/>
      <c r="B33" s="30"/>
      <c r="C33" s="42" t="s">
        <v>6</v>
      </c>
      <c r="D33" s="48" t="s">
        <v>7</v>
      </c>
      <c r="E33" s="49"/>
      <c r="F33" s="50">
        <v>0</v>
      </c>
      <c r="G33" s="54" t="s">
        <v>8</v>
      </c>
      <c r="I33" s="13"/>
      <c r="J33" s="13"/>
      <c r="K33" s="12" t="s">
        <v>201</v>
      </c>
      <c r="L33" s="40">
        <v>201</v>
      </c>
      <c r="M33" s="13"/>
      <c r="N33" s="41"/>
      <c r="O33" s="41">
        <f>1010*1.13</f>
        <v>1141.3</v>
      </c>
    </row>
    <row r="34" spans="1:15">
      <c r="A34" s="26"/>
      <c r="B34" s="30"/>
      <c r="C34" s="52"/>
      <c r="D34" s="53"/>
      <c r="E34" s="49"/>
      <c r="F34" s="50">
        <v>0</v>
      </c>
      <c r="G34" s="54">
        <v>0</v>
      </c>
      <c r="I34" s="13"/>
      <c r="J34" s="13"/>
      <c r="K34" s="12"/>
      <c r="L34" s="40"/>
      <c r="M34" s="13"/>
      <c r="N34" s="41"/>
      <c r="O34" s="41"/>
    </row>
    <row r="35" spans="1:15">
      <c r="A35" s="26"/>
      <c r="B35" s="55"/>
      <c r="C35" s="31"/>
      <c r="D35" s="245"/>
      <c r="E35" s="246"/>
      <c r="F35" s="57">
        <v>0</v>
      </c>
      <c r="G35" s="58">
        <v>0</v>
      </c>
      <c r="I35" s="63"/>
      <c r="J35" s="63"/>
      <c r="K35" s="64"/>
      <c r="L35" s="65"/>
      <c r="M35" s="63"/>
      <c r="N35" s="66"/>
      <c r="O35" s="66"/>
    </row>
    <row r="36" spans="1:15">
      <c r="A36" s="26"/>
      <c r="B36" s="35">
        <v>15</v>
      </c>
      <c r="C36" s="59" t="s">
        <v>3</v>
      </c>
      <c r="D36" s="247" t="s">
        <v>57</v>
      </c>
      <c r="E36" s="248"/>
      <c r="F36" s="61"/>
      <c r="G36" s="62"/>
    </row>
    <row r="37" spans="1:15">
      <c r="A37" s="26"/>
      <c r="B37" s="30"/>
      <c r="C37" s="42" t="s">
        <v>4</v>
      </c>
      <c r="D37" s="242" t="s">
        <v>58</v>
      </c>
      <c r="E37" s="243"/>
      <c r="F37" s="243"/>
      <c r="G37" s="244"/>
      <c r="I37" s="13"/>
      <c r="J37" s="13">
        <v>15</v>
      </c>
      <c r="K37" s="14" t="s">
        <v>101</v>
      </c>
      <c r="L37" s="40">
        <f>'Tr.Bal.'!D27</f>
        <v>305</v>
      </c>
      <c r="M37" s="13"/>
      <c r="N37" s="41">
        <f>100*1.13</f>
        <v>112.99999999999999</v>
      </c>
      <c r="O37" s="41"/>
    </row>
    <row r="38" spans="1:15">
      <c r="A38" s="26"/>
      <c r="B38" s="30"/>
      <c r="C38" s="42" t="s">
        <v>5</v>
      </c>
      <c r="D38" s="44">
        <v>100</v>
      </c>
      <c r="E38" s="45" t="s">
        <v>164</v>
      </c>
      <c r="F38" s="46"/>
      <c r="G38" s="47"/>
      <c r="I38" s="13"/>
      <c r="J38" s="13"/>
      <c r="K38" s="12" t="str">
        <f>'Tr.Bal.'!C9</f>
        <v>Merchandise Inventory</v>
      </c>
      <c r="L38" s="40">
        <f>'Tr.Bal.'!D9</f>
        <v>110</v>
      </c>
      <c r="M38" s="13"/>
      <c r="N38" s="41"/>
      <c r="O38" s="41">
        <v>100</v>
      </c>
    </row>
    <row r="39" spans="1:15">
      <c r="A39" s="26"/>
      <c r="B39" s="30"/>
      <c r="C39" s="42" t="s">
        <v>6</v>
      </c>
      <c r="D39" s="48" t="s">
        <v>11</v>
      </c>
      <c r="E39" s="49"/>
      <c r="F39" s="50">
        <v>0</v>
      </c>
      <c r="G39" s="54">
        <v>0</v>
      </c>
      <c r="I39" s="13"/>
      <c r="J39" s="13"/>
      <c r="K39" s="12" t="str">
        <f>K26</f>
        <v>HST Recoverable</v>
      </c>
      <c r="L39" s="40">
        <f>L26</f>
        <v>206</v>
      </c>
      <c r="M39" s="13"/>
      <c r="N39" s="41"/>
      <c r="O39" s="41">
        <v>13</v>
      </c>
    </row>
    <row r="40" spans="1:15">
      <c r="A40" s="26"/>
      <c r="B40" s="30"/>
      <c r="C40" s="52"/>
      <c r="D40" s="53"/>
      <c r="E40" s="49"/>
      <c r="F40" s="50">
        <v>0</v>
      </c>
      <c r="G40" s="54">
        <v>0</v>
      </c>
      <c r="I40" s="13"/>
      <c r="J40" s="13"/>
      <c r="K40" s="12"/>
      <c r="L40" s="40"/>
      <c r="M40" s="13"/>
      <c r="N40" s="41"/>
      <c r="O40" s="41"/>
    </row>
    <row r="41" spans="1:15">
      <c r="A41" s="26"/>
      <c r="B41" s="55"/>
      <c r="C41" s="31"/>
      <c r="D41" s="245"/>
      <c r="E41" s="246"/>
      <c r="F41" s="57">
        <v>0</v>
      </c>
      <c r="G41" s="58">
        <v>0</v>
      </c>
      <c r="I41" s="29"/>
      <c r="J41" s="29"/>
    </row>
    <row r="42" spans="1:15">
      <c r="A42" s="26"/>
      <c r="B42" s="35">
        <v>15</v>
      </c>
      <c r="C42" s="59" t="s">
        <v>3</v>
      </c>
      <c r="D42" s="247" t="s">
        <v>14</v>
      </c>
      <c r="E42" s="248"/>
      <c r="F42" s="61"/>
      <c r="G42" s="62"/>
    </row>
    <row r="43" spans="1:15">
      <c r="A43" s="26"/>
      <c r="B43" s="30"/>
      <c r="C43" s="42" t="s">
        <v>4</v>
      </c>
      <c r="D43" s="242" t="s">
        <v>15</v>
      </c>
      <c r="E43" s="243"/>
      <c r="F43" s="243"/>
      <c r="G43" s="244"/>
      <c r="I43" s="13"/>
      <c r="J43" s="13">
        <v>15</v>
      </c>
      <c r="K43" s="14" t="str">
        <f>'Tr.Bal.'!C34</f>
        <v>Freight-in</v>
      </c>
      <c r="L43" s="40">
        <v>504</v>
      </c>
      <c r="M43" s="13"/>
      <c r="N43" s="41">
        <v>78.5</v>
      </c>
      <c r="O43" s="41"/>
    </row>
    <row r="44" spans="1:15">
      <c r="A44" s="26"/>
      <c r="B44" s="30"/>
      <c r="C44" s="42" t="s">
        <v>5</v>
      </c>
      <c r="D44" s="44">
        <v>78.5</v>
      </c>
      <c r="E44" s="45" t="s">
        <v>158</v>
      </c>
      <c r="F44" s="46"/>
      <c r="G44" s="47"/>
      <c r="I44" s="13"/>
      <c r="J44" s="13"/>
      <c r="K44" s="14" t="s">
        <v>157</v>
      </c>
      <c r="L44" s="40">
        <f>L26</f>
        <v>206</v>
      </c>
      <c r="M44" s="13"/>
      <c r="N44" s="41">
        <f>78.5*0.13</f>
        <v>10.205</v>
      </c>
      <c r="O44" s="41"/>
    </row>
    <row r="45" spans="1:15">
      <c r="A45" s="26"/>
      <c r="B45" s="30"/>
      <c r="C45" s="42" t="s">
        <v>6</v>
      </c>
      <c r="D45" s="48" t="s">
        <v>9</v>
      </c>
      <c r="E45" s="49"/>
      <c r="F45" s="50">
        <v>0</v>
      </c>
      <c r="G45" s="54">
        <v>0</v>
      </c>
      <c r="I45" s="13"/>
      <c r="J45" s="13"/>
      <c r="K45" s="12" t="s">
        <v>20</v>
      </c>
      <c r="L45" s="40">
        <f>L13</f>
        <v>101</v>
      </c>
      <c r="M45" s="13"/>
      <c r="N45" s="41"/>
      <c r="O45" s="41">
        <f>78.5*1.13</f>
        <v>88.704999999999998</v>
      </c>
    </row>
    <row r="46" spans="1:15">
      <c r="A46" s="26"/>
      <c r="B46" s="30"/>
      <c r="C46" s="52"/>
      <c r="D46" s="53"/>
      <c r="E46" s="49"/>
      <c r="F46" s="50">
        <v>0</v>
      </c>
      <c r="G46" s="54">
        <v>0</v>
      </c>
      <c r="I46" s="13"/>
      <c r="J46" s="13"/>
      <c r="K46" s="14"/>
      <c r="L46" s="40"/>
      <c r="M46" s="13"/>
      <c r="N46" s="41"/>
      <c r="O46" s="41"/>
    </row>
    <row r="47" spans="1:15" ht="50.25" customHeight="1">
      <c r="A47" s="26"/>
      <c r="B47" s="55"/>
      <c r="C47" s="31"/>
      <c r="D47" s="245"/>
      <c r="E47" s="246"/>
      <c r="F47" s="57">
        <v>0</v>
      </c>
      <c r="G47" s="58">
        <v>0</v>
      </c>
      <c r="I47" s="63"/>
      <c r="J47" s="63"/>
      <c r="K47" s="64"/>
      <c r="L47" s="65"/>
      <c r="M47" s="63"/>
      <c r="N47" s="66"/>
      <c r="O47" s="66"/>
    </row>
    <row r="48" spans="1:15">
      <c r="A48" s="26"/>
      <c r="B48" s="35">
        <v>15</v>
      </c>
      <c r="C48" s="59" t="s">
        <v>3</v>
      </c>
      <c r="D48" s="247" t="s">
        <v>10</v>
      </c>
      <c r="E48" s="248"/>
      <c r="F48" s="61"/>
      <c r="G48" s="62"/>
      <c r="I48" s="63"/>
      <c r="J48" s="63"/>
      <c r="K48" s="64"/>
      <c r="L48" s="65"/>
      <c r="M48" s="63"/>
      <c r="N48" s="66"/>
      <c r="O48" s="66"/>
    </row>
    <row r="49" spans="1:15">
      <c r="A49" s="26"/>
      <c r="B49" s="30"/>
      <c r="C49" s="42" t="s">
        <v>4</v>
      </c>
      <c r="D49" s="242" t="s">
        <v>194</v>
      </c>
      <c r="E49" s="243"/>
      <c r="F49" s="243"/>
      <c r="G49" s="244"/>
      <c r="I49" s="13"/>
      <c r="J49" s="13">
        <v>15</v>
      </c>
      <c r="K49" s="14" t="s">
        <v>206</v>
      </c>
      <c r="L49" s="40">
        <v>201</v>
      </c>
      <c r="M49" s="13"/>
      <c r="N49" s="41">
        <v>142.5</v>
      </c>
      <c r="O49" s="41"/>
    </row>
    <row r="50" spans="1:15">
      <c r="A50" s="26"/>
      <c r="B50" s="30"/>
      <c r="C50" s="42" t="s">
        <v>5</v>
      </c>
      <c r="D50" s="44">
        <v>142.5</v>
      </c>
      <c r="E50" s="45"/>
      <c r="F50" s="46"/>
      <c r="G50" s="47"/>
      <c r="I50" s="13"/>
      <c r="J50" s="13"/>
      <c r="K50" s="12" t="s">
        <v>20</v>
      </c>
      <c r="L50" s="40">
        <f>L45</f>
        <v>101</v>
      </c>
      <c r="M50" s="13"/>
      <c r="N50" s="41"/>
      <c r="O50" s="41">
        <f>N49</f>
        <v>142.5</v>
      </c>
    </row>
    <row r="51" spans="1:15">
      <c r="A51" s="26"/>
      <c r="B51" s="30"/>
      <c r="C51" s="42" t="s">
        <v>6</v>
      </c>
      <c r="D51" s="48" t="s">
        <v>50</v>
      </c>
      <c r="E51" s="49"/>
      <c r="F51" s="50">
        <v>0</v>
      </c>
      <c r="G51" s="54">
        <v>0</v>
      </c>
      <c r="I51" s="13"/>
      <c r="J51" s="13"/>
      <c r="K51" s="12"/>
      <c r="L51" s="40"/>
      <c r="M51" s="13"/>
      <c r="N51" s="41"/>
      <c r="O51" s="41"/>
    </row>
    <row r="52" spans="1:15">
      <c r="A52" s="26"/>
      <c r="B52" s="30"/>
      <c r="C52" s="52"/>
      <c r="D52" s="53"/>
      <c r="E52" s="49"/>
      <c r="F52" s="50">
        <v>0</v>
      </c>
      <c r="G52" s="54">
        <v>0</v>
      </c>
      <c r="I52" s="63"/>
      <c r="J52" s="63"/>
      <c r="K52" s="63"/>
      <c r="L52" s="65"/>
      <c r="M52" s="63"/>
      <c r="N52" s="66"/>
      <c r="O52" s="66"/>
    </row>
    <row r="53" spans="1:15">
      <c r="A53" s="26"/>
      <c r="B53" s="55"/>
      <c r="C53" s="31"/>
      <c r="D53" s="245"/>
      <c r="E53" s="246"/>
      <c r="F53" s="57">
        <v>0</v>
      </c>
      <c r="G53" s="58">
        <v>0</v>
      </c>
      <c r="I53" s="67"/>
      <c r="J53" s="67"/>
      <c r="K53" s="68"/>
      <c r="L53" s="68"/>
      <c r="M53" s="68"/>
      <c r="N53" s="68"/>
      <c r="O53" s="68"/>
    </row>
    <row r="54" spans="1:15">
      <c r="A54" s="26"/>
      <c r="B54" s="35">
        <v>31</v>
      </c>
      <c r="C54" s="59" t="s">
        <v>3</v>
      </c>
      <c r="D54" s="247" t="s">
        <v>59</v>
      </c>
      <c r="E54" s="248"/>
      <c r="F54" s="61"/>
      <c r="G54" s="62"/>
    </row>
    <row r="55" spans="1:15">
      <c r="A55" s="26"/>
      <c r="B55" s="30"/>
      <c r="C55" s="42" t="s">
        <v>4</v>
      </c>
      <c r="D55" s="242" t="s">
        <v>60</v>
      </c>
      <c r="E55" s="243"/>
      <c r="F55" s="243"/>
      <c r="G55" s="244"/>
      <c r="I55" s="13"/>
      <c r="J55" s="13">
        <v>31</v>
      </c>
      <c r="K55" s="14" t="s">
        <v>42</v>
      </c>
      <c r="L55" s="40">
        <f>'Tr.Bal.'!D43</f>
        <v>670</v>
      </c>
      <c r="M55" s="13"/>
      <c r="N55" s="41">
        <v>22.5</v>
      </c>
      <c r="O55" s="41"/>
    </row>
    <row r="56" spans="1:15">
      <c r="A56" s="26"/>
      <c r="B56" s="30"/>
      <c r="C56" s="42" t="s">
        <v>5</v>
      </c>
      <c r="D56" s="44">
        <v>22.5</v>
      </c>
      <c r="E56" s="45"/>
      <c r="F56" s="46"/>
      <c r="G56" s="47"/>
      <c r="I56" s="13"/>
      <c r="J56" s="13"/>
      <c r="K56" s="12" t="s">
        <v>20</v>
      </c>
      <c r="L56" s="40">
        <f>L50</f>
        <v>101</v>
      </c>
      <c r="M56" s="13"/>
      <c r="N56" s="41"/>
      <c r="O56" s="41">
        <f>N55</f>
        <v>22.5</v>
      </c>
    </row>
    <row r="57" spans="1:15">
      <c r="A57" s="26"/>
      <c r="B57" s="30"/>
      <c r="C57" s="42" t="s">
        <v>6</v>
      </c>
      <c r="D57" s="48" t="s">
        <v>9</v>
      </c>
      <c r="E57" s="49"/>
      <c r="F57" s="50">
        <v>0</v>
      </c>
      <c r="G57" s="54">
        <v>0</v>
      </c>
      <c r="I57" s="13"/>
      <c r="J57" s="13"/>
      <c r="K57" s="12"/>
      <c r="L57" s="40"/>
      <c r="M57" s="13"/>
      <c r="N57" s="41"/>
      <c r="O57" s="41"/>
    </row>
    <row r="58" spans="1:15">
      <c r="A58" s="26"/>
      <c r="B58" s="30"/>
      <c r="C58" s="52"/>
      <c r="D58" s="53"/>
      <c r="E58" s="49"/>
      <c r="F58" s="50">
        <v>0</v>
      </c>
      <c r="G58" s="54">
        <v>0</v>
      </c>
    </row>
    <row r="59" spans="1:15">
      <c r="A59" s="26"/>
      <c r="B59" s="55"/>
      <c r="C59" s="31"/>
      <c r="D59" s="245"/>
      <c r="E59" s="246"/>
      <c r="F59" s="57">
        <v>0</v>
      </c>
      <c r="G59" s="58">
        <v>0</v>
      </c>
    </row>
    <row r="60" spans="1:15">
      <c r="A60" s="26"/>
      <c r="B60" s="35">
        <v>31</v>
      </c>
      <c r="C60" s="59" t="s">
        <v>3</v>
      </c>
      <c r="D60" s="247" t="s">
        <v>10</v>
      </c>
      <c r="E60" s="248"/>
      <c r="F60" s="61"/>
      <c r="G60" s="62"/>
    </row>
    <row r="61" spans="1:15">
      <c r="A61" s="26"/>
      <c r="B61" s="30"/>
      <c r="C61" s="42" t="s">
        <v>4</v>
      </c>
      <c r="D61" s="242" t="s">
        <v>195</v>
      </c>
      <c r="E61" s="243"/>
      <c r="F61" s="243"/>
      <c r="G61" s="244"/>
      <c r="I61" s="13"/>
      <c r="J61" s="13">
        <v>31</v>
      </c>
      <c r="K61" s="14" t="s">
        <v>23</v>
      </c>
      <c r="L61" s="40">
        <f>'Tr.Bal.'!D10</f>
        <v>115</v>
      </c>
      <c r="M61" s="13"/>
      <c r="N61" s="41">
        <v>36.75</v>
      </c>
      <c r="O61" s="41"/>
    </row>
    <row r="62" spans="1:15">
      <c r="A62" s="26"/>
      <c r="B62" s="30"/>
      <c r="C62" s="42" t="s">
        <v>5</v>
      </c>
      <c r="D62" s="44">
        <v>36.75</v>
      </c>
      <c r="E62" s="45" t="s">
        <v>164</v>
      </c>
      <c r="F62" s="46"/>
      <c r="G62" s="47"/>
      <c r="I62" s="13"/>
      <c r="J62" s="13"/>
      <c r="K62" s="14" t="s">
        <v>157</v>
      </c>
      <c r="L62" s="40">
        <f>L44</f>
        <v>206</v>
      </c>
      <c r="M62" s="13"/>
      <c r="N62" s="41">
        <f>36.75*0.13</f>
        <v>4.7774999999999999</v>
      </c>
      <c r="O62" s="41"/>
    </row>
    <row r="63" spans="1:15">
      <c r="A63" s="26"/>
      <c r="B63" s="30"/>
      <c r="C63" s="42" t="s">
        <v>6</v>
      </c>
      <c r="D63" s="48" t="s">
        <v>9</v>
      </c>
      <c r="E63" s="49"/>
      <c r="F63" s="50">
        <v>0</v>
      </c>
      <c r="G63" s="54">
        <v>0</v>
      </c>
      <c r="I63" s="13"/>
      <c r="J63" s="13"/>
      <c r="K63" s="12" t="s">
        <v>20</v>
      </c>
      <c r="L63" s="40">
        <f>L56</f>
        <v>101</v>
      </c>
      <c r="M63" s="13"/>
      <c r="N63" s="41"/>
      <c r="O63" s="41">
        <f>36.75*1.13</f>
        <v>41.527499999999996</v>
      </c>
    </row>
    <row r="64" spans="1:15">
      <c r="A64" s="26"/>
      <c r="B64" s="30"/>
      <c r="C64" s="52"/>
      <c r="D64" s="53"/>
      <c r="E64" s="49"/>
      <c r="F64" s="50">
        <v>0</v>
      </c>
      <c r="G64" s="54">
        <v>0</v>
      </c>
      <c r="I64" s="13"/>
      <c r="J64" s="13"/>
      <c r="K64" s="12"/>
      <c r="L64" s="40"/>
      <c r="M64" s="13"/>
      <c r="N64" s="41"/>
      <c r="O64" s="41"/>
    </row>
    <row r="65" spans="1:15">
      <c r="A65" s="26"/>
      <c r="B65" s="55"/>
      <c r="C65" s="31"/>
      <c r="D65" s="245"/>
      <c r="E65" s="246"/>
      <c r="F65" s="57">
        <v>0</v>
      </c>
      <c r="G65" s="58">
        <v>0</v>
      </c>
      <c r="I65" s="13"/>
      <c r="J65" s="13"/>
      <c r="K65" s="12"/>
      <c r="L65" s="40"/>
      <c r="M65" s="13"/>
      <c r="N65" s="73">
        <f>SUM(N6:N63)</f>
        <v>4494.5325000000003</v>
      </c>
      <c r="O65" s="73">
        <f>SUM(O6:O63)</f>
        <v>4494.5325000000003</v>
      </c>
    </row>
    <row r="66" spans="1:15">
      <c r="A66" s="26"/>
      <c r="B66" s="26"/>
      <c r="C66" s="26"/>
      <c r="D66" s="71"/>
      <c r="E66" s="26"/>
      <c r="F66" s="26"/>
      <c r="G66" s="26"/>
    </row>
    <row r="67" spans="1:15">
      <c r="A67" s="26"/>
      <c r="B67" s="26"/>
      <c r="C67" s="26"/>
      <c r="D67" s="71"/>
      <c r="E67" s="26"/>
      <c r="F67" s="26"/>
      <c r="G67" s="26"/>
    </row>
    <row r="68" spans="1:15">
      <c r="A68" s="26"/>
      <c r="B68" s="26"/>
      <c r="C68" s="26"/>
      <c r="D68" s="71"/>
      <c r="E68" s="26"/>
      <c r="F68" s="26"/>
      <c r="G68" s="26"/>
    </row>
    <row r="69" spans="1:15">
      <c r="A69" s="26"/>
      <c r="B69" s="26"/>
      <c r="C69" s="26"/>
      <c r="D69" s="71"/>
      <c r="E69" s="26"/>
      <c r="F69" s="26"/>
      <c r="G69" s="26"/>
    </row>
    <row r="70" spans="1:15">
      <c r="A70" s="26"/>
      <c r="B70" s="26"/>
      <c r="C70" s="26"/>
      <c r="D70" s="71"/>
      <c r="E70" s="26"/>
      <c r="F70" s="26"/>
      <c r="G70" s="26"/>
    </row>
    <row r="71" spans="1:15">
      <c r="A71" s="26"/>
      <c r="B71" s="26"/>
      <c r="C71" s="26"/>
      <c r="D71" s="71"/>
      <c r="E71" s="26"/>
      <c r="F71" s="26"/>
      <c r="G71" s="26"/>
    </row>
    <row r="72" spans="1:15">
      <c r="A72" s="26"/>
      <c r="B72" s="26"/>
      <c r="C72" s="26"/>
      <c r="D72" s="71"/>
      <c r="E72" s="26"/>
      <c r="F72" s="26"/>
      <c r="G72" s="26"/>
    </row>
    <row r="73" spans="1:15">
      <c r="A73" s="26"/>
      <c r="B73" s="26"/>
      <c r="C73" s="26"/>
      <c r="D73" s="71"/>
      <c r="E73" s="26"/>
      <c r="F73" s="26"/>
      <c r="G73" s="26"/>
    </row>
    <row r="74" spans="1:15">
      <c r="A74" s="26"/>
      <c r="B74" s="26"/>
      <c r="C74" s="26"/>
      <c r="D74" s="71"/>
      <c r="E74" s="26"/>
      <c r="F74" s="26"/>
      <c r="G74" s="26"/>
    </row>
    <row r="75" spans="1:15">
      <c r="A75" s="26"/>
      <c r="B75" s="26"/>
      <c r="C75" s="26"/>
      <c r="D75" s="71"/>
      <c r="E75" s="26"/>
      <c r="F75" s="26"/>
      <c r="G75" s="26"/>
    </row>
    <row r="76" spans="1:15">
      <c r="A76" s="26"/>
      <c r="B76" s="26"/>
      <c r="C76" s="26"/>
      <c r="D76" s="71"/>
      <c r="E76" s="26"/>
      <c r="F76" s="26"/>
      <c r="G76" s="26"/>
    </row>
    <row r="77" spans="1:15">
      <c r="A77" s="26"/>
      <c r="B77" s="26"/>
      <c r="C77" s="26"/>
      <c r="D77" s="71"/>
      <c r="E77" s="26"/>
      <c r="F77" s="26"/>
      <c r="G77" s="26"/>
    </row>
    <row r="78" spans="1:15">
      <c r="A78" s="26"/>
      <c r="B78" s="26"/>
      <c r="C78" s="26"/>
      <c r="D78" s="71"/>
      <c r="E78" s="26"/>
      <c r="F78" s="26"/>
      <c r="G78" s="26"/>
    </row>
    <row r="79" spans="1:15">
      <c r="A79" s="26"/>
      <c r="B79" s="26"/>
      <c r="C79" s="26"/>
      <c r="D79" s="71"/>
      <c r="E79" s="26"/>
      <c r="F79" s="26"/>
      <c r="G79" s="26"/>
    </row>
    <row r="80" spans="1:15">
      <c r="A80" s="26"/>
      <c r="B80" s="26"/>
      <c r="C80" s="26"/>
      <c r="D80" s="71"/>
      <c r="E80" s="26"/>
      <c r="F80" s="26"/>
      <c r="G80" s="26"/>
    </row>
    <row r="81" spans="1:7">
      <c r="A81" s="26"/>
      <c r="B81" s="26"/>
      <c r="C81" s="26"/>
      <c r="D81" s="71"/>
      <c r="E81" s="26"/>
      <c r="F81" s="26"/>
      <c r="G81" s="26"/>
    </row>
    <row r="82" spans="1:7">
      <c r="A82" s="26"/>
      <c r="B82" s="26"/>
      <c r="C82" s="26"/>
      <c r="D82" s="71"/>
      <c r="E82" s="26"/>
      <c r="F82" s="26"/>
      <c r="G82" s="26"/>
    </row>
    <row r="83" spans="1:7">
      <c r="A83" s="26"/>
      <c r="B83" s="26"/>
      <c r="C83" s="26"/>
      <c r="D83" s="71"/>
      <c r="E83" s="26"/>
      <c r="F83" s="26"/>
      <c r="G83" s="26"/>
    </row>
    <row r="84" spans="1:7">
      <c r="A84" s="26"/>
      <c r="B84" s="26"/>
      <c r="C84" s="26"/>
      <c r="D84" s="71"/>
      <c r="E84" s="26"/>
      <c r="F84" s="26"/>
      <c r="G84" s="26"/>
    </row>
    <row r="85" spans="1:7">
      <c r="A85" s="26"/>
      <c r="B85" s="26"/>
      <c r="C85" s="26"/>
      <c r="D85" s="71"/>
      <c r="E85" s="26"/>
      <c r="F85" s="26"/>
      <c r="G85" s="26"/>
    </row>
    <row r="86" spans="1:7">
      <c r="A86" s="26"/>
      <c r="B86" s="26"/>
      <c r="C86" s="26"/>
      <c r="D86" s="71"/>
      <c r="E86" s="26"/>
      <c r="F86" s="26"/>
      <c r="G86" s="26"/>
    </row>
    <row r="87" spans="1:7">
      <c r="A87" s="26"/>
      <c r="B87" s="26"/>
      <c r="C87" s="26"/>
      <c r="D87" s="71"/>
      <c r="E87" s="26"/>
      <c r="F87" s="26"/>
      <c r="G87" s="26"/>
    </row>
    <row r="88" spans="1:7">
      <c r="A88" s="26"/>
      <c r="B88" s="26"/>
      <c r="C88" s="26"/>
      <c r="D88" s="71"/>
      <c r="E88" s="26"/>
      <c r="F88" s="26"/>
      <c r="G88" s="26"/>
    </row>
    <row r="89" spans="1:7">
      <c r="A89" s="26"/>
      <c r="B89" s="26"/>
      <c r="C89" s="26"/>
      <c r="D89" s="71"/>
      <c r="E89" s="26"/>
      <c r="F89" s="26"/>
      <c r="G89" s="26"/>
    </row>
    <row r="90" spans="1:7">
      <c r="A90" s="26"/>
      <c r="B90" s="26"/>
      <c r="C90" s="26"/>
      <c r="D90" s="71"/>
      <c r="E90" s="26"/>
      <c r="F90" s="26"/>
      <c r="G90" s="26"/>
    </row>
    <row r="91" spans="1:7">
      <c r="A91" s="26"/>
      <c r="B91" s="26"/>
      <c r="C91" s="26"/>
      <c r="D91" s="71"/>
      <c r="E91" s="26"/>
      <c r="F91" s="26"/>
      <c r="G91" s="26"/>
    </row>
    <row r="92" spans="1:7">
      <c r="A92" s="26"/>
      <c r="B92" s="26"/>
      <c r="C92" s="26"/>
      <c r="D92" s="71"/>
      <c r="E92" s="26"/>
      <c r="F92" s="26"/>
      <c r="G92" s="26"/>
    </row>
    <row r="93" spans="1:7">
      <c r="A93" s="26"/>
      <c r="B93" s="26"/>
      <c r="C93" s="26"/>
      <c r="D93" s="71"/>
      <c r="E93" s="26"/>
      <c r="F93" s="26"/>
      <c r="G93" s="26"/>
    </row>
    <row r="94" spans="1:7">
      <c r="A94" s="26"/>
      <c r="B94" s="26"/>
      <c r="C94" s="26"/>
      <c r="D94" s="71"/>
      <c r="E94" s="26"/>
      <c r="F94" s="26"/>
      <c r="G94" s="26"/>
    </row>
    <row r="95" spans="1:7">
      <c r="A95" s="26"/>
      <c r="B95" s="26"/>
      <c r="C95" s="26"/>
      <c r="D95" s="71"/>
      <c r="E95" s="26"/>
      <c r="F95" s="26"/>
      <c r="G95" s="26"/>
    </row>
    <row r="96" spans="1:7">
      <c r="A96" s="26"/>
      <c r="B96" s="26"/>
      <c r="C96" s="26"/>
      <c r="D96" s="71"/>
      <c r="E96" s="26"/>
      <c r="F96" s="26"/>
      <c r="G96" s="26"/>
    </row>
    <row r="97" spans="1:7">
      <c r="A97" s="26"/>
      <c r="B97" s="26"/>
      <c r="C97" s="26"/>
      <c r="D97" s="71"/>
      <c r="E97" s="26"/>
      <c r="F97" s="26"/>
      <c r="G97" s="26"/>
    </row>
    <row r="98" spans="1:7">
      <c r="A98" s="26"/>
      <c r="B98" s="26"/>
      <c r="C98" s="26"/>
      <c r="D98" s="71"/>
      <c r="E98" s="26"/>
      <c r="F98" s="26"/>
      <c r="G98" s="26"/>
    </row>
    <row r="99" spans="1:7">
      <c r="A99" s="26"/>
      <c r="B99" s="26"/>
      <c r="C99" s="26"/>
      <c r="D99" s="71"/>
      <c r="E99" s="26"/>
      <c r="F99" s="26"/>
      <c r="G99" s="26"/>
    </row>
    <row r="100" spans="1:7">
      <c r="A100" s="26"/>
      <c r="B100" s="26"/>
      <c r="C100" s="26"/>
      <c r="D100" s="71"/>
      <c r="E100" s="26"/>
      <c r="F100" s="26"/>
      <c r="G100" s="26"/>
    </row>
    <row r="101" spans="1:7">
      <c r="A101" s="26"/>
      <c r="B101" s="26"/>
      <c r="C101" s="26"/>
      <c r="D101" s="71"/>
      <c r="E101" s="26"/>
      <c r="F101" s="26"/>
      <c r="G101" s="26"/>
    </row>
    <row r="102" spans="1:7">
      <c r="A102" s="26"/>
      <c r="B102" s="26"/>
      <c r="C102" s="26"/>
      <c r="D102" s="71"/>
      <c r="E102" s="26"/>
      <c r="F102" s="26"/>
      <c r="G102" s="26"/>
    </row>
    <row r="103" spans="1:7">
      <c r="A103" s="26"/>
      <c r="B103" s="26"/>
      <c r="C103" s="26"/>
      <c r="D103" s="71"/>
      <c r="E103" s="26"/>
      <c r="F103" s="26"/>
      <c r="G103" s="26"/>
    </row>
    <row r="104" spans="1:7">
      <c r="A104" s="26"/>
      <c r="B104" s="26"/>
      <c r="C104" s="26"/>
      <c r="D104" s="71"/>
      <c r="E104" s="26"/>
      <c r="F104" s="26"/>
      <c r="G104" s="26"/>
    </row>
  </sheetData>
  <mergeCells count="46">
    <mergeCell ref="D17:E17"/>
    <mergeCell ref="B1:C1"/>
    <mergeCell ref="D1:F1"/>
    <mergeCell ref="D2:G2"/>
    <mergeCell ref="C3:C4"/>
    <mergeCell ref="D3:G4"/>
    <mergeCell ref="D6:E6"/>
    <mergeCell ref="D7:G7"/>
    <mergeCell ref="D11:E11"/>
    <mergeCell ref="C5:G5"/>
    <mergeCell ref="D12:E12"/>
    <mergeCell ref="D13:G13"/>
    <mergeCell ref="D41:E41"/>
    <mergeCell ref="D18:E18"/>
    <mergeCell ref="D19:G19"/>
    <mergeCell ref="D23:E23"/>
    <mergeCell ref="D24:E24"/>
    <mergeCell ref="D25:G25"/>
    <mergeCell ref="D29:E29"/>
    <mergeCell ref="D30:E30"/>
    <mergeCell ref="D31:G31"/>
    <mergeCell ref="D35:E35"/>
    <mergeCell ref="D36:E36"/>
    <mergeCell ref="D37:G37"/>
    <mergeCell ref="D42:E42"/>
    <mergeCell ref="D43:G43"/>
    <mergeCell ref="D47:E47"/>
    <mergeCell ref="D48:E48"/>
    <mergeCell ref="D49:G49"/>
    <mergeCell ref="D61:G61"/>
    <mergeCell ref="D65:E65"/>
    <mergeCell ref="D53:E53"/>
    <mergeCell ref="D54:E54"/>
    <mergeCell ref="D55:G55"/>
    <mergeCell ref="D59:E59"/>
    <mergeCell ref="D60:E60"/>
    <mergeCell ref="O4:O5"/>
    <mergeCell ref="I5:J5"/>
    <mergeCell ref="I1:O1"/>
    <mergeCell ref="I2:O2"/>
    <mergeCell ref="I3:O3"/>
    <mergeCell ref="I4:J4"/>
    <mergeCell ref="K4:K5"/>
    <mergeCell ref="L4:L5"/>
    <mergeCell ref="M4:M5"/>
    <mergeCell ref="N4:N5"/>
  </mergeCells>
  <phoneticPr fontId="7" type="noConversion"/>
  <pageMargins left="0.75" right="0.75" top="1" bottom="1" header="0.5" footer="0.5"/>
  <pageSetup scale="70" orientation="portrait" r:id="rId1"/>
  <headerFooter alignWithMargins="0"/>
  <colBreaks count="1" manualBreakCount="1">
    <brk id="8" max="6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20"/>
  <sheetViews>
    <sheetView zoomScale="130" zoomScaleNormal="130" workbookViewId="0">
      <selection activeCell="B1" sqref="B1:H1"/>
    </sheetView>
  </sheetViews>
  <sheetFormatPr defaultRowHeight="12.75"/>
  <cols>
    <col min="1" max="1" width="1" style="77" customWidth="1"/>
    <col min="2" max="2" width="4.85546875" style="29" customWidth="1"/>
    <col min="3" max="3" width="4.42578125" style="29" customWidth="1"/>
    <col min="4" max="4" width="16.7109375" style="29" customWidth="1"/>
    <col min="5" max="5" width="4" style="76" customWidth="1"/>
    <col min="6" max="7" width="9.140625" style="29"/>
    <col min="8" max="8" width="10.140625" style="29" bestFit="1" customWidth="1"/>
    <col min="9" max="15" width="9.140625" style="28"/>
    <col min="16" max="16384" width="9.140625" style="29"/>
  </cols>
  <sheetData>
    <row r="1" spans="2:8">
      <c r="B1" s="273" t="s">
        <v>47</v>
      </c>
      <c r="C1" s="273"/>
      <c r="D1" s="273"/>
      <c r="E1" s="273"/>
      <c r="F1" s="273"/>
      <c r="G1" s="273"/>
      <c r="H1" s="273"/>
    </row>
    <row r="2" spans="2:8">
      <c r="B2" s="272" t="s">
        <v>202</v>
      </c>
      <c r="C2" s="272"/>
      <c r="D2" s="272"/>
      <c r="E2" s="272"/>
      <c r="F2" s="272"/>
      <c r="G2" s="272"/>
      <c r="H2" s="272"/>
    </row>
    <row r="3" spans="2:8">
      <c r="B3" s="272" t="s">
        <v>203</v>
      </c>
      <c r="C3" s="272"/>
      <c r="D3" s="272"/>
      <c r="E3" s="272"/>
      <c r="F3" s="272"/>
      <c r="G3" s="272"/>
      <c r="H3" s="272"/>
    </row>
    <row r="4" spans="2:8">
      <c r="B4" s="274"/>
      <c r="C4" s="274"/>
      <c r="D4" s="274"/>
      <c r="E4" s="274"/>
      <c r="F4" s="274"/>
      <c r="G4" s="274"/>
      <c r="H4" s="274"/>
    </row>
    <row r="5" spans="2:8">
      <c r="B5" s="78"/>
      <c r="C5" s="79">
        <v>101</v>
      </c>
      <c r="D5" s="270" t="s">
        <v>131</v>
      </c>
      <c r="E5" s="266"/>
      <c r="F5" s="266"/>
      <c r="G5" s="266"/>
      <c r="H5" s="266"/>
    </row>
    <row r="6" spans="2:8" ht="19.5" customHeight="1">
      <c r="B6" s="265" t="s">
        <v>110</v>
      </c>
      <c r="C6" s="265"/>
      <c r="D6" s="80" t="s">
        <v>111</v>
      </c>
      <c r="E6" s="80" t="s">
        <v>112</v>
      </c>
      <c r="F6" s="80" t="s">
        <v>18</v>
      </c>
      <c r="G6" s="80" t="s">
        <v>19</v>
      </c>
      <c r="H6" s="80" t="s">
        <v>124</v>
      </c>
    </row>
    <row r="7" spans="2:8" ht="19.5" customHeight="1">
      <c r="B7" s="81">
        <v>2015</v>
      </c>
      <c r="C7" s="82"/>
      <c r="D7" s="83"/>
      <c r="E7" s="82"/>
      <c r="F7" s="82"/>
      <c r="G7" s="82"/>
      <c r="H7" s="82"/>
    </row>
    <row r="8" spans="2:8">
      <c r="B8" s="84" t="s">
        <v>130</v>
      </c>
      <c r="C8" s="82">
        <v>30</v>
      </c>
      <c r="D8" s="83" t="s">
        <v>204</v>
      </c>
      <c r="E8" s="82"/>
      <c r="F8" s="85"/>
      <c r="G8" s="85"/>
      <c r="H8" s="85">
        <v>54400</v>
      </c>
    </row>
    <row r="9" spans="2:8">
      <c r="B9" s="81" t="s">
        <v>48</v>
      </c>
      <c r="C9" s="82">
        <v>8</v>
      </c>
      <c r="D9" s="83"/>
      <c r="E9" s="82" t="s">
        <v>205</v>
      </c>
      <c r="F9" s="86">
        <v>685</v>
      </c>
      <c r="G9" s="86"/>
      <c r="H9" s="85">
        <f>H8+F9-G9</f>
        <v>55085</v>
      </c>
    </row>
    <row r="10" spans="2:8">
      <c r="B10" s="81"/>
      <c r="C10" s="82">
        <v>15</v>
      </c>
      <c r="D10" s="83"/>
      <c r="E10" s="82" t="s">
        <v>205</v>
      </c>
      <c r="F10" s="86"/>
      <c r="G10" s="86">
        <v>88.71</v>
      </c>
      <c r="H10" s="85">
        <f>H9+F10-G10</f>
        <v>54996.29</v>
      </c>
    </row>
    <row r="11" spans="2:8">
      <c r="B11" s="81"/>
      <c r="C11" s="82">
        <v>15</v>
      </c>
      <c r="D11" s="83"/>
      <c r="E11" s="82" t="s">
        <v>205</v>
      </c>
      <c r="F11" s="86"/>
      <c r="G11" s="86">
        <v>142.5</v>
      </c>
      <c r="H11" s="85">
        <f t="shared" ref="H11:H13" si="0">H10+F11-G11</f>
        <v>54853.79</v>
      </c>
    </row>
    <row r="12" spans="2:8">
      <c r="B12" s="81"/>
      <c r="C12" s="82">
        <v>31</v>
      </c>
      <c r="D12" s="83"/>
      <c r="E12" s="82" t="s">
        <v>205</v>
      </c>
      <c r="F12" s="86"/>
      <c r="G12" s="86">
        <v>22.5</v>
      </c>
      <c r="H12" s="85">
        <f t="shared" si="0"/>
        <v>54831.29</v>
      </c>
    </row>
    <row r="13" spans="2:8">
      <c r="B13" s="81"/>
      <c r="C13" s="82">
        <v>31</v>
      </c>
      <c r="D13" s="83"/>
      <c r="E13" s="82" t="s">
        <v>205</v>
      </c>
      <c r="F13" s="86"/>
      <c r="G13" s="86">
        <v>41.53</v>
      </c>
      <c r="H13" s="85">
        <f t="shared" si="0"/>
        <v>54789.760000000002</v>
      </c>
    </row>
    <row r="14" spans="2:8">
      <c r="B14" s="87"/>
      <c r="C14" s="88"/>
      <c r="E14" s="82"/>
      <c r="F14" s="74"/>
      <c r="G14" s="89"/>
      <c r="H14" s="85"/>
    </row>
    <row r="15" spans="2:8">
      <c r="B15" s="90"/>
      <c r="C15" s="91"/>
      <c r="D15" s="90"/>
      <c r="E15" s="91"/>
      <c r="F15" s="90"/>
      <c r="G15" s="90"/>
      <c r="H15" s="90"/>
    </row>
    <row r="16" spans="2:8">
      <c r="B16" s="78"/>
      <c r="C16" s="79">
        <v>105</v>
      </c>
      <c r="D16" s="266" t="s">
        <v>168</v>
      </c>
      <c r="E16" s="266"/>
      <c r="F16" s="266"/>
      <c r="G16" s="266"/>
      <c r="H16" s="267"/>
    </row>
    <row r="17" spans="2:8">
      <c r="B17" s="265" t="s">
        <v>110</v>
      </c>
      <c r="C17" s="265"/>
      <c r="D17" s="80" t="s">
        <v>111</v>
      </c>
      <c r="E17" s="80" t="s">
        <v>112</v>
      </c>
      <c r="F17" s="80" t="s">
        <v>18</v>
      </c>
      <c r="G17" s="80" t="s">
        <v>19</v>
      </c>
      <c r="H17" s="80" t="s">
        <v>124</v>
      </c>
    </row>
    <row r="18" spans="2:8" ht="18.75" customHeight="1">
      <c r="B18" s="81">
        <v>2015</v>
      </c>
      <c r="C18" s="82"/>
      <c r="D18" s="83"/>
      <c r="E18" s="82"/>
      <c r="F18" s="92"/>
      <c r="G18" s="92"/>
      <c r="H18" s="92"/>
    </row>
    <row r="19" spans="2:8">
      <c r="B19" s="84" t="s">
        <v>130</v>
      </c>
      <c r="C19" s="82">
        <v>30</v>
      </c>
      <c r="D19" s="83" t="s">
        <v>204</v>
      </c>
      <c r="E19" s="82"/>
      <c r="F19" s="85"/>
      <c r="G19" s="85"/>
      <c r="H19" s="85">
        <v>18400</v>
      </c>
    </row>
    <row r="20" spans="2:8">
      <c r="B20" s="81" t="s">
        <v>48</v>
      </c>
      <c r="C20" s="82">
        <v>7</v>
      </c>
      <c r="D20" s="83" t="s">
        <v>207</v>
      </c>
      <c r="E20" s="82" t="s">
        <v>205</v>
      </c>
      <c r="F20" s="86">
        <v>1582</v>
      </c>
      <c r="G20" s="86"/>
      <c r="H20" s="85">
        <f>H19+F20-G20</f>
        <v>19982</v>
      </c>
    </row>
    <row r="21" spans="2:8">
      <c r="B21" s="81"/>
      <c r="C21" s="82">
        <v>8</v>
      </c>
      <c r="D21" s="83" t="s">
        <v>208</v>
      </c>
      <c r="E21" s="82" t="s">
        <v>205</v>
      </c>
      <c r="F21" s="86"/>
      <c r="G21" s="86">
        <v>685</v>
      </c>
      <c r="H21" s="85">
        <f t="shared" ref="H21:H22" si="1">H20+F21-G21</f>
        <v>19297</v>
      </c>
    </row>
    <row r="22" spans="2:8">
      <c r="B22" s="81"/>
      <c r="C22" s="82">
        <v>9</v>
      </c>
      <c r="D22" s="83" t="s">
        <v>207</v>
      </c>
      <c r="E22" s="82" t="s">
        <v>205</v>
      </c>
      <c r="F22" s="86"/>
      <c r="G22" s="86">
        <v>158.19999999999999</v>
      </c>
      <c r="H22" s="85">
        <f t="shared" si="1"/>
        <v>19138.8</v>
      </c>
    </row>
    <row r="23" spans="2:8">
      <c r="B23" s="81"/>
      <c r="C23" s="82"/>
      <c r="D23" s="83"/>
      <c r="E23" s="82"/>
      <c r="F23" s="85"/>
      <c r="G23" s="85"/>
      <c r="H23" s="85"/>
    </row>
    <row r="24" spans="2:8">
      <c r="B24" s="90"/>
      <c r="C24" s="91"/>
      <c r="D24" s="90"/>
      <c r="E24" s="91"/>
      <c r="F24" s="90"/>
      <c r="G24" s="90"/>
      <c r="H24" s="90"/>
    </row>
    <row r="25" spans="2:8">
      <c r="B25" s="78"/>
      <c r="C25" s="79">
        <v>110</v>
      </c>
      <c r="D25" s="266" t="s">
        <v>22</v>
      </c>
      <c r="E25" s="266"/>
      <c r="F25" s="266"/>
      <c r="G25" s="266"/>
      <c r="H25" s="267"/>
    </row>
    <row r="26" spans="2:8">
      <c r="B26" s="265" t="s">
        <v>110</v>
      </c>
      <c r="C26" s="265"/>
      <c r="D26" s="80" t="s">
        <v>111</v>
      </c>
      <c r="E26" s="80" t="s">
        <v>112</v>
      </c>
      <c r="F26" s="85" t="s">
        <v>18</v>
      </c>
      <c r="G26" s="85" t="s">
        <v>19</v>
      </c>
      <c r="H26" s="85" t="s">
        <v>124</v>
      </c>
    </row>
    <row r="27" spans="2:8">
      <c r="B27" s="81">
        <v>2015</v>
      </c>
      <c r="C27" s="82"/>
      <c r="D27" s="83"/>
      <c r="E27" s="82"/>
      <c r="F27" s="85"/>
      <c r="G27" s="85"/>
      <c r="H27" s="85"/>
    </row>
    <row r="28" spans="2:8">
      <c r="B28" s="84" t="s">
        <v>130</v>
      </c>
      <c r="C28" s="82">
        <v>30</v>
      </c>
      <c r="D28" s="83" t="s">
        <v>204</v>
      </c>
      <c r="E28" s="82"/>
      <c r="F28" s="85"/>
      <c r="G28" s="85"/>
      <c r="H28" s="85">
        <v>62400</v>
      </c>
    </row>
    <row r="29" spans="2:8">
      <c r="B29" s="81" t="s">
        <v>48</v>
      </c>
      <c r="C29" s="82">
        <v>15</v>
      </c>
      <c r="D29" s="83"/>
      <c r="E29" s="82" t="s">
        <v>205</v>
      </c>
      <c r="F29" s="85"/>
      <c r="G29" s="86">
        <v>100</v>
      </c>
      <c r="H29" s="85">
        <f>H28+F29-G29</f>
        <v>62300</v>
      </c>
    </row>
    <row r="30" spans="2:8">
      <c r="B30" s="81"/>
      <c r="C30" s="225"/>
      <c r="D30" s="83"/>
      <c r="E30" s="225"/>
      <c r="F30" s="85"/>
      <c r="G30" s="85"/>
      <c r="H30" s="85"/>
    </row>
    <row r="31" spans="2:8">
      <c r="B31" s="81"/>
      <c r="C31" s="82"/>
      <c r="D31" s="83"/>
      <c r="E31" s="82"/>
      <c r="F31" s="85"/>
      <c r="G31" s="85"/>
      <c r="H31" s="85"/>
    </row>
    <row r="32" spans="2:8">
      <c r="B32" s="81"/>
      <c r="C32" s="82"/>
      <c r="D32" s="83"/>
      <c r="E32" s="82"/>
      <c r="F32" s="85"/>
      <c r="G32" s="85"/>
      <c r="H32" s="85"/>
    </row>
    <row r="33" spans="2:8">
      <c r="B33" s="90"/>
      <c r="C33" s="91"/>
      <c r="D33" s="90"/>
      <c r="E33" s="91"/>
      <c r="F33" s="90"/>
      <c r="G33" s="90"/>
      <c r="H33" s="90"/>
    </row>
    <row r="34" spans="2:8">
      <c r="B34" s="78"/>
      <c r="C34" s="79">
        <v>115</v>
      </c>
      <c r="D34" s="266" t="s">
        <v>23</v>
      </c>
      <c r="E34" s="266"/>
      <c r="F34" s="266"/>
      <c r="G34" s="266"/>
      <c r="H34" s="267"/>
    </row>
    <row r="35" spans="2:8">
      <c r="B35" s="265" t="s">
        <v>110</v>
      </c>
      <c r="C35" s="265"/>
      <c r="D35" s="80" t="s">
        <v>111</v>
      </c>
      <c r="E35" s="80" t="s">
        <v>112</v>
      </c>
      <c r="F35" s="80" t="s">
        <v>18</v>
      </c>
      <c r="G35" s="80" t="s">
        <v>19</v>
      </c>
      <c r="H35" s="80" t="s">
        <v>124</v>
      </c>
    </row>
    <row r="36" spans="2:8">
      <c r="B36" s="81">
        <v>2015</v>
      </c>
      <c r="C36" s="82"/>
      <c r="D36" s="83"/>
      <c r="E36" s="82"/>
      <c r="F36" s="85"/>
      <c r="G36" s="85"/>
      <c r="H36" s="85"/>
    </row>
    <row r="37" spans="2:8">
      <c r="B37" s="84" t="s">
        <v>130</v>
      </c>
      <c r="C37" s="82">
        <v>30</v>
      </c>
      <c r="D37" s="83" t="s">
        <v>204</v>
      </c>
      <c r="E37" s="82"/>
      <c r="F37" s="85"/>
      <c r="G37" s="85"/>
      <c r="H37" s="85">
        <v>5420</v>
      </c>
    </row>
    <row r="38" spans="2:8">
      <c r="B38" s="81" t="s">
        <v>48</v>
      </c>
      <c r="C38" s="82">
        <v>31</v>
      </c>
      <c r="D38" s="83"/>
      <c r="E38" s="82" t="s">
        <v>205</v>
      </c>
      <c r="F38" s="86">
        <v>36.75</v>
      </c>
      <c r="G38" s="85"/>
      <c r="H38" s="85">
        <f>H37+F38-G38</f>
        <v>5456.75</v>
      </c>
    </row>
    <row r="39" spans="2:8">
      <c r="B39" s="93"/>
      <c r="C39" s="94"/>
      <c r="D39" s="95"/>
      <c r="E39" s="94"/>
      <c r="F39" s="96"/>
      <c r="G39" s="96"/>
      <c r="H39" s="85"/>
    </row>
    <row r="40" spans="2:8">
      <c r="B40" s="81"/>
      <c r="C40" s="82"/>
      <c r="D40" s="83"/>
      <c r="E40" s="82"/>
      <c r="F40" s="85"/>
      <c r="G40" s="85"/>
      <c r="H40" s="85"/>
    </row>
    <row r="41" spans="2:8">
      <c r="B41" s="81"/>
      <c r="C41" s="82"/>
      <c r="D41" s="83"/>
      <c r="E41" s="82"/>
      <c r="F41" s="85"/>
      <c r="G41" s="85"/>
      <c r="H41" s="85"/>
    </row>
    <row r="42" spans="2:8">
      <c r="B42" s="90"/>
      <c r="C42" s="91"/>
      <c r="D42" s="90"/>
      <c r="E42" s="91"/>
      <c r="F42" s="90"/>
      <c r="G42" s="90"/>
      <c r="H42" s="90"/>
    </row>
    <row r="43" spans="2:8">
      <c r="B43" s="78"/>
      <c r="C43" s="79">
        <v>120</v>
      </c>
      <c r="D43" s="266" t="s">
        <v>24</v>
      </c>
      <c r="E43" s="266"/>
      <c r="F43" s="266"/>
      <c r="G43" s="266"/>
      <c r="H43" s="267"/>
    </row>
    <row r="44" spans="2:8">
      <c r="B44" s="265" t="s">
        <v>110</v>
      </c>
      <c r="C44" s="265"/>
      <c r="D44" s="80" t="s">
        <v>111</v>
      </c>
      <c r="E44" s="80" t="s">
        <v>112</v>
      </c>
      <c r="F44" s="80" t="s">
        <v>18</v>
      </c>
      <c r="G44" s="80" t="s">
        <v>19</v>
      </c>
      <c r="H44" s="80" t="s">
        <v>124</v>
      </c>
    </row>
    <row r="45" spans="2:8">
      <c r="B45" s="81">
        <v>2015</v>
      </c>
      <c r="C45" s="82"/>
      <c r="D45" s="83"/>
      <c r="E45" s="82"/>
      <c r="F45" s="85"/>
      <c r="G45" s="85"/>
      <c r="H45" s="85"/>
    </row>
    <row r="46" spans="2:8">
      <c r="B46" s="84" t="s">
        <v>130</v>
      </c>
      <c r="C46" s="82">
        <v>30</v>
      </c>
      <c r="D46" s="83" t="s">
        <v>204</v>
      </c>
      <c r="E46" s="82"/>
      <c r="F46" s="85"/>
      <c r="G46" s="85"/>
      <c r="H46" s="85">
        <v>520</v>
      </c>
    </row>
    <row r="47" spans="2:8">
      <c r="B47" s="93"/>
      <c r="C47" s="94"/>
      <c r="D47" s="95"/>
      <c r="E47" s="94"/>
      <c r="F47" s="96"/>
      <c r="G47" s="96"/>
      <c r="H47" s="96"/>
    </row>
    <row r="48" spans="2:8">
      <c r="B48" s="81"/>
      <c r="C48" s="82"/>
      <c r="D48" s="83"/>
      <c r="E48" s="82"/>
      <c r="F48" s="85"/>
      <c r="G48" s="85"/>
      <c r="H48" s="85"/>
    </row>
    <row r="49" spans="2:8">
      <c r="B49" s="81"/>
      <c r="C49" s="82"/>
      <c r="D49" s="83"/>
      <c r="E49" s="82"/>
      <c r="F49" s="85"/>
      <c r="G49" s="85"/>
      <c r="H49" s="85"/>
    </row>
    <row r="50" spans="2:8">
      <c r="B50" s="81"/>
      <c r="C50" s="82"/>
      <c r="D50" s="83"/>
      <c r="E50" s="82"/>
      <c r="F50" s="85"/>
      <c r="G50" s="85"/>
      <c r="H50" s="85"/>
    </row>
    <row r="51" spans="2:8">
      <c r="B51" s="90"/>
      <c r="C51" s="91"/>
      <c r="D51" s="90"/>
      <c r="E51" s="91"/>
      <c r="F51" s="90"/>
      <c r="G51" s="90"/>
      <c r="H51" s="90"/>
    </row>
    <row r="52" spans="2:8">
      <c r="B52" s="78"/>
      <c r="C52" s="79">
        <v>135</v>
      </c>
      <c r="D52" s="266" t="s">
        <v>25</v>
      </c>
      <c r="E52" s="266"/>
      <c r="F52" s="266"/>
      <c r="G52" s="266"/>
      <c r="H52" s="267"/>
    </row>
    <row r="53" spans="2:8">
      <c r="B53" s="265" t="s">
        <v>110</v>
      </c>
      <c r="C53" s="265"/>
      <c r="D53" s="80" t="s">
        <v>111</v>
      </c>
      <c r="E53" s="80" t="s">
        <v>112</v>
      </c>
      <c r="F53" s="80" t="s">
        <v>18</v>
      </c>
      <c r="G53" s="80" t="s">
        <v>19</v>
      </c>
      <c r="H53" s="80" t="s">
        <v>124</v>
      </c>
    </row>
    <row r="54" spans="2:8">
      <c r="B54" s="81">
        <v>2015</v>
      </c>
      <c r="C54" s="82"/>
      <c r="D54" s="83"/>
      <c r="E54" s="82"/>
      <c r="F54" s="85"/>
      <c r="G54" s="85"/>
      <c r="H54" s="85"/>
    </row>
    <row r="55" spans="2:8">
      <c r="B55" s="84" t="s">
        <v>130</v>
      </c>
      <c r="C55" s="82">
        <v>30</v>
      </c>
      <c r="D55" s="83" t="s">
        <v>204</v>
      </c>
      <c r="E55" s="82"/>
      <c r="F55" s="85"/>
      <c r="G55" s="85"/>
      <c r="H55" s="85">
        <v>16900</v>
      </c>
    </row>
    <row r="56" spans="2:8">
      <c r="B56" s="81"/>
      <c r="C56" s="82"/>
      <c r="D56" s="83"/>
      <c r="E56" s="82"/>
      <c r="F56" s="85"/>
      <c r="G56" s="85"/>
      <c r="H56" s="85"/>
    </row>
    <row r="57" spans="2:8">
      <c r="B57" s="81"/>
      <c r="C57" s="82"/>
      <c r="D57" s="83"/>
      <c r="E57" s="82"/>
      <c r="F57" s="85"/>
      <c r="G57" s="85"/>
      <c r="H57" s="85"/>
    </row>
    <row r="58" spans="2:8">
      <c r="B58" s="81"/>
      <c r="C58" s="82"/>
      <c r="D58" s="83"/>
      <c r="E58" s="82"/>
      <c r="F58" s="85"/>
      <c r="G58" s="85"/>
      <c r="H58" s="85"/>
    </row>
    <row r="59" spans="2:8">
      <c r="B59" s="81"/>
      <c r="C59" s="82"/>
      <c r="D59" s="83"/>
      <c r="E59" s="82"/>
      <c r="F59" s="85"/>
      <c r="G59" s="85"/>
      <c r="H59" s="85"/>
    </row>
    <row r="60" spans="2:8">
      <c r="B60" s="90"/>
      <c r="C60" s="91"/>
      <c r="D60" s="90"/>
      <c r="E60" s="91"/>
      <c r="F60" s="90"/>
      <c r="G60" s="90"/>
      <c r="H60" s="90"/>
    </row>
    <row r="61" spans="2:8">
      <c r="B61" s="78"/>
      <c r="C61" s="79">
        <v>137</v>
      </c>
      <c r="D61" s="266" t="s">
        <v>149</v>
      </c>
      <c r="E61" s="266"/>
      <c r="F61" s="266"/>
      <c r="G61" s="266"/>
      <c r="H61" s="267"/>
    </row>
    <row r="62" spans="2:8">
      <c r="B62" s="265" t="s">
        <v>110</v>
      </c>
      <c r="C62" s="265"/>
      <c r="D62" s="80" t="s">
        <v>111</v>
      </c>
      <c r="E62" s="80" t="s">
        <v>112</v>
      </c>
      <c r="F62" s="80" t="s">
        <v>18</v>
      </c>
      <c r="G62" s="80" t="s">
        <v>19</v>
      </c>
      <c r="H62" s="80" t="s">
        <v>124</v>
      </c>
    </row>
    <row r="63" spans="2:8">
      <c r="B63" s="81">
        <v>2015</v>
      </c>
      <c r="C63" s="82"/>
      <c r="D63" s="83"/>
      <c r="E63" s="82"/>
      <c r="F63" s="85"/>
      <c r="G63" s="85"/>
      <c r="H63" s="85"/>
    </row>
    <row r="64" spans="2:8">
      <c r="B64" s="84" t="s">
        <v>130</v>
      </c>
      <c r="C64" s="82">
        <v>30</v>
      </c>
      <c r="D64" s="83" t="s">
        <v>204</v>
      </c>
      <c r="E64" s="82"/>
      <c r="F64" s="85"/>
      <c r="G64" s="85"/>
      <c r="H64" s="85">
        <v>5070</v>
      </c>
    </row>
    <row r="65" spans="2:8">
      <c r="B65" s="93"/>
      <c r="C65" s="94"/>
      <c r="D65" s="95"/>
      <c r="E65" s="94"/>
      <c r="F65" s="96"/>
      <c r="G65" s="96"/>
      <c r="H65" s="96"/>
    </row>
    <row r="66" spans="2:8">
      <c r="B66" s="81"/>
      <c r="C66" s="82"/>
      <c r="D66" s="83"/>
      <c r="E66" s="82"/>
      <c r="F66" s="85"/>
      <c r="G66" s="85"/>
      <c r="H66" s="85"/>
    </row>
    <row r="67" spans="2:8">
      <c r="B67" s="81"/>
      <c r="C67" s="82"/>
      <c r="D67" s="83"/>
      <c r="E67" s="82"/>
      <c r="F67" s="85"/>
      <c r="G67" s="85"/>
      <c r="H67" s="85"/>
    </row>
    <row r="68" spans="2:8">
      <c r="B68" s="81"/>
      <c r="C68" s="82"/>
      <c r="D68" s="83"/>
      <c r="E68" s="82"/>
      <c r="F68" s="85"/>
      <c r="G68" s="85"/>
      <c r="H68" s="85"/>
    </row>
    <row r="69" spans="2:8">
      <c r="B69" s="90"/>
      <c r="C69" s="91"/>
      <c r="D69" s="90"/>
      <c r="E69" s="91"/>
      <c r="F69" s="90"/>
      <c r="G69" s="90"/>
      <c r="H69" s="90"/>
    </row>
    <row r="70" spans="2:8">
      <c r="B70" s="78"/>
      <c r="C70" s="79">
        <v>140</v>
      </c>
      <c r="D70" s="266" t="s">
        <v>26</v>
      </c>
      <c r="E70" s="266"/>
      <c r="F70" s="266"/>
      <c r="G70" s="266"/>
      <c r="H70" s="267"/>
    </row>
    <row r="71" spans="2:8">
      <c r="B71" s="265" t="s">
        <v>110</v>
      </c>
      <c r="C71" s="265"/>
      <c r="D71" s="80" t="s">
        <v>111</v>
      </c>
      <c r="E71" s="80" t="s">
        <v>112</v>
      </c>
      <c r="F71" s="80" t="s">
        <v>18</v>
      </c>
      <c r="G71" s="80" t="s">
        <v>19</v>
      </c>
      <c r="H71" s="80" t="s">
        <v>124</v>
      </c>
    </row>
    <row r="72" spans="2:8">
      <c r="B72" s="81">
        <v>2015</v>
      </c>
      <c r="C72" s="82"/>
      <c r="D72" s="83"/>
      <c r="E72" s="82"/>
      <c r="F72" s="82"/>
      <c r="G72" s="82"/>
      <c r="H72" s="82"/>
    </row>
    <row r="73" spans="2:8">
      <c r="B73" s="84" t="s">
        <v>130</v>
      </c>
      <c r="C73" s="82">
        <v>30</v>
      </c>
      <c r="D73" s="83" t="s">
        <v>204</v>
      </c>
      <c r="E73" s="82"/>
      <c r="F73" s="85"/>
      <c r="G73" s="85"/>
      <c r="H73" s="85">
        <v>9800</v>
      </c>
    </row>
    <row r="74" spans="2:8">
      <c r="B74" s="81"/>
      <c r="C74" s="82"/>
      <c r="D74" s="83"/>
      <c r="E74" s="82"/>
      <c r="F74" s="85"/>
      <c r="G74" s="85"/>
      <c r="H74" s="85"/>
    </row>
    <row r="75" spans="2:8">
      <c r="B75" s="81"/>
      <c r="C75" s="82"/>
      <c r="D75" s="83"/>
      <c r="E75" s="82"/>
      <c r="F75" s="85"/>
      <c r="G75" s="85"/>
      <c r="H75" s="85"/>
    </row>
    <row r="76" spans="2:8">
      <c r="B76" s="81"/>
      <c r="C76" s="82"/>
      <c r="D76" s="83"/>
      <c r="E76" s="82"/>
      <c r="F76" s="85"/>
      <c r="G76" s="85"/>
      <c r="H76" s="85"/>
    </row>
    <row r="77" spans="2:8">
      <c r="B77" s="81"/>
      <c r="C77" s="82"/>
      <c r="D77" s="83"/>
      <c r="E77" s="82"/>
      <c r="F77" s="85"/>
      <c r="G77" s="85"/>
      <c r="H77" s="85"/>
    </row>
    <row r="78" spans="2:8">
      <c r="B78" s="90"/>
      <c r="C78" s="91"/>
      <c r="D78" s="90"/>
      <c r="E78" s="91"/>
      <c r="F78" s="90"/>
      <c r="G78" s="90"/>
      <c r="H78" s="90"/>
    </row>
    <row r="79" spans="2:8">
      <c r="B79" s="78"/>
      <c r="C79" s="79">
        <v>141</v>
      </c>
      <c r="D79" s="270" t="s">
        <v>150</v>
      </c>
      <c r="E79" s="266"/>
      <c r="F79" s="266"/>
      <c r="G79" s="266"/>
      <c r="H79" s="267"/>
    </row>
    <row r="80" spans="2:8">
      <c r="B80" s="265" t="s">
        <v>110</v>
      </c>
      <c r="C80" s="265"/>
      <c r="D80" s="80" t="s">
        <v>111</v>
      </c>
      <c r="E80" s="80" t="s">
        <v>112</v>
      </c>
      <c r="F80" s="80" t="s">
        <v>18</v>
      </c>
      <c r="G80" s="80" t="s">
        <v>19</v>
      </c>
      <c r="H80" s="80" t="s">
        <v>124</v>
      </c>
    </row>
    <row r="81" spans="2:8">
      <c r="B81" s="81">
        <v>2015</v>
      </c>
      <c r="C81" s="82"/>
      <c r="D81" s="83"/>
      <c r="E81" s="82"/>
      <c r="F81" s="82"/>
      <c r="G81" s="82"/>
      <c r="H81" s="82"/>
    </row>
    <row r="82" spans="2:8">
      <c r="B82" s="84" t="s">
        <v>130</v>
      </c>
      <c r="C82" s="82">
        <v>30</v>
      </c>
      <c r="D82" s="83" t="s">
        <v>204</v>
      </c>
      <c r="E82" s="82"/>
      <c r="F82" s="85"/>
      <c r="G82" s="85"/>
      <c r="H82" s="85">
        <v>3920</v>
      </c>
    </row>
    <row r="83" spans="2:8">
      <c r="B83" s="93"/>
      <c r="C83" s="94"/>
      <c r="D83" s="95"/>
      <c r="E83" s="94"/>
      <c r="F83" s="96"/>
      <c r="G83" s="96"/>
      <c r="H83" s="96"/>
    </row>
    <row r="84" spans="2:8">
      <c r="B84" s="81"/>
      <c r="C84" s="82"/>
      <c r="D84" s="83"/>
      <c r="E84" s="82"/>
      <c r="F84" s="85"/>
      <c r="G84" s="85"/>
      <c r="H84" s="85"/>
    </row>
    <row r="85" spans="2:8">
      <c r="B85" s="81"/>
      <c r="C85" s="82"/>
      <c r="D85" s="83"/>
      <c r="E85" s="82"/>
      <c r="F85" s="85"/>
      <c r="G85" s="85"/>
      <c r="H85" s="85"/>
    </row>
    <row r="86" spans="2:8">
      <c r="B86" s="81"/>
      <c r="C86" s="82"/>
      <c r="D86" s="83"/>
      <c r="E86" s="82"/>
      <c r="F86" s="85"/>
      <c r="G86" s="85"/>
      <c r="H86" s="85"/>
    </row>
    <row r="87" spans="2:8">
      <c r="B87" s="90"/>
      <c r="C87" s="91"/>
      <c r="D87" s="90"/>
      <c r="E87" s="91"/>
      <c r="F87" s="90"/>
      <c r="G87" s="90"/>
      <c r="H87" s="90"/>
    </row>
    <row r="88" spans="2:8">
      <c r="B88" s="78"/>
      <c r="C88" s="79">
        <v>145</v>
      </c>
      <c r="D88" s="270" t="s">
        <v>99</v>
      </c>
      <c r="E88" s="266"/>
      <c r="F88" s="266"/>
      <c r="G88" s="266"/>
      <c r="H88" s="267"/>
    </row>
    <row r="89" spans="2:8">
      <c r="B89" s="265" t="s">
        <v>110</v>
      </c>
      <c r="C89" s="265"/>
      <c r="D89" s="80" t="s">
        <v>111</v>
      </c>
      <c r="E89" s="80" t="s">
        <v>112</v>
      </c>
      <c r="F89" s="80" t="s">
        <v>18</v>
      </c>
      <c r="G89" s="80" t="s">
        <v>19</v>
      </c>
      <c r="H89" s="80" t="s">
        <v>124</v>
      </c>
    </row>
    <row r="90" spans="2:8">
      <c r="B90" s="81">
        <v>2015</v>
      </c>
      <c r="C90" s="82"/>
      <c r="D90" s="83"/>
      <c r="E90" s="82"/>
      <c r="F90" s="82"/>
      <c r="G90" s="82"/>
      <c r="H90" s="82"/>
    </row>
    <row r="91" spans="2:8">
      <c r="B91" s="84" t="s">
        <v>130</v>
      </c>
      <c r="C91" s="82">
        <v>30</v>
      </c>
      <c r="D91" s="83" t="s">
        <v>204</v>
      </c>
      <c r="E91" s="82"/>
      <c r="F91" s="85"/>
      <c r="G91" s="85"/>
      <c r="H91" s="85">
        <v>21500</v>
      </c>
    </row>
    <row r="92" spans="2:8">
      <c r="B92" s="81"/>
      <c r="C92" s="82"/>
      <c r="D92" s="83"/>
      <c r="E92" s="82"/>
      <c r="F92" s="85"/>
      <c r="G92" s="85"/>
      <c r="H92" s="85"/>
    </row>
    <row r="93" spans="2:8">
      <c r="B93" s="81"/>
      <c r="C93" s="82"/>
      <c r="D93" s="83"/>
      <c r="E93" s="82"/>
      <c r="F93" s="85"/>
      <c r="G93" s="85"/>
      <c r="H93" s="85"/>
    </row>
    <row r="94" spans="2:8">
      <c r="B94" s="81"/>
      <c r="C94" s="82"/>
      <c r="D94" s="83"/>
      <c r="E94" s="82"/>
      <c r="F94" s="85"/>
      <c r="G94" s="85"/>
      <c r="H94" s="85"/>
    </row>
    <row r="95" spans="2:8">
      <c r="B95" s="81"/>
      <c r="C95" s="82"/>
      <c r="D95" s="83"/>
      <c r="E95" s="82"/>
      <c r="F95" s="85"/>
      <c r="G95" s="85"/>
      <c r="H95" s="85"/>
    </row>
    <row r="96" spans="2:8">
      <c r="B96" s="90"/>
      <c r="C96" s="91"/>
      <c r="D96" s="90"/>
      <c r="E96" s="91"/>
      <c r="F96" s="90"/>
      <c r="G96" s="90"/>
      <c r="H96" s="90"/>
    </row>
    <row r="97" spans="2:8">
      <c r="B97" s="78"/>
      <c r="C97" s="79">
        <v>146</v>
      </c>
      <c r="D97" s="270" t="s">
        <v>147</v>
      </c>
      <c r="E97" s="266"/>
      <c r="F97" s="266"/>
      <c r="G97" s="266"/>
      <c r="H97" s="267"/>
    </row>
    <row r="98" spans="2:8">
      <c r="B98" s="265" t="s">
        <v>110</v>
      </c>
      <c r="C98" s="265"/>
      <c r="D98" s="80" t="s">
        <v>111</v>
      </c>
      <c r="E98" s="80" t="s">
        <v>112</v>
      </c>
      <c r="F98" s="80" t="s">
        <v>18</v>
      </c>
      <c r="G98" s="80" t="s">
        <v>19</v>
      </c>
      <c r="H98" s="80" t="s">
        <v>124</v>
      </c>
    </row>
    <row r="99" spans="2:8">
      <c r="B99" s="81">
        <v>2015</v>
      </c>
      <c r="C99" s="82"/>
      <c r="D99" s="83"/>
      <c r="E99" s="82"/>
      <c r="F99" s="82"/>
      <c r="G99" s="82"/>
      <c r="H99" s="82"/>
    </row>
    <row r="100" spans="2:8">
      <c r="B100" s="84" t="s">
        <v>130</v>
      </c>
      <c r="C100" s="82">
        <v>30</v>
      </c>
      <c r="D100" s="83" t="s">
        <v>204</v>
      </c>
      <c r="E100" s="82"/>
      <c r="F100" s="85"/>
      <c r="G100" s="85"/>
      <c r="H100" s="85">
        <v>10750</v>
      </c>
    </row>
    <row r="101" spans="2:8">
      <c r="B101" s="93"/>
      <c r="C101" s="94"/>
      <c r="D101" s="95"/>
      <c r="E101" s="94"/>
      <c r="F101" s="96"/>
      <c r="G101" s="96"/>
      <c r="H101" s="96"/>
    </row>
    <row r="102" spans="2:8">
      <c r="B102" s="81"/>
      <c r="C102" s="82"/>
      <c r="D102" s="83"/>
      <c r="E102" s="82"/>
      <c r="F102" s="85"/>
      <c r="G102" s="85"/>
      <c r="H102" s="85"/>
    </row>
    <row r="103" spans="2:8">
      <c r="B103" s="81"/>
      <c r="C103" s="82"/>
      <c r="D103" s="83"/>
      <c r="E103" s="82"/>
      <c r="F103" s="85"/>
      <c r="G103" s="85"/>
      <c r="H103" s="85"/>
    </row>
    <row r="104" spans="2:8">
      <c r="B104" s="81"/>
      <c r="C104" s="82"/>
      <c r="D104" s="83"/>
      <c r="E104" s="82"/>
      <c r="F104" s="85"/>
      <c r="G104" s="85"/>
      <c r="H104" s="85"/>
    </row>
    <row r="105" spans="2:8">
      <c r="B105" s="90"/>
      <c r="C105" s="91"/>
      <c r="D105" s="90"/>
      <c r="E105" s="91"/>
      <c r="F105" s="90"/>
      <c r="G105" s="90"/>
      <c r="H105" s="90"/>
    </row>
    <row r="106" spans="2:8">
      <c r="B106" s="78"/>
      <c r="C106" s="79">
        <v>170</v>
      </c>
      <c r="D106" s="270" t="s">
        <v>27</v>
      </c>
      <c r="E106" s="266"/>
      <c r="F106" s="266"/>
      <c r="G106" s="266"/>
      <c r="H106" s="267"/>
    </row>
    <row r="107" spans="2:8">
      <c r="B107" s="265" t="s">
        <v>110</v>
      </c>
      <c r="C107" s="265"/>
      <c r="D107" s="80" t="s">
        <v>111</v>
      </c>
      <c r="E107" s="80" t="s">
        <v>112</v>
      </c>
      <c r="F107" s="80" t="s">
        <v>18</v>
      </c>
      <c r="G107" s="80" t="s">
        <v>19</v>
      </c>
      <c r="H107" s="80" t="s">
        <v>124</v>
      </c>
    </row>
    <row r="108" spans="2:8">
      <c r="B108" s="81">
        <v>2015</v>
      </c>
      <c r="C108" s="82"/>
      <c r="D108" s="83"/>
      <c r="E108" s="82"/>
      <c r="F108" s="82"/>
      <c r="G108" s="82"/>
      <c r="H108" s="82"/>
    </row>
    <row r="109" spans="2:8">
      <c r="B109" s="84" t="s">
        <v>130</v>
      </c>
      <c r="C109" s="82">
        <v>30</v>
      </c>
      <c r="D109" s="83" t="s">
        <v>204</v>
      </c>
      <c r="E109" s="82"/>
      <c r="F109" s="85"/>
      <c r="G109" s="85"/>
      <c r="H109" s="85">
        <v>32400</v>
      </c>
    </row>
    <row r="110" spans="2:8">
      <c r="B110" s="81"/>
      <c r="C110" s="82"/>
      <c r="D110" s="83"/>
      <c r="E110" s="82"/>
      <c r="F110" s="85"/>
      <c r="G110" s="85"/>
      <c r="H110" s="85"/>
    </row>
    <row r="111" spans="2:8">
      <c r="B111" s="81"/>
      <c r="C111" s="82"/>
      <c r="D111" s="83"/>
      <c r="E111" s="82"/>
      <c r="F111" s="85"/>
      <c r="G111" s="85"/>
      <c r="H111" s="85"/>
    </row>
    <row r="112" spans="2:8">
      <c r="B112" s="81"/>
      <c r="C112" s="82"/>
      <c r="D112" s="83"/>
      <c r="E112" s="82"/>
      <c r="F112" s="85"/>
      <c r="G112" s="85"/>
      <c r="H112" s="85"/>
    </row>
    <row r="113" spans="2:8">
      <c r="B113" s="81"/>
      <c r="C113" s="82"/>
      <c r="D113" s="83"/>
      <c r="E113" s="82"/>
      <c r="F113" s="85"/>
      <c r="G113" s="85"/>
      <c r="H113" s="85"/>
    </row>
    <row r="114" spans="2:8">
      <c r="B114" s="90"/>
      <c r="C114" s="91"/>
      <c r="D114" s="90"/>
      <c r="E114" s="91"/>
      <c r="F114" s="90"/>
      <c r="G114" s="90"/>
      <c r="H114" s="90"/>
    </row>
    <row r="115" spans="2:8">
      <c r="B115" s="78"/>
      <c r="C115" s="79">
        <v>171</v>
      </c>
      <c r="D115" s="270" t="s">
        <v>146</v>
      </c>
      <c r="E115" s="266"/>
      <c r="F115" s="266"/>
      <c r="G115" s="266"/>
      <c r="H115" s="267"/>
    </row>
    <row r="116" spans="2:8">
      <c r="B116" s="265" t="s">
        <v>110</v>
      </c>
      <c r="C116" s="265"/>
      <c r="D116" s="80" t="s">
        <v>111</v>
      </c>
      <c r="E116" s="80" t="s">
        <v>112</v>
      </c>
      <c r="F116" s="80" t="s">
        <v>18</v>
      </c>
      <c r="G116" s="80" t="s">
        <v>19</v>
      </c>
      <c r="H116" s="80" t="s">
        <v>124</v>
      </c>
    </row>
    <row r="117" spans="2:8">
      <c r="B117" s="81">
        <v>2015</v>
      </c>
      <c r="C117" s="82"/>
      <c r="D117" s="83"/>
      <c r="E117" s="82"/>
      <c r="F117" s="82"/>
      <c r="G117" s="82"/>
      <c r="H117" s="82"/>
    </row>
    <row r="118" spans="2:8">
      <c r="B118" s="84" t="s">
        <v>130</v>
      </c>
      <c r="C118" s="82">
        <v>30</v>
      </c>
      <c r="D118" s="83" t="s">
        <v>204</v>
      </c>
      <c r="E118" s="82"/>
      <c r="F118" s="85"/>
      <c r="G118" s="85"/>
      <c r="H118" s="85">
        <v>9720</v>
      </c>
    </row>
    <row r="119" spans="2:8">
      <c r="B119" s="93"/>
      <c r="C119" s="94"/>
      <c r="D119" s="95"/>
      <c r="E119" s="94"/>
      <c r="F119" s="96"/>
      <c r="G119" s="96"/>
      <c r="H119" s="96"/>
    </row>
    <row r="120" spans="2:8">
      <c r="B120" s="81"/>
      <c r="C120" s="82"/>
      <c r="D120" s="83"/>
      <c r="E120" s="82"/>
      <c r="F120" s="85"/>
      <c r="G120" s="85"/>
      <c r="H120" s="85"/>
    </row>
    <row r="121" spans="2:8">
      <c r="B121" s="81"/>
      <c r="C121" s="82"/>
      <c r="D121" s="83"/>
      <c r="E121" s="82"/>
      <c r="F121" s="85"/>
      <c r="G121" s="85"/>
      <c r="H121" s="85"/>
    </row>
    <row r="122" spans="2:8">
      <c r="B122" s="81"/>
      <c r="C122" s="82"/>
      <c r="D122" s="83"/>
      <c r="E122" s="82"/>
      <c r="F122" s="85"/>
      <c r="G122" s="85"/>
      <c r="H122" s="85"/>
    </row>
    <row r="123" spans="2:8">
      <c r="B123" s="90"/>
      <c r="C123" s="91"/>
      <c r="D123" s="90"/>
      <c r="E123" s="91"/>
      <c r="F123" s="90"/>
      <c r="G123" s="90"/>
      <c r="H123" s="90"/>
    </row>
    <row r="124" spans="2:8">
      <c r="B124" s="78"/>
      <c r="C124" s="79">
        <v>201</v>
      </c>
      <c r="D124" s="270" t="s">
        <v>169</v>
      </c>
      <c r="E124" s="266"/>
      <c r="F124" s="266"/>
      <c r="G124" s="266"/>
      <c r="H124" s="267"/>
    </row>
    <row r="125" spans="2:8">
      <c r="B125" s="265" t="s">
        <v>110</v>
      </c>
      <c r="C125" s="265"/>
      <c r="D125" s="80" t="s">
        <v>111</v>
      </c>
      <c r="E125" s="80" t="s">
        <v>112</v>
      </c>
      <c r="F125" s="80" t="s">
        <v>18</v>
      </c>
      <c r="G125" s="80" t="s">
        <v>19</v>
      </c>
      <c r="H125" s="80" t="s">
        <v>124</v>
      </c>
    </row>
    <row r="126" spans="2:8">
      <c r="B126" s="81">
        <v>2015</v>
      </c>
      <c r="C126" s="82"/>
      <c r="D126" s="83"/>
      <c r="E126" s="82"/>
      <c r="F126" s="82"/>
      <c r="G126" s="82"/>
      <c r="H126" s="82"/>
    </row>
    <row r="127" spans="2:8">
      <c r="B127" s="84" t="s">
        <v>130</v>
      </c>
      <c r="C127" s="82">
        <v>30</v>
      </c>
      <c r="D127" s="83" t="s">
        <v>204</v>
      </c>
      <c r="E127" s="82"/>
      <c r="F127" s="85"/>
      <c r="G127" s="85"/>
      <c r="H127" s="85">
        <v>18600</v>
      </c>
    </row>
    <row r="128" spans="2:8">
      <c r="B128" s="81" t="s">
        <v>48</v>
      </c>
      <c r="C128" s="82">
        <v>10</v>
      </c>
      <c r="D128" s="83" t="s">
        <v>209</v>
      </c>
      <c r="E128" s="82" t="s">
        <v>205</v>
      </c>
      <c r="F128" s="86"/>
      <c r="G128" s="86">
        <v>519.79999999999995</v>
      </c>
      <c r="H128" s="85">
        <f>H127-F128+G128</f>
        <v>19119.8</v>
      </c>
    </row>
    <row r="129" spans="2:9">
      <c r="B129" s="81"/>
      <c r="C129" s="82">
        <v>11</v>
      </c>
      <c r="D129" s="83"/>
      <c r="E129" s="82" t="s">
        <v>205</v>
      </c>
      <c r="F129" s="86"/>
      <c r="G129" s="86">
        <v>1141.3</v>
      </c>
      <c r="H129" s="85">
        <f>H128-F129+G129</f>
        <v>20261.099999999999</v>
      </c>
    </row>
    <row r="130" spans="2:9">
      <c r="B130" s="81"/>
      <c r="C130" s="82">
        <v>15</v>
      </c>
      <c r="D130" s="83" t="s">
        <v>210</v>
      </c>
      <c r="E130" s="82" t="s">
        <v>205</v>
      </c>
      <c r="F130" s="86">
        <v>142.5</v>
      </c>
      <c r="G130" s="85"/>
      <c r="H130" s="85">
        <f>H129-F130+G130</f>
        <v>20118.599999999999</v>
      </c>
    </row>
    <row r="131" spans="2:9">
      <c r="B131" s="81"/>
      <c r="C131" s="82"/>
      <c r="D131" s="83"/>
      <c r="E131" s="82"/>
      <c r="F131" s="85"/>
      <c r="G131" s="85"/>
      <c r="H131" s="85"/>
    </row>
    <row r="132" spans="2:9">
      <c r="B132" s="90"/>
      <c r="C132" s="91"/>
      <c r="D132" s="90"/>
      <c r="E132" s="91"/>
      <c r="F132" s="97"/>
      <c r="G132" s="97"/>
      <c r="H132" s="26"/>
    </row>
    <row r="133" spans="2:9">
      <c r="B133" s="78"/>
      <c r="C133" s="79">
        <v>202</v>
      </c>
      <c r="D133" s="270" t="s">
        <v>138</v>
      </c>
      <c r="E133" s="266"/>
      <c r="F133" s="266"/>
      <c r="G133" s="266"/>
      <c r="H133" s="267"/>
    </row>
    <row r="134" spans="2:9">
      <c r="B134" s="265" t="s">
        <v>110</v>
      </c>
      <c r="C134" s="265"/>
      <c r="D134" s="80" t="s">
        <v>111</v>
      </c>
      <c r="E134" s="80" t="s">
        <v>112</v>
      </c>
      <c r="F134" s="80" t="s">
        <v>18</v>
      </c>
      <c r="G134" s="80" t="s">
        <v>19</v>
      </c>
      <c r="H134" s="80" t="s">
        <v>124</v>
      </c>
    </row>
    <row r="135" spans="2:9">
      <c r="B135" s="81">
        <v>2015</v>
      </c>
      <c r="C135" s="82"/>
      <c r="D135" s="83"/>
      <c r="E135" s="82"/>
      <c r="F135" s="82"/>
      <c r="G135" s="82"/>
      <c r="H135" s="82"/>
    </row>
    <row r="136" spans="2:9">
      <c r="B136" s="84" t="s">
        <v>130</v>
      </c>
      <c r="C136" s="82">
        <v>30</v>
      </c>
      <c r="D136" s="83" t="s">
        <v>204</v>
      </c>
      <c r="E136" s="82"/>
      <c r="F136" s="85"/>
      <c r="G136" s="85"/>
      <c r="H136" s="85">
        <v>0</v>
      </c>
    </row>
    <row r="137" spans="2:9">
      <c r="B137" s="93"/>
      <c r="C137" s="94"/>
      <c r="D137" s="95"/>
      <c r="E137" s="94"/>
      <c r="F137" s="96"/>
      <c r="G137" s="96"/>
      <c r="H137" s="96"/>
    </row>
    <row r="138" spans="2:9">
      <c r="B138" s="93"/>
      <c r="C138" s="94"/>
      <c r="D138" s="95"/>
      <c r="E138" s="94"/>
      <c r="F138" s="96"/>
      <c r="G138" s="96"/>
      <c r="H138" s="96"/>
    </row>
    <row r="139" spans="2:9">
      <c r="B139" s="98"/>
      <c r="C139" s="99"/>
      <c r="D139" s="98"/>
      <c r="E139" s="99"/>
      <c r="F139" s="100"/>
      <c r="G139" s="100"/>
      <c r="H139" s="100"/>
      <c r="I139" s="67"/>
    </row>
    <row r="140" spans="2:9">
      <c r="B140" s="101"/>
      <c r="C140" s="79">
        <v>205</v>
      </c>
      <c r="D140" s="271" t="s">
        <v>156</v>
      </c>
      <c r="E140" s="271"/>
      <c r="F140" s="271"/>
      <c r="G140" s="271"/>
      <c r="H140" s="271"/>
    </row>
    <row r="141" spans="2:9">
      <c r="B141" s="265" t="s">
        <v>110</v>
      </c>
      <c r="C141" s="265"/>
      <c r="D141" s="80" t="s">
        <v>111</v>
      </c>
      <c r="E141" s="80" t="s">
        <v>112</v>
      </c>
      <c r="F141" s="80" t="s">
        <v>18</v>
      </c>
      <c r="G141" s="80" t="s">
        <v>19</v>
      </c>
      <c r="H141" s="80" t="s">
        <v>124</v>
      </c>
    </row>
    <row r="142" spans="2:9">
      <c r="B142" s="81">
        <v>2015</v>
      </c>
      <c r="C142" s="82"/>
      <c r="D142" s="83"/>
      <c r="E142" s="82"/>
      <c r="F142" s="82"/>
      <c r="G142" s="82"/>
      <c r="H142" s="82"/>
    </row>
    <row r="143" spans="2:9">
      <c r="B143" s="84" t="s">
        <v>130</v>
      </c>
      <c r="C143" s="82">
        <v>30</v>
      </c>
      <c r="D143" s="83" t="s">
        <v>204</v>
      </c>
      <c r="E143" s="82"/>
      <c r="F143" s="85"/>
      <c r="G143" s="85"/>
      <c r="H143" s="85">
        <v>12810</v>
      </c>
    </row>
    <row r="144" spans="2:9">
      <c r="B144" s="81" t="s">
        <v>48</v>
      </c>
      <c r="C144" s="82">
        <v>7</v>
      </c>
      <c r="D144" s="83"/>
      <c r="E144" s="82" t="s">
        <v>205</v>
      </c>
      <c r="F144" s="86"/>
      <c r="G144" s="86">
        <v>182</v>
      </c>
      <c r="H144" s="85">
        <f>H143+G144-F144</f>
        <v>12992</v>
      </c>
    </row>
    <row r="145" spans="2:8">
      <c r="B145" s="81"/>
      <c r="C145" s="82">
        <v>9</v>
      </c>
      <c r="D145" s="83"/>
      <c r="E145" s="82" t="s">
        <v>205</v>
      </c>
      <c r="F145" s="86">
        <v>18.2</v>
      </c>
      <c r="G145" s="86"/>
      <c r="H145" s="85">
        <f t="shared" ref="H145:H146" si="2">H144+G145-F145</f>
        <v>12973.8</v>
      </c>
    </row>
    <row r="146" spans="2:8">
      <c r="B146" s="81"/>
      <c r="C146" s="82">
        <v>11</v>
      </c>
      <c r="D146" s="83"/>
      <c r="E146" s="82" t="s">
        <v>205</v>
      </c>
      <c r="F146" s="86">
        <v>131.30000000000001</v>
      </c>
      <c r="G146" s="86"/>
      <c r="H146" s="85">
        <f t="shared" si="2"/>
        <v>12842.5</v>
      </c>
    </row>
    <row r="147" spans="2:8">
      <c r="B147" s="81"/>
      <c r="C147" s="82"/>
      <c r="D147" s="83"/>
      <c r="E147" s="82"/>
      <c r="F147" s="86"/>
      <c r="G147" s="86"/>
      <c r="H147" s="85"/>
    </row>
    <row r="148" spans="2:8">
      <c r="B148" s="26"/>
      <c r="C148" s="26"/>
      <c r="D148" s="26"/>
      <c r="E148" s="75"/>
      <c r="F148" s="26"/>
      <c r="G148" s="26"/>
      <c r="H148" s="26"/>
    </row>
    <row r="149" spans="2:8">
      <c r="B149" s="78"/>
      <c r="C149" s="79">
        <v>206</v>
      </c>
      <c r="D149" s="270" t="s">
        <v>157</v>
      </c>
      <c r="E149" s="266"/>
      <c r="F149" s="266"/>
      <c r="G149" s="266"/>
      <c r="H149" s="267"/>
    </row>
    <row r="150" spans="2:8">
      <c r="B150" s="265" t="s">
        <v>110</v>
      </c>
      <c r="C150" s="265"/>
      <c r="D150" s="80" t="s">
        <v>111</v>
      </c>
      <c r="E150" s="80" t="s">
        <v>112</v>
      </c>
      <c r="F150" s="80" t="s">
        <v>18</v>
      </c>
      <c r="G150" s="80" t="s">
        <v>19</v>
      </c>
      <c r="H150" s="80" t="s">
        <v>124</v>
      </c>
    </row>
    <row r="151" spans="2:8">
      <c r="B151" s="81">
        <v>2015</v>
      </c>
      <c r="C151" s="82"/>
      <c r="D151" s="83"/>
      <c r="E151" s="82"/>
      <c r="F151" s="82"/>
      <c r="G151" s="82"/>
      <c r="H151" s="82"/>
    </row>
    <row r="152" spans="2:8">
      <c r="B152" s="84" t="s">
        <v>130</v>
      </c>
      <c r="C152" s="82">
        <v>30</v>
      </c>
      <c r="D152" s="83" t="s">
        <v>204</v>
      </c>
      <c r="E152" s="82"/>
      <c r="F152" s="85"/>
      <c r="G152" s="85"/>
      <c r="H152" s="85">
        <v>4810</v>
      </c>
    </row>
    <row r="153" spans="2:8">
      <c r="B153" s="81" t="s">
        <v>48</v>
      </c>
      <c r="C153" s="82">
        <v>10</v>
      </c>
      <c r="D153" s="83"/>
      <c r="E153" s="82" t="s">
        <v>205</v>
      </c>
      <c r="F153" s="86">
        <v>59.8</v>
      </c>
      <c r="G153" s="85"/>
      <c r="H153" s="85">
        <f>H152+F153-G153</f>
        <v>4869.8</v>
      </c>
    </row>
    <row r="154" spans="2:8">
      <c r="B154" s="81"/>
      <c r="C154" s="82">
        <v>15</v>
      </c>
      <c r="D154" s="83"/>
      <c r="E154" s="82" t="s">
        <v>205</v>
      </c>
      <c r="F154" s="86"/>
      <c r="G154" s="86">
        <v>13</v>
      </c>
      <c r="H154" s="85">
        <f t="shared" ref="H154:H156" si="3">H153+F154-G154</f>
        <v>4856.8</v>
      </c>
    </row>
    <row r="155" spans="2:8">
      <c r="B155" s="81"/>
      <c r="C155" s="82">
        <v>15</v>
      </c>
      <c r="D155" s="83"/>
      <c r="E155" s="82" t="s">
        <v>205</v>
      </c>
      <c r="F155" s="86">
        <v>10.210000000000001</v>
      </c>
      <c r="G155" s="85"/>
      <c r="H155" s="85">
        <f t="shared" si="3"/>
        <v>4867.01</v>
      </c>
    </row>
    <row r="156" spans="2:8">
      <c r="B156" s="81"/>
      <c r="C156" s="82">
        <v>31</v>
      </c>
      <c r="D156" s="83"/>
      <c r="E156" s="82" t="s">
        <v>205</v>
      </c>
      <c r="F156" s="86">
        <v>4.78</v>
      </c>
      <c r="G156" s="85"/>
      <c r="H156" s="85">
        <f t="shared" si="3"/>
        <v>4871.79</v>
      </c>
    </row>
    <row r="157" spans="2:8">
      <c r="B157" s="26"/>
      <c r="C157" s="26"/>
      <c r="D157" s="26"/>
      <c r="E157" s="75"/>
      <c r="F157" s="26"/>
      <c r="G157" s="26"/>
      <c r="H157" s="26"/>
    </row>
    <row r="158" spans="2:8">
      <c r="B158" s="78"/>
      <c r="C158" s="79">
        <v>210</v>
      </c>
      <c r="D158" s="266" t="s">
        <v>29</v>
      </c>
      <c r="E158" s="266"/>
      <c r="F158" s="266"/>
      <c r="G158" s="266"/>
      <c r="H158" s="267"/>
    </row>
    <row r="159" spans="2:8">
      <c r="B159" s="265" t="s">
        <v>110</v>
      </c>
      <c r="C159" s="265"/>
      <c r="D159" s="80" t="s">
        <v>111</v>
      </c>
      <c r="E159" s="80" t="s">
        <v>112</v>
      </c>
      <c r="F159" s="80" t="s">
        <v>18</v>
      </c>
      <c r="G159" s="80" t="s">
        <v>19</v>
      </c>
      <c r="H159" s="80" t="s">
        <v>124</v>
      </c>
    </row>
    <row r="160" spans="2:8">
      <c r="B160" s="81">
        <v>2015</v>
      </c>
      <c r="C160" s="82"/>
      <c r="D160" s="83"/>
      <c r="E160" s="82"/>
      <c r="F160" s="82"/>
      <c r="G160" s="82"/>
      <c r="H160" s="82"/>
    </row>
    <row r="161" spans="2:8">
      <c r="B161" s="84" t="s">
        <v>130</v>
      </c>
      <c r="C161" s="82">
        <v>30</v>
      </c>
      <c r="D161" s="83" t="s">
        <v>204</v>
      </c>
      <c r="E161" s="82"/>
      <c r="F161" s="85"/>
      <c r="G161" s="85"/>
      <c r="H161" s="85">
        <v>4500</v>
      </c>
    </row>
    <row r="162" spans="2:8">
      <c r="B162" s="81"/>
      <c r="C162" s="82"/>
      <c r="D162" s="83"/>
      <c r="E162" s="82"/>
      <c r="F162" s="85"/>
      <c r="G162" s="85"/>
      <c r="H162" s="85"/>
    </row>
    <row r="163" spans="2:8">
      <c r="B163" s="81"/>
      <c r="C163" s="82"/>
      <c r="D163" s="83"/>
      <c r="E163" s="82"/>
      <c r="F163" s="85"/>
      <c r="G163" s="85"/>
      <c r="H163" s="85"/>
    </row>
    <row r="164" spans="2:8">
      <c r="B164" s="81"/>
      <c r="C164" s="82"/>
      <c r="D164" s="83"/>
      <c r="E164" s="82"/>
      <c r="F164" s="85"/>
      <c r="G164" s="85"/>
      <c r="H164" s="85"/>
    </row>
    <row r="165" spans="2:8">
      <c r="B165" s="81"/>
      <c r="C165" s="82"/>
      <c r="D165" s="83"/>
      <c r="E165" s="82"/>
      <c r="F165" s="85"/>
      <c r="G165" s="85"/>
      <c r="H165" s="85"/>
    </row>
    <row r="166" spans="2:8">
      <c r="B166" s="26"/>
      <c r="C166" s="26"/>
      <c r="D166" s="26"/>
      <c r="E166" s="75"/>
      <c r="F166" s="26"/>
      <c r="G166" s="26"/>
      <c r="H166" s="26"/>
    </row>
    <row r="167" spans="2:8">
      <c r="B167" s="78"/>
      <c r="C167" s="79">
        <v>215</v>
      </c>
      <c r="D167" s="266" t="s">
        <v>30</v>
      </c>
      <c r="E167" s="266"/>
      <c r="F167" s="266"/>
      <c r="G167" s="266"/>
      <c r="H167" s="267"/>
    </row>
    <row r="168" spans="2:8">
      <c r="B168" s="265" t="s">
        <v>110</v>
      </c>
      <c r="C168" s="265"/>
      <c r="D168" s="80" t="s">
        <v>111</v>
      </c>
      <c r="E168" s="80" t="s">
        <v>112</v>
      </c>
      <c r="F168" s="80" t="s">
        <v>18</v>
      </c>
      <c r="G168" s="80" t="s">
        <v>19</v>
      </c>
      <c r="H168" s="80" t="s">
        <v>124</v>
      </c>
    </row>
    <row r="169" spans="2:8">
      <c r="B169" s="81">
        <v>2015</v>
      </c>
      <c r="C169" s="82"/>
      <c r="D169" s="83"/>
      <c r="E169" s="82"/>
      <c r="F169" s="82"/>
      <c r="G169" s="82"/>
      <c r="H169" s="82"/>
    </row>
    <row r="170" spans="2:8">
      <c r="B170" s="84" t="s">
        <v>130</v>
      </c>
      <c r="C170" s="82">
        <v>30</v>
      </c>
      <c r="D170" s="83" t="s">
        <v>204</v>
      </c>
      <c r="E170" s="83"/>
      <c r="F170" s="83"/>
      <c r="G170" s="85"/>
      <c r="H170" s="85">
        <v>40500</v>
      </c>
    </row>
    <row r="171" spans="2:8">
      <c r="B171" s="81"/>
      <c r="C171" s="82"/>
      <c r="D171" s="83"/>
      <c r="E171" s="82"/>
      <c r="F171" s="96"/>
      <c r="G171" s="85"/>
      <c r="H171" s="85"/>
    </row>
    <row r="172" spans="2:8">
      <c r="B172" s="81"/>
      <c r="C172" s="82"/>
      <c r="D172" s="83"/>
      <c r="E172" s="82"/>
      <c r="F172" s="85"/>
      <c r="G172" s="85"/>
      <c r="H172" s="85"/>
    </row>
    <row r="173" spans="2:8">
      <c r="B173" s="81"/>
      <c r="C173" s="82"/>
      <c r="D173" s="83"/>
      <c r="E173" s="82"/>
      <c r="F173" s="85"/>
      <c r="G173" s="85"/>
      <c r="H173" s="85"/>
    </row>
    <row r="174" spans="2:8">
      <c r="B174" s="81"/>
      <c r="C174" s="82"/>
      <c r="D174" s="83"/>
      <c r="E174" s="82"/>
      <c r="F174" s="85"/>
      <c r="G174" s="85"/>
      <c r="H174" s="85"/>
    </row>
    <row r="175" spans="2:8">
      <c r="B175" s="26"/>
      <c r="C175" s="26"/>
      <c r="D175" s="26"/>
      <c r="E175" s="75"/>
      <c r="F175" s="26"/>
      <c r="G175" s="26"/>
      <c r="H175" s="26"/>
    </row>
    <row r="176" spans="2:8">
      <c r="B176" s="78"/>
      <c r="C176" s="79">
        <v>301</v>
      </c>
      <c r="D176" s="266" t="s">
        <v>100</v>
      </c>
      <c r="E176" s="266"/>
      <c r="F176" s="266"/>
      <c r="G176" s="266"/>
      <c r="H176" s="267"/>
    </row>
    <row r="177" spans="2:8">
      <c r="B177" s="265" t="s">
        <v>110</v>
      </c>
      <c r="C177" s="265"/>
      <c r="D177" s="80" t="s">
        <v>111</v>
      </c>
      <c r="E177" s="80" t="s">
        <v>112</v>
      </c>
      <c r="F177" s="80" t="s">
        <v>18</v>
      </c>
      <c r="G177" s="80" t="s">
        <v>19</v>
      </c>
      <c r="H177" s="80" t="s">
        <v>124</v>
      </c>
    </row>
    <row r="178" spans="2:8">
      <c r="B178" s="81">
        <v>2015</v>
      </c>
      <c r="C178" s="82"/>
      <c r="D178" s="83"/>
      <c r="E178" s="82"/>
      <c r="F178" s="82"/>
      <c r="G178" s="82"/>
      <c r="H178" s="82"/>
    </row>
    <row r="179" spans="2:8">
      <c r="B179" s="84" t="s">
        <v>130</v>
      </c>
      <c r="C179" s="82">
        <v>30</v>
      </c>
      <c r="D179" s="83" t="s">
        <v>204</v>
      </c>
      <c r="E179" s="82"/>
      <c r="F179" s="85"/>
      <c r="G179" s="85"/>
      <c r="H179" s="85">
        <v>92958</v>
      </c>
    </row>
    <row r="180" spans="2:8">
      <c r="B180" s="81"/>
      <c r="C180" s="82"/>
      <c r="D180" s="83"/>
      <c r="E180" s="82"/>
      <c r="F180" s="85"/>
      <c r="G180" s="85"/>
      <c r="H180" s="85"/>
    </row>
    <row r="181" spans="2:8">
      <c r="B181" s="81"/>
      <c r="C181" s="82"/>
      <c r="D181" s="83"/>
      <c r="E181" s="82"/>
      <c r="F181" s="85"/>
      <c r="G181" s="85"/>
      <c r="H181" s="85"/>
    </row>
    <row r="182" spans="2:8">
      <c r="B182" s="81"/>
      <c r="C182" s="82"/>
      <c r="D182" s="83"/>
      <c r="E182" s="82"/>
      <c r="F182" s="85"/>
      <c r="G182" s="85"/>
      <c r="H182" s="85"/>
    </row>
    <row r="183" spans="2:8">
      <c r="B183" s="81"/>
      <c r="C183" s="82"/>
      <c r="D183" s="83"/>
      <c r="E183" s="82"/>
      <c r="F183" s="85"/>
      <c r="G183" s="85"/>
      <c r="H183" s="85"/>
    </row>
    <row r="184" spans="2:8">
      <c r="B184" s="26"/>
      <c r="C184" s="26"/>
      <c r="D184" s="26"/>
      <c r="E184" s="75"/>
      <c r="F184" s="26"/>
      <c r="G184" s="26"/>
      <c r="H184" s="26"/>
    </row>
    <row r="185" spans="2:8">
      <c r="B185" s="78"/>
      <c r="C185" s="79">
        <v>305</v>
      </c>
      <c r="D185" s="266" t="s">
        <v>101</v>
      </c>
      <c r="E185" s="266"/>
      <c r="F185" s="266"/>
      <c r="G185" s="266"/>
      <c r="H185" s="267"/>
    </row>
    <row r="186" spans="2:8">
      <c r="B186" s="265" t="s">
        <v>110</v>
      </c>
      <c r="C186" s="265"/>
      <c r="D186" s="80" t="s">
        <v>111</v>
      </c>
      <c r="E186" s="80" t="s">
        <v>112</v>
      </c>
      <c r="F186" s="80" t="s">
        <v>18</v>
      </c>
      <c r="G186" s="80" t="s">
        <v>19</v>
      </c>
      <c r="H186" s="80" t="s">
        <v>124</v>
      </c>
    </row>
    <row r="187" spans="2:8">
      <c r="B187" s="81">
        <v>2015</v>
      </c>
      <c r="C187" s="82"/>
      <c r="D187" s="83"/>
      <c r="E187" s="82"/>
      <c r="F187" s="82"/>
      <c r="G187" s="82"/>
      <c r="H187" s="82"/>
    </row>
    <row r="188" spans="2:8">
      <c r="B188" s="84" t="s">
        <v>130</v>
      </c>
      <c r="C188" s="82">
        <v>30</v>
      </c>
      <c r="D188" s="83" t="s">
        <v>204</v>
      </c>
      <c r="E188" s="82"/>
      <c r="F188" s="85"/>
      <c r="G188" s="85"/>
      <c r="H188" s="85">
        <v>24000</v>
      </c>
    </row>
    <row r="189" spans="2:8">
      <c r="B189" s="81" t="s">
        <v>48</v>
      </c>
      <c r="C189" s="82">
        <v>15</v>
      </c>
      <c r="D189" s="83"/>
      <c r="E189" s="82" t="s">
        <v>205</v>
      </c>
      <c r="F189" s="86">
        <v>113</v>
      </c>
      <c r="G189" s="85"/>
      <c r="H189" s="85">
        <f>H188+F189</f>
        <v>24113</v>
      </c>
    </row>
    <row r="190" spans="2:8">
      <c r="B190" s="81"/>
      <c r="C190" s="82"/>
      <c r="D190" s="83"/>
      <c r="E190" s="82"/>
      <c r="F190" s="85"/>
      <c r="G190" s="85"/>
      <c r="H190" s="85"/>
    </row>
    <row r="191" spans="2:8">
      <c r="B191" s="81"/>
      <c r="C191" s="82"/>
      <c r="D191" s="83"/>
      <c r="E191" s="82"/>
      <c r="F191" s="85"/>
      <c r="G191" s="85"/>
      <c r="H191" s="85"/>
    </row>
    <row r="192" spans="2:8">
      <c r="B192" s="81"/>
      <c r="C192" s="82"/>
      <c r="D192" s="83"/>
      <c r="E192" s="82"/>
      <c r="F192" s="85"/>
      <c r="G192" s="85"/>
      <c r="H192" s="85"/>
    </row>
    <row r="193" spans="2:8">
      <c r="B193" s="26"/>
      <c r="C193" s="26"/>
      <c r="D193" s="26"/>
      <c r="E193" s="75"/>
      <c r="F193" s="26"/>
      <c r="G193" s="26"/>
      <c r="H193" s="26"/>
    </row>
    <row r="194" spans="2:8">
      <c r="B194" s="78"/>
      <c r="C194" s="79">
        <v>401</v>
      </c>
      <c r="D194" s="266" t="s">
        <v>31</v>
      </c>
      <c r="E194" s="266"/>
      <c r="F194" s="266"/>
      <c r="G194" s="266"/>
      <c r="H194" s="267"/>
    </row>
    <row r="195" spans="2:8">
      <c r="B195" s="265" t="s">
        <v>110</v>
      </c>
      <c r="C195" s="265"/>
      <c r="D195" s="80" t="s">
        <v>111</v>
      </c>
      <c r="E195" s="80" t="s">
        <v>112</v>
      </c>
      <c r="F195" s="80" t="s">
        <v>18</v>
      </c>
      <c r="G195" s="80" t="s">
        <v>19</v>
      </c>
      <c r="H195" s="80" t="s">
        <v>124</v>
      </c>
    </row>
    <row r="196" spans="2:8">
      <c r="B196" s="81">
        <v>2015</v>
      </c>
      <c r="C196" s="82"/>
      <c r="D196" s="83"/>
      <c r="E196" s="82"/>
      <c r="F196" s="82"/>
      <c r="G196" s="82"/>
      <c r="H196" s="82"/>
    </row>
    <row r="197" spans="2:8">
      <c r="B197" s="84" t="s">
        <v>130</v>
      </c>
      <c r="C197" s="82">
        <v>30</v>
      </c>
      <c r="D197" s="83" t="s">
        <v>204</v>
      </c>
      <c r="E197" s="82"/>
      <c r="F197" s="85"/>
      <c r="G197" s="85"/>
      <c r="H197" s="85">
        <v>190455</v>
      </c>
    </row>
    <row r="198" spans="2:8">
      <c r="B198" s="81" t="s">
        <v>48</v>
      </c>
      <c r="C198" s="82">
        <v>7</v>
      </c>
      <c r="D198" s="83"/>
      <c r="E198" s="82" t="s">
        <v>205</v>
      </c>
      <c r="F198" s="85"/>
      <c r="G198" s="86">
        <v>1400</v>
      </c>
      <c r="H198" s="85">
        <f>H197+G198-F198</f>
        <v>191855</v>
      </c>
    </row>
    <row r="199" spans="2:8">
      <c r="B199" s="81"/>
      <c r="C199" s="225"/>
      <c r="D199" s="83"/>
      <c r="E199" s="225"/>
      <c r="F199" s="85"/>
      <c r="G199" s="85"/>
      <c r="H199" s="85"/>
    </row>
    <row r="200" spans="2:8">
      <c r="B200" s="81"/>
      <c r="C200" s="225"/>
      <c r="D200" s="83"/>
      <c r="E200" s="225"/>
      <c r="F200" s="85"/>
      <c r="G200" s="85"/>
      <c r="H200" s="85"/>
    </row>
    <row r="201" spans="2:8">
      <c r="B201" s="81"/>
      <c r="C201" s="82"/>
      <c r="D201" s="83"/>
      <c r="E201" s="82"/>
      <c r="F201" s="85"/>
      <c r="G201" s="85"/>
      <c r="H201" s="85"/>
    </row>
    <row r="202" spans="2:8">
      <c r="B202" s="26"/>
      <c r="C202" s="26"/>
      <c r="D202" s="26"/>
      <c r="E202" s="75"/>
      <c r="F202" s="26"/>
      <c r="G202" s="26"/>
      <c r="H202" s="26"/>
    </row>
    <row r="203" spans="2:8">
      <c r="B203" s="78"/>
      <c r="C203" s="79">
        <v>402</v>
      </c>
      <c r="D203" s="266" t="s">
        <v>32</v>
      </c>
      <c r="E203" s="266"/>
      <c r="F203" s="266"/>
      <c r="G203" s="266"/>
      <c r="H203" s="267"/>
    </row>
    <row r="204" spans="2:8">
      <c r="B204" s="265" t="s">
        <v>110</v>
      </c>
      <c r="C204" s="265"/>
      <c r="D204" s="80" t="s">
        <v>111</v>
      </c>
      <c r="E204" s="80" t="s">
        <v>112</v>
      </c>
      <c r="F204" s="80" t="s">
        <v>18</v>
      </c>
      <c r="G204" s="80" t="s">
        <v>19</v>
      </c>
      <c r="H204" s="80" t="s">
        <v>124</v>
      </c>
    </row>
    <row r="205" spans="2:8">
      <c r="B205" s="81">
        <v>2015</v>
      </c>
      <c r="C205" s="82"/>
      <c r="D205" s="83"/>
      <c r="E205" s="82"/>
      <c r="F205" s="82"/>
      <c r="G205" s="82"/>
      <c r="H205" s="82"/>
    </row>
    <row r="206" spans="2:8">
      <c r="B206" s="84" t="s">
        <v>130</v>
      </c>
      <c r="C206" s="82">
        <v>30</v>
      </c>
      <c r="D206" s="83" t="s">
        <v>204</v>
      </c>
      <c r="E206" s="82"/>
      <c r="F206" s="85"/>
      <c r="G206" s="85"/>
      <c r="H206" s="85">
        <v>580</v>
      </c>
    </row>
    <row r="207" spans="2:8">
      <c r="B207" s="81" t="s">
        <v>48</v>
      </c>
      <c r="C207" s="82">
        <v>9</v>
      </c>
      <c r="D207" s="83"/>
      <c r="E207" s="82" t="s">
        <v>205</v>
      </c>
      <c r="F207" s="85">
        <v>140</v>
      </c>
      <c r="G207" s="86"/>
      <c r="H207" s="85">
        <f>H206+F207-G207</f>
        <v>720</v>
      </c>
    </row>
    <row r="208" spans="2:8">
      <c r="B208" s="81"/>
      <c r="C208" s="82">
        <v>11</v>
      </c>
      <c r="D208" s="83"/>
      <c r="E208" s="82" t="s">
        <v>205</v>
      </c>
      <c r="F208" s="85">
        <v>1010</v>
      </c>
      <c r="G208" s="85"/>
      <c r="H208" s="85">
        <f>H207+F208-G208</f>
        <v>1730</v>
      </c>
    </row>
    <row r="209" spans="2:8">
      <c r="B209" s="81"/>
      <c r="C209" s="82"/>
      <c r="D209" s="83"/>
      <c r="E209" s="82"/>
      <c r="F209" s="85"/>
      <c r="G209" s="85"/>
      <c r="H209" s="85"/>
    </row>
    <row r="210" spans="2:8">
      <c r="B210" s="81"/>
      <c r="C210" s="82"/>
      <c r="D210" s="83"/>
      <c r="E210" s="82"/>
      <c r="F210" s="85"/>
      <c r="G210" s="85"/>
      <c r="H210" s="85"/>
    </row>
    <row r="211" spans="2:8">
      <c r="B211" s="26"/>
      <c r="C211" s="26"/>
      <c r="D211" s="26"/>
      <c r="E211" s="75"/>
      <c r="F211" s="26"/>
      <c r="G211" s="26"/>
      <c r="H211" s="26"/>
    </row>
    <row r="212" spans="2:8">
      <c r="B212" s="78"/>
      <c r="C212" s="79">
        <v>403</v>
      </c>
      <c r="D212" s="266" t="s">
        <v>33</v>
      </c>
      <c r="E212" s="266"/>
      <c r="F212" s="266"/>
      <c r="G212" s="266"/>
      <c r="H212" s="267"/>
    </row>
    <row r="213" spans="2:8">
      <c r="B213" s="265" t="s">
        <v>110</v>
      </c>
      <c r="C213" s="265"/>
      <c r="D213" s="80" t="s">
        <v>111</v>
      </c>
      <c r="E213" s="80" t="s">
        <v>112</v>
      </c>
      <c r="F213" s="80" t="s">
        <v>18</v>
      </c>
      <c r="G213" s="80" t="s">
        <v>19</v>
      </c>
      <c r="H213" s="80" t="s">
        <v>124</v>
      </c>
    </row>
    <row r="214" spans="2:8">
      <c r="B214" s="81">
        <v>2015</v>
      </c>
      <c r="C214" s="82"/>
      <c r="D214" s="83"/>
      <c r="E214" s="82"/>
      <c r="F214" s="82"/>
      <c r="G214" s="82"/>
      <c r="H214" s="82"/>
    </row>
    <row r="215" spans="2:8">
      <c r="B215" s="84" t="s">
        <v>130</v>
      </c>
      <c r="C215" s="82">
        <v>30</v>
      </c>
      <c r="D215" s="83" t="s">
        <v>204</v>
      </c>
      <c r="E215" s="82"/>
      <c r="F215" s="85"/>
      <c r="G215" s="85"/>
      <c r="H215" s="85">
        <v>1840</v>
      </c>
    </row>
    <row r="216" spans="2:8">
      <c r="B216" s="81"/>
      <c r="C216" s="82"/>
      <c r="D216" s="83"/>
      <c r="E216" s="82"/>
      <c r="F216" s="85"/>
      <c r="G216" s="85"/>
      <c r="H216" s="85"/>
    </row>
    <row r="217" spans="2:8">
      <c r="B217" s="81"/>
      <c r="C217" s="82"/>
      <c r="D217" s="83"/>
      <c r="E217" s="82"/>
      <c r="F217" s="85"/>
      <c r="G217" s="85"/>
      <c r="H217" s="85"/>
    </row>
    <row r="218" spans="2:8">
      <c r="B218" s="81"/>
      <c r="C218" s="82"/>
      <c r="D218" s="83"/>
      <c r="E218" s="82"/>
      <c r="F218" s="85"/>
      <c r="G218" s="85"/>
      <c r="H218" s="85"/>
    </row>
    <row r="219" spans="2:8">
      <c r="B219" s="81"/>
      <c r="C219" s="82"/>
      <c r="D219" s="83"/>
      <c r="E219" s="82"/>
      <c r="F219" s="85"/>
      <c r="G219" s="85"/>
      <c r="H219" s="85"/>
    </row>
    <row r="220" spans="2:8">
      <c r="B220" s="26"/>
      <c r="C220" s="26"/>
      <c r="D220" s="26"/>
      <c r="E220" s="75"/>
      <c r="F220" s="26"/>
      <c r="G220" s="26"/>
      <c r="H220" s="26"/>
    </row>
    <row r="221" spans="2:8">
      <c r="B221" s="78"/>
      <c r="C221" s="79">
        <v>501</v>
      </c>
      <c r="D221" s="266" t="s">
        <v>34</v>
      </c>
      <c r="E221" s="266"/>
      <c r="F221" s="266"/>
      <c r="G221" s="266"/>
      <c r="H221" s="267"/>
    </row>
    <row r="222" spans="2:8">
      <c r="B222" s="265" t="s">
        <v>110</v>
      </c>
      <c r="C222" s="265"/>
      <c r="D222" s="80" t="s">
        <v>111</v>
      </c>
      <c r="E222" s="80" t="s">
        <v>112</v>
      </c>
      <c r="F222" s="80" t="s">
        <v>18</v>
      </c>
      <c r="G222" s="80" t="s">
        <v>19</v>
      </c>
      <c r="H222" s="80" t="s">
        <v>124</v>
      </c>
    </row>
    <row r="223" spans="2:8">
      <c r="B223" s="81">
        <v>2015</v>
      </c>
      <c r="C223" s="82"/>
      <c r="D223" s="83"/>
      <c r="E223" s="82"/>
      <c r="F223" s="82"/>
      <c r="G223" s="82"/>
      <c r="H223" s="82"/>
    </row>
    <row r="224" spans="2:8">
      <c r="B224" s="84" t="s">
        <v>130</v>
      </c>
      <c r="C224" s="82">
        <v>30</v>
      </c>
      <c r="D224" s="83" t="s">
        <v>204</v>
      </c>
      <c r="E224" s="82"/>
      <c r="F224" s="85"/>
      <c r="G224" s="85"/>
      <c r="H224" s="85">
        <v>114225</v>
      </c>
    </row>
    <row r="225" spans="2:8">
      <c r="B225" s="81" t="s">
        <v>48</v>
      </c>
      <c r="C225" s="82">
        <v>10</v>
      </c>
      <c r="D225" s="83"/>
      <c r="E225" s="82" t="s">
        <v>205</v>
      </c>
      <c r="F225" s="85">
        <v>460</v>
      </c>
      <c r="G225" s="85"/>
      <c r="H225" s="85">
        <f>H224+F225-G225</f>
        <v>114685</v>
      </c>
    </row>
    <row r="226" spans="2:8">
      <c r="B226" s="81"/>
      <c r="C226" s="82"/>
      <c r="D226" s="83"/>
      <c r="E226" s="82"/>
      <c r="F226" s="85"/>
      <c r="G226" s="85"/>
      <c r="H226" s="85"/>
    </row>
    <row r="227" spans="2:8">
      <c r="B227" s="81"/>
      <c r="C227" s="82"/>
      <c r="D227" s="83"/>
      <c r="E227" s="82"/>
      <c r="F227" s="85"/>
      <c r="G227" s="85"/>
      <c r="H227" s="85"/>
    </row>
    <row r="228" spans="2:8">
      <c r="B228" s="81"/>
      <c r="C228" s="82"/>
      <c r="D228" s="83"/>
      <c r="E228" s="82"/>
      <c r="F228" s="85"/>
      <c r="G228" s="85"/>
      <c r="H228" s="85"/>
    </row>
    <row r="229" spans="2:8">
      <c r="B229" s="26"/>
      <c r="C229" s="26"/>
      <c r="D229" s="26"/>
      <c r="E229" s="75"/>
      <c r="F229" s="26"/>
      <c r="G229" s="26"/>
      <c r="H229" s="26"/>
    </row>
    <row r="230" spans="2:8">
      <c r="B230" s="78"/>
      <c r="C230" s="79">
        <v>502</v>
      </c>
      <c r="D230" s="266" t="s">
        <v>35</v>
      </c>
      <c r="E230" s="266"/>
      <c r="F230" s="266"/>
      <c r="G230" s="266"/>
      <c r="H230" s="267"/>
    </row>
    <row r="231" spans="2:8">
      <c r="B231" s="265" t="s">
        <v>110</v>
      </c>
      <c r="C231" s="265"/>
      <c r="D231" s="80" t="s">
        <v>111</v>
      </c>
      <c r="E231" s="80" t="s">
        <v>112</v>
      </c>
      <c r="F231" s="80" t="s">
        <v>18</v>
      </c>
      <c r="G231" s="80" t="s">
        <v>19</v>
      </c>
      <c r="H231" s="80" t="s">
        <v>124</v>
      </c>
    </row>
    <row r="232" spans="2:8">
      <c r="B232" s="81">
        <v>2015</v>
      </c>
      <c r="C232" s="82"/>
      <c r="D232" s="83"/>
      <c r="E232" s="82"/>
      <c r="F232" s="82"/>
      <c r="G232" s="82"/>
      <c r="H232" s="82"/>
    </row>
    <row r="233" spans="2:8">
      <c r="B233" s="84" t="s">
        <v>130</v>
      </c>
      <c r="C233" s="82">
        <v>30</v>
      </c>
      <c r="D233" s="83" t="s">
        <v>204</v>
      </c>
      <c r="E233" s="82"/>
      <c r="F233" s="85"/>
      <c r="G233" s="85"/>
      <c r="H233" s="85">
        <v>620</v>
      </c>
    </row>
    <row r="234" spans="2:8">
      <c r="B234" s="81"/>
      <c r="C234" s="82"/>
      <c r="D234" s="83"/>
      <c r="E234" s="82"/>
      <c r="F234" s="85"/>
      <c r="G234" s="85"/>
      <c r="H234" s="85"/>
    </row>
    <row r="235" spans="2:8">
      <c r="B235" s="81"/>
      <c r="C235" s="82"/>
      <c r="D235" s="83"/>
      <c r="E235" s="82"/>
      <c r="F235" s="85"/>
      <c r="G235" s="85"/>
      <c r="H235" s="85"/>
    </row>
    <row r="236" spans="2:8">
      <c r="B236" s="81"/>
      <c r="C236" s="82"/>
      <c r="D236" s="83"/>
      <c r="E236" s="82"/>
      <c r="F236" s="85"/>
      <c r="G236" s="85"/>
      <c r="H236" s="85"/>
    </row>
    <row r="237" spans="2:8">
      <c r="B237" s="81"/>
      <c r="C237" s="82"/>
      <c r="D237" s="83"/>
      <c r="E237" s="82"/>
      <c r="F237" s="85"/>
      <c r="G237" s="85"/>
      <c r="H237" s="85"/>
    </row>
    <row r="238" spans="2:8">
      <c r="B238" s="26"/>
      <c r="C238" s="26"/>
      <c r="D238" s="26"/>
      <c r="E238" s="75"/>
      <c r="F238" s="26"/>
      <c r="G238" s="26"/>
      <c r="H238" s="26"/>
    </row>
    <row r="239" spans="2:8">
      <c r="B239" s="78"/>
      <c r="C239" s="79">
        <v>503</v>
      </c>
      <c r="D239" s="266" t="s">
        <v>36</v>
      </c>
      <c r="E239" s="266"/>
      <c r="F239" s="266"/>
      <c r="G239" s="266"/>
      <c r="H239" s="267"/>
    </row>
    <row r="240" spans="2:8">
      <c r="B240" s="265" t="s">
        <v>110</v>
      </c>
      <c r="C240" s="265"/>
      <c r="D240" s="80" t="s">
        <v>111</v>
      </c>
      <c r="E240" s="80" t="s">
        <v>112</v>
      </c>
      <c r="F240" s="80" t="s">
        <v>18</v>
      </c>
      <c r="G240" s="80" t="s">
        <v>19</v>
      </c>
      <c r="H240" s="80" t="s">
        <v>124</v>
      </c>
    </row>
    <row r="241" spans="2:8">
      <c r="B241" s="81">
        <v>2015</v>
      </c>
      <c r="C241" s="82"/>
      <c r="D241" s="83"/>
      <c r="E241" s="82"/>
      <c r="F241" s="82"/>
      <c r="G241" s="82"/>
      <c r="H241" s="82"/>
    </row>
    <row r="242" spans="2:8">
      <c r="B242" s="84" t="s">
        <v>130</v>
      </c>
      <c r="C242" s="82">
        <v>30</v>
      </c>
      <c r="D242" s="83" t="s">
        <v>204</v>
      </c>
      <c r="E242" s="82"/>
      <c r="F242" s="85"/>
      <c r="G242" s="85"/>
      <c r="H242" s="85">
        <v>1460</v>
      </c>
    </row>
    <row r="243" spans="2:8">
      <c r="B243" s="81"/>
      <c r="C243" s="82"/>
      <c r="D243" s="83"/>
      <c r="E243" s="82"/>
      <c r="F243" s="85"/>
      <c r="G243" s="85"/>
      <c r="H243" s="85"/>
    </row>
    <row r="244" spans="2:8">
      <c r="B244" s="81"/>
      <c r="C244" s="82"/>
      <c r="D244" s="83"/>
      <c r="E244" s="82"/>
      <c r="F244" s="85"/>
      <c r="G244" s="85"/>
      <c r="H244" s="85"/>
    </row>
    <row r="245" spans="2:8">
      <c r="B245" s="81"/>
      <c r="C245" s="82"/>
      <c r="D245" s="83"/>
      <c r="E245" s="82"/>
      <c r="F245" s="85"/>
      <c r="G245" s="85"/>
      <c r="H245" s="85"/>
    </row>
    <row r="246" spans="2:8">
      <c r="B246" s="81"/>
      <c r="C246" s="82"/>
      <c r="D246" s="83"/>
      <c r="E246" s="82"/>
      <c r="F246" s="85"/>
      <c r="G246" s="85"/>
      <c r="H246" s="85"/>
    </row>
    <row r="247" spans="2:8">
      <c r="B247" s="26"/>
      <c r="C247" s="26"/>
      <c r="D247" s="26"/>
      <c r="E247" s="75"/>
      <c r="F247" s="26"/>
      <c r="G247" s="26"/>
      <c r="H247" s="26"/>
    </row>
    <row r="248" spans="2:8">
      <c r="B248" s="78"/>
      <c r="C248" s="79">
        <v>504</v>
      </c>
      <c r="D248" s="266" t="s">
        <v>132</v>
      </c>
      <c r="E248" s="266"/>
      <c r="F248" s="266"/>
      <c r="G248" s="266"/>
      <c r="H248" s="267"/>
    </row>
    <row r="249" spans="2:8">
      <c r="B249" s="265" t="s">
        <v>110</v>
      </c>
      <c r="C249" s="265"/>
      <c r="D249" s="80" t="s">
        <v>111</v>
      </c>
      <c r="E249" s="80" t="s">
        <v>112</v>
      </c>
      <c r="F249" s="80" t="s">
        <v>18</v>
      </c>
      <c r="G249" s="80" t="s">
        <v>19</v>
      </c>
      <c r="H249" s="80" t="s">
        <v>124</v>
      </c>
    </row>
    <row r="250" spans="2:8">
      <c r="B250" s="81">
        <v>2015</v>
      </c>
      <c r="C250" s="82"/>
      <c r="D250" s="83"/>
      <c r="E250" s="82"/>
      <c r="F250" s="82"/>
      <c r="G250" s="82"/>
      <c r="H250" s="82"/>
    </row>
    <row r="251" spans="2:8">
      <c r="B251" s="84" t="s">
        <v>130</v>
      </c>
      <c r="C251" s="82">
        <v>30</v>
      </c>
      <c r="D251" s="83" t="s">
        <v>204</v>
      </c>
      <c r="E251" s="82"/>
      <c r="F251" s="85"/>
      <c r="G251" s="85"/>
      <c r="H251" s="85">
        <v>645</v>
      </c>
    </row>
    <row r="252" spans="2:8">
      <c r="B252" s="81" t="s">
        <v>48</v>
      </c>
      <c r="C252" s="82">
        <v>15</v>
      </c>
      <c r="D252" s="83"/>
      <c r="E252" s="82" t="s">
        <v>205</v>
      </c>
      <c r="F252" s="86">
        <v>78.5</v>
      </c>
      <c r="G252" s="85"/>
      <c r="H252" s="85">
        <f>H251+F252-G252</f>
        <v>723.5</v>
      </c>
    </row>
    <row r="253" spans="2:8">
      <c r="B253" s="81"/>
      <c r="C253" s="82"/>
      <c r="D253" s="83"/>
      <c r="E253" s="82"/>
      <c r="F253" s="85"/>
      <c r="G253" s="85"/>
      <c r="H253" s="85"/>
    </row>
    <row r="254" spans="2:8">
      <c r="B254" s="81"/>
      <c r="C254" s="82"/>
      <c r="D254" s="83"/>
      <c r="E254" s="82"/>
      <c r="F254" s="85"/>
      <c r="G254" s="85"/>
      <c r="H254" s="85"/>
    </row>
    <row r="255" spans="2:8">
      <c r="B255" s="81"/>
      <c r="C255" s="82"/>
      <c r="D255" s="83"/>
      <c r="E255" s="82"/>
      <c r="F255" s="85"/>
      <c r="G255" s="85"/>
      <c r="H255" s="85"/>
    </row>
    <row r="256" spans="2:8">
      <c r="B256" s="26"/>
      <c r="C256" s="26"/>
      <c r="D256" s="26"/>
      <c r="E256" s="75"/>
      <c r="F256" s="26"/>
      <c r="G256" s="26"/>
      <c r="H256" s="26"/>
    </row>
    <row r="257" spans="2:8">
      <c r="B257" s="78"/>
      <c r="C257" s="79">
        <v>601</v>
      </c>
      <c r="D257" s="266" t="s">
        <v>38</v>
      </c>
      <c r="E257" s="266"/>
      <c r="F257" s="266"/>
      <c r="G257" s="266"/>
      <c r="H257" s="267"/>
    </row>
    <row r="258" spans="2:8">
      <c r="B258" s="265" t="s">
        <v>110</v>
      </c>
      <c r="C258" s="265"/>
      <c r="D258" s="80" t="s">
        <v>111</v>
      </c>
      <c r="E258" s="80" t="s">
        <v>112</v>
      </c>
      <c r="F258" s="80" t="s">
        <v>18</v>
      </c>
      <c r="G258" s="80" t="s">
        <v>19</v>
      </c>
      <c r="H258" s="80" t="s">
        <v>124</v>
      </c>
    </row>
    <row r="259" spans="2:8">
      <c r="B259" s="81">
        <v>2015</v>
      </c>
      <c r="C259" s="82"/>
      <c r="D259" s="83"/>
      <c r="E259" s="82"/>
      <c r="F259" s="82"/>
      <c r="G259" s="82"/>
      <c r="H259" s="82"/>
    </row>
    <row r="260" spans="2:8">
      <c r="B260" s="84" t="s">
        <v>130</v>
      </c>
      <c r="C260" s="82">
        <v>30</v>
      </c>
      <c r="D260" s="83" t="s">
        <v>204</v>
      </c>
      <c r="E260" s="82"/>
      <c r="F260" s="85"/>
      <c r="G260" s="85"/>
      <c r="H260" s="85">
        <v>420</v>
      </c>
    </row>
    <row r="261" spans="2:8">
      <c r="B261" s="81"/>
      <c r="C261" s="82"/>
      <c r="D261" s="83"/>
      <c r="E261" s="82"/>
      <c r="F261" s="85"/>
      <c r="G261" s="85"/>
      <c r="H261" s="85"/>
    </row>
    <row r="262" spans="2:8">
      <c r="B262" s="81"/>
      <c r="C262" s="82"/>
      <c r="D262" s="83"/>
      <c r="E262" s="82"/>
      <c r="F262" s="85"/>
      <c r="G262" s="85"/>
      <c r="H262" s="85"/>
    </row>
    <row r="263" spans="2:8">
      <c r="B263" s="81"/>
      <c r="C263" s="82"/>
      <c r="D263" s="83"/>
      <c r="E263" s="82"/>
      <c r="F263" s="85"/>
      <c r="G263" s="85"/>
      <c r="H263" s="85"/>
    </row>
    <row r="264" spans="2:8">
      <c r="B264" s="81"/>
      <c r="C264" s="82"/>
      <c r="D264" s="83"/>
      <c r="E264" s="82"/>
      <c r="F264" s="85"/>
      <c r="G264" s="85"/>
      <c r="H264" s="85"/>
    </row>
    <row r="265" spans="2:8">
      <c r="B265" s="26"/>
      <c r="C265" s="26"/>
      <c r="D265" s="26"/>
      <c r="E265" s="75"/>
      <c r="F265" s="26"/>
      <c r="G265" s="26"/>
      <c r="H265" s="26"/>
    </row>
    <row r="266" spans="2:8">
      <c r="B266" s="78"/>
      <c r="C266" s="79">
        <v>605</v>
      </c>
      <c r="D266" s="266" t="s">
        <v>133</v>
      </c>
      <c r="E266" s="266"/>
      <c r="F266" s="266"/>
      <c r="G266" s="266"/>
      <c r="H266" s="267"/>
    </row>
    <row r="267" spans="2:8">
      <c r="B267" s="265" t="s">
        <v>110</v>
      </c>
      <c r="C267" s="265"/>
      <c r="D267" s="80" t="s">
        <v>111</v>
      </c>
      <c r="E267" s="80" t="s">
        <v>112</v>
      </c>
      <c r="F267" s="80" t="s">
        <v>18</v>
      </c>
      <c r="G267" s="80" t="s">
        <v>19</v>
      </c>
      <c r="H267" s="80" t="s">
        <v>124</v>
      </c>
    </row>
    <row r="268" spans="2:8">
      <c r="B268" s="81">
        <v>2015</v>
      </c>
      <c r="C268" s="82"/>
      <c r="D268" s="83"/>
      <c r="E268" s="82"/>
      <c r="F268" s="82"/>
      <c r="G268" s="82"/>
      <c r="H268" s="82"/>
    </row>
    <row r="269" spans="2:8">
      <c r="B269" s="84" t="s">
        <v>130</v>
      </c>
      <c r="C269" s="82">
        <v>30</v>
      </c>
      <c r="D269" s="83" t="s">
        <v>204</v>
      </c>
      <c r="E269" s="82"/>
      <c r="F269" s="85"/>
      <c r="G269" s="85"/>
      <c r="H269" s="85">
        <v>5775</v>
      </c>
    </row>
    <row r="270" spans="2:8">
      <c r="B270" s="81"/>
      <c r="C270" s="82"/>
      <c r="D270" s="83"/>
      <c r="E270" s="82"/>
      <c r="F270" s="85"/>
      <c r="G270" s="85"/>
      <c r="H270" s="85"/>
    </row>
    <row r="271" spans="2:8">
      <c r="B271" s="81"/>
      <c r="C271" s="82"/>
      <c r="D271" s="83"/>
      <c r="E271" s="82"/>
      <c r="F271" s="85"/>
      <c r="G271" s="85"/>
      <c r="H271" s="85"/>
    </row>
    <row r="272" spans="2:8">
      <c r="B272" s="81"/>
      <c r="C272" s="82"/>
      <c r="D272" s="83"/>
      <c r="E272" s="82"/>
      <c r="F272" s="85"/>
      <c r="G272" s="85"/>
      <c r="H272" s="85"/>
    </row>
    <row r="273" spans="2:8">
      <c r="B273" s="81"/>
      <c r="C273" s="82"/>
      <c r="D273" s="83"/>
      <c r="E273" s="82"/>
      <c r="F273" s="85"/>
      <c r="G273" s="85"/>
      <c r="H273" s="85"/>
    </row>
    <row r="274" spans="2:8">
      <c r="B274" s="26"/>
      <c r="C274" s="26"/>
      <c r="D274" s="26"/>
      <c r="E274" s="75"/>
      <c r="F274" s="26"/>
      <c r="G274" s="26"/>
      <c r="H274" s="26"/>
    </row>
    <row r="275" spans="2:8">
      <c r="B275" s="78"/>
      <c r="C275" s="79">
        <v>615</v>
      </c>
      <c r="D275" s="266" t="s">
        <v>139</v>
      </c>
      <c r="E275" s="266"/>
      <c r="F275" s="266"/>
      <c r="G275" s="266"/>
      <c r="H275" s="267"/>
    </row>
    <row r="276" spans="2:8">
      <c r="B276" s="265" t="s">
        <v>110</v>
      </c>
      <c r="C276" s="265"/>
      <c r="D276" s="80" t="s">
        <v>111</v>
      </c>
      <c r="E276" s="80" t="s">
        <v>112</v>
      </c>
      <c r="F276" s="80" t="s">
        <v>18</v>
      </c>
      <c r="G276" s="80" t="s">
        <v>19</v>
      </c>
      <c r="H276" s="80" t="s">
        <v>124</v>
      </c>
    </row>
    <row r="277" spans="2:8">
      <c r="B277" s="81">
        <v>2015</v>
      </c>
      <c r="C277" s="82"/>
      <c r="D277" s="83"/>
      <c r="E277" s="82"/>
      <c r="F277" s="82"/>
      <c r="G277" s="82"/>
      <c r="H277" s="82"/>
    </row>
    <row r="278" spans="2:8">
      <c r="B278" s="84" t="s">
        <v>130</v>
      </c>
      <c r="C278" s="82">
        <v>30</v>
      </c>
      <c r="D278" s="83" t="s">
        <v>204</v>
      </c>
      <c r="E278" s="82"/>
      <c r="F278" s="85"/>
      <c r="G278" s="85"/>
      <c r="H278" s="85">
        <v>0</v>
      </c>
    </row>
    <row r="279" spans="2:8">
      <c r="B279" s="93"/>
      <c r="C279" s="94"/>
      <c r="D279" s="95"/>
      <c r="E279" s="94"/>
      <c r="F279" s="96"/>
      <c r="G279" s="96"/>
      <c r="H279" s="96"/>
    </row>
    <row r="280" spans="2:8">
      <c r="B280" s="81"/>
      <c r="C280" s="82"/>
      <c r="D280" s="83"/>
      <c r="E280" s="82"/>
      <c r="F280" s="85"/>
      <c r="G280" s="85"/>
      <c r="H280" s="85"/>
    </row>
    <row r="281" spans="2:8">
      <c r="B281" s="81"/>
      <c r="C281" s="82"/>
      <c r="D281" s="83"/>
      <c r="E281" s="82"/>
      <c r="F281" s="85"/>
      <c r="G281" s="85"/>
      <c r="H281" s="85"/>
    </row>
    <row r="282" spans="2:8">
      <c r="B282" s="81"/>
      <c r="C282" s="82"/>
      <c r="D282" s="83"/>
      <c r="E282" s="82"/>
      <c r="F282" s="85"/>
      <c r="G282" s="85"/>
      <c r="H282" s="85"/>
    </row>
    <row r="283" spans="2:8">
      <c r="B283" s="26"/>
      <c r="C283" s="26"/>
      <c r="D283" s="26"/>
      <c r="E283" s="75"/>
      <c r="F283" s="26"/>
      <c r="G283" s="26"/>
      <c r="H283" s="26"/>
    </row>
    <row r="284" spans="2:8">
      <c r="B284" s="78"/>
      <c r="C284" s="79">
        <v>620</v>
      </c>
      <c r="D284" s="266" t="s">
        <v>148</v>
      </c>
      <c r="E284" s="266"/>
      <c r="F284" s="266"/>
      <c r="G284" s="266"/>
      <c r="H284" s="267"/>
    </row>
    <row r="285" spans="2:8">
      <c r="B285" s="265" t="s">
        <v>110</v>
      </c>
      <c r="C285" s="265"/>
      <c r="D285" s="80" t="s">
        <v>111</v>
      </c>
      <c r="E285" s="80" t="s">
        <v>112</v>
      </c>
      <c r="F285" s="80" t="s">
        <v>18</v>
      </c>
      <c r="G285" s="80" t="s">
        <v>19</v>
      </c>
      <c r="H285" s="80" t="s">
        <v>124</v>
      </c>
    </row>
    <row r="286" spans="2:8">
      <c r="B286" s="81">
        <v>2015</v>
      </c>
      <c r="C286" s="82"/>
      <c r="D286" s="83"/>
      <c r="E286" s="82"/>
      <c r="F286" s="82"/>
      <c r="G286" s="82"/>
      <c r="H286" s="82"/>
    </row>
    <row r="287" spans="2:8">
      <c r="B287" s="84" t="s">
        <v>130</v>
      </c>
      <c r="C287" s="82">
        <v>30</v>
      </c>
      <c r="D287" s="83" t="s">
        <v>204</v>
      </c>
      <c r="E287" s="82"/>
      <c r="F287" s="85"/>
      <c r="G287" s="85"/>
      <c r="H287" s="85">
        <v>0</v>
      </c>
    </row>
    <row r="288" spans="2:8">
      <c r="B288" s="93"/>
      <c r="C288" s="94"/>
      <c r="D288" s="95"/>
      <c r="E288" s="94"/>
      <c r="F288" s="96"/>
      <c r="G288" s="96"/>
      <c r="H288" s="96"/>
    </row>
    <row r="289" spans="2:8">
      <c r="B289" s="81"/>
      <c r="C289" s="82"/>
      <c r="D289" s="83"/>
      <c r="E289" s="82"/>
      <c r="F289" s="85"/>
      <c r="G289" s="85"/>
      <c r="H289" s="85"/>
    </row>
    <row r="290" spans="2:8">
      <c r="B290" s="81"/>
      <c r="C290" s="82"/>
      <c r="D290" s="83"/>
      <c r="E290" s="82"/>
      <c r="F290" s="85"/>
      <c r="G290" s="85"/>
      <c r="H290" s="85"/>
    </row>
    <row r="291" spans="2:8">
      <c r="B291" s="81"/>
      <c r="C291" s="82"/>
      <c r="D291" s="83"/>
      <c r="E291" s="82"/>
      <c r="F291" s="85"/>
      <c r="G291" s="85"/>
      <c r="H291" s="85"/>
    </row>
    <row r="292" spans="2:8">
      <c r="B292" s="26"/>
      <c r="C292" s="26"/>
      <c r="D292" s="26"/>
      <c r="E292" s="75"/>
      <c r="F292" s="26"/>
      <c r="G292" s="26"/>
      <c r="H292" s="26"/>
    </row>
    <row r="293" spans="2:8">
      <c r="B293" s="78"/>
      <c r="C293" s="79">
        <v>625</v>
      </c>
      <c r="D293" s="266" t="s">
        <v>143</v>
      </c>
      <c r="E293" s="266"/>
      <c r="F293" s="266"/>
      <c r="G293" s="266"/>
      <c r="H293" s="267"/>
    </row>
    <row r="294" spans="2:8">
      <c r="B294" s="265" t="s">
        <v>110</v>
      </c>
      <c r="C294" s="265"/>
      <c r="D294" s="80" t="s">
        <v>111</v>
      </c>
      <c r="E294" s="80" t="s">
        <v>112</v>
      </c>
      <c r="F294" s="80" t="s">
        <v>18</v>
      </c>
      <c r="G294" s="80" t="s">
        <v>19</v>
      </c>
      <c r="H294" s="80" t="s">
        <v>124</v>
      </c>
    </row>
    <row r="295" spans="2:8">
      <c r="B295" s="81">
        <v>2015</v>
      </c>
      <c r="C295" s="82"/>
      <c r="D295" s="83"/>
      <c r="E295" s="82"/>
      <c r="F295" s="82"/>
      <c r="G295" s="82"/>
      <c r="H295" s="82"/>
    </row>
    <row r="296" spans="2:8">
      <c r="B296" s="84" t="s">
        <v>130</v>
      </c>
      <c r="C296" s="82">
        <v>30</v>
      </c>
      <c r="D296" s="83" t="s">
        <v>204</v>
      </c>
      <c r="E296" s="82"/>
      <c r="F296" s="85"/>
      <c r="G296" s="85"/>
      <c r="H296" s="85">
        <v>0</v>
      </c>
    </row>
    <row r="297" spans="2:8">
      <c r="B297" s="93"/>
      <c r="C297" s="94"/>
      <c r="D297" s="95"/>
      <c r="E297" s="94"/>
      <c r="F297" s="96"/>
      <c r="G297" s="96"/>
      <c r="H297" s="96"/>
    </row>
    <row r="298" spans="2:8">
      <c r="B298" s="81"/>
      <c r="C298" s="82"/>
      <c r="D298" s="83"/>
      <c r="E298" s="82"/>
      <c r="F298" s="85"/>
      <c r="G298" s="85"/>
      <c r="H298" s="85"/>
    </row>
    <row r="299" spans="2:8">
      <c r="B299" s="81"/>
      <c r="C299" s="82"/>
      <c r="D299" s="83"/>
      <c r="E299" s="82"/>
      <c r="F299" s="85"/>
      <c r="G299" s="85"/>
      <c r="H299" s="85"/>
    </row>
    <row r="300" spans="2:8">
      <c r="B300" s="81"/>
      <c r="C300" s="82"/>
      <c r="D300" s="83"/>
      <c r="E300" s="82"/>
      <c r="F300" s="85"/>
      <c r="G300" s="85"/>
      <c r="H300" s="85"/>
    </row>
    <row r="301" spans="2:8">
      <c r="B301" s="26"/>
      <c r="C301" s="26"/>
      <c r="D301" s="26"/>
      <c r="E301" s="75"/>
      <c r="F301" s="26"/>
      <c r="G301" s="26"/>
      <c r="H301" s="26"/>
    </row>
    <row r="302" spans="2:8">
      <c r="B302" s="78"/>
      <c r="C302" s="79">
        <v>640</v>
      </c>
      <c r="D302" s="266" t="s">
        <v>142</v>
      </c>
      <c r="E302" s="266"/>
      <c r="F302" s="266"/>
      <c r="G302" s="266"/>
      <c r="H302" s="267"/>
    </row>
    <row r="303" spans="2:8">
      <c r="B303" s="265" t="s">
        <v>110</v>
      </c>
      <c r="C303" s="265"/>
      <c r="D303" s="80" t="s">
        <v>111</v>
      </c>
      <c r="E303" s="80" t="s">
        <v>112</v>
      </c>
      <c r="F303" s="80" t="s">
        <v>18</v>
      </c>
      <c r="G303" s="80" t="s">
        <v>19</v>
      </c>
      <c r="H303" s="80" t="s">
        <v>124</v>
      </c>
    </row>
    <row r="304" spans="2:8">
      <c r="B304" s="81">
        <v>2015</v>
      </c>
      <c r="C304" s="82"/>
      <c r="D304" s="83"/>
      <c r="E304" s="82"/>
      <c r="F304" s="82"/>
      <c r="G304" s="82"/>
      <c r="H304" s="82"/>
    </row>
    <row r="305" spans="2:8">
      <c r="B305" s="84" t="s">
        <v>130</v>
      </c>
      <c r="C305" s="82">
        <v>30</v>
      </c>
      <c r="D305" s="83" t="s">
        <v>204</v>
      </c>
      <c r="E305" s="82"/>
      <c r="F305" s="85"/>
      <c r="G305" s="85"/>
      <c r="H305" s="85">
        <v>0</v>
      </c>
    </row>
    <row r="306" spans="2:8">
      <c r="B306" s="93"/>
      <c r="C306" s="94"/>
      <c r="D306" s="95"/>
      <c r="E306" s="94"/>
      <c r="F306" s="96"/>
      <c r="G306" s="96"/>
      <c r="H306" s="96"/>
    </row>
    <row r="307" spans="2:8">
      <c r="B307" s="81"/>
      <c r="C307" s="82"/>
      <c r="D307" s="83"/>
      <c r="E307" s="82"/>
      <c r="F307" s="85"/>
      <c r="G307" s="85"/>
      <c r="H307" s="85"/>
    </row>
    <row r="308" spans="2:8">
      <c r="B308" s="81"/>
      <c r="C308" s="82"/>
      <c r="D308" s="83"/>
      <c r="E308" s="82"/>
      <c r="F308" s="85"/>
      <c r="G308" s="85"/>
      <c r="H308" s="85"/>
    </row>
    <row r="309" spans="2:8">
      <c r="B309" s="81"/>
      <c r="C309" s="82"/>
      <c r="D309" s="83"/>
      <c r="E309" s="82"/>
      <c r="F309" s="85"/>
      <c r="G309" s="85"/>
      <c r="H309" s="85"/>
    </row>
    <row r="310" spans="2:8">
      <c r="B310" s="26"/>
      <c r="C310" s="26"/>
      <c r="D310" s="26"/>
      <c r="E310" s="75"/>
      <c r="F310" s="26"/>
      <c r="G310" s="26"/>
      <c r="H310" s="26"/>
    </row>
    <row r="311" spans="2:8">
      <c r="B311" s="78"/>
      <c r="C311" s="79">
        <v>650</v>
      </c>
      <c r="D311" s="266" t="s">
        <v>39</v>
      </c>
      <c r="E311" s="266"/>
      <c r="F311" s="266"/>
      <c r="G311" s="266"/>
      <c r="H311" s="267"/>
    </row>
    <row r="312" spans="2:8">
      <c r="B312" s="265" t="s">
        <v>110</v>
      </c>
      <c r="C312" s="265"/>
      <c r="D312" s="80" t="s">
        <v>111</v>
      </c>
      <c r="E312" s="80" t="s">
        <v>112</v>
      </c>
      <c r="F312" s="80" t="s">
        <v>18</v>
      </c>
      <c r="G312" s="80" t="s">
        <v>19</v>
      </c>
      <c r="H312" s="80" t="s">
        <v>124</v>
      </c>
    </row>
    <row r="313" spans="2:8">
      <c r="B313" s="81">
        <v>2015</v>
      </c>
      <c r="C313" s="82"/>
      <c r="D313" s="83"/>
      <c r="E313" s="82"/>
      <c r="F313" s="82"/>
      <c r="G313" s="82"/>
      <c r="H313" s="82"/>
    </row>
    <row r="314" spans="2:8">
      <c r="B314" s="84" t="s">
        <v>130</v>
      </c>
      <c r="C314" s="82">
        <v>30</v>
      </c>
      <c r="D314" s="83" t="s">
        <v>204</v>
      </c>
      <c r="E314" s="82"/>
      <c r="F314" s="85"/>
      <c r="G314" s="85"/>
      <c r="H314" s="85">
        <v>1128</v>
      </c>
    </row>
    <row r="315" spans="2:8">
      <c r="B315" s="93"/>
      <c r="C315" s="94"/>
      <c r="D315" s="95"/>
      <c r="E315" s="94"/>
      <c r="F315" s="96"/>
      <c r="G315" s="96"/>
      <c r="H315" s="96"/>
    </row>
    <row r="316" spans="2:8">
      <c r="B316" s="81"/>
      <c r="C316" s="82"/>
      <c r="D316" s="83"/>
      <c r="E316" s="82"/>
      <c r="F316" s="85"/>
      <c r="G316" s="85"/>
      <c r="H316" s="85"/>
    </row>
    <row r="317" spans="2:8">
      <c r="B317" s="81"/>
      <c r="C317" s="82"/>
      <c r="D317" s="83"/>
      <c r="E317" s="82"/>
      <c r="F317" s="85"/>
      <c r="G317" s="85"/>
      <c r="H317" s="85"/>
    </row>
    <row r="318" spans="2:8">
      <c r="B318" s="81"/>
      <c r="C318" s="82"/>
      <c r="D318" s="83"/>
      <c r="E318" s="82"/>
      <c r="F318" s="85"/>
      <c r="G318" s="85"/>
      <c r="H318" s="85"/>
    </row>
    <row r="319" spans="2:8">
      <c r="B319" s="26"/>
      <c r="C319" s="26"/>
      <c r="D319" s="26"/>
      <c r="E319" s="75"/>
      <c r="F319" s="26"/>
      <c r="G319" s="26"/>
      <c r="H319" s="26"/>
    </row>
    <row r="320" spans="2:8">
      <c r="B320" s="78"/>
      <c r="C320" s="79">
        <v>665</v>
      </c>
      <c r="D320" s="266" t="s">
        <v>41</v>
      </c>
      <c r="E320" s="266"/>
      <c r="F320" s="266"/>
      <c r="G320" s="266"/>
      <c r="H320" s="267"/>
    </row>
    <row r="321" spans="2:8">
      <c r="B321" s="265" t="s">
        <v>110</v>
      </c>
      <c r="C321" s="265"/>
      <c r="D321" s="80" t="s">
        <v>111</v>
      </c>
      <c r="E321" s="80" t="s">
        <v>112</v>
      </c>
      <c r="F321" s="80" t="s">
        <v>18</v>
      </c>
      <c r="G321" s="80" t="s">
        <v>19</v>
      </c>
      <c r="H321" s="80" t="s">
        <v>124</v>
      </c>
    </row>
    <row r="322" spans="2:8">
      <c r="B322" s="81">
        <v>2015</v>
      </c>
      <c r="C322" s="82"/>
      <c r="D322" s="83"/>
      <c r="E322" s="82"/>
      <c r="F322" s="82"/>
      <c r="G322" s="82"/>
      <c r="H322" s="82"/>
    </row>
    <row r="323" spans="2:8">
      <c r="B323" s="84" t="s">
        <v>130</v>
      </c>
      <c r="C323" s="82">
        <v>30</v>
      </c>
      <c r="D323" s="83" t="s">
        <v>204</v>
      </c>
      <c r="E323" s="82"/>
      <c r="F323" s="85"/>
      <c r="G323" s="85"/>
      <c r="H323" s="85">
        <v>325</v>
      </c>
    </row>
    <row r="324" spans="2:8">
      <c r="B324" s="81"/>
      <c r="C324" s="82"/>
      <c r="D324" s="83"/>
      <c r="E324" s="82"/>
      <c r="F324" s="85"/>
      <c r="G324" s="85"/>
      <c r="H324" s="85"/>
    </row>
    <row r="325" spans="2:8">
      <c r="B325" s="81"/>
      <c r="C325" s="82"/>
      <c r="D325" s="83"/>
      <c r="E325" s="82"/>
      <c r="F325" s="85"/>
      <c r="G325" s="85"/>
      <c r="H325" s="85"/>
    </row>
    <row r="326" spans="2:8">
      <c r="B326" s="81"/>
      <c r="C326" s="82"/>
      <c r="D326" s="83"/>
      <c r="E326" s="82"/>
      <c r="F326" s="85"/>
      <c r="G326" s="85"/>
      <c r="H326" s="85"/>
    </row>
    <row r="327" spans="2:8">
      <c r="B327" s="81"/>
      <c r="C327" s="82"/>
      <c r="D327" s="83"/>
      <c r="E327" s="82"/>
      <c r="F327" s="85"/>
      <c r="G327" s="85"/>
      <c r="H327" s="85"/>
    </row>
    <row r="328" spans="2:8">
      <c r="B328" s="26"/>
      <c r="C328" s="26"/>
      <c r="D328" s="26"/>
      <c r="E328" s="75"/>
      <c r="F328" s="26"/>
      <c r="G328" s="26"/>
      <c r="H328" s="26"/>
    </row>
    <row r="329" spans="2:8">
      <c r="B329" s="78"/>
      <c r="C329" s="79">
        <v>670</v>
      </c>
      <c r="D329" s="266" t="s">
        <v>42</v>
      </c>
      <c r="E329" s="266"/>
      <c r="F329" s="266"/>
      <c r="G329" s="266"/>
      <c r="H329" s="267"/>
    </row>
    <row r="330" spans="2:8">
      <c r="B330" s="265" t="s">
        <v>110</v>
      </c>
      <c r="C330" s="265"/>
      <c r="D330" s="80" t="s">
        <v>111</v>
      </c>
      <c r="E330" s="80" t="s">
        <v>112</v>
      </c>
      <c r="F330" s="80" t="s">
        <v>18</v>
      </c>
      <c r="G330" s="80" t="s">
        <v>19</v>
      </c>
      <c r="H330" s="80" t="s">
        <v>124</v>
      </c>
    </row>
    <row r="331" spans="2:8">
      <c r="B331" s="81">
        <v>2015</v>
      </c>
      <c r="C331" s="82"/>
      <c r="D331" s="83"/>
      <c r="E331" s="82"/>
      <c r="F331" s="82"/>
      <c r="G331" s="82"/>
      <c r="H331" s="82"/>
    </row>
    <row r="332" spans="2:8">
      <c r="B332" s="84" t="s">
        <v>130</v>
      </c>
      <c r="C332" s="82">
        <v>30</v>
      </c>
      <c r="D332" s="83" t="s">
        <v>204</v>
      </c>
      <c r="E332" s="82"/>
      <c r="F332" s="85"/>
      <c r="G332" s="85"/>
      <c r="H332" s="85">
        <v>110</v>
      </c>
    </row>
    <row r="333" spans="2:8">
      <c r="B333" s="81" t="s">
        <v>48</v>
      </c>
      <c r="C333" s="82">
        <v>31</v>
      </c>
      <c r="D333" s="83"/>
      <c r="E333" s="82" t="s">
        <v>205</v>
      </c>
      <c r="F333" s="85">
        <v>22.5</v>
      </c>
      <c r="G333" s="85"/>
      <c r="H333" s="85">
        <f>H332+F333-G333</f>
        <v>132.5</v>
      </c>
    </row>
    <row r="334" spans="2:8">
      <c r="B334" s="81"/>
      <c r="C334" s="82"/>
      <c r="D334" s="83"/>
      <c r="E334" s="82"/>
      <c r="F334" s="85"/>
      <c r="G334" s="85"/>
      <c r="H334" s="85"/>
    </row>
    <row r="335" spans="2:8">
      <c r="B335" s="81"/>
      <c r="C335" s="82"/>
      <c r="D335" s="83"/>
      <c r="E335" s="82"/>
      <c r="F335" s="85"/>
      <c r="G335" s="85"/>
      <c r="H335" s="85"/>
    </row>
    <row r="336" spans="2:8">
      <c r="B336" s="81"/>
      <c r="C336" s="82"/>
      <c r="D336" s="83"/>
      <c r="E336" s="82"/>
      <c r="F336" s="85"/>
      <c r="G336" s="85"/>
      <c r="H336" s="85"/>
    </row>
    <row r="337" spans="2:8">
      <c r="B337" s="26"/>
      <c r="C337" s="26"/>
      <c r="D337" s="26"/>
      <c r="E337" s="75"/>
      <c r="F337" s="26"/>
      <c r="G337" s="26"/>
      <c r="H337" s="26"/>
    </row>
    <row r="338" spans="2:8">
      <c r="B338" s="78"/>
      <c r="C338" s="79">
        <v>675</v>
      </c>
      <c r="D338" s="266" t="s">
        <v>43</v>
      </c>
      <c r="E338" s="266"/>
      <c r="F338" s="266"/>
      <c r="G338" s="266"/>
      <c r="H338" s="267"/>
    </row>
    <row r="339" spans="2:8">
      <c r="B339" s="265" t="s">
        <v>110</v>
      </c>
      <c r="C339" s="265"/>
      <c r="D339" s="80" t="s">
        <v>111</v>
      </c>
      <c r="E339" s="80" t="s">
        <v>112</v>
      </c>
      <c r="F339" s="80" t="s">
        <v>18</v>
      </c>
      <c r="G339" s="80" t="s">
        <v>19</v>
      </c>
      <c r="H339" s="80" t="s">
        <v>124</v>
      </c>
    </row>
    <row r="340" spans="2:8">
      <c r="B340" s="81">
        <v>2015</v>
      </c>
      <c r="C340" s="82"/>
      <c r="D340" s="83"/>
      <c r="E340" s="82"/>
      <c r="F340" s="82"/>
      <c r="G340" s="82"/>
      <c r="H340" s="82"/>
    </row>
    <row r="341" spans="2:8">
      <c r="B341" s="84" t="s">
        <v>130</v>
      </c>
      <c r="C341" s="82">
        <v>30</v>
      </c>
      <c r="D341" s="83" t="s">
        <v>204</v>
      </c>
      <c r="E341" s="82"/>
      <c r="F341" s="85"/>
      <c r="G341" s="85"/>
      <c r="H341" s="85">
        <v>8800</v>
      </c>
    </row>
    <row r="342" spans="2:8">
      <c r="B342" s="81"/>
      <c r="C342" s="82"/>
      <c r="D342" s="83"/>
      <c r="E342" s="82"/>
      <c r="F342" s="85"/>
      <c r="G342" s="85"/>
      <c r="H342" s="85"/>
    </row>
    <row r="343" spans="2:8">
      <c r="B343" s="81"/>
      <c r="C343" s="82"/>
      <c r="D343" s="83"/>
      <c r="E343" s="82"/>
      <c r="F343" s="85"/>
      <c r="G343" s="85"/>
      <c r="H343" s="85"/>
    </row>
    <row r="344" spans="2:8">
      <c r="B344" s="81"/>
      <c r="C344" s="82"/>
      <c r="D344" s="83"/>
      <c r="E344" s="82"/>
      <c r="F344" s="85"/>
      <c r="G344" s="85"/>
      <c r="H344" s="85"/>
    </row>
    <row r="345" spans="2:8">
      <c r="B345" s="81"/>
      <c r="C345" s="82"/>
      <c r="D345" s="83"/>
      <c r="E345" s="82"/>
      <c r="F345" s="85"/>
      <c r="G345" s="85"/>
      <c r="H345" s="85"/>
    </row>
    <row r="346" spans="2:8">
      <c r="B346" s="26"/>
      <c r="C346" s="26"/>
      <c r="D346" s="26"/>
      <c r="E346" s="75"/>
      <c r="F346" s="26"/>
      <c r="G346" s="26"/>
      <c r="H346" s="26"/>
    </row>
    <row r="347" spans="2:8">
      <c r="B347" s="78"/>
      <c r="C347" s="79">
        <v>680</v>
      </c>
      <c r="D347" s="266" t="s">
        <v>44</v>
      </c>
      <c r="E347" s="266"/>
      <c r="F347" s="266"/>
      <c r="G347" s="266"/>
      <c r="H347" s="267"/>
    </row>
    <row r="348" spans="2:8">
      <c r="B348" s="265" t="s">
        <v>110</v>
      </c>
      <c r="C348" s="265"/>
      <c r="D348" s="80" t="s">
        <v>111</v>
      </c>
      <c r="E348" s="80" t="s">
        <v>112</v>
      </c>
      <c r="F348" s="80" t="s">
        <v>18</v>
      </c>
      <c r="G348" s="80" t="s">
        <v>19</v>
      </c>
      <c r="H348" s="80" t="s">
        <v>124</v>
      </c>
    </row>
    <row r="349" spans="2:8">
      <c r="B349" s="81">
        <v>2015</v>
      </c>
      <c r="C349" s="82"/>
      <c r="D349" s="83"/>
      <c r="E349" s="82"/>
      <c r="F349" s="82"/>
      <c r="G349" s="82"/>
      <c r="H349" s="82"/>
    </row>
    <row r="350" spans="2:8">
      <c r="B350" s="84" t="s">
        <v>130</v>
      </c>
      <c r="C350" s="82">
        <v>30</v>
      </c>
      <c r="D350" s="83" t="s">
        <v>204</v>
      </c>
      <c r="E350" s="82"/>
      <c r="F350" s="85"/>
      <c r="G350" s="85"/>
      <c r="H350" s="85">
        <v>0</v>
      </c>
    </row>
    <row r="351" spans="2:8">
      <c r="B351" s="93"/>
      <c r="C351" s="94"/>
      <c r="D351" s="95"/>
      <c r="E351" s="94"/>
      <c r="F351" s="96"/>
      <c r="G351" s="96"/>
      <c r="H351" s="96"/>
    </row>
    <row r="352" spans="2:8">
      <c r="B352" s="81"/>
      <c r="C352" s="82"/>
      <c r="D352" s="83"/>
      <c r="E352" s="82"/>
      <c r="F352" s="85"/>
      <c r="G352" s="85"/>
      <c r="H352" s="85"/>
    </row>
    <row r="353" spans="2:8">
      <c r="B353" s="81"/>
      <c r="C353" s="82"/>
      <c r="D353" s="83"/>
      <c r="E353" s="82"/>
      <c r="F353" s="85"/>
      <c r="G353" s="85"/>
      <c r="H353" s="85"/>
    </row>
    <row r="354" spans="2:8">
      <c r="B354" s="81"/>
      <c r="C354" s="82"/>
      <c r="D354" s="83"/>
      <c r="E354" s="82"/>
      <c r="F354" s="85"/>
      <c r="G354" s="85"/>
      <c r="H354" s="85"/>
    </row>
    <row r="355" spans="2:8">
      <c r="B355" s="26"/>
      <c r="C355" s="26"/>
      <c r="D355" s="26"/>
      <c r="E355" s="75"/>
      <c r="F355" s="26"/>
      <c r="G355" s="26"/>
      <c r="H355" s="26"/>
    </row>
    <row r="356" spans="2:8">
      <c r="B356" s="78"/>
      <c r="C356" s="79">
        <v>685</v>
      </c>
      <c r="D356" s="266" t="s">
        <v>45</v>
      </c>
      <c r="E356" s="266"/>
      <c r="F356" s="266"/>
      <c r="G356" s="266"/>
      <c r="H356" s="267"/>
    </row>
    <row r="357" spans="2:8">
      <c r="B357" s="265" t="s">
        <v>110</v>
      </c>
      <c r="C357" s="265"/>
      <c r="D357" s="80" t="s">
        <v>111</v>
      </c>
      <c r="E357" s="80" t="s">
        <v>112</v>
      </c>
      <c r="F357" s="80" t="s">
        <v>18</v>
      </c>
      <c r="G357" s="80" t="s">
        <v>19</v>
      </c>
      <c r="H357" s="80" t="s">
        <v>124</v>
      </c>
    </row>
    <row r="358" spans="2:8">
      <c r="B358" s="81">
        <v>2015</v>
      </c>
      <c r="C358" s="82"/>
      <c r="D358" s="83"/>
      <c r="E358" s="82"/>
      <c r="F358" s="82"/>
      <c r="G358" s="82"/>
      <c r="H358" s="82"/>
    </row>
    <row r="359" spans="2:8">
      <c r="B359" s="84" t="s">
        <v>130</v>
      </c>
      <c r="C359" s="82">
        <v>30</v>
      </c>
      <c r="D359" s="83" t="s">
        <v>204</v>
      </c>
      <c r="E359" s="82"/>
      <c r="F359" s="85"/>
      <c r="G359" s="85"/>
      <c r="H359" s="85">
        <v>1925</v>
      </c>
    </row>
    <row r="360" spans="2:8">
      <c r="B360" s="81"/>
      <c r="C360" s="82"/>
      <c r="D360" s="83"/>
      <c r="E360" s="82"/>
      <c r="F360" s="85"/>
      <c r="G360" s="85"/>
      <c r="H360" s="85"/>
    </row>
    <row r="361" spans="2:8">
      <c r="B361" s="81"/>
      <c r="C361" s="82"/>
      <c r="D361" s="83"/>
      <c r="E361" s="82"/>
      <c r="F361" s="85"/>
      <c r="G361" s="85"/>
      <c r="H361" s="85"/>
    </row>
    <row r="362" spans="2:8">
      <c r="B362" s="81"/>
      <c r="C362" s="82"/>
      <c r="D362" s="83"/>
      <c r="E362" s="82"/>
      <c r="F362" s="85"/>
      <c r="G362" s="85"/>
      <c r="H362" s="85"/>
    </row>
    <row r="363" spans="2:8">
      <c r="B363" s="81"/>
      <c r="C363" s="82"/>
      <c r="D363" s="83"/>
      <c r="E363" s="82"/>
      <c r="F363" s="85"/>
      <c r="G363" s="85"/>
      <c r="H363" s="85"/>
    </row>
    <row r="364" spans="2:8">
      <c r="B364" s="98"/>
      <c r="C364" s="99"/>
      <c r="D364" s="98"/>
      <c r="E364" s="99"/>
      <c r="F364" s="100"/>
      <c r="G364" s="100"/>
      <c r="H364" s="100"/>
    </row>
    <row r="365" spans="2:8">
      <c r="B365" s="78"/>
      <c r="C365" s="79">
        <v>690</v>
      </c>
      <c r="D365" s="266" t="s">
        <v>40</v>
      </c>
      <c r="E365" s="266"/>
      <c r="F365" s="266"/>
      <c r="G365" s="266"/>
      <c r="H365" s="267"/>
    </row>
    <row r="366" spans="2:8">
      <c r="B366" s="265" t="s">
        <v>110</v>
      </c>
      <c r="C366" s="265"/>
      <c r="D366" s="80" t="s">
        <v>111</v>
      </c>
      <c r="E366" s="80" t="s">
        <v>112</v>
      </c>
      <c r="F366" s="80" t="s">
        <v>18</v>
      </c>
      <c r="G366" s="80" t="s">
        <v>19</v>
      </c>
      <c r="H366" s="80" t="s">
        <v>124</v>
      </c>
    </row>
    <row r="367" spans="2:8">
      <c r="B367" s="81">
        <v>2015</v>
      </c>
      <c r="C367" s="82"/>
      <c r="D367" s="83"/>
      <c r="E367" s="82"/>
      <c r="F367" s="82"/>
      <c r="G367" s="82"/>
      <c r="H367" s="82"/>
    </row>
    <row r="368" spans="2:8">
      <c r="B368" s="84" t="s">
        <v>130</v>
      </c>
      <c r="C368" s="82">
        <v>30</v>
      </c>
      <c r="D368" s="83" t="s">
        <v>204</v>
      </c>
      <c r="E368" s="82"/>
      <c r="F368" s="85"/>
      <c r="G368" s="85"/>
      <c r="H368" s="85">
        <v>5040</v>
      </c>
    </row>
    <row r="369" spans="2:8">
      <c r="B369" s="81"/>
      <c r="C369" s="82"/>
      <c r="D369" s="83"/>
      <c r="E369" s="82"/>
      <c r="F369" s="86"/>
      <c r="G369" s="85"/>
      <c r="H369" s="85"/>
    </row>
    <row r="370" spans="2:8">
      <c r="B370" s="93"/>
      <c r="C370" s="94"/>
      <c r="D370" s="95"/>
      <c r="E370" s="94"/>
      <c r="F370" s="96"/>
      <c r="G370" s="96"/>
      <c r="H370" s="96"/>
    </row>
    <row r="371" spans="2:8">
      <c r="B371" s="93"/>
      <c r="C371" s="94"/>
      <c r="D371" s="95"/>
      <c r="E371" s="94"/>
      <c r="F371" s="96"/>
      <c r="G371" s="96"/>
      <c r="H371" s="96"/>
    </row>
    <row r="372" spans="2:8">
      <c r="B372" s="81"/>
      <c r="C372" s="82"/>
      <c r="D372" s="83"/>
      <c r="E372" s="82"/>
      <c r="F372" s="85"/>
      <c r="G372" s="85"/>
      <c r="H372" s="85"/>
    </row>
    <row r="373" spans="2:8">
      <c r="B373" s="98"/>
      <c r="C373" s="99"/>
      <c r="D373" s="98"/>
      <c r="E373" s="99"/>
      <c r="F373" s="100"/>
      <c r="G373" s="100"/>
      <c r="H373" s="100"/>
    </row>
    <row r="374" spans="2:8">
      <c r="B374" s="78"/>
      <c r="C374" s="79">
        <v>700</v>
      </c>
      <c r="D374" s="270" t="s">
        <v>46</v>
      </c>
      <c r="E374" s="266"/>
      <c r="F374" s="266"/>
      <c r="G374" s="266"/>
      <c r="H374" s="267"/>
    </row>
    <row r="375" spans="2:8">
      <c r="B375" s="268" t="s">
        <v>110</v>
      </c>
      <c r="C375" s="269"/>
      <c r="D375" s="80" t="s">
        <v>111</v>
      </c>
      <c r="E375" s="80" t="s">
        <v>112</v>
      </c>
      <c r="F375" s="80" t="s">
        <v>18</v>
      </c>
      <c r="G375" s="80" t="s">
        <v>19</v>
      </c>
      <c r="H375" s="80" t="s">
        <v>124</v>
      </c>
    </row>
    <row r="376" spans="2:8">
      <c r="B376" s="81">
        <v>2015</v>
      </c>
      <c r="C376" s="82"/>
      <c r="D376" s="83"/>
      <c r="E376" s="82"/>
      <c r="F376" s="82"/>
      <c r="G376" s="82"/>
      <c r="H376" s="82"/>
    </row>
    <row r="377" spans="2:8">
      <c r="B377" s="84" t="s">
        <v>130</v>
      </c>
      <c r="C377" s="82">
        <v>30</v>
      </c>
      <c r="D377" s="83" t="s">
        <v>204</v>
      </c>
      <c r="E377" s="82"/>
      <c r="F377" s="85"/>
      <c r="G377" s="85"/>
      <c r="H377" s="85">
        <v>0</v>
      </c>
    </row>
    <row r="378" spans="2:8">
      <c r="B378" s="81"/>
      <c r="C378" s="82"/>
      <c r="D378" s="83"/>
      <c r="E378" s="82"/>
      <c r="F378" s="85"/>
      <c r="G378" s="85"/>
      <c r="H378" s="85"/>
    </row>
    <row r="379" spans="2:8">
      <c r="B379" s="81"/>
      <c r="C379" s="82"/>
      <c r="D379" s="83"/>
      <c r="E379" s="82"/>
      <c r="F379" s="85"/>
      <c r="G379" s="85"/>
      <c r="H379" s="85"/>
    </row>
    <row r="380" spans="2:8">
      <c r="B380" s="81"/>
      <c r="C380" s="82"/>
      <c r="D380" s="83"/>
      <c r="E380" s="82"/>
      <c r="F380" s="85"/>
      <c r="G380" s="85"/>
      <c r="H380" s="85"/>
    </row>
    <row r="381" spans="2:8">
      <c r="B381" s="81"/>
      <c r="C381" s="82"/>
      <c r="D381" s="83"/>
      <c r="E381" s="82"/>
      <c r="F381" s="85"/>
      <c r="G381" s="85"/>
      <c r="H381" s="85"/>
    </row>
    <row r="382" spans="2:8">
      <c r="B382" s="26"/>
      <c r="C382" s="26"/>
      <c r="D382" s="26"/>
      <c r="E382" s="75"/>
      <c r="F382" s="26">
        <f>SUM(F7:F381)</f>
        <v>4494.5400000000009</v>
      </c>
      <c r="G382" s="26">
        <f>SUM(G7:G381)</f>
        <v>4494.54</v>
      </c>
      <c r="H382" s="26"/>
    </row>
    <row r="383" spans="2:8">
      <c r="B383" s="26"/>
      <c r="C383" s="26"/>
      <c r="D383" s="26"/>
      <c r="E383" s="75"/>
      <c r="F383" s="26"/>
      <c r="G383" s="26"/>
      <c r="H383" s="26"/>
    </row>
    <row r="384" spans="2:8">
      <c r="B384" s="26"/>
      <c r="C384" s="26"/>
      <c r="D384" s="26"/>
      <c r="E384" s="75"/>
      <c r="F384" s="26"/>
      <c r="G384" s="26"/>
      <c r="H384" s="26"/>
    </row>
    <row r="385" spans="2:8">
      <c r="B385" s="26"/>
      <c r="C385" s="26"/>
      <c r="D385" s="26"/>
      <c r="E385" s="75"/>
      <c r="F385" s="26"/>
      <c r="G385" s="26"/>
      <c r="H385" s="26"/>
    </row>
    <row r="386" spans="2:8">
      <c r="B386" s="26"/>
      <c r="C386" s="26"/>
      <c r="D386" s="26"/>
      <c r="E386" s="75"/>
      <c r="F386" s="26"/>
      <c r="G386" s="26"/>
      <c r="H386" s="26"/>
    </row>
    <row r="387" spans="2:8">
      <c r="B387" s="26"/>
      <c r="C387" s="26"/>
      <c r="D387" s="26"/>
      <c r="E387" s="75"/>
      <c r="F387" s="26"/>
      <c r="G387" s="26"/>
      <c r="H387" s="26"/>
    </row>
    <row r="388" spans="2:8">
      <c r="B388" s="26"/>
      <c r="C388" s="26"/>
      <c r="D388" s="26"/>
      <c r="E388" s="75"/>
      <c r="F388" s="26"/>
      <c r="G388" s="26"/>
      <c r="H388" s="26"/>
    </row>
    <row r="389" spans="2:8">
      <c r="B389" s="26"/>
      <c r="C389" s="26"/>
      <c r="D389" s="26"/>
      <c r="E389" s="75"/>
      <c r="F389" s="26"/>
      <c r="G389" s="26"/>
      <c r="H389" s="26"/>
    </row>
    <row r="390" spans="2:8">
      <c r="B390" s="26"/>
      <c r="C390" s="26"/>
      <c r="D390" s="26"/>
      <c r="E390" s="75"/>
      <c r="F390" s="26"/>
      <c r="G390" s="26"/>
      <c r="H390" s="26"/>
    </row>
    <row r="391" spans="2:8">
      <c r="B391" s="26"/>
      <c r="C391" s="26"/>
      <c r="D391" s="26"/>
      <c r="E391" s="75"/>
      <c r="F391" s="26"/>
      <c r="G391" s="26"/>
      <c r="H391" s="26"/>
    </row>
    <row r="392" spans="2:8">
      <c r="B392" s="26"/>
      <c r="C392" s="26"/>
      <c r="D392" s="26"/>
      <c r="E392" s="75"/>
      <c r="F392" s="26"/>
      <c r="G392" s="26"/>
      <c r="H392" s="26"/>
    </row>
    <row r="393" spans="2:8">
      <c r="B393" s="26"/>
      <c r="C393" s="26"/>
      <c r="D393" s="26"/>
      <c r="E393" s="75"/>
      <c r="F393" s="26"/>
      <c r="G393" s="26"/>
      <c r="H393" s="26"/>
    </row>
    <row r="394" spans="2:8">
      <c r="B394" s="26"/>
      <c r="C394" s="26"/>
      <c r="D394" s="26"/>
      <c r="E394" s="75"/>
      <c r="F394" s="26"/>
      <c r="G394" s="26"/>
      <c r="H394" s="26"/>
    </row>
    <row r="395" spans="2:8">
      <c r="B395" s="26"/>
      <c r="C395" s="26"/>
      <c r="D395" s="26"/>
      <c r="E395" s="75"/>
      <c r="F395" s="26"/>
      <c r="G395" s="26"/>
      <c r="H395" s="26"/>
    </row>
    <row r="396" spans="2:8">
      <c r="B396" s="26"/>
      <c r="C396" s="26"/>
      <c r="D396" s="26"/>
      <c r="E396" s="75"/>
      <c r="F396" s="26"/>
      <c r="G396" s="26"/>
      <c r="H396" s="26"/>
    </row>
    <row r="397" spans="2:8">
      <c r="B397" s="26"/>
      <c r="C397" s="26"/>
      <c r="D397" s="26"/>
      <c r="E397" s="75"/>
      <c r="F397" s="26"/>
      <c r="G397" s="26"/>
      <c r="H397" s="26"/>
    </row>
    <row r="398" spans="2:8">
      <c r="B398" s="26"/>
      <c r="C398" s="26"/>
      <c r="D398" s="26"/>
      <c r="E398" s="75"/>
      <c r="F398" s="26"/>
      <c r="G398" s="26"/>
      <c r="H398" s="26"/>
    </row>
    <row r="399" spans="2:8">
      <c r="B399" s="26"/>
      <c r="C399" s="26"/>
      <c r="D399" s="26"/>
      <c r="E399" s="75"/>
      <c r="F399" s="26"/>
      <c r="G399" s="26"/>
      <c r="H399" s="26"/>
    </row>
    <row r="400" spans="2:8">
      <c r="B400" s="26"/>
      <c r="C400" s="26"/>
      <c r="D400" s="26"/>
      <c r="E400" s="75"/>
      <c r="F400" s="26"/>
      <c r="G400" s="26"/>
      <c r="H400" s="26"/>
    </row>
    <row r="401" spans="2:8">
      <c r="B401" s="26"/>
      <c r="C401" s="26"/>
      <c r="D401" s="26"/>
      <c r="E401" s="75"/>
      <c r="F401" s="26"/>
      <c r="G401" s="26"/>
      <c r="H401" s="26"/>
    </row>
    <row r="402" spans="2:8">
      <c r="B402" s="26"/>
      <c r="C402" s="26"/>
      <c r="D402" s="26"/>
      <c r="E402" s="75"/>
      <c r="F402" s="26"/>
      <c r="G402" s="26"/>
      <c r="H402" s="26"/>
    </row>
    <row r="403" spans="2:8">
      <c r="B403" s="26"/>
      <c r="C403" s="26"/>
      <c r="D403" s="26"/>
      <c r="E403" s="75"/>
      <c r="F403" s="26"/>
      <c r="G403" s="26"/>
      <c r="H403" s="26"/>
    </row>
    <row r="404" spans="2:8">
      <c r="B404" s="26"/>
      <c r="C404" s="26"/>
      <c r="D404" s="26"/>
      <c r="E404" s="75"/>
      <c r="F404" s="26"/>
      <c r="G404" s="26"/>
      <c r="H404" s="26"/>
    </row>
    <row r="405" spans="2:8">
      <c r="B405" s="26"/>
      <c r="C405" s="26"/>
      <c r="D405" s="26"/>
      <c r="E405" s="75"/>
      <c r="F405" s="26"/>
      <c r="G405" s="26"/>
      <c r="H405" s="26"/>
    </row>
    <row r="406" spans="2:8">
      <c r="B406" s="26"/>
      <c r="C406" s="26"/>
      <c r="D406" s="26"/>
      <c r="E406" s="75"/>
      <c r="F406" s="26"/>
      <c r="G406" s="26"/>
      <c r="H406" s="26"/>
    </row>
    <row r="407" spans="2:8">
      <c r="B407" s="26"/>
      <c r="C407" s="26"/>
      <c r="D407" s="26"/>
      <c r="E407" s="75"/>
      <c r="F407" s="26"/>
      <c r="G407" s="26"/>
      <c r="H407" s="26"/>
    </row>
    <row r="408" spans="2:8">
      <c r="B408" s="26"/>
      <c r="C408" s="26"/>
      <c r="D408" s="26"/>
      <c r="E408" s="75"/>
      <c r="F408" s="26"/>
      <c r="G408" s="26"/>
      <c r="H408" s="26"/>
    </row>
    <row r="409" spans="2:8">
      <c r="B409" s="26"/>
      <c r="C409" s="26"/>
      <c r="D409" s="26"/>
      <c r="E409" s="75"/>
      <c r="F409" s="26"/>
      <c r="G409" s="26"/>
      <c r="H409" s="26"/>
    </row>
    <row r="410" spans="2:8">
      <c r="B410" s="26"/>
      <c r="C410" s="26"/>
      <c r="D410" s="26"/>
      <c r="E410" s="75"/>
      <c r="F410" s="26"/>
      <c r="G410" s="26"/>
      <c r="H410" s="26"/>
    </row>
    <row r="411" spans="2:8">
      <c r="B411" s="26"/>
      <c r="C411" s="26"/>
      <c r="D411" s="26"/>
      <c r="E411" s="75"/>
      <c r="F411" s="26"/>
      <c r="G411" s="26"/>
      <c r="H411" s="26"/>
    </row>
    <row r="412" spans="2:8">
      <c r="B412" s="26"/>
      <c r="C412" s="26"/>
      <c r="D412" s="26"/>
      <c r="E412" s="75"/>
      <c r="F412" s="26"/>
      <c r="G412" s="26"/>
      <c r="H412" s="26"/>
    </row>
    <row r="413" spans="2:8">
      <c r="B413" s="26"/>
      <c r="C413" s="26"/>
      <c r="D413" s="26"/>
      <c r="E413" s="75"/>
      <c r="F413" s="26"/>
      <c r="G413" s="26"/>
      <c r="H413" s="26"/>
    </row>
    <row r="414" spans="2:8">
      <c r="B414" s="26"/>
      <c r="C414" s="26"/>
      <c r="D414" s="26"/>
      <c r="E414" s="75"/>
      <c r="F414" s="26"/>
      <c r="G414" s="26"/>
      <c r="H414" s="26"/>
    </row>
    <row r="415" spans="2:8">
      <c r="B415" s="26"/>
      <c r="C415" s="26"/>
      <c r="D415" s="26"/>
      <c r="E415" s="75"/>
      <c r="F415" s="26"/>
      <c r="G415" s="26"/>
      <c r="H415" s="26"/>
    </row>
    <row r="416" spans="2:8">
      <c r="B416" s="26"/>
      <c r="C416" s="26"/>
      <c r="D416" s="26"/>
      <c r="E416" s="75"/>
      <c r="F416" s="26"/>
      <c r="G416" s="26"/>
      <c r="H416" s="26"/>
    </row>
    <row r="417" spans="2:8">
      <c r="B417" s="26"/>
      <c r="C417" s="26"/>
      <c r="D417" s="26"/>
      <c r="E417" s="75"/>
      <c r="F417" s="26"/>
      <c r="G417" s="26"/>
      <c r="H417" s="26"/>
    </row>
    <row r="418" spans="2:8">
      <c r="B418" s="26"/>
      <c r="C418" s="26"/>
      <c r="D418" s="26"/>
      <c r="E418" s="75"/>
      <c r="F418" s="26"/>
      <c r="G418" s="26"/>
      <c r="H418" s="26"/>
    </row>
    <row r="419" spans="2:8">
      <c r="B419" s="26"/>
      <c r="C419" s="26"/>
      <c r="D419" s="26"/>
      <c r="E419" s="75"/>
      <c r="F419" s="26"/>
      <c r="G419" s="26"/>
      <c r="H419" s="26"/>
    </row>
    <row r="420" spans="2:8">
      <c r="B420" s="26"/>
      <c r="C420" s="26"/>
      <c r="D420" s="26"/>
      <c r="E420" s="75"/>
      <c r="F420" s="26"/>
      <c r="G420" s="26"/>
      <c r="H420" s="26"/>
    </row>
  </sheetData>
  <mergeCells count="88">
    <mergeCell ref="B44:C44"/>
    <mergeCell ref="D52:H52"/>
    <mergeCell ref="D43:H43"/>
    <mergeCell ref="D25:H25"/>
    <mergeCell ref="B26:C26"/>
    <mergeCell ref="D34:H34"/>
    <mergeCell ref="B35:C35"/>
    <mergeCell ref="B6:C6"/>
    <mergeCell ref="B17:C17"/>
    <mergeCell ref="D16:H16"/>
    <mergeCell ref="B2:H2"/>
    <mergeCell ref="B1:H1"/>
    <mergeCell ref="B3:H3"/>
    <mergeCell ref="B4:H4"/>
    <mergeCell ref="D5:H5"/>
    <mergeCell ref="B53:C53"/>
    <mergeCell ref="D61:H61"/>
    <mergeCell ref="B62:C62"/>
    <mergeCell ref="D124:H124"/>
    <mergeCell ref="B71:C71"/>
    <mergeCell ref="D79:H79"/>
    <mergeCell ref="B80:C80"/>
    <mergeCell ref="D88:H88"/>
    <mergeCell ref="B89:C89"/>
    <mergeCell ref="D97:H97"/>
    <mergeCell ref="B98:C98"/>
    <mergeCell ref="D106:H106"/>
    <mergeCell ref="B107:C107"/>
    <mergeCell ref="D115:H115"/>
    <mergeCell ref="B116:C116"/>
    <mergeCell ref="D70:H70"/>
    <mergeCell ref="B125:C125"/>
    <mergeCell ref="D140:H140"/>
    <mergeCell ref="B141:C141"/>
    <mergeCell ref="D149:H149"/>
    <mergeCell ref="D133:H133"/>
    <mergeCell ref="B134:C134"/>
    <mergeCell ref="D194:H194"/>
    <mergeCell ref="B150:C150"/>
    <mergeCell ref="D158:H158"/>
    <mergeCell ref="B159:C159"/>
    <mergeCell ref="D167:H167"/>
    <mergeCell ref="B168:C168"/>
    <mergeCell ref="D176:H176"/>
    <mergeCell ref="B177:C177"/>
    <mergeCell ref="D185:H185"/>
    <mergeCell ref="B186:C186"/>
    <mergeCell ref="D248:H248"/>
    <mergeCell ref="B195:C195"/>
    <mergeCell ref="D203:H203"/>
    <mergeCell ref="B204:C204"/>
    <mergeCell ref="D212:H212"/>
    <mergeCell ref="B213:C213"/>
    <mergeCell ref="D221:H221"/>
    <mergeCell ref="B222:C222"/>
    <mergeCell ref="D230:H230"/>
    <mergeCell ref="B231:C231"/>
    <mergeCell ref="D239:H239"/>
    <mergeCell ref="B240:C240"/>
    <mergeCell ref="D302:H302"/>
    <mergeCell ref="B249:C249"/>
    <mergeCell ref="D257:H257"/>
    <mergeCell ref="B258:C258"/>
    <mergeCell ref="D266:H266"/>
    <mergeCell ref="B267:C267"/>
    <mergeCell ref="D275:H275"/>
    <mergeCell ref="B276:C276"/>
    <mergeCell ref="D284:H284"/>
    <mergeCell ref="B285:C285"/>
    <mergeCell ref="D293:H293"/>
    <mergeCell ref="B294:C294"/>
    <mergeCell ref="D320:H320"/>
    <mergeCell ref="B321:C321"/>
    <mergeCell ref="D329:H329"/>
    <mergeCell ref="B303:C303"/>
    <mergeCell ref="D311:H311"/>
    <mergeCell ref="B312:C312"/>
    <mergeCell ref="B330:C330"/>
    <mergeCell ref="D338:H338"/>
    <mergeCell ref="B339:C339"/>
    <mergeCell ref="D347:H347"/>
    <mergeCell ref="B375:C375"/>
    <mergeCell ref="B348:C348"/>
    <mergeCell ref="D356:H356"/>
    <mergeCell ref="B357:C357"/>
    <mergeCell ref="D374:H374"/>
    <mergeCell ref="D365:H365"/>
    <mergeCell ref="B366:C366"/>
  </mergeCells>
  <phoneticPr fontId="7" type="noConversion"/>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16"/>
  <sheetViews>
    <sheetView topLeftCell="C1" zoomScale="115" zoomScaleNormal="115" workbookViewId="0">
      <selection activeCell="D67" sqref="D67"/>
    </sheetView>
  </sheetViews>
  <sheetFormatPr defaultRowHeight="12.75"/>
  <cols>
    <col min="1" max="1" width="1.85546875" style="29" customWidth="1"/>
    <col min="2" max="2" width="4.5703125" style="29" bestFit="1" customWidth="1"/>
    <col min="3" max="3" width="18.7109375" style="29" customWidth="1"/>
    <col min="4" max="4" width="14.42578125" style="72" customWidth="1"/>
    <col min="5" max="5" width="34" style="29" customWidth="1"/>
    <col min="6" max="6" width="2.140625" style="29" customWidth="1"/>
    <col min="7" max="7" width="3.5703125" style="28" customWidth="1"/>
    <col min="8" max="8" width="4.85546875" style="29" customWidth="1"/>
    <col min="9" max="9" width="47.140625" style="29" customWidth="1"/>
    <col min="10" max="10" width="5.140625" style="29" bestFit="1" customWidth="1"/>
    <col min="11" max="11" width="0.28515625" style="29" customWidth="1"/>
    <col min="12" max="13" width="11.140625" style="153" bestFit="1" customWidth="1"/>
    <col min="14" max="16384" width="9.140625" style="29"/>
  </cols>
  <sheetData>
    <row r="1" spans="1:13">
      <c r="A1" s="26"/>
      <c r="B1" s="278" t="s">
        <v>61</v>
      </c>
      <c r="C1" s="278"/>
      <c r="D1" s="278"/>
      <c r="E1" s="278"/>
      <c r="F1" s="26"/>
      <c r="G1" s="277" t="s">
        <v>109</v>
      </c>
      <c r="H1" s="277"/>
      <c r="I1" s="277"/>
      <c r="J1" s="277"/>
      <c r="K1" s="277"/>
      <c r="L1" s="277"/>
      <c r="M1" s="277"/>
    </row>
    <row r="2" spans="1:13">
      <c r="A2" s="26"/>
      <c r="B2" s="35"/>
      <c r="C2" s="167"/>
      <c r="D2" s="279"/>
      <c r="E2" s="279"/>
      <c r="F2" s="26"/>
      <c r="G2" s="281" t="s">
        <v>167</v>
      </c>
      <c r="H2" s="281"/>
      <c r="I2" s="281"/>
      <c r="J2" s="281"/>
      <c r="K2" s="281"/>
      <c r="L2" s="281"/>
      <c r="M2" s="281"/>
    </row>
    <row r="3" spans="1:13">
      <c r="A3" s="26"/>
      <c r="B3" s="33" t="s">
        <v>48</v>
      </c>
      <c r="C3" s="255" t="s">
        <v>1</v>
      </c>
      <c r="D3" s="280" t="s">
        <v>2</v>
      </c>
      <c r="E3" s="280"/>
      <c r="F3" s="26"/>
      <c r="G3" s="282" t="s">
        <v>110</v>
      </c>
      <c r="H3" s="237"/>
      <c r="I3" s="283" t="s">
        <v>111</v>
      </c>
      <c r="J3" s="285" t="s">
        <v>112</v>
      </c>
      <c r="K3" s="285"/>
      <c r="L3" s="287" t="s">
        <v>18</v>
      </c>
      <c r="M3" s="287" t="s">
        <v>19</v>
      </c>
    </row>
    <row r="4" spans="1:13">
      <c r="A4" s="26"/>
      <c r="B4" s="34">
        <v>2015</v>
      </c>
      <c r="C4" s="255"/>
      <c r="D4" s="280"/>
      <c r="E4" s="280"/>
      <c r="F4" s="26"/>
      <c r="G4" s="289">
        <v>2015</v>
      </c>
      <c r="H4" s="232"/>
      <c r="I4" s="284"/>
      <c r="J4" s="286"/>
      <c r="K4" s="286"/>
      <c r="L4" s="288"/>
      <c r="M4" s="288"/>
    </row>
    <row r="5" spans="1:13">
      <c r="A5" s="26"/>
      <c r="B5" s="193"/>
      <c r="C5" s="193"/>
      <c r="D5" s="194"/>
      <c r="E5" s="193"/>
      <c r="F5" s="26"/>
      <c r="G5" s="195"/>
      <c r="H5" s="31"/>
      <c r="I5" s="165" t="s">
        <v>122</v>
      </c>
      <c r="J5" s="166"/>
      <c r="K5" s="167"/>
      <c r="L5" s="168"/>
      <c r="M5" s="168"/>
    </row>
    <row r="6" spans="1:13">
      <c r="A6" s="26"/>
      <c r="B6" s="193"/>
      <c r="C6" s="196"/>
      <c r="D6" s="49"/>
      <c r="E6" s="196"/>
      <c r="F6" s="26"/>
    </row>
    <row r="7" spans="1:13">
      <c r="A7" s="26"/>
      <c r="B7" s="197">
        <v>31</v>
      </c>
      <c r="C7" s="59" t="s">
        <v>3</v>
      </c>
      <c r="D7" s="247" t="s">
        <v>59</v>
      </c>
      <c r="E7" s="276"/>
      <c r="F7" s="26"/>
    </row>
    <row r="8" spans="1:13">
      <c r="A8" s="26"/>
      <c r="B8" s="198"/>
      <c r="C8" s="42" t="s">
        <v>4</v>
      </c>
      <c r="D8" s="242" t="s">
        <v>76</v>
      </c>
      <c r="E8" s="244"/>
      <c r="F8" s="26"/>
      <c r="G8" s="199" t="s">
        <v>48</v>
      </c>
      <c r="H8" s="13">
        <v>31</v>
      </c>
      <c r="I8" s="14" t="str">
        <f>'Tr.Bal.'!C47</f>
        <v>Interest Expense</v>
      </c>
      <c r="J8" s="40">
        <v>690</v>
      </c>
      <c r="K8" s="13"/>
      <c r="L8" s="163">
        <v>450</v>
      </c>
      <c r="M8" s="163"/>
    </row>
    <row r="9" spans="1:13">
      <c r="A9" s="26"/>
      <c r="B9" s="198"/>
      <c r="C9" s="200" t="s">
        <v>5</v>
      </c>
      <c r="D9" s="201">
        <v>450</v>
      </c>
      <c r="E9" s="202"/>
      <c r="F9" s="26"/>
      <c r="G9" s="199"/>
      <c r="H9" s="13"/>
      <c r="I9" s="12" t="str">
        <f>'Tr.Bal.'!C21 &amp;" - Mortgage"</f>
        <v>Interest Payable - Mortgage</v>
      </c>
      <c r="J9" s="40">
        <v>202</v>
      </c>
      <c r="K9" s="13"/>
      <c r="L9" s="163"/>
      <c r="M9" s="163">
        <v>450</v>
      </c>
    </row>
    <row r="10" spans="1:13">
      <c r="A10" s="26"/>
      <c r="B10" s="32"/>
      <c r="C10" s="31" t="s">
        <v>6</v>
      </c>
      <c r="D10" s="245" t="s">
        <v>11</v>
      </c>
      <c r="E10" s="275"/>
      <c r="F10" s="26"/>
      <c r="G10" s="199"/>
      <c r="H10" s="13"/>
      <c r="I10" s="13"/>
      <c r="J10" s="40"/>
      <c r="K10" s="13"/>
      <c r="L10" s="163"/>
      <c r="M10" s="163"/>
    </row>
    <row r="11" spans="1:13">
      <c r="A11" s="26"/>
      <c r="B11" s="203"/>
      <c r="C11" s="204"/>
      <c r="D11" s="205"/>
      <c r="E11" s="196"/>
      <c r="F11" s="26"/>
    </row>
    <row r="12" spans="1:13">
      <c r="A12" s="26"/>
      <c r="B12" s="203"/>
      <c r="C12" s="196"/>
      <c r="D12" s="49"/>
      <c r="E12" s="196"/>
      <c r="F12" s="26"/>
    </row>
    <row r="13" spans="1:13">
      <c r="A13" s="26"/>
      <c r="B13" s="197">
        <f>B7</f>
        <v>31</v>
      </c>
      <c r="C13" s="59" t="s">
        <v>3</v>
      </c>
      <c r="D13" s="247" t="s">
        <v>59</v>
      </c>
      <c r="E13" s="276"/>
      <c r="F13" s="26"/>
      <c r="G13" s="199"/>
      <c r="H13" s="13">
        <v>31</v>
      </c>
      <c r="I13" s="13" t="str">
        <f>I8</f>
        <v>Interest Expense</v>
      </c>
      <c r="J13" s="40">
        <v>690</v>
      </c>
      <c r="K13" s="13"/>
      <c r="L13" s="163">
        <f>'Tr.Bal.'!F24*0.5%</f>
        <v>22.5</v>
      </c>
      <c r="M13" s="163"/>
    </row>
    <row r="14" spans="1:13">
      <c r="A14" s="26"/>
      <c r="B14" s="198"/>
      <c r="C14" s="42" t="s">
        <v>4</v>
      </c>
      <c r="D14" s="242" t="s">
        <v>107</v>
      </c>
      <c r="E14" s="244"/>
      <c r="F14" s="26"/>
      <c r="G14" s="199"/>
      <c r="H14" s="13"/>
      <c r="I14" s="12" t="s">
        <v>212</v>
      </c>
      <c r="J14" s="40">
        <v>202</v>
      </c>
      <c r="K14" s="13"/>
      <c r="L14" s="163"/>
      <c r="M14" s="163">
        <f>L13</f>
        <v>22.5</v>
      </c>
    </row>
    <row r="15" spans="1:13">
      <c r="A15" s="26"/>
      <c r="B15" s="198"/>
      <c r="C15" s="42" t="s">
        <v>62</v>
      </c>
      <c r="D15" s="206" t="s">
        <v>189</v>
      </c>
      <c r="E15" s="202"/>
      <c r="F15" s="26"/>
      <c r="G15" s="199"/>
      <c r="H15" s="13"/>
      <c r="I15" s="13"/>
      <c r="J15" s="40"/>
      <c r="K15" s="13"/>
      <c r="L15" s="163"/>
      <c r="M15" s="163"/>
    </row>
    <row r="16" spans="1:13">
      <c r="A16" s="26"/>
      <c r="B16" s="32"/>
      <c r="C16" s="31" t="s">
        <v>6</v>
      </c>
      <c r="D16" s="245" t="s">
        <v>108</v>
      </c>
      <c r="E16" s="275"/>
      <c r="F16" s="26"/>
    </row>
    <row r="17" spans="1:13">
      <c r="A17" s="26"/>
      <c r="B17" s="203"/>
      <c r="C17" s="204"/>
      <c r="D17" s="205"/>
      <c r="E17" s="196"/>
      <c r="F17" s="26"/>
    </row>
    <row r="18" spans="1:13">
      <c r="A18" s="26"/>
      <c r="B18" s="193"/>
      <c r="C18" s="193"/>
      <c r="D18" s="194"/>
      <c r="E18" s="193"/>
      <c r="F18" s="26"/>
    </row>
    <row r="19" spans="1:13">
      <c r="A19" s="26"/>
      <c r="B19" s="197">
        <f>B7</f>
        <v>31</v>
      </c>
      <c r="C19" s="59" t="s">
        <v>63</v>
      </c>
      <c r="D19" s="247" t="s">
        <v>182</v>
      </c>
      <c r="E19" s="276"/>
      <c r="F19" s="26"/>
      <c r="G19" s="199"/>
      <c r="H19" s="13">
        <v>31</v>
      </c>
      <c r="I19" s="13" t="s">
        <v>44</v>
      </c>
      <c r="J19" s="40">
        <f>'Tr.Bal.'!D45</f>
        <v>680</v>
      </c>
      <c r="K19" s="13"/>
      <c r="L19" s="163">
        <f>GenLed!H38-D22</f>
        <v>656.75</v>
      </c>
      <c r="M19" s="163"/>
    </row>
    <row r="20" spans="1:13">
      <c r="A20" s="26"/>
      <c r="B20" s="198"/>
      <c r="C20" s="42" t="s">
        <v>4</v>
      </c>
      <c r="D20" s="242" t="s">
        <v>64</v>
      </c>
      <c r="E20" s="244"/>
      <c r="F20" s="26"/>
      <c r="G20" s="199"/>
      <c r="H20" s="13"/>
      <c r="I20" s="12" t="s">
        <v>213</v>
      </c>
      <c r="J20" s="40">
        <f>'Tr.Bal.'!D10</f>
        <v>115</v>
      </c>
      <c r="K20" s="13"/>
      <c r="L20" s="163"/>
      <c r="M20" s="163">
        <f>L19</f>
        <v>656.75</v>
      </c>
    </row>
    <row r="21" spans="1:13">
      <c r="A21" s="26"/>
      <c r="B21" s="198"/>
      <c r="C21" s="42" t="s">
        <v>65</v>
      </c>
      <c r="D21" s="207" t="s">
        <v>66</v>
      </c>
      <c r="E21" s="202"/>
      <c r="F21" s="26"/>
      <c r="G21" s="199"/>
      <c r="H21" s="13"/>
      <c r="I21" s="12"/>
      <c r="J21" s="40"/>
      <c r="K21" s="13"/>
      <c r="L21" s="163"/>
      <c r="M21" s="163"/>
    </row>
    <row r="22" spans="1:13">
      <c r="A22" s="26"/>
      <c r="B22" s="32"/>
      <c r="C22" s="31" t="s">
        <v>77</v>
      </c>
      <c r="D22" s="208">
        <v>4800</v>
      </c>
      <c r="E22" s="209"/>
      <c r="F22" s="26"/>
    </row>
    <row r="23" spans="1:13">
      <c r="A23" s="26"/>
      <c r="B23" s="193"/>
      <c r="C23" s="204"/>
      <c r="D23" s="205"/>
      <c r="E23" s="193"/>
      <c r="F23" s="26"/>
    </row>
    <row r="24" spans="1:13">
      <c r="A24" s="26"/>
      <c r="B24" s="193"/>
      <c r="C24" s="193"/>
      <c r="D24" s="194"/>
      <c r="E24" s="193"/>
      <c r="F24" s="26"/>
    </row>
    <row r="25" spans="1:13">
      <c r="A25" s="26"/>
      <c r="B25" s="197">
        <f>B7</f>
        <v>31</v>
      </c>
      <c r="C25" s="59" t="s">
        <v>63</v>
      </c>
      <c r="D25" s="247" t="s">
        <v>183</v>
      </c>
      <c r="E25" s="276"/>
      <c r="F25" s="26"/>
      <c r="G25" s="199"/>
      <c r="H25" s="13">
        <v>31</v>
      </c>
      <c r="I25" s="14" t="s">
        <v>39</v>
      </c>
      <c r="J25" s="40">
        <f>'Tr.Bal.'!D41</f>
        <v>650</v>
      </c>
      <c r="K25" s="13"/>
      <c r="L25" s="163">
        <f>'Tr.Bal.'!E11-416</f>
        <v>104</v>
      </c>
      <c r="M25" s="163"/>
    </row>
    <row r="26" spans="1:13">
      <c r="A26" s="26"/>
      <c r="B26" s="198"/>
      <c r="C26" s="42" t="s">
        <v>4</v>
      </c>
      <c r="D26" s="242" t="s">
        <v>64</v>
      </c>
      <c r="E26" s="244"/>
      <c r="F26" s="26"/>
      <c r="G26" s="199"/>
      <c r="H26" s="13"/>
      <c r="I26" s="12" t="s">
        <v>24</v>
      </c>
      <c r="J26" s="40">
        <f>'Tr.Bal.'!D11</f>
        <v>120</v>
      </c>
      <c r="K26" s="13"/>
      <c r="L26" s="163"/>
      <c r="M26" s="163">
        <f>L25</f>
        <v>104</v>
      </c>
    </row>
    <row r="27" spans="1:13">
      <c r="A27" s="26"/>
      <c r="B27" s="198"/>
      <c r="C27" s="42" t="s">
        <v>65</v>
      </c>
      <c r="D27" s="207" t="s">
        <v>152</v>
      </c>
      <c r="E27" s="202"/>
      <c r="F27" s="26"/>
      <c r="G27" s="199"/>
      <c r="H27" s="13"/>
      <c r="I27" s="12"/>
      <c r="J27" s="40"/>
      <c r="K27" s="13"/>
      <c r="L27" s="163"/>
      <c r="M27" s="163"/>
    </row>
    <row r="28" spans="1:13">
      <c r="A28" s="26"/>
      <c r="B28" s="32"/>
      <c r="C28" s="31"/>
      <c r="D28" s="56" t="s">
        <v>78</v>
      </c>
      <c r="E28" s="209"/>
      <c r="F28" s="26"/>
    </row>
    <row r="29" spans="1:13">
      <c r="A29" s="26"/>
      <c r="B29" s="193"/>
      <c r="C29" s="204"/>
      <c r="D29" s="205"/>
      <c r="E29" s="193"/>
      <c r="F29" s="26"/>
    </row>
    <row r="30" spans="1:13">
      <c r="A30" s="26"/>
      <c r="B30" s="193"/>
      <c r="C30" s="193"/>
      <c r="D30" s="194"/>
      <c r="E30" s="193"/>
      <c r="F30" s="26"/>
      <c r="G30" s="210"/>
      <c r="H30" s="63"/>
      <c r="I30" s="211"/>
      <c r="J30" s="65"/>
      <c r="K30" s="63"/>
      <c r="L30" s="173"/>
      <c r="M30" s="173"/>
    </row>
    <row r="31" spans="1:13">
      <c r="A31" s="26"/>
      <c r="B31" s="197">
        <f>B25</f>
        <v>31</v>
      </c>
      <c r="C31" s="59" t="s">
        <v>67</v>
      </c>
      <c r="D31" s="247" t="s">
        <v>184</v>
      </c>
      <c r="E31" s="276"/>
      <c r="F31" s="26"/>
      <c r="G31" s="199"/>
      <c r="H31" s="13">
        <v>31</v>
      </c>
      <c r="I31" s="14" t="str">
        <f>'Tr.Bal.'!C37</f>
        <v>Amort. Expense - Furniture</v>
      </c>
      <c r="J31" s="40">
        <v>615</v>
      </c>
      <c r="K31" s="13"/>
      <c r="L31" s="163">
        <f>('Tr.Bal.'!E12-'Tr.Bal.'!F13)*0.2</f>
        <v>2366</v>
      </c>
      <c r="M31" s="163"/>
    </row>
    <row r="32" spans="1:13">
      <c r="A32" s="26"/>
      <c r="B32" s="198"/>
      <c r="C32" s="42" t="s">
        <v>4</v>
      </c>
      <c r="D32" s="242" t="s">
        <v>68</v>
      </c>
      <c r="E32" s="244"/>
      <c r="F32" s="26"/>
      <c r="G32" s="199"/>
      <c r="H32" s="13"/>
      <c r="I32" s="12" t="str">
        <f>'Tr.Bal.'!C13</f>
        <v>Acc. Amort. - Furniture</v>
      </c>
      <c r="J32" s="40">
        <v>137</v>
      </c>
      <c r="K32" s="13"/>
      <c r="L32" s="163"/>
      <c r="M32" s="163">
        <f>L31</f>
        <v>2366</v>
      </c>
    </row>
    <row r="33" spans="1:13">
      <c r="A33" s="26"/>
      <c r="B33" s="198"/>
      <c r="C33" s="200" t="s">
        <v>65</v>
      </c>
      <c r="D33" s="48" t="s">
        <v>78</v>
      </c>
      <c r="E33" s="202"/>
      <c r="F33" s="26"/>
      <c r="G33" s="199"/>
      <c r="H33" s="13"/>
      <c r="I33" s="12"/>
      <c r="J33" s="40"/>
      <c r="K33" s="13"/>
      <c r="L33" s="163"/>
      <c r="M33" s="163"/>
    </row>
    <row r="34" spans="1:13">
      <c r="A34" s="26"/>
      <c r="B34" s="32"/>
      <c r="C34" s="31" t="s">
        <v>62</v>
      </c>
      <c r="D34" s="212">
        <v>0.2</v>
      </c>
      <c r="E34" s="213"/>
      <c r="F34" s="26"/>
      <c r="G34" s="210"/>
      <c r="H34" s="63"/>
      <c r="I34" s="64"/>
      <c r="J34" s="65"/>
      <c r="K34" s="63"/>
      <c r="L34" s="173"/>
      <c r="M34" s="173"/>
    </row>
    <row r="35" spans="1:13">
      <c r="A35" s="26"/>
      <c r="B35" s="193"/>
      <c r="C35" s="204"/>
      <c r="D35" s="205"/>
      <c r="E35" s="193"/>
      <c r="F35" s="26"/>
      <c r="G35" s="210"/>
      <c r="H35" s="63"/>
      <c r="I35" s="64"/>
      <c r="J35" s="65"/>
      <c r="K35" s="63"/>
      <c r="L35" s="173"/>
      <c r="M35" s="173"/>
    </row>
    <row r="36" spans="1:13">
      <c r="A36" s="26"/>
      <c r="B36" s="193"/>
      <c r="C36" s="193"/>
      <c r="D36" s="194"/>
      <c r="E36" s="193"/>
      <c r="F36" s="26"/>
      <c r="G36" s="210"/>
      <c r="H36" s="63"/>
      <c r="I36" s="64"/>
      <c r="J36" s="65"/>
      <c r="K36" s="63"/>
      <c r="L36" s="173"/>
      <c r="M36" s="173"/>
    </row>
    <row r="37" spans="1:13">
      <c r="A37" s="26"/>
      <c r="B37" s="197">
        <f>B31</f>
        <v>31</v>
      </c>
      <c r="C37" s="59" t="s">
        <v>67</v>
      </c>
      <c r="D37" s="247" t="s">
        <v>185</v>
      </c>
      <c r="E37" s="276"/>
      <c r="F37" s="26"/>
      <c r="G37" s="199"/>
      <c r="H37" s="13">
        <v>31</v>
      </c>
      <c r="I37" s="14" t="str">
        <f>'Tr.Bal.'!C38</f>
        <v>Amort. Expense - Equipment</v>
      </c>
      <c r="J37" s="40">
        <f>'Tr.Bal.'!D38</f>
        <v>620</v>
      </c>
      <c r="K37" s="13"/>
      <c r="L37" s="163">
        <f>('Tr.Bal.'!E14-'Tr.Bal.'!F15)*0.2</f>
        <v>1176</v>
      </c>
      <c r="M37" s="163"/>
    </row>
    <row r="38" spans="1:13">
      <c r="A38" s="26"/>
      <c r="B38" s="198"/>
      <c r="C38" s="42" t="s">
        <v>4</v>
      </c>
      <c r="D38" s="48" t="s">
        <v>69</v>
      </c>
      <c r="E38" s="43"/>
      <c r="F38" s="26"/>
      <c r="G38" s="199"/>
      <c r="H38" s="13"/>
      <c r="I38" s="12" t="str">
        <f>'Tr.Bal.'!C15</f>
        <v>Acc. Amort. - Equipment</v>
      </c>
      <c r="J38" s="40">
        <v>141</v>
      </c>
      <c r="K38" s="13"/>
      <c r="L38" s="163"/>
      <c r="M38" s="163">
        <f>L37</f>
        <v>1176</v>
      </c>
    </row>
    <row r="39" spans="1:13">
      <c r="A39" s="26"/>
      <c r="B39" s="198"/>
      <c r="C39" s="200" t="s">
        <v>65</v>
      </c>
      <c r="D39" s="48" t="s">
        <v>78</v>
      </c>
      <c r="E39" s="202"/>
      <c r="F39" s="26"/>
      <c r="G39" s="199"/>
      <c r="H39" s="13"/>
      <c r="I39" s="12"/>
      <c r="J39" s="40"/>
      <c r="K39" s="13"/>
      <c r="L39" s="163"/>
      <c r="M39" s="163"/>
    </row>
    <row r="40" spans="1:13">
      <c r="A40" s="26"/>
      <c r="B40" s="32"/>
      <c r="C40" s="31" t="s">
        <v>62</v>
      </c>
      <c r="D40" s="212">
        <v>0.2</v>
      </c>
      <c r="E40" s="213"/>
      <c r="F40" s="26"/>
      <c r="G40" s="210"/>
      <c r="H40" s="63"/>
      <c r="I40" s="64"/>
      <c r="J40" s="65"/>
      <c r="K40" s="63"/>
      <c r="L40" s="173"/>
      <c r="M40" s="173"/>
    </row>
    <row r="41" spans="1:13">
      <c r="A41" s="26"/>
      <c r="B41" s="193"/>
      <c r="C41" s="204"/>
      <c r="D41" s="205"/>
      <c r="E41" s="193"/>
      <c r="F41" s="26"/>
      <c r="G41" s="210"/>
      <c r="H41" s="63"/>
      <c r="I41" s="64"/>
      <c r="J41" s="65"/>
      <c r="K41" s="63"/>
      <c r="L41" s="173"/>
      <c r="M41" s="173"/>
    </row>
    <row r="42" spans="1:13">
      <c r="A42" s="26"/>
      <c r="B42" s="193"/>
      <c r="C42" s="193"/>
      <c r="D42" s="194"/>
      <c r="E42" s="193"/>
      <c r="F42" s="26"/>
      <c r="G42" s="210"/>
      <c r="H42" s="63"/>
      <c r="I42" s="64"/>
      <c r="J42" s="65"/>
      <c r="K42" s="63"/>
      <c r="L42" s="173"/>
      <c r="M42" s="173"/>
    </row>
    <row r="43" spans="1:13">
      <c r="A43" s="26"/>
      <c r="B43" s="197">
        <f>B37</f>
        <v>31</v>
      </c>
      <c r="C43" s="59" t="s">
        <v>67</v>
      </c>
      <c r="D43" s="60" t="s">
        <v>186</v>
      </c>
      <c r="E43" s="62"/>
      <c r="F43" s="26"/>
      <c r="G43" s="199"/>
      <c r="H43" s="13">
        <v>31</v>
      </c>
      <c r="I43" s="14" t="str">
        <f>'Tr.Bal.'!C39</f>
        <v>Amort. Expense - Store Equipment</v>
      </c>
      <c r="J43" s="40">
        <v>625</v>
      </c>
      <c r="K43" s="13"/>
      <c r="L43" s="163">
        <f>('Tr.Bal.'!E16-'Tr.Bal.'!F17)*0.2</f>
        <v>2150</v>
      </c>
      <c r="M43" s="163"/>
    </row>
    <row r="44" spans="1:13">
      <c r="A44" s="26"/>
      <c r="B44" s="198"/>
      <c r="C44" s="42" t="s">
        <v>4</v>
      </c>
      <c r="D44" s="48" t="s">
        <v>69</v>
      </c>
      <c r="E44" s="43"/>
      <c r="F44" s="26"/>
      <c r="G44" s="199"/>
      <c r="H44" s="13"/>
      <c r="I44" s="12" t="str">
        <f>'Tr.Bal.'!C17</f>
        <v>Acc. Amort. - Equipment</v>
      </c>
      <c r="J44" s="40">
        <v>146</v>
      </c>
      <c r="K44" s="13"/>
      <c r="L44" s="163"/>
      <c r="M44" s="163">
        <f>L43</f>
        <v>2150</v>
      </c>
    </row>
    <row r="45" spans="1:13">
      <c r="A45" s="26"/>
      <c r="B45" s="198"/>
      <c r="C45" s="200" t="s">
        <v>65</v>
      </c>
      <c r="D45" s="48" t="s">
        <v>78</v>
      </c>
      <c r="E45" s="202"/>
      <c r="F45" s="26"/>
      <c r="G45" s="199"/>
      <c r="H45" s="13"/>
      <c r="I45" s="13"/>
      <c r="J45" s="40"/>
      <c r="K45" s="13"/>
      <c r="L45" s="163"/>
      <c r="M45" s="163"/>
    </row>
    <row r="46" spans="1:13">
      <c r="A46" s="26"/>
      <c r="B46" s="32"/>
      <c r="C46" s="31" t="s">
        <v>62</v>
      </c>
      <c r="D46" s="212">
        <v>0.2</v>
      </c>
      <c r="E46" s="213"/>
      <c r="F46" s="26"/>
      <c r="G46" s="210"/>
      <c r="H46" s="63"/>
      <c r="I46" s="64"/>
      <c r="J46" s="65"/>
      <c r="K46" s="63"/>
      <c r="L46" s="173"/>
      <c r="M46" s="173"/>
    </row>
    <row r="47" spans="1:13">
      <c r="A47" s="26"/>
      <c r="B47" s="193"/>
      <c r="C47" s="204"/>
      <c r="D47" s="205"/>
      <c r="E47" s="193"/>
      <c r="F47" s="26"/>
      <c r="G47" s="210"/>
      <c r="H47" s="63"/>
      <c r="I47" s="64"/>
      <c r="J47" s="65"/>
      <c r="K47" s="63"/>
      <c r="L47" s="173"/>
      <c r="M47" s="173"/>
    </row>
    <row r="48" spans="1:13">
      <c r="A48" s="26"/>
      <c r="B48" s="193"/>
      <c r="C48" s="193"/>
      <c r="D48" s="194"/>
      <c r="E48" s="193"/>
      <c r="F48" s="26"/>
      <c r="G48" s="210"/>
      <c r="H48" s="63"/>
      <c r="I48" s="64"/>
      <c r="J48" s="65"/>
      <c r="K48" s="63"/>
      <c r="L48" s="173"/>
      <c r="M48" s="173"/>
    </row>
    <row r="49" spans="1:13">
      <c r="A49" s="26"/>
      <c r="B49" s="197">
        <f>B43</f>
        <v>31</v>
      </c>
      <c r="C49" s="59" t="s">
        <v>67</v>
      </c>
      <c r="D49" s="60" t="s">
        <v>187</v>
      </c>
      <c r="E49" s="62"/>
      <c r="F49" s="26"/>
      <c r="G49" s="199"/>
      <c r="H49" s="13">
        <v>31</v>
      </c>
      <c r="I49" s="13" t="str">
        <f>'Tr.Bal.'!C40</f>
        <v>Amort. Expense - Automobile</v>
      </c>
      <c r="J49" s="40">
        <v>640</v>
      </c>
      <c r="K49" s="13"/>
      <c r="L49" s="163">
        <f>('Tr.Bal.'!E18-'Tr.Bal.'!F19)*0.3</f>
        <v>6804</v>
      </c>
      <c r="M49" s="163"/>
    </row>
    <row r="50" spans="1:13">
      <c r="A50" s="26"/>
      <c r="B50" s="198"/>
      <c r="C50" s="42" t="s">
        <v>4</v>
      </c>
      <c r="D50" s="48" t="s">
        <v>69</v>
      </c>
      <c r="E50" s="43"/>
      <c r="F50" s="26"/>
      <c r="G50" s="199"/>
      <c r="H50" s="13"/>
      <c r="I50" s="12" t="str">
        <f>'Tr.Bal.'!C19</f>
        <v>Acc. Amort. - Automobile</v>
      </c>
      <c r="J50" s="40">
        <v>171</v>
      </c>
      <c r="K50" s="13"/>
      <c r="L50" s="163"/>
      <c r="M50" s="163">
        <f>L49</f>
        <v>6804</v>
      </c>
    </row>
    <row r="51" spans="1:13">
      <c r="A51" s="26"/>
      <c r="B51" s="198"/>
      <c r="C51" s="200" t="s">
        <v>65</v>
      </c>
      <c r="D51" s="48" t="s">
        <v>78</v>
      </c>
      <c r="E51" s="202"/>
      <c r="F51" s="26"/>
      <c r="G51" s="199"/>
      <c r="H51" s="13"/>
      <c r="I51" s="13"/>
      <c r="J51" s="40"/>
      <c r="K51" s="13"/>
      <c r="L51" s="163"/>
      <c r="M51" s="163"/>
    </row>
    <row r="52" spans="1:13">
      <c r="A52" s="26"/>
      <c r="B52" s="32"/>
      <c r="C52" s="31" t="s">
        <v>62</v>
      </c>
      <c r="D52" s="212">
        <v>0.3</v>
      </c>
      <c r="E52" s="213"/>
      <c r="F52" s="26"/>
    </row>
    <row r="53" spans="1:13">
      <c r="A53" s="26"/>
      <c r="B53" s="193"/>
      <c r="C53" s="204"/>
      <c r="D53" s="205"/>
      <c r="E53" s="193"/>
      <c r="F53" s="26"/>
    </row>
    <row r="54" spans="1:13">
      <c r="A54" s="26"/>
      <c r="B54" s="203"/>
      <c r="C54" s="196"/>
      <c r="D54" s="243"/>
      <c r="E54" s="243"/>
      <c r="F54" s="26"/>
    </row>
    <row r="55" spans="1:13">
      <c r="A55" s="26"/>
      <c r="B55" s="197">
        <v>31</v>
      </c>
      <c r="C55" s="59" t="s">
        <v>3</v>
      </c>
      <c r="D55" s="60" t="s">
        <v>70</v>
      </c>
      <c r="E55" s="62"/>
      <c r="F55" s="26"/>
      <c r="G55" s="214"/>
      <c r="H55" s="83">
        <v>31</v>
      </c>
      <c r="I55" s="83" t="str">
        <f>'Tr.Bal.'!C25</f>
        <v>Mortgage Payable</v>
      </c>
      <c r="J55" s="83">
        <v>215</v>
      </c>
      <c r="K55" s="83"/>
      <c r="L55" s="215">
        <v>5500</v>
      </c>
      <c r="M55" s="216"/>
    </row>
    <row r="56" spans="1:13">
      <c r="A56" s="26"/>
      <c r="B56" s="198"/>
      <c r="C56" s="42" t="s">
        <v>71</v>
      </c>
      <c r="D56" s="48" t="s">
        <v>72</v>
      </c>
      <c r="E56" s="43"/>
      <c r="F56" s="26"/>
      <c r="G56" s="214"/>
      <c r="H56" s="83"/>
      <c r="I56" s="12" t="str">
        <f>'Tr.Bal.'!C20 &amp; " - Current Mortgage Portion"</f>
        <v>Accounts Payable - Current Mortgage Portion</v>
      </c>
      <c r="J56" s="83">
        <v>201</v>
      </c>
      <c r="K56" s="83"/>
      <c r="L56" s="215"/>
      <c r="M56" s="216">
        <v>5500</v>
      </c>
    </row>
    <row r="57" spans="1:13">
      <c r="A57" s="26"/>
      <c r="B57" s="198"/>
      <c r="C57" s="42" t="s">
        <v>73</v>
      </c>
      <c r="D57" s="207" t="s">
        <v>74</v>
      </c>
      <c r="E57" s="202"/>
      <c r="F57" s="26"/>
      <c r="G57" s="214"/>
      <c r="H57" s="83"/>
      <c r="I57" s="83"/>
      <c r="J57" s="83"/>
      <c r="K57" s="83"/>
      <c r="L57" s="215"/>
      <c r="M57" s="216"/>
    </row>
    <row r="58" spans="1:13">
      <c r="A58" s="26"/>
      <c r="B58" s="32"/>
      <c r="C58" s="31" t="s">
        <v>75</v>
      </c>
      <c r="D58" s="217">
        <v>5500</v>
      </c>
      <c r="E58" s="209"/>
      <c r="F58" s="26"/>
      <c r="G58" s="214"/>
      <c r="H58" s="83"/>
      <c r="I58" s="83"/>
      <c r="J58" s="83"/>
      <c r="K58" s="83"/>
      <c r="L58" s="215"/>
      <c r="M58" s="216"/>
    </row>
    <row r="59" spans="1:13">
      <c r="A59" s="26"/>
      <c r="B59" s="26"/>
      <c r="C59" s="26"/>
      <c r="D59" s="71"/>
      <c r="E59" s="26"/>
      <c r="F59" s="26"/>
    </row>
    <row r="60" spans="1:13">
      <c r="A60" s="26"/>
      <c r="B60" s="197">
        <f>B7</f>
        <v>31</v>
      </c>
      <c r="C60" s="59" t="s">
        <v>63</v>
      </c>
      <c r="D60" s="247">
        <v>110</v>
      </c>
      <c r="E60" s="276"/>
      <c r="F60" s="26"/>
      <c r="G60" s="67"/>
      <c r="H60" s="68"/>
      <c r="I60" s="68"/>
      <c r="J60" s="68"/>
      <c r="K60" s="68"/>
      <c r="L60" s="218"/>
      <c r="M60" s="218"/>
    </row>
    <row r="61" spans="1:13">
      <c r="A61" s="26"/>
      <c r="B61" s="198"/>
      <c r="C61" s="42" t="s">
        <v>4</v>
      </c>
      <c r="D61" s="242" t="s">
        <v>80</v>
      </c>
      <c r="E61" s="244"/>
      <c r="F61" s="26"/>
      <c r="G61" s="67"/>
      <c r="H61" s="68"/>
      <c r="I61" s="68"/>
      <c r="J61" s="68"/>
      <c r="K61" s="68"/>
      <c r="L61" s="218"/>
      <c r="M61" s="218"/>
    </row>
    <row r="62" spans="1:13">
      <c r="A62" s="26"/>
      <c r="B62" s="198"/>
      <c r="C62" s="200" t="s">
        <v>65</v>
      </c>
      <c r="D62" s="48" t="s">
        <v>78</v>
      </c>
      <c r="E62" s="202"/>
      <c r="F62" s="26"/>
      <c r="G62" s="67"/>
      <c r="H62" s="68"/>
      <c r="I62" s="68" t="s">
        <v>165</v>
      </c>
      <c r="J62" s="68"/>
      <c r="K62" s="68"/>
      <c r="L62" s="218"/>
      <c r="M62" s="218"/>
    </row>
    <row r="63" spans="1:13">
      <c r="A63" s="26"/>
      <c r="B63" s="198"/>
      <c r="C63" s="42" t="s">
        <v>79</v>
      </c>
      <c r="D63" s="207">
        <v>62400</v>
      </c>
      <c r="E63" s="202"/>
      <c r="F63" s="26"/>
      <c r="G63" s="67"/>
      <c r="H63" s="68"/>
      <c r="I63" s="68"/>
      <c r="J63" s="68"/>
      <c r="K63" s="68"/>
      <c r="L63" s="218"/>
      <c r="M63" s="218"/>
    </row>
    <row r="64" spans="1:13">
      <c r="A64" s="26"/>
      <c r="B64" s="32"/>
      <c r="C64" s="31" t="s">
        <v>137</v>
      </c>
      <c r="D64" s="217">
        <v>58900</v>
      </c>
      <c r="E64" s="219"/>
      <c r="F64" s="26"/>
      <c r="G64" s="67"/>
      <c r="H64" s="68"/>
      <c r="I64" s="68"/>
      <c r="J64" s="68"/>
      <c r="K64" s="68"/>
      <c r="L64" s="218"/>
      <c r="M64" s="218"/>
    </row>
    <row r="65" spans="1:13">
      <c r="A65" s="26"/>
      <c r="B65" s="26"/>
      <c r="C65" s="26"/>
      <c r="D65" s="71"/>
      <c r="E65" s="26"/>
      <c r="F65" s="26"/>
      <c r="L65" s="153">
        <f>SUM(L8:L64)</f>
        <v>19229.25</v>
      </c>
      <c r="M65" s="153">
        <f>SUM(M8:M64)</f>
        <v>19229.25</v>
      </c>
    </row>
    <row r="66" spans="1:13">
      <c r="A66" s="26"/>
      <c r="B66" s="26"/>
      <c r="C66" s="26"/>
      <c r="D66" s="71"/>
      <c r="E66" s="26"/>
      <c r="F66" s="26"/>
    </row>
    <row r="67" spans="1:13">
      <c r="A67" s="26"/>
      <c r="B67" s="26"/>
      <c r="C67" s="26"/>
      <c r="D67" s="71"/>
      <c r="E67" s="26"/>
      <c r="F67" s="26"/>
    </row>
    <row r="68" spans="1:13">
      <c r="A68" s="26"/>
      <c r="B68" s="26"/>
      <c r="C68" s="26"/>
      <c r="D68" s="71"/>
      <c r="E68" s="26"/>
      <c r="F68" s="26"/>
    </row>
    <row r="69" spans="1:13">
      <c r="A69" s="26"/>
      <c r="B69" s="26"/>
      <c r="C69" s="26"/>
      <c r="D69" s="71"/>
      <c r="E69" s="26"/>
      <c r="F69" s="26"/>
    </row>
    <row r="70" spans="1:13">
      <c r="A70" s="26"/>
      <c r="B70" s="26"/>
      <c r="C70" s="26"/>
      <c r="D70" s="71"/>
      <c r="E70" s="26"/>
      <c r="F70" s="26"/>
    </row>
    <row r="71" spans="1:13">
      <c r="A71" s="26"/>
      <c r="B71" s="26"/>
      <c r="C71" s="26"/>
      <c r="D71" s="71"/>
      <c r="E71" s="26"/>
      <c r="F71" s="26"/>
    </row>
    <row r="72" spans="1:13">
      <c r="A72" s="26"/>
      <c r="B72" s="26"/>
      <c r="C72" s="26"/>
      <c r="D72" s="71"/>
      <c r="E72" s="26"/>
      <c r="F72" s="26"/>
    </row>
    <row r="73" spans="1:13">
      <c r="A73" s="26"/>
      <c r="B73" s="26"/>
      <c r="C73" s="26"/>
      <c r="D73" s="71"/>
      <c r="E73" s="26"/>
      <c r="F73" s="26"/>
    </row>
    <row r="74" spans="1:13">
      <c r="A74" s="26"/>
      <c r="B74" s="26"/>
      <c r="C74" s="26"/>
      <c r="D74" s="71"/>
      <c r="E74" s="26"/>
      <c r="F74" s="26"/>
    </row>
    <row r="75" spans="1:13">
      <c r="A75" s="26"/>
      <c r="B75" s="26"/>
      <c r="C75" s="26"/>
      <c r="D75" s="71"/>
      <c r="E75" s="26"/>
      <c r="F75" s="26"/>
    </row>
    <row r="76" spans="1:13">
      <c r="A76" s="26"/>
      <c r="B76" s="26"/>
      <c r="C76" s="26"/>
      <c r="D76" s="71"/>
      <c r="E76" s="26"/>
      <c r="F76" s="26"/>
    </row>
    <row r="77" spans="1:13">
      <c r="A77" s="26"/>
      <c r="B77" s="26"/>
      <c r="C77" s="26"/>
      <c r="D77" s="71"/>
      <c r="E77" s="26"/>
      <c r="F77" s="26"/>
    </row>
    <row r="78" spans="1:13">
      <c r="A78" s="26"/>
      <c r="B78" s="26"/>
      <c r="C78" s="26"/>
      <c r="D78" s="71"/>
      <c r="E78" s="26"/>
      <c r="F78" s="26"/>
    </row>
    <row r="79" spans="1:13">
      <c r="A79" s="26"/>
      <c r="B79" s="26"/>
      <c r="C79" s="26"/>
      <c r="D79" s="71"/>
      <c r="E79" s="26"/>
      <c r="F79" s="26"/>
    </row>
    <row r="80" spans="1:13">
      <c r="A80" s="26"/>
      <c r="B80" s="26"/>
      <c r="C80" s="26"/>
      <c r="D80" s="71"/>
      <c r="E80" s="26"/>
      <c r="F80" s="26"/>
    </row>
    <row r="81" spans="1:6">
      <c r="A81" s="26"/>
      <c r="B81" s="26"/>
      <c r="C81" s="26"/>
      <c r="D81" s="71"/>
      <c r="E81" s="26"/>
      <c r="F81" s="26"/>
    </row>
    <row r="82" spans="1:6">
      <c r="A82" s="26"/>
      <c r="B82" s="26"/>
      <c r="C82" s="26"/>
      <c r="D82" s="71"/>
      <c r="E82" s="26"/>
      <c r="F82" s="26"/>
    </row>
    <row r="83" spans="1:6">
      <c r="A83" s="26"/>
      <c r="B83" s="26"/>
      <c r="C83" s="26"/>
      <c r="D83" s="71"/>
      <c r="E83" s="26"/>
      <c r="F83" s="26"/>
    </row>
    <row r="84" spans="1:6">
      <c r="A84" s="26"/>
      <c r="B84" s="26"/>
      <c r="C84" s="26"/>
      <c r="D84" s="71"/>
      <c r="E84" s="26"/>
      <c r="F84" s="26"/>
    </row>
    <row r="85" spans="1:6">
      <c r="A85" s="26"/>
      <c r="B85" s="26"/>
      <c r="C85" s="26"/>
      <c r="D85" s="71"/>
      <c r="E85" s="26"/>
      <c r="F85" s="26"/>
    </row>
    <row r="86" spans="1:6">
      <c r="A86" s="26"/>
      <c r="B86" s="26"/>
      <c r="C86" s="26"/>
      <c r="D86" s="71"/>
      <c r="E86" s="26"/>
      <c r="F86" s="26"/>
    </row>
    <row r="87" spans="1:6">
      <c r="A87" s="26"/>
      <c r="B87" s="26"/>
      <c r="C87" s="26"/>
      <c r="D87" s="71"/>
      <c r="E87" s="26"/>
      <c r="F87" s="26"/>
    </row>
    <row r="88" spans="1:6">
      <c r="A88" s="26"/>
      <c r="B88" s="26"/>
      <c r="C88" s="26"/>
      <c r="D88" s="71"/>
      <c r="E88" s="26"/>
      <c r="F88" s="26"/>
    </row>
    <row r="89" spans="1:6">
      <c r="A89" s="26"/>
      <c r="B89" s="26"/>
      <c r="C89" s="26"/>
      <c r="D89" s="71"/>
      <c r="E89" s="26"/>
      <c r="F89" s="26"/>
    </row>
    <row r="90" spans="1:6">
      <c r="A90" s="26"/>
      <c r="B90" s="26"/>
      <c r="C90" s="26"/>
      <c r="D90" s="71"/>
      <c r="E90" s="26"/>
      <c r="F90" s="26"/>
    </row>
    <row r="91" spans="1:6">
      <c r="A91" s="26"/>
      <c r="B91" s="26"/>
      <c r="C91" s="26"/>
      <c r="D91" s="71"/>
      <c r="E91" s="26"/>
      <c r="F91" s="26"/>
    </row>
    <row r="92" spans="1:6">
      <c r="A92" s="26"/>
      <c r="B92" s="26"/>
      <c r="C92" s="26"/>
      <c r="D92" s="71"/>
      <c r="E92" s="26"/>
      <c r="F92" s="26"/>
    </row>
    <row r="93" spans="1:6">
      <c r="A93" s="26"/>
      <c r="B93" s="26"/>
      <c r="C93" s="26"/>
      <c r="D93" s="71"/>
      <c r="E93" s="26"/>
      <c r="F93" s="26"/>
    </row>
    <row r="94" spans="1:6">
      <c r="A94" s="26"/>
      <c r="B94" s="26"/>
      <c r="C94" s="26"/>
      <c r="D94" s="71"/>
      <c r="E94" s="26"/>
      <c r="F94" s="26"/>
    </row>
    <row r="95" spans="1:6">
      <c r="A95" s="26"/>
      <c r="B95" s="26"/>
      <c r="C95" s="26"/>
      <c r="D95" s="71"/>
      <c r="E95" s="26"/>
      <c r="F95" s="26"/>
    </row>
    <row r="96" spans="1:6">
      <c r="A96" s="26"/>
      <c r="B96" s="26"/>
      <c r="C96" s="26"/>
      <c r="D96" s="71"/>
      <c r="E96" s="26"/>
      <c r="F96" s="26"/>
    </row>
    <row r="97" spans="1:6">
      <c r="A97" s="26"/>
      <c r="B97" s="26"/>
      <c r="C97" s="26"/>
      <c r="D97" s="71"/>
      <c r="E97" s="26"/>
      <c r="F97" s="26"/>
    </row>
    <row r="98" spans="1:6">
      <c r="A98" s="26"/>
      <c r="B98" s="26"/>
      <c r="C98" s="26"/>
      <c r="D98" s="71"/>
      <c r="E98" s="26"/>
      <c r="F98" s="26"/>
    </row>
    <row r="99" spans="1:6">
      <c r="A99" s="26"/>
      <c r="B99" s="26"/>
      <c r="C99" s="26"/>
      <c r="D99" s="71"/>
      <c r="E99" s="26"/>
      <c r="F99" s="26"/>
    </row>
    <row r="100" spans="1:6">
      <c r="A100" s="26"/>
      <c r="B100" s="26"/>
      <c r="C100" s="26"/>
      <c r="D100" s="71"/>
      <c r="E100" s="26"/>
      <c r="F100" s="26"/>
    </row>
    <row r="101" spans="1:6">
      <c r="A101" s="26"/>
      <c r="B101" s="26"/>
      <c r="C101" s="26"/>
      <c r="D101" s="71"/>
      <c r="E101" s="26"/>
      <c r="F101" s="26"/>
    </row>
    <row r="102" spans="1:6">
      <c r="A102" s="26"/>
      <c r="B102" s="26"/>
      <c r="C102" s="26"/>
      <c r="D102" s="71"/>
      <c r="E102" s="26"/>
      <c r="F102" s="26"/>
    </row>
    <row r="103" spans="1:6">
      <c r="A103" s="26"/>
      <c r="B103" s="26"/>
      <c r="C103" s="26"/>
      <c r="D103" s="71"/>
      <c r="E103" s="26"/>
      <c r="F103" s="26"/>
    </row>
    <row r="104" spans="1:6">
      <c r="A104" s="26"/>
      <c r="B104" s="26"/>
      <c r="C104" s="26"/>
      <c r="D104" s="71"/>
      <c r="E104" s="26"/>
      <c r="F104" s="26"/>
    </row>
    <row r="105" spans="1:6">
      <c r="A105" s="26"/>
      <c r="B105" s="26"/>
      <c r="C105" s="26"/>
      <c r="D105" s="71"/>
      <c r="E105" s="26"/>
      <c r="F105" s="26"/>
    </row>
    <row r="106" spans="1:6">
      <c r="A106" s="26"/>
      <c r="B106" s="26"/>
      <c r="C106" s="26"/>
      <c r="D106" s="71"/>
      <c r="E106" s="26"/>
      <c r="F106" s="26"/>
    </row>
    <row r="107" spans="1:6">
      <c r="A107" s="26"/>
      <c r="B107" s="26"/>
      <c r="C107" s="26"/>
      <c r="D107" s="71"/>
      <c r="E107" s="26"/>
      <c r="F107" s="26"/>
    </row>
    <row r="108" spans="1:6">
      <c r="A108" s="26"/>
      <c r="B108" s="26"/>
      <c r="C108" s="26"/>
      <c r="D108" s="71"/>
      <c r="E108" s="26"/>
      <c r="F108" s="26"/>
    </row>
    <row r="109" spans="1:6">
      <c r="A109" s="26"/>
      <c r="B109" s="26"/>
      <c r="C109" s="26"/>
      <c r="D109" s="71"/>
      <c r="E109" s="26"/>
      <c r="F109" s="26"/>
    </row>
    <row r="110" spans="1:6">
      <c r="A110" s="26"/>
      <c r="B110" s="26"/>
      <c r="C110" s="26"/>
      <c r="D110" s="71"/>
      <c r="E110" s="26"/>
      <c r="F110" s="26"/>
    </row>
    <row r="111" spans="1:6">
      <c r="A111" s="26"/>
      <c r="B111" s="26"/>
      <c r="C111" s="26"/>
      <c r="D111" s="71"/>
      <c r="E111" s="26"/>
      <c r="F111" s="26"/>
    </row>
    <row r="112" spans="1:6">
      <c r="A112" s="26"/>
      <c r="B112" s="26"/>
      <c r="C112" s="26"/>
      <c r="D112" s="71"/>
      <c r="E112" s="26"/>
      <c r="F112" s="26"/>
    </row>
    <row r="113" spans="1:6">
      <c r="A113" s="26"/>
      <c r="B113" s="26"/>
      <c r="C113" s="26"/>
      <c r="D113" s="71"/>
      <c r="E113" s="26"/>
      <c r="F113" s="26"/>
    </row>
    <row r="114" spans="1:6">
      <c r="A114" s="26"/>
      <c r="B114" s="26"/>
      <c r="C114" s="26"/>
      <c r="D114" s="71"/>
      <c r="E114" s="26"/>
      <c r="F114" s="26"/>
    </row>
    <row r="115" spans="1:6">
      <c r="A115" s="26"/>
      <c r="B115" s="26"/>
      <c r="C115" s="26"/>
      <c r="D115" s="71"/>
      <c r="E115" s="26"/>
      <c r="F115" s="26"/>
    </row>
    <row r="116" spans="1:6">
      <c r="A116" s="26"/>
      <c r="B116" s="26"/>
      <c r="C116" s="26"/>
      <c r="D116" s="71"/>
      <c r="E116" s="26"/>
      <c r="F116" s="26"/>
    </row>
  </sheetData>
  <mergeCells count="29">
    <mergeCell ref="G2:M2"/>
    <mergeCell ref="G3:H3"/>
    <mergeCell ref="I3:I4"/>
    <mergeCell ref="J3:J4"/>
    <mergeCell ref="K3:K4"/>
    <mergeCell ref="L3:L4"/>
    <mergeCell ref="M3:M4"/>
    <mergeCell ref="G4:H4"/>
    <mergeCell ref="G1:M1"/>
    <mergeCell ref="D60:E60"/>
    <mergeCell ref="D61:E61"/>
    <mergeCell ref="B1:E1"/>
    <mergeCell ref="D2:E2"/>
    <mergeCell ref="C3:C4"/>
    <mergeCell ref="D3:E4"/>
    <mergeCell ref="D7:E7"/>
    <mergeCell ref="D8:E8"/>
    <mergeCell ref="D10:E10"/>
    <mergeCell ref="D13:E13"/>
    <mergeCell ref="D54:E54"/>
    <mergeCell ref="D26:E26"/>
    <mergeCell ref="D31:E31"/>
    <mergeCell ref="D32:E32"/>
    <mergeCell ref="D37:E37"/>
    <mergeCell ref="D14:E14"/>
    <mergeCell ref="D16:E16"/>
    <mergeCell ref="D19:E19"/>
    <mergeCell ref="D20:E20"/>
    <mergeCell ref="D25:E25"/>
  </mergeCells>
  <phoneticPr fontId="7" type="noConversion"/>
  <pageMargins left="0.74803149606299213" right="0.74803149606299213" top="0.39370078740157483" bottom="0.39370078740157483" header="0.19685039370078741" footer="0.51181102362204722"/>
  <pageSetup scale="80" orientation="portrait" r:id="rId1"/>
  <headerFooter alignWithMargins="0"/>
  <colBreaks count="1" manualBreakCount="1">
    <brk id="6" max="6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9"/>
  <sheetViews>
    <sheetView topLeftCell="B16" zoomScale="130" zoomScaleNormal="130" workbookViewId="0">
      <selection activeCell="G43" sqref="G43"/>
    </sheetView>
  </sheetViews>
  <sheetFormatPr defaultRowHeight="12.75"/>
  <cols>
    <col min="1" max="1" width="3.5703125" style="102" customWidth="1"/>
    <col min="2" max="2" width="30.140625" style="29" bestFit="1" customWidth="1"/>
    <col min="3" max="3" width="4.28515625" style="29" bestFit="1" customWidth="1"/>
    <col min="4" max="9" width="12.42578125" style="29" customWidth="1"/>
    <col min="10" max="10" width="12.42578125" style="142" customWidth="1"/>
    <col min="11" max="11" width="12.42578125" style="29" customWidth="1"/>
    <col min="12" max="12" width="9.140625" style="102"/>
    <col min="13" max="16384" width="9.140625" style="29"/>
  </cols>
  <sheetData>
    <row r="1" spans="2:12">
      <c r="B1" s="294" t="s">
        <v>47</v>
      </c>
      <c r="C1" s="294"/>
      <c r="D1" s="294"/>
      <c r="E1" s="294"/>
      <c r="F1" s="294"/>
      <c r="G1" s="294"/>
      <c r="H1" s="294"/>
      <c r="I1" s="294"/>
      <c r="J1" s="294"/>
      <c r="K1" s="294"/>
    </row>
    <row r="2" spans="2:12">
      <c r="B2" s="234" t="s">
        <v>214</v>
      </c>
      <c r="C2" s="234"/>
      <c r="D2" s="234"/>
      <c r="E2" s="234"/>
      <c r="F2" s="234"/>
      <c r="G2" s="234"/>
      <c r="H2" s="234"/>
      <c r="I2" s="234"/>
      <c r="J2" s="234"/>
      <c r="K2" s="234"/>
    </row>
    <row r="3" spans="2:12">
      <c r="B3" s="234" t="s">
        <v>217</v>
      </c>
      <c r="C3" s="234"/>
      <c r="D3" s="234"/>
      <c r="E3" s="234"/>
      <c r="F3" s="234"/>
      <c r="G3" s="234"/>
      <c r="H3" s="234"/>
      <c r="I3" s="234"/>
      <c r="J3" s="234"/>
      <c r="K3" s="234"/>
    </row>
    <row r="4" spans="2:12">
      <c r="B4" s="295"/>
      <c r="C4" s="295"/>
      <c r="D4" s="295"/>
      <c r="E4" s="295"/>
      <c r="F4" s="295"/>
      <c r="G4" s="295"/>
      <c r="H4" s="295"/>
      <c r="I4" s="295"/>
      <c r="J4" s="295"/>
      <c r="K4" s="295"/>
    </row>
    <row r="5" spans="2:12">
      <c r="B5" s="295"/>
      <c r="C5" s="295"/>
      <c r="D5" s="295"/>
      <c r="E5" s="295"/>
      <c r="F5" s="295"/>
      <c r="G5" s="295"/>
      <c r="H5" s="295"/>
      <c r="I5" s="295"/>
      <c r="J5" s="295"/>
      <c r="K5" s="295"/>
    </row>
    <row r="6" spans="2:12">
      <c r="B6" s="296" t="s">
        <v>113</v>
      </c>
      <c r="C6" s="298" t="s">
        <v>170</v>
      </c>
      <c r="D6" s="290" t="s">
        <v>114</v>
      </c>
      <c r="E6" s="291"/>
      <c r="F6" s="292" t="s">
        <v>61</v>
      </c>
      <c r="G6" s="291"/>
      <c r="H6" s="292" t="s">
        <v>115</v>
      </c>
      <c r="I6" s="291"/>
      <c r="J6" s="292" t="s">
        <v>116</v>
      </c>
      <c r="K6" s="293"/>
    </row>
    <row r="7" spans="2:12">
      <c r="B7" s="297"/>
      <c r="C7" s="299"/>
      <c r="D7" s="103" t="s">
        <v>117</v>
      </c>
      <c r="E7" s="124" t="s">
        <v>118</v>
      </c>
      <c r="F7" s="118" t="s">
        <v>117</v>
      </c>
      <c r="G7" s="124" t="s">
        <v>118</v>
      </c>
      <c r="H7" s="118" t="s">
        <v>117</v>
      </c>
      <c r="I7" s="115" t="s">
        <v>118</v>
      </c>
      <c r="J7" s="123" t="s">
        <v>117</v>
      </c>
      <c r="K7" s="103" t="s">
        <v>118</v>
      </c>
    </row>
    <row r="8" spans="2:12">
      <c r="B8" s="104"/>
      <c r="C8" s="40"/>
      <c r="D8" s="105"/>
      <c r="E8" s="136"/>
      <c r="F8" s="119"/>
      <c r="G8" s="126"/>
      <c r="H8" s="119"/>
      <c r="I8" s="139"/>
      <c r="J8" s="125"/>
      <c r="K8" s="106"/>
    </row>
    <row r="9" spans="2:12">
      <c r="B9" s="13" t="s">
        <v>20</v>
      </c>
      <c r="C9" s="40">
        <v>101</v>
      </c>
      <c r="D9" s="85">
        <f>GenLed!H13</f>
        <v>54789.760000000002</v>
      </c>
      <c r="E9" s="128"/>
      <c r="F9" s="120"/>
      <c r="G9" s="128"/>
      <c r="H9" s="120"/>
      <c r="I9" s="116"/>
      <c r="J9" s="127">
        <f>D9</f>
        <v>54789.760000000002</v>
      </c>
      <c r="K9" s="107"/>
    </row>
    <row r="10" spans="2:12">
      <c r="B10" s="13" t="s">
        <v>21</v>
      </c>
      <c r="C10" s="40">
        <v>105</v>
      </c>
      <c r="D10" s="108">
        <f>GenLed!H22</f>
        <v>19138.8</v>
      </c>
      <c r="E10" s="128"/>
      <c r="F10" s="120"/>
      <c r="G10" s="128"/>
      <c r="H10" s="120"/>
      <c r="I10" s="116"/>
      <c r="J10" s="127">
        <f>D10</f>
        <v>19138.8</v>
      </c>
      <c r="K10" s="107"/>
    </row>
    <row r="11" spans="2:12">
      <c r="B11" s="13" t="s">
        <v>22</v>
      </c>
      <c r="C11" s="40">
        <v>110</v>
      </c>
      <c r="D11" s="108">
        <f>GenLed!H29</f>
        <v>62300</v>
      </c>
      <c r="E11" s="128"/>
      <c r="F11" s="120"/>
      <c r="G11" s="128">
        <f>D11-J11</f>
        <v>3400</v>
      </c>
      <c r="H11" s="120"/>
      <c r="I11" s="116"/>
      <c r="J11" s="127">
        <f>Adj.!D64</f>
        <v>58900</v>
      </c>
      <c r="K11" s="107"/>
      <c r="L11" s="145"/>
    </row>
    <row r="12" spans="2:12">
      <c r="B12" s="13" t="s">
        <v>23</v>
      </c>
      <c r="C12" s="40">
        <v>115</v>
      </c>
      <c r="D12" s="108">
        <f>GenLed!H38</f>
        <v>5456.75</v>
      </c>
      <c r="E12" s="128"/>
      <c r="F12" s="120"/>
      <c r="G12" s="129">
        <f>Adj.!M20</f>
        <v>656.75</v>
      </c>
      <c r="H12" s="120"/>
      <c r="I12" s="116"/>
      <c r="J12" s="127">
        <f>D12-G12</f>
        <v>4800</v>
      </c>
      <c r="K12" s="107"/>
    </row>
    <row r="13" spans="2:12">
      <c r="B13" s="13" t="s">
        <v>24</v>
      </c>
      <c r="C13" s="40">
        <v>120</v>
      </c>
      <c r="D13" s="108">
        <f>GenLed!H46</f>
        <v>520</v>
      </c>
      <c r="E13" s="128"/>
      <c r="F13" s="120"/>
      <c r="G13" s="129">
        <f>Adj.!M26</f>
        <v>104</v>
      </c>
      <c r="H13" s="120"/>
      <c r="I13" s="116"/>
      <c r="J13" s="127">
        <f>D13-G13</f>
        <v>416</v>
      </c>
      <c r="K13" s="107"/>
    </row>
    <row r="14" spans="2:12">
      <c r="B14" s="13" t="s">
        <v>25</v>
      </c>
      <c r="C14" s="40">
        <v>135</v>
      </c>
      <c r="D14" s="108">
        <f>GenLed!H55</f>
        <v>16900</v>
      </c>
      <c r="E14" s="128"/>
      <c r="F14" s="120"/>
      <c r="G14" s="128"/>
      <c r="H14" s="120"/>
      <c r="I14" s="116"/>
      <c r="J14" s="127">
        <f>D14</f>
        <v>16900</v>
      </c>
      <c r="K14" s="107"/>
    </row>
    <row r="15" spans="2:12">
      <c r="B15" s="13" t="s">
        <v>119</v>
      </c>
      <c r="C15" s="40">
        <v>137</v>
      </c>
      <c r="D15" s="107"/>
      <c r="E15" s="130">
        <f>GenLed!H64</f>
        <v>5070</v>
      </c>
      <c r="F15" s="120"/>
      <c r="G15" s="129">
        <f>Adj.!M32</f>
        <v>2366</v>
      </c>
      <c r="H15" s="120"/>
      <c r="I15" s="116"/>
      <c r="K15" s="107">
        <f>E15+G15</f>
        <v>7436</v>
      </c>
    </row>
    <row r="16" spans="2:12">
      <c r="B16" s="13" t="s">
        <v>26</v>
      </c>
      <c r="C16" s="40">
        <v>140</v>
      </c>
      <c r="D16" s="107">
        <f>GenLed!H73</f>
        <v>9800</v>
      </c>
      <c r="E16" s="137"/>
      <c r="F16" s="120"/>
      <c r="G16" s="128"/>
      <c r="H16" s="120"/>
      <c r="I16" s="116"/>
      <c r="J16" s="127">
        <f>D16</f>
        <v>9800</v>
      </c>
      <c r="K16" s="107"/>
    </row>
    <row r="17" spans="2:11">
      <c r="B17" s="13" t="s">
        <v>119</v>
      </c>
      <c r="C17" s="40">
        <v>141</v>
      </c>
      <c r="D17" s="107"/>
      <c r="E17" s="130">
        <f>GenLed!H82</f>
        <v>3920</v>
      </c>
      <c r="F17" s="120"/>
      <c r="G17" s="129">
        <f>Adj.!M38</f>
        <v>1176</v>
      </c>
      <c r="H17" s="120"/>
      <c r="I17" s="116"/>
      <c r="J17" s="127"/>
      <c r="K17" s="107">
        <f>E17+G17</f>
        <v>5096</v>
      </c>
    </row>
    <row r="18" spans="2:11">
      <c r="B18" s="13" t="s">
        <v>99</v>
      </c>
      <c r="C18" s="40">
        <v>145</v>
      </c>
      <c r="D18" s="107">
        <f>GenLed!H91</f>
        <v>21500</v>
      </c>
      <c r="E18" s="130"/>
      <c r="F18" s="120"/>
      <c r="G18" s="128"/>
      <c r="H18" s="120"/>
      <c r="I18" s="116"/>
      <c r="J18" s="127">
        <f>D18</f>
        <v>21500</v>
      </c>
      <c r="K18" s="107"/>
    </row>
    <row r="19" spans="2:11">
      <c r="B19" s="13" t="s">
        <v>119</v>
      </c>
      <c r="C19" s="40">
        <v>146</v>
      </c>
      <c r="D19" s="107"/>
      <c r="E19" s="130">
        <f>GenLed!H100</f>
        <v>10750</v>
      </c>
      <c r="F19" s="120"/>
      <c r="G19" s="129">
        <f>Adj.!M44</f>
        <v>2150</v>
      </c>
      <c r="H19" s="120"/>
      <c r="I19" s="116"/>
      <c r="J19" s="127"/>
      <c r="K19" s="107">
        <f>E19+G19</f>
        <v>12900</v>
      </c>
    </row>
    <row r="20" spans="2:11">
      <c r="B20" s="13" t="s">
        <v>27</v>
      </c>
      <c r="C20" s="40">
        <v>170</v>
      </c>
      <c r="D20" s="107">
        <f>GenLed!H109</f>
        <v>32400</v>
      </c>
      <c r="E20" s="130"/>
      <c r="F20" s="120"/>
      <c r="G20" s="128"/>
      <c r="H20" s="120"/>
      <c r="I20" s="116"/>
      <c r="J20" s="127">
        <f>D20</f>
        <v>32400</v>
      </c>
      <c r="K20" s="107"/>
    </row>
    <row r="21" spans="2:11">
      <c r="B21" s="13" t="s">
        <v>119</v>
      </c>
      <c r="C21" s="40">
        <v>171</v>
      </c>
      <c r="D21" s="107"/>
      <c r="E21" s="130">
        <f>GenLed!H118</f>
        <v>9720</v>
      </c>
      <c r="F21" s="120"/>
      <c r="G21" s="129">
        <f>Adj.!M50</f>
        <v>6804</v>
      </c>
      <c r="H21" s="120"/>
      <c r="I21" s="116"/>
      <c r="J21" s="127"/>
      <c r="K21" s="107">
        <f>E21+G21</f>
        <v>16524</v>
      </c>
    </row>
    <row r="22" spans="2:11">
      <c r="B22" s="13" t="s">
        <v>28</v>
      </c>
      <c r="C22" s="40">
        <v>201</v>
      </c>
      <c r="D22" s="107"/>
      <c r="E22" s="130">
        <f>GenLed!H130</f>
        <v>20118.599999999999</v>
      </c>
      <c r="F22" s="120"/>
      <c r="G22" s="129">
        <f>Adj.!M56</f>
        <v>5500</v>
      </c>
      <c r="H22" s="120"/>
      <c r="I22" s="116"/>
      <c r="J22" s="127"/>
      <c r="K22" s="107">
        <f>E22+G22</f>
        <v>25618.6</v>
      </c>
    </row>
    <row r="23" spans="2:11">
      <c r="B23" s="13" t="s">
        <v>138</v>
      </c>
      <c r="C23" s="40">
        <v>202</v>
      </c>
      <c r="D23" s="107"/>
      <c r="E23" s="130">
        <f>GenLed!H136</f>
        <v>0</v>
      </c>
      <c r="F23" s="120"/>
      <c r="G23" s="129">
        <f>Adj.!M9+Adj.!M14</f>
        <v>472.5</v>
      </c>
      <c r="H23" s="120"/>
      <c r="I23" s="116"/>
      <c r="J23" s="127"/>
      <c r="K23" s="107">
        <f>E23+G23</f>
        <v>472.5</v>
      </c>
    </row>
    <row r="24" spans="2:11">
      <c r="B24" s="13" t="s">
        <v>156</v>
      </c>
      <c r="C24" s="40">
        <v>205</v>
      </c>
      <c r="D24" s="107"/>
      <c r="E24" s="130">
        <f>GenLed!H146</f>
        <v>12842.5</v>
      </c>
      <c r="F24" s="120"/>
      <c r="G24" s="128"/>
      <c r="H24" s="120"/>
      <c r="I24" s="116"/>
      <c r="J24" s="127"/>
      <c r="K24" s="107">
        <f>E24</f>
        <v>12842.5</v>
      </c>
    </row>
    <row r="25" spans="2:11">
      <c r="B25" s="13" t="s">
        <v>157</v>
      </c>
      <c r="C25" s="40">
        <v>206</v>
      </c>
      <c r="D25" s="108">
        <f>GenLed!H156</f>
        <v>4871.79</v>
      </c>
      <c r="E25" s="128"/>
      <c r="F25" s="120"/>
      <c r="G25" s="128"/>
      <c r="H25" s="120"/>
      <c r="I25" s="116"/>
      <c r="J25" s="127">
        <f>D25</f>
        <v>4871.79</v>
      </c>
      <c r="K25" s="107"/>
    </row>
    <row r="26" spans="2:11">
      <c r="B26" s="13" t="s">
        <v>29</v>
      </c>
      <c r="C26" s="40">
        <v>210</v>
      </c>
      <c r="D26" s="107"/>
      <c r="E26" s="130">
        <f>GenLed!H161</f>
        <v>4500</v>
      </c>
      <c r="F26" s="120"/>
      <c r="G26" s="128"/>
      <c r="H26" s="120"/>
      <c r="I26" s="116"/>
      <c r="J26" s="127"/>
      <c r="K26" s="107">
        <f>E26</f>
        <v>4500</v>
      </c>
    </row>
    <row r="27" spans="2:11">
      <c r="B27" s="13" t="s">
        <v>30</v>
      </c>
      <c r="C27" s="40">
        <v>215</v>
      </c>
      <c r="D27" s="107"/>
      <c r="E27" s="130">
        <f>GenLed!H170</f>
        <v>40500</v>
      </c>
      <c r="F27" s="134">
        <f>Adj.!L55</f>
        <v>5500</v>
      </c>
      <c r="G27" s="128"/>
      <c r="H27" s="120"/>
      <c r="I27" s="116"/>
      <c r="J27" s="127"/>
      <c r="K27" s="107">
        <f>E27-F27</f>
        <v>35000</v>
      </c>
    </row>
    <row r="28" spans="2:11">
      <c r="B28" s="13" t="s">
        <v>100</v>
      </c>
      <c r="C28" s="40">
        <v>301</v>
      </c>
      <c r="D28" s="107"/>
      <c r="E28" s="130">
        <f>GenLed!H179</f>
        <v>92958</v>
      </c>
      <c r="F28" s="120"/>
      <c r="G28" s="128"/>
      <c r="H28" s="120"/>
      <c r="I28" s="116"/>
      <c r="J28" s="127"/>
      <c r="K28" s="107">
        <f>E28</f>
        <v>92958</v>
      </c>
    </row>
    <row r="29" spans="2:11">
      <c r="B29" s="13" t="s">
        <v>101</v>
      </c>
      <c r="C29" s="40">
        <v>305</v>
      </c>
      <c r="D29" s="108">
        <f>GenLed!H189</f>
        <v>24113</v>
      </c>
      <c r="E29" s="128"/>
      <c r="F29" s="120"/>
      <c r="G29" s="128"/>
      <c r="H29" s="120"/>
      <c r="I29" s="116"/>
      <c r="J29" s="127">
        <f>D29</f>
        <v>24113</v>
      </c>
      <c r="K29" s="107"/>
    </row>
    <row r="30" spans="2:11">
      <c r="B30" s="13" t="s">
        <v>31</v>
      </c>
      <c r="C30" s="40">
        <v>401</v>
      </c>
      <c r="D30" s="109"/>
      <c r="E30" s="130">
        <f>GenLed!H198</f>
        <v>191855</v>
      </c>
      <c r="F30" s="120"/>
      <c r="G30" s="128"/>
      <c r="H30" s="120"/>
      <c r="I30" s="116">
        <f>E30</f>
        <v>191855</v>
      </c>
      <c r="J30" s="127"/>
      <c r="K30" s="107"/>
    </row>
    <row r="31" spans="2:11">
      <c r="B31" s="13" t="s">
        <v>32</v>
      </c>
      <c r="C31" s="40">
        <v>402</v>
      </c>
      <c r="D31" s="109">
        <f>GenLed!H208</f>
        <v>1730</v>
      </c>
      <c r="E31" s="130"/>
      <c r="F31" s="120"/>
      <c r="G31" s="128"/>
      <c r="H31" s="120">
        <f>D31</f>
        <v>1730</v>
      </c>
      <c r="I31" s="116"/>
      <c r="J31" s="127"/>
      <c r="K31" s="107"/>
    </row>
    <row r="32" spans="2:11">
      <c r="B32" s="13" t="s">
        <v>33</v>
      </c>
      <c r="C32" s="40">
        <v>403</v>
      </c>
      <c r="D32" s="108">
        <f>GenLed!H215</f>
        <v>1840</v>
      </c>
      <c r="E32" s="128"/>
      <c r="F32" s="120"/>
      <c r="G32" s="128"/>
      <c r="H32" s="120">
        <f>D32</f>
        <v>1840</v>
      </c>
      <c r="I32" s="116"/>
      <c r="J32" s="127"/>
      <c r="K32" s="107"/>
    </row>
    <row r="33" spans="2:11">
      <c r="B33" s="13" t="s">
        <v>34</v>
      </c>
      <c r="C33" s="40">
        <v>501</v>
      </c>
      <c r="D33" s="108">
        <f>GenLed!H225</f>
        <v>114685</v>
      </c>
      <c r="E33" s="128"/>
      <c r="F33" s="120">
        <f>G11</f>
        <v>3400</v>
      </c>
      <c r="G33" s="128"/>
      <c r="H33" s="120">
        <f>D33+F33</f>
        <v>118085</v>
      </c>
      <c r="I33" s="116"/>
      <c r="J33" s="127"/>
      <c r="K33" s="107"/>
    </row>
    <row r="34" spans="2:11">
      <c r="B34" s="13" t="s">
        <v>35</v>
      </c>
      <c r="C34" s="40">
        <v>502</v>
      </c>
      <c r="D34" s="108"/>
      <c r="E34" s="128">
        <f>GenLed!H233</f>
        <v>620</v>
      </c>
      <c r="F34" s="120"/>
      <c r="G34" s="128"/>
      <c r="H34" s="120"/>
      <c r="I34" s="116">
        <f>E34</f>
        <v>620</v>
      </c>
      <c r="J34" s="127"/>
      <c r="K34" s="107"/>
    </row>
    <row r="35" spans="2:11">
      <c r="B35" s="13" t="s">
        <v>36</v>
      </c>
      <c r="C35" s="40">
        <v>503</v>
      </c>
      <c r="D35" s="108"/>
      <c r="E35" s="128">
        <f>GenLed!H242</f>
        <v>1460</v>
      </c>
      <c r="F35" s="120"/>
      <c r="G35" s="128"/>
      <c r="H35" s="120"/>
      <c r="I35" s="116">
        <f>E35</f>
        <v>1460</v>
      </c>
      <c r="J35" s="127"/>
      <c r="K35" s="107"/>
    </row>
    <row r="36" spans="2:11">
      <c r="B36" s="13" t="s">
        <v>132</v>
      </c>
      <c r="C36" s="40">
        <v>504</v>
      </c>
      <c r="D36" s="107">
        <f>GenLed!H252</f>
        <v>723.5</v>
      </c>
      <c r="E36" s="128"/>
      <c r="F36" s="120"/>
      <c r="G36" s="128"/>
      <c r="H36" s="120">
        <f>D36</f>
        <v>723.5</v>
      </c>
      <c r="I36" s="116"/>
      <c r="J36" s="127"/>
      <c r="K36" s="107"/>
    </row>
    <row r="37" spans="2:11">
      <c r="B37" s="13" t="s">
        <v>38</v>
      </c>
      <c r="C37" s="40">
        <v>601</v>
      </c>
      <c r="D37" s="108">
        <f>GenLed!H260</f>
        <v>420</v>
      </c>
      <c r="E37" s="128"/>
      <c r="F37" s="120"/>
      <c r="G37" s="128"/>
      <c r="H37" s="120">
        <f>D37</f>
        <v>420</v>
      </c>
      <c r="I37" s="116"/>
      <c r="J37" s="127"/>
      <c r="K37" s="107"/>
    </row>
    <row r="38" spans="2:11">
      <c r="B38" s="13" t="s">
        <v>120</v>
      </c>
      <c r="C38" s="40">
        <v>605</v>
      </c>
      <c r="D38" s="108">
        <f>GenLed!H269</f>
        <v>5775</v>
      </c>
      <c r="E38" s="128"/>
      <c r="F38" s="120"/>
      <c r="G38" s="128"/>
      <c r="H38" s="120">
        <f>D38</f>
        <v>5775</v>
      </c>
      <c r="I38" s="116"/>
      <c r="J38" s="127"/>
      <c r="K38" s="107"/>
    </row>
    <row r="39" spans="2:11">
      <c r="B39" s="13" t="s">
        <v>139</v>
      </c>
      <c r="C39" s="40">
        <v>615</v>
      </c>
      <c r="D39" s="108">
        <f>GenLed!H278</f>
        <v>0</v>
      </c>
      <c r="E39" s="128"/>
      <c r="F39" s="134">
        <f>Adj.!L31</f>
        <v>2366</v>
      </c>
      <c r="G39" s="128"/>
      <c r="H39" s="120">
        <f>D39+F39</f>
        <v>2366</v>
      </c>
      <c r="I39" s="116"/>
      <c r="J39" s="127"/>
      <c r="K39" s="107"/>
    </row>
    <row r="40" spans="2:11">
      <c r="B40" s="13" t="s">
        <v>140</v>
      </c>
      <c r="C40" s="40">
        <v>620</v>
      </c>
      <c r="D40" s="108">
        <f>GenLed!H287</f>
        <v>0</v>
      </c>
      <c r="E40" s="128"/>
      <c r="F40" s="134">
        <f>Adj.!L37</f>
        <v>1176</v>
      </c>
      <c r="G40" s="128"/>
      <c r="H40" s="120">
        <f t="shared" ref="H40:H49" si="0">D40+F40</f>
        <v>1176</v>
      </c>
      <c r="I40" s="116"/>
      <c r="J40" s="127"/>
      <c r="K40" s="107"/>
    </row>
    <row r="41" spans="2:11">
      <c r="B41" s="13" t="s">
        <v>141</v>
      </c>
      <c r="C41" s="40">
        <v>625</v>
      </c>
      <c r="D41" s="108">
        <f>GenLed!H296</f>
        <v>0</v>
      </c>
      <c r="E41" s="128"/>
      <c r="F41" s="134">
        <f>Adj.!L43</f>
        <v>2150</v>
      </c>
      <c r="G41" s="128"/>
      <c r="H41" s="120">
        <f t="shared" si="0"/>
        <v>2150</v>
      </c>
      <c r="I41" s="116"/>
      <c r="J41" s="127"/>
      <c r="K41" s="107"/>
    </row>
    <row r="42" spans="2:11">
      <c r="B42" s="13" t="s">
        <v>142</v>
      </c>
      <c r="C42" s="40">
        <v>640</v>
      </c>
      <c r="D42" s="108">
        <f>GenLed!H305</f>
        <v>0</v>
      </c>
      <c r="E42" s="128"/>
      <c r="F42" s="134">
        <f>Adj.!L49</f>
        <v>6804</v>
      </c>
      <c r="G42" s="128"/>
      <c r="H42" s="120">
        <f t="shared" si="0"/>
        <v>6804</v>
      </c>
      <c r="I42" s="116"/>
      <c r="J42" s="127"/>
      <c r="K42" s="107"/>
    </row>
    <row r="43" spans="2:11">
      <c r="B43" s="13" t="s">
        <v>39</v>
      </c>
      <c r="C43" s="40">
        <v>650</v>
      </c>
      <c r="D43" s="108">
        <f>GenLed!H314</f>
        <v>1128</v>
      </c>
      <c r="E43" s="128"/>
      <c r="F43" s="134">
        <f>Adj.!L25</f>
        <v>104</v>
      </c>
      <c r="G43" s="128"/>
      <c r="H43" s="120">
        <f t="shared" si="0"/>
        <v>1232</v>
      </c>
      <c r="I43" s="116"/>
      <c r="J43" s="127"/>
      <c r="K43" s="107"/>
    </row>
    <row r="44" spans="2:11">
      <c r="B44" s="13" t="s">
        <v>41</v>
      </c>
      <c r="C44" s="40">
        <v>665</v>
      </c>
      <c r="D44" s="108">
        <f>GenLed!H323</f>
        <v>325</v>
      </c>
      <c r="E44" s="128"/>
      <c r="F44" s="120"/>
      <c r="G44" s="128"/>
      <c r="H44" s="120">
        <f t="shared" si="0"/>
        <v>325</v>
      </c>
      <c r="I44" s="116"/>
      <c r="J44" s="127"/>
      <c r="K44" s="107"/>
    </row>
    <row r="45" spans="2:11">
      <c r="B45" s="13" t="s">
        <v>42</v>
      </c>
      <c r="C45" s="40">
        <v>670</v>
      </c>
      <c r="D45" s="108">
        <f>GenLed!H333</f>
        <v>132.5</v>
      </c>
      <c r="E45" s="128"/>
      <c r="F45" s="120"/>
      <c r="G45" s="128"/>
      <c r="H45" s="120">
        <f t="shared" si="0"/>
        <v>132.5</v>
      </c>
      <c r="I45" s="116"/>
      <c r="J45" s="127"/>
      <c r="K45" s="107"/>
    </row>
    <row r="46" spans="2:11">
      <c r="B46" s="13" t="s">
        <v>43</v>
      </c>
      <c r="C46" s="40">
        <v>675</v>
      </c>
      <c r="D46" s="108">
        <f>GenLed!H341</f>
        <v>8800</v>
      </c>
      <c r="E46" s="128"/>
      <c r="F46" s="120"/>
      <c r="G46" s="128"/>
      <c r="H46" s="120">
        <f t="shared" si="0"/>
        <v>8800</v>
      </c>
      <c r="I46" s="116"/>
      <c r="J46" s="127"/>
      <c r="K46" s="107"/>
    </row>
    <row r="47" spans="2:11">
      <c r="B47" s="13" t="s">
        <v>44</v>
      </c>
      <c r="C47" s="40">
        <v>680</v>
      </c>
      <c r="D47" s="108">
        <f>GenLed!H350</f>
        <v>0</v>
      </c>
      <c r="E47" s="128"/>
      <c r="F47" s="134">
        <f>Adj.!L19</f>
        <v>656.75</v>
      </c>
      <c r="G47" s="128"/>
      <c r="H47" s="120">
        <f t="shared" si="0"/>
        <v>656.75</v>
      </c>
      <c r="I47" s="116"/>
      <c r="J47" s="127"/>
      <c r="K47" s="107"/>
    </row>
    <row r="48" spans="2:11">
      <c r="B48" s="13" t="s">
        <v>45</v>
      </c>
      <c r="C48" s="40">
        <v>685</v>
      </c>
      <c r="D48" s="108">
        <f>GenLed!H359</f>
        <v>1925</v>
      </c>
      <c r="E48" s="128"/>
      <c r="F48" s="120"/>
      <c r="G48" s="128"/>
      <c r="H48" s="120">
        <f t="shared" si="0"/>
        <v>1925</v>
      </c>
      <c r="I48" s="116"/>
      <c r="J48" s="127"/>
      <c r="K48" s="107"/>
    </row>
    <row r="49" spans="1:12" ht="13.5" thickBot="1">
      <c r="B49" s="111" t="s">
        <v>40</v>
      </c>
      <c r="C49" s="40">
        <v>690</v>
      </c>
      <c r="D49" s="114">
        <f>GenLed!H368</f>
        <v>5040</v>
      </c>
      <c r="E49" s="133"/>
      <c r="F49" s="134">
        <f>Adj.!L8+Adj.!L13</f>
        <v>472.5</v>
      </c>
      <c r="G49" s="128"/>
      <c r="H49" s="120">
        <f t="shared" si="0"/>
        <v>5512.5</v>
      </c>
      <c r="I49" s="116"/>
      <c r="J49" s="127"/>
      <c r="K49" s="107"/>
    </row>
    <row r="50" spans="1:12" ht="13.5" thickBot="1">
      <c r="B50" s="13"/>
      <c r="C50" s="40"/>
      <c r="D50" s="112">
        <f>SUM(D9:D49)</f>
        <v>394314.1</v>
      </c>
      <c r="E50" s="132">
        <f>SUM(E9:E49)</f>
        <v>394314.1</v>
      </c>
      <c r="F50" s="120"/>
      <c r="G50" s="128"/>
      <c r="H50" s="120"/>
      <c r="I50" s="116"/>
      <c r="J50" s="127"/>
      <c r="K50" s="107"/>
    </row>
    <row r="51" spans="1:12" ht="14.25" thickTop="1" thickBot="1">
      <c r="B51" s="13"/>
      <c r="C51" s="40"/>
      <c r="D51" s="113"/>
      <c r="E51" s="138"/>
      <c r="F51" s="121">
        <f t="shared" ref="F51:K51" si="1">SUM(F9:F50)</f>
        <v>22629.25</v>
      </c>
      <c r="G51" s="132">
        <f t="shared" si="1"/>
        <v>22629.25</v>
      </c>
      <c r="H51" s="121">
        <f t="shared" si="1"/>
        <v>159653.25</v>
      </c>
      <c r="I51" s="117">
        <f t="shared" si="1"/>
        <v>193935</v>
      </c>
      <c r="J51" s="131">
        <f t="shared" si="1"/>
        <v>247629.35</v>
      </c>
      <c r="K51" s="112">
        <f t="shared" si="1"/>
        <v>213347.6</v>
      </c>
    </row>
    <row r="52" spans="1:12" ht="14.25" thickTop="1" thickBot="1">
      <c r="B52" s="13" t="s">
        <v>197</v>
      </c>
      <c r="C52" s="40"/>
      <c r="D52" s="113"/>
      <c r="E52" s="138"/>
      <c r="F52" s="135"/>
      <c r="G52" s="133"/>
      <c r="H52" s="122">
        <f>I51-H51</f>
        <v>34281.75</v>
      </c>
      <c r="I52" s="140"/>
      <c r="J52" s="141"/>
      <c r="K52" s="110">
        <f>H52</f>
        <v>34281.75</v>
      </c>
    </row>
    <row r="53" spans="1:12" ht="13.5" thickBot="1">
      <c r="B53" s="13"/>
      <c r="C53" s="40"/>
      <c r="D53" s="113"/>
      <c r="E53" s="138"/>
      <c r="F53" s="120"/>
      <c r="G53" s="128"/>
      <c r="H53" s="121">
        <f>H51+H52</f>
        <v>193935</v>
      </c>
      <c r="I53" s="117">
        <f>I51+I52</f>
        <v>193935</v>
      </c>
      <c r="J53" s="131">
        <f>J51+J52</f>
        <v>247629.35</v>
      </c>
      <c r="K53" s="112">
        <f>K51+K52</f>
        <v>247629.35</v>
      </c>
    </row>
    <row r="54" spans="1:12" s="68" customFormat="1" ht="13.5" thickTop="1">
      <c r="A54" s="143"/>
      <c r="L54" s="143"/>
    </row>
    <row r="55" spans="1:12" s="68" customFormat="1">
      <c r="A55" s="143"/>
      <c r="J55" s="144"/>
      <c r="L55" s="143"/>
    </row>
    <row r="56" spans="1:12" s="68" customFormat="1">
      <c r="A56" s="143"/>
      <c r="L56" s="143"/>
    </row>
    <row r="57" spans="1:12" s="68" customFormat="1">
      <c r="A57" s="143"/>
      <c r="L57" s="143"/>
    </row>
    <row r="58" spans="1:12" s="68" customFormat="1">
      <c r="A58" s="143"/>
      <c r="L58" s="143"/>
    </row>
    <row r="59" spans="1:12" s="68" customFormat="1">
      <c r="A59" s="143"/>
      <c r="L59" s="143"/>
    </row>
    <row r="60" spans="1:12" s="68" customFormat="1">
      <c r="A60" s="143"/>
      <c r="L60" s="143"/>
    </row>
    <row r="61" spans="1:12" s="68" customFormat="1">
      <c r="A61" s="143"/>
      <c r="L61" s="143"/>
    </row>
    <row r="62" spans="1:12" s="68" customFormat="1">
      <c r="A62" s="143"/>
      <c r="L62" s="143"/>
    </row>
    <row r="63" spans="1:12" s="68" customFormat="1">
      <c r="A63" s="143"/>
      <c r="L63" s="143"/>
    </row>
    <row r="64" spans="1:12" s="68" customFormat="1">
      <c r="A64" s="143"/>
      <c r="L64" s="143"/>
    </row>
    <row r="65" spans="1:12" s="68" customFormat="1">
      <c r="A65" s="143"/>
      <c r="L65" s="143"/>
    </row>
    <row r="66" spans="1:12" s="68" customFormat="1">
      <c r="A66" s="143"/>
      <c r="L66" s="143"/>
    </row>
    <row r="67" spans="1:12" s="68" customFormat="1">
      <c r="A67" s="143"/>
      <c r="L67" s="143"/>
    </row>
    <row r="68" spans="1:12" s="68" customFormat="1">
      <c r="A68" s="143"/>
      <c r="L68" s="143"/>
    </row>
    <row r="69" spans="1:12" s="68" customFormat="1">
      <c r="A69" s="143"/>
      <c r="L69" s="143"/>
    </row>
    <row r="70" spans="1:12" s="68" customFormat="1">
      <c r="A70" s="143"/>
      <c r="L70" s="143"/>
    </row>
    <row r="71" spans="1:12" s="68" customFormat="1">
      <c r="A71" s="143"/>
      <c r="L71" s="143"/>
    </row>
    <row r="72" spans="1:12" s="68" customFormat="1">
      <c r="A72" s="143"/>
      <c r="L72" s="143"/>
    </row>
    <row r="73" spans="1:12" s="68" customFormat="1">
      <c r="A73" s="143"/>
      <c r="L73" s="143"/>
    </row>
    <row r="74" spans="1:12" s="68" customFormat="1">
      <c r="A74" s="143"/>
      <c r="L74" s="143"/>
    </row>
    <row r="75" spans="1:12" s="68" customFormat="1">
      <c r="A75" s="143"/>
      <c r="L75" s="143"/>
    </row>
    <row r="76" spans="1:12" s="68" customFormat="1">
      <c r="A76" s="143"/>
      <c r="L76" s="143"/>
    </row>
    <row r="77" spans="1:12" s="68" customFormat="1">
      <c r="A77" s="143"/>
      <c r="L77" s="143"/>
    </row>
    <row r="78" spans="1:12" s="68" customFormat="1">
      <c r="A78" s="143"/>
      <c r="L78" s="143"/>
    </row>
    <row r="79" spans="1:12" s="68" customFormat="1">
      <c r="A79" s="143"/>
      <c r="L79" s="143"/>
    </row>
  </sheetData>
  <mergeCells count="11">
    <mergeCell ref="D6:E6"/>
    <mergeCell ref="F6:G6"/>
    <mergeCell ref="H6:I6"/>
    <mergeCell ref="J6:K6"/>
    <mergeCell ref="B1:K1"/>
    <mergeCell ref="B2:K2"/>
    <mergeCell ref="B3:K3"/>
    <mergeCell ref="B4:K4"/>
    <mergeCell ref="B5:K5"/>
    <mergeCell ref="B6:B7"/>
    <mergeCell ref="C6:C7"/>
  </mergeCells>
  <phoneticPr fontId="7"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81"/>
  <sheetViews>
    <sheetView topLeftCell="A19" zoomScaleNormal="100" workbookViewId="0">
      <selection activeCell="B2" sqref="B2:G2"/>
    </sheetView>
  </sheetViews>
  <sheetFormatPr defaultRowHeight="12.75"/>
  <cols>
    <col min="1" max="1" width="2.42578125" style="29" customWidth="1"/>
    <col min="2" max="2" width="40.140625" style="29" customWidth="1"/>
    <col min="3" max="3" width="10.7109375" style="153" bestFit="1" customWidth="1"/>
    <col min="4" max="4" width="1.140625" style="153" customWidth="1"/>
    <col min="5" max="5" width="13.42578125" style="153" bestFit="1" customWidth="1"/>
    <col min="6" max="6" width="1.140625" style="153" customWidth="1"/>
    <col min="7" max="7" width="15.5703125" style="153" bestFit="1" customWidth="1"/>
    <col min="8" max="8" width="10.85546875" style="67" customWidth="1"/>
    <col min="9" max="9" width="11.28515625" style="67" customWidth="1"/>
    <col min="10" max="13" width="9.140625" style="67"/>
    <col min="14" max="14" width="11.85546875" style="67" customWidth="1"/>
    <col min="15" max="18" width="9.140625" style="67"/>
    <col min="19" max="16384" width="9.140625" style="29"/>
  </cols>
  <sheetData>
    <row r="1" spans="1:18" ht="23.25">
      <c r="A1" s="26"/>
      <c r="B1" s="301" t="s">
        <v>47</v>
      </c>
      <c r="C1" s="301"/>
      <c r="D1" s="301"/>
      <c r="E1" s="301"/>
      <c r="F1" s="301"/>
      <c r="G1" s="301"/>
    </row>
    <row r="2" spans="1:18" ht="18">
      <c r="A2" s="26"/>
      <c r="B2" s="302" t="s">
        <v>115</v>
      </c>
      <c r="C2" s="302"/>
      <c r="D2" s="302"/>
      <c r="E2" s="302"/>
      <c r="F2" s="302"/>
      <c r="G2" s="302"/>
    </row>
    <row r="3" spans="1:18" ht="15">
      <c r="A3" s="26"/>
      <c r="B3" s="303" t="s">
        <v>215</v>
      </c>
      <c r="C3" s="303"/>
      <c r="D3" s="303"/>
      <c r="E3" s="303"/>
      <c r="F3" s="303"/>
      <c r="G3" s="303"/>
    </row>
    <row r="4" spans="1:18" s="148" customFormat="1">
      <c r="A4" s="146"/>
      <c r="B4" s="304"/>
      <c r="C4" s="304"/>
      <c r="D4" s="304"/>
      <c r="E4" s="304"/>
      <c r="F4" s="304"/>
      <c r="G4" s="304"/>
      <c r="H4" s="67"/>
      <c r="I4" s="67"/>
      <c r="J4" s="67"/>
      <c r="K4" s="67"/>
      <c r="L4" s="67"/>
      <c r="M4" s="67"/>
      <c r="N4" s="67"/>
      <c r="O4" s="67"/>
      <c r="P4" s="67"/>
      <c r="Q4" s="67"/>
      <c r="R4" s="67"/>
    </row>
    <row r="5" spans="1:18" ht="15.75" customHeight="1">
      <c r="A5" s="26"/>
      <c r="B5" s="300" t="s">
        <v>126</v>
      </c>
      <c r="C5" s="300"/>
      <c r="D5" s="300"/>
      <c r="E5" s="300"/>
      <c r="F5" s="300"/>
      <c r="G5" s="300"/>
    </row>
    <row r="6" spans="1:18" s="28" customFormat="1" ht="15.75" customHeight="1">
      <c r="B6" s="317"/>
      <c r="C6" s="317"/>
      <c r="D6" s="317"/>
      <c r="E6" s="317"/>
      <c r="F6" s="317"/>
      <c r="G6" s="317"/>
      <c r="H6" s="67"/>
      <c r="I6" s="67"/>
      <c r="J6" s="67"/>
      <c r="K6" s="67"/>
      <c r="L6" s="67"/>
      <c r="M6" s="67"/>
      <c r="N6" s="67"/>
      <c r="O6" s="67"/>
      <c r="P6" s="67"/>
      <c r="Q6" s="67"/>
      <c r="R6" s="67"/>
    </row>
    <row r="7" spans="1:18" s="67" customFormat="1" ht="15.75" customHeight="1">
      <c r="B7" s="318" t="s">
        <v>31</v>
      </c>
      <c r="C7" s="318"/>
      <c r="D7" s="318"/>
      <c r="E7" s="319">
        <f>Wkst!I30</f>
        <v>191855</v>
      </c>
      <c r="F7" s="318"/>
      <c r="G7" s="318"/>
    </row>
    <row r="8" spans="1:18" s="67" customFormat="1" ht="15.75" customHeight="1">
      <c r="B8" s="318" t="s">
        <v>216</v>
      </c>
      <c r="C8" s="319">
        <f>Wkst!H31</f>
        <v>1730</v>
      </c>
      <c r="D8" s="318"/>
      <c r="E8" s="318"/>
      <c r="F8" s="318"/>
      <c r="G8" s="318"/>
    </row>
    <row r="9" spans="1:18" s="67" customFormat="1" ht="15.75" customHeight="1" thickBot="1">
      <c r="B9" s="318" t="s">
        <v>220</v>
      </c>
      <c r="C9" s="330">
        <f>Wkst!H32</f>
        <v>1840</v>
      </c>
      <c r="D9" s="318"/>
      <c r="E9" s="330">
        <f>C8+C9</f>
        <v>3570</v>
      </c>
      <c r="F9" s="320"/>
      <c r="G9" s="318"/>
    </row>
    <row r="10" spans="1:18" s="67" customFormat="1" ht="15.75" customHeight="1">
      <c r="B10" s="321" t="s">
        <v>225</v>
      </c>
      <c r="C10" s="321"/>
      <c r="D10" s="321"/>
      <c r="E10" s="321"/>
      <c r="F10" s="321"/>
      <c r="G10" s="322">
        <f>E7-E9</f>
        <v>188285</v>
      </c>
    </row>
    <row r="11" spans="1:18" s="147" customFormat="1" ht="15.75" customHeight="1">
      <c r="B11" s="323"/>
      <c r="C11" s="323"/>
      <c r="D11" s="323"/>
      <c r="E11" s="323"/>
      <c r="F11" s="323"/>
      <c r="G11" s="323"/>
      <c r="H11" s="67"/>
      <c r="I11" s="67"/>
      <c r="J11" s="67"/>
      <c r="K11" s="67"/>
      <c r="L11" s="67"/>
      <c r="M11" s="67"/>
      <c r="N11" s="67"/>
      <c r="O11" s="67"/>
      <c r="P11" s="67"/>
      <c r="Q11" s="67"/>
      <c r="R11" s="67"/>
    </row>
    <row r="12" spans="1:18" ht="15.75" customHeight="1">
      <c r="A12" s="26"/>
      <c r="B12" s="324" t="s">
        <v>127</v>
      </c>
      <c r="C12" s="324"/>
      <c r="D12" s="324"/>
      <c r="E12" s="324"/>
      <c r="F12" s="324"/>
      <c r="G12" s="324"/>
    </row>
    <row r="13" spans="1:18" s="28" customFormat="1" ht="15.75" customHeight="1">
      <c r="B13" s="317"/>
      <c r="C13" s="317"/>
      <c r="D13" s="317"/>
      <c r="E13" s="317"/>
      <c r="F13" s="317"/>
      <c r="G13" s="317"/>
      <c r="H13" s="67"/>
      <c r="I13" s="67"/>
      <c r="J13" s="67"/>
      <c r="K13" s="67"/>
      <c r="L13" s="67"/>
      <c r="M13" s="67"/>
      <c r="N13" s="67"/>
      <c r="O13" s="67"/>
      <c r="P13" s="67"/>
      <c r="Q13" s="67"/>
      <c r="R13" s="67"/>
    </row>
    <row r="14" spans="1:18" s="67" customFormat="1" ht="15.75" customHeight="1">
      <c r="B14" s="67" t="str">
        <f>Adj.!C63</f>
        <v>Opening Inventory</v>
      </c>
      <c r="E14" s="332">
        <f>Wkst!D11</f>
        <v>62300</v>
      </c>
      <c r="F14" s="318"/>
      <c r="G14" s="318"/>
    </row>
    <row r="15" spans="1:18" s="67" customFormat="1" ht="15.75" customHeight="1">
      <c r="B15" s="325" t="str">
        <f>Wkst!B33</f>
        <v>Purchases</v>
      </c>
      <c r="C15" s="319">
        <f>Wkst!D33</f>
        <v>114685</v>
      </c>
      <c r="D15" s="318"/>
      <c r="F15" s="318"/>
      <c r="G15" s="318"/>
    </row>
    <row r="16" spans="1:18" s="67" customFormat="1" ht="15.75" customHeight="1">
      <c r="B16" s="325" t="s">
        <v>218</v>
      </c>
      <c r="C16" s="318">
        <f>Wkst!I34</f>
        <v>620</v>
      </c>
      <c r="D16" s="318"/>
      <c r="F16" s="318"/>
      <c r="G16" s="318"/>
    </row>
    <row r="17" spans="1:18" s="67" customFormat="1" ht="15.75" customHeight="1" thickBot="1">
      <c r="B17" s="325" t="s">
        <v>219</v>
      </c>
      <c r="C17" s="330">
        <f>Wkst!I35</f>
        <v>1460</v>
      </c>
      <c r="D17" s="318"/>
      <c r="F17" s="318"/>
      <c r="G17" s="318"/>
    </row>
    <row r="18" spans="1:18" s="67" customFormat="1" ht="15.75" customHeight="1">
      <c r="B18" s="67" t="s">
        <v>221</v>
      </c>
      <c r="C18" s="318"/>
      <c r="D18" s="318"/>
      <c r="E18" s="333">
        <f>C15-C16-C17</f>
        <v>112605</v>
      </c>
      <c r="F18" s="318"/>
      <c r="G18" s="318"/>
    </row>
    <row r="19" spans="1:18" s="67" customFormat="1" ht="15.75" customHeight="1" thickBot="1">
      <c r="B19" s="325" t="str">
        <f>Wkst!B36</f>
        <v>Freight-In</v>
      </c>
      <c r="D19" s="318"/>
      <c r="E19" s="330">
        <f>Wkst!H36</f>
        <v>723.5</v>
      </c>
      <c r="F19" s="318"/>
      <c r="G19" s="318"/>
    </row>
    <row r="20" spans="1:18" s="67" customFormat="1" ht="15.75" customHeight="1">
      <c r="B20" s="325" t="s">
        <v>222</v>
      </c>
      <c r="D20" s="318"/>
      <c r="E20" s="332">
        <f>E14+E18+E19</f>
        <v>175628.5</v>
      </c>
      <c r="F20" s="318"/>
      <c r="G20" s="318"/>
    </row>
    <row r="21" spans="1:18" s="67" customFormat="1" ht="15.75" customHeight="1" thickBot="1">
      <c r="B21" s="325" t="s">
        <v>223</v>
      </c>
      <c r="C21" s="318"/>
      <c r="D21" s="318"/>
      <c r="E21" s="334">
        <f>Wkst!J11</f>
        <v>58900</v>
      </c>
      <c r="F21" s="318"/>
      <c r="G21" s="318"/>
    </row>
    <row r="22" spans="1:18" s="67" customFormat="1" ht="15.75" customHeight="1">
      <c r="B22" s="335" t="s">
        <v>224</v>
      </c>
      <c r="C22" s="318"/>
      <c r="D22" s="318"/>
      <c r="E22" s="318"/>
      <c r="F22" s="318"/>
      <c r="G22" s="322">
        <f>E20-E21</f>
        <v>116728.5</v>
      </c>
    </row>
    <row r="23" spans="1:18" s="67" customFormat="1" ht="15.75" customHeight="1" thickBot="1">
      <c r="C23" s="321"/>
      <c r="D23" s="321"/>
      <c r="E23" s="321"/>
      <c r="F23" s="321"/>
      <c r="G23" s="336"/>
    </row>
    <row r="24" spans="1:18" s="28" customFormat="1" ht="15.75" customHeight="1">
      <c r="B24" s="335" t="s">
        <v>227</v>
      </c>
      <c r="C24" s="318"/>
      <c r="D24" s="318"/>
      <c r="E24" s="318"/>
      <c r="F24" s="318"/>
      <c r="G24" s="321">
        <f>G10-G22</f>
        <v>71556.5</v>
      </c>
      <c r="H24" s="67"/>
      <c r="I24" s="67"/>
      <c r="J24" s="67"/>
      <c r="K24" s="67"/>
      <c r="L24" s="67"/>
      <c r="M24" s="67"/>
      <c r="N24" s="67"/>
      <c r="O24" s="67"/>
      <c r="P24" s="67"/>
      <c r="Q24" s="67"/>
      <c r="R24" s="67"/>
    </row>
    <row r="25" spans="1:18" s="28" customFormat="1" ht="15.75" customHeight="1">
      <c r="B25" s="318"/>
      <c r="C25" s="318"/>
      <c r="D25" s="318"/>
      <c r="E25" s="318"/>
      <c r="F25" s="318"/>
      <c r="G25" s="318"/>
      <c r="H25" s="67"/>
      <c r="I25" s="67"/>
      <c r="J25" s="67"/>
      <c r="K25" s="67"/>
      <c r="L25" s="67"/>
      <c r="M25" s="67"/>
      <c r="N25" s="67"/>
      <c r="O25" s="67"/>
      <c r="P25" s="67"/>
      <c r="Q25" s="67"/>
      <c r="R25" s="67"/>
    </row>
    <row r="26" spans="1:18" ht="15.75" customHeight="1">
      <c r="A26" s="26"/>
      <c r="B26" s="324" t="s">
        <v>128</v>
      </c>
      <c r="C26" s="324"/>
      <c r="D26" s="324"/>
      <c r="E26" s="324"/>
      <c r="F26" s="324"/>
      <c r="G26" s="324"/>
    </row>
    <row r="27" spans="1:18" s="28" customFormat="1" ht="15.75" customHeight="1">
      <c r="B27" s="317"/>
      <c r="C27" s="317"/>
      <c r="D27" s="317"/>
      <c r="E27" s="317"/>
      <c r="F27" s="317"/>
      <c r="G27" s="317"/>
      <c r="H27" s="67"/>
      <c r="I27" s="67"/>
      <c r="J27" s="67"/>
      <c r="K27" s="67"/>
      <c r="L27" s="67"/>
      <c r="M27" s="67"/>
      <c r="N27" s="67"/>
      <c r="O27" s="67"/>
      <c r="P27" s="67"/>
      <c r="Q27" s="67"/>
      <c r="R27" s="67"/>
    </row>
    <row r="28" spans="1:18" s="67" customFormat="1" ht="15.75" customHeight="1">
      <c r="B28" s="318" t="str">
        <f>Wkst!B37</f>
        <v>Advertising Expense</v>
      </c>
      <c r="C28" s="318"/>
      <c r="D28" s="318"/>
      <c r="E28" s="319">
        <f>Wkst!H37</f>
        <v>420</v>
      </c>
      <c r="F28" s="318"/>
      <c r="G28" s="318"/>
    </row>
    <row r="29" spans="1:18" s="67" customFormat="1" ht="15.75" customHeight="1">
      <c r="B29" s="318" t="str">
        <f>Wkst!B38</f>
        <v>Automobile Expense</v>
      </c>
      <c r="C29" s="318"/>
      <c r="D29" s="318"/>
      <c r="E29" s="319">
        <f>Wkst!H38</f>
        <v>5775</v>
      </c>
      <c r="F29" s="318"/>
      <c r="G29" s="318"/>
    </row>
    <row r="30" spans="1:18" s="67" customFormat="1" ht="15.75" customHeight="1">
      <c r="B30" s="318" t="str">
        <f>Wkst!B39</f>
        <v>Amort. Expense - Furniture</v>
      </c>
      <c r="C30" s="318"/>
      <c r="D30" s="318"/>
      <c r="E30" s="319">
        <f>Wkst!H39</f>
        <v>2366</v>
      </c>
      <c r="F30" s="318"/>
      <c r="G30" s="318"/>
    </row>
    <row r="31" spans="1:18" s="67" customFormat="1" ht="15.75" customHeight="1">
      <c r="B31" s="318" t="str">
        <f>Wkst!B40</f>
        <v>Amort. Expense - Off. Equip</v>
      </c>
      <c r="C31" s="318"/>
      <c r="D31" s="318"/>
      <c r="E31" s="319">
        <f>Wkst!H40</f>
        <v>1176</v>
      </c>
      <c r="F31" s="318"/>
      <c r="G31" s="318"/>
    </row>
    <row r="32" spans="1:18" s="67" customFormat="1" ht="15.75" customHeight="1">
      <c r="B32" s="318" t="str">
        <f>Wkst!B41</f>
        <v>Amort. Expense - StoreEquipment</v>
      </c>
      <c r="C32" s="318"/>
      <c r="D32" s="318"/>
      <c r="E32" s="319">
        <f>Wkst!H41</f>
        <v>2150</v>
      </c>
      <c r="F32" s="318"/>
      <c r="G32" s="318"/>
    </row>
    <row r="33" spans="1:18" s="67" customFormat="1" ht="15.75" customHeight="1">
      <c r="B33" s="318" t="str">
        <f>Wkst!B42</f>
        <v>Amort. Expense - Automobile</v>
      </c>
      <c r="C33" s="318"/>
      <c r="D33" s="318"/>
      <c r="E33" s="319">
        <f>Wkst!H42</f>
        <v>6804</v>
      </c>
      <c r="F33" s="318"/>
      <c r="G33" s="318"/>
    </row>
    <row r="34" spans="1:18" s="67" customFormat="1" ht="15.75" customHeight="1">
      <c r="B34" s="318" t="str">
        <f>Wkst!B43</f>
        <v>Insurance Expense</v>
      </c>
      <c r="C34" s="318"/>
      <c r="D34" s="318"/>
      <c r="E34" s="319">
        <f>Wkst!H43</f>
        <v>1232</v>
      </c>
      <c r="F34" s="318"/>
      <c r="G34" s="318"/>
    </row>
    <row r="35" spans="1:18" s="67" customFormat="1" ht="15.75" customHeight="1">
      <c r="B35" s="318" t="str">
        <f>Wkst!B44</f>
        <v>Maintenance Expense</v>
      </c>
      <c r="C35" s="318"/>
      <c r="D35" s="318"/>
      <c r="E35" s="319">
        <f>Wkst!H44</f>
        <v>325</v>
      </c>
      <c r="F35" s="318"/>
      <c r="G35" s="318"/>
    </row>
    <row r="36" spans="1:18" s="67" customFormat="1" ht="15.75" customHeight="1">
      <c r="B36" s="318" t="str">
        <f>Wkst!B45</f>
        <v>Miscellaneous Expense</v>
      </c>
      <c r="C36" s="318"/>
      <c r="D36" s="318"/>
      <c r="E36" s="319">
        <f>Wkst!H45</f>
        <v>132.5</v>
      </c>
      <c r="F36" s="318"/>
      <c r="G36" s="318"/>
    </row>
    <row r="37" spans="1:18" s="67" customFormat="1" ht="15.75" customHeight="1">
      <c r="B37" s="318" t="str">
        <f>Wkst!B46</f>
        <v>Rent Expense</v>
      </c>
      <c r="C37" s="318"/>
      <c r="D37" s="318"/>
      <c r="E37" s="319">
        <f>Wkst!H46</f>
        <v>8800</v>
      </c>
      <c r="F37" s="318"/>
      <c r="G37" s="318"/>
    </row>
    <row r="38" spans="1:18" s="67" customFormat="1" ht="15.75" customHeight="1">
      <c r="B38" s="318" t="str">
        <f>Wkst!B47</f>
        <v>Supplies Expense</v>
      </c>
      <c r="C38" s="318"/>
      <c r="D38" s="318"/>
      <c r="E38" s="319">
        <f>Wkst!H47</f>
        <v>656.75</v>
      </c>
      <c r="F38" s="318"/>
      <c r="G38" s="318"/>
    </row>
    <row r="39" spans="1:18" s="67" customFormat="1" ht="15.75" customHeight="1" thickBot="1">
      <c r="B39" s="318" t="str">
        <f>Wkst!B48</f>
        <v>Utilities Expense</v>
      </c>
      <c r="C39" s="150"/>
      <c r="D39" s="150"/>
      <c r="E39" s="338">
        <f>Wkst!H48</f>
        <v>1925</v>
      </c>
      <c r="F39" s="150"/>
      <c r="G39" s="150"/>
    </row>
    <row r="40" spans="1:18" s="67" customFormat="1" ht="15.75" customHeight="1" thickBot="1">
      <c r="B40" s="67" t="s">
        <v>229</v>
      </c>
      <c r="C40" s="150"/>
      <c r="D40" s="150"/>
      <c r="E40" s="150"/>
      <c r="F40" s="150"/>
      <c r="G40" s="339">
        <f>SUM(E28:E39)</f>
        <v>31762.25</v>
      </c>
    </row>
    <row r="41" spans="1:18" s="67" customFormat="1" ht="23.25" customHeight="1">
      <c r="F41" s="151"/>
      <c r="G41" s="155"/>
    </row>
    <row r="42" spans="1:18" s="67" customFormat="1" ht="48" customHeight="1">
      <c r="B42" s="337" t="s">
        <v>228</v>
      </c>
      <c r="C42" s="151"/>
      <c r="D42" s="151"/>
      <c r="E42" s="151"/>
      <c r="F42" s="150"/>
      <c r="G42" s="150">
        <f>G24-G40</f>
        <v>39794.25</v>
      </c>
    </row>
    <row r="43" spans="1:18" s="67" customFormat="1">
      <c r="C43" s="150"/>
      <c r="D43" s="150"/>
      <c r="E43" s="150"/>
      <c r="F43" s="150"/>
      <c r="G43" s="152"/>
    </row>
    <row r="44" spans="1:18" s="67" customFormat="1" ht="15.75" customHeight="1" thickBot="1">
      <c r="B44" s="318" t="str">
        <f>Wkst!B49</f>
        <v>Interest Expense</v>
      </c>
      <c r="C44" s="150"/>
      <c r="D44" s="150"/>
      <c r="E44" s="339">
        <f>Wkst!H49</f>
        <v>5512.5</v>
      </c>
      <c r="F44" s="150"/>
      <c r="G44" s="152"/>
    </row>
    <row r="45" spans="1:18" s="67" customFormat="1" ht="15.75" customHeight="1" thickBot="1">
      <c r="B45" s="318" t="s">
        <v>230</v>
      </c>
      <c r="C45" s="150"/>
      <c r="D45" s="150"/>
      <c r="F45" s="150"/>
      <c r="G45" s="339">
        <f>E44</f>
        <v>5512.5</v>
      </c>
    </row>
    <row r="46" spans="1:18" s="67" customFormat="1" ht="15.75" customHeight="1">
      <c r="B46" s="318"/>
      <c r="C46" s="150"/>
      <c r="D46" s="150"/>
      <c r="E46" s="150"/>
      <c r="F46" s="150"/>
      <c r="G46" s="150"/>
    </row>
    <row r="47" spans="1:18" s="67" customFormat="1" ht="15.75" customHeight="1" thickBot="1">
      <c r="B47" s="154" t="s">
        <v>197</v>
      </c>
      <c r="C47" s="156"/>
      <c r="D47" s="156"/>
      <c r="E47" s="156"/>
      <c r="F47" s="156"/>
      <c r="G47" s="340">
        <f>G42-G45</f>
        <v>34281.75</v>
      </c>
    </row>
    <row r="48" spans="1:18" s="28" customFormat="1" ht="13.5" thickTop="1">
      <c r="A48" s="67"/>
      <c r="B48" s="318"/>
      <c r="C48" s="150"/>
      <c r="D48" s="150"/>
      <c r="E48" s="150"/>
      <c r="F48" s="150"/>
      <c r="G48" s="150"/>
      <c r="H48" s="67"/>
      <c r="I48" s="67"/>
      <c r="J48" s="67"/>
      <c r="K48" s="67"/>
      <c r="L48" s="67"/>
      <c r="M48" s="67"/>
      <c r="N48" s="67"/>
      <c r="O48" s="67"/>
      <c r="P48" s="67"/>
      <c r="Q48" s="67"/>
      <c r="R48" s="67"/>
    </row>
    <row r="49" spans="1:18" s="28" customFormat="1">
      <c r="A49" s="67"/>
      <c r="B49" s="318"/>
      <c r="C49" s="150"/>
      <c r="D49" s="150"/>
      <c r="E49" s="150"/>
      <c r="F49" s="150"/>
      <c r="G49" s="150"/>
      <c r="H49" s="67"/>
      <c r="I49" s="67"/>
      <c r="J49" s="67"/>
      <c r="K49" s="67"/>
      <c r="L49" s="67"/>
      <c r="M49" s="67"/>
      <c r="N49" s="67"/>
      <c r="O49" s="67"/>
      <c r="P49" s="67"/>
      <c r="Q49" s="67"/>
      <c r="R49" s="67"/>
    </row>
    <row r="50" spans="1:18" s="28" customFormat="1">
      <c r="A50" s="67"/>
      <c r="B50" s="318"/>
      <c r="C50" s="150"/>
      <c r="D50" s="150"/>
      <c r="E50" s="150"/>
      <c r="F50" s="150"/>
      <c r="G50" s="150"/>
      <c r="H50" s="67"/>
      <c r="I50" s="67"/>
      <c r="J50" s="67"/>
      <c r="K50" s="67"/>
      <c r="L50" s="67"/>
      <c r="M50" s="67"/>
      <c r="N50" s="67"/>
      <c r="O50" s="67"/>
      <c r="P50" s="67"/>
      <c r="Q50" s="67"/>
      <c r="R50" s="67"/>
    </row>
    <row r="51" spans="1:18" s="28" customFormat="1">
      <c r="A51" s="67"/>
      <c r="B51" s="318"/>
      <c r="C51" s="150"/>
      <c r="D51" s="150"/>
      <c r="E51" s="150"/>
      <c r="F51" s="150"/>
      <c r="G51" s="150"/>
      <c r="H51" s="67"/>
      <c r="I51" s="67"/>
      <c r="J51" s="67"/>
      <c r="K51" s="67"/>
      <c r="L51" s="67"/>
      <c r="M51" s="67"/>
      <c r="N51" s="67"/>
      <c r="O51" s="67"/>
      <c r="P51" s="67"/>
      <c r="Q51" s="67"/>
      <c r="R51" s="67"/>
    </row>
    <row r="52" spans="1:18" s="28" customFormat="1">
      <c r="A52" s="67"/>
      <c r="B52" s="67"/>
      <c r="C52" s="150"/>
      <c r="D52" s="150"/>
      <c r="E52" s="150"/>
      <c r="F52" s="150"/>
      <c r="G52" s="150"/>
      <c r="H52" s="67"/>
      <c r="I52" s="67"/>
      <c r="J52" s="67"/>
      <c r="K52" s="67"/>
      <c r="L52" s="67"/>
      <c r="M52" s="67"/>
      <c r="N52" s="67"/>
      <c r="O52" s="67"/>
      <c r="P52" s="67"/>
      <c r="Q52" s="67"/>
      <c r="R52" s="67"/>
    </row>
    <row r="53" spans="1:18" s="28" customFormat="1">
      <c r="A53" s="67"/>
      <c r="B53" s="67"/>
      <c r="C53" s="150"/>
      <c r="D53" s="150"/>
      <c r="E53" s="150"/>
      <c r="F53" s="150"/>
      <c r="G53" s="150"/>
      <c r="H53" s="67"/>
      <c r="I53" s="67"/>
      <c r="J53" s="67"/>
      <c r="K53" s="67"/>
      <c r="L53" s="67"/>
      <c r="M53" s="67"/>
      <c r="N53" s="67"/>
      <c r="O53" s="67"/>
      <c r="P53" s="67"/>
      <c r="Q53" s="67"/>
      <c r="R53" s="67"/>
    </row>
    <row r="54" spans="1:18" s="28" customFormat="1">
      <c r="A54" s="67"/>
      <c r="B54" s="67"/>
      <c r="C54" s="150"/>
      <c r="D54" s="150"/>
      <c r="E54" s="150"/>
      <c r="F54" s="150"/>
      <c r="G54" s="150"/>
      <c r="H54" s="67"/>
      <c r="I54" s="67"/>
      <c r="J54" s="67"/>
      <c r="K54" s="67"/>
      <c r="L54" s="67"/>
      <c r="M54" s="67"/>
      <c r="N54" s="67"/>
      <c r="O54" s="67"/>
      <c r="P54" s="67"/>
      <c r="Q54" s="67"/>
      <c r="R54" s="67"/>
    </row>
    <row r="55" spans="1:18" s="28" customFormat="1">
      <c r="A55" s="67"/>
      <c r="B55" s="67"/>
      <c r="C55" s="150"/>
      <c r="D55" s="150"/>
      <c r="E55" s="150"/>
      <c r="F55" s="150"/>
      <c r="G55" s="150"/>
      <c r="H55" s="67"/>
      <c r="I55" s="67"/>
      <c r="J55" s="67"/>
      <c r="K55" s="67"/>
      <c r="L55" s="67"/>
      <c r="M55" s="67"/>
      <c r="N55" s="67"/>
      <c r="O55" s="67"/>
      <c r="P55" s="67"/>
      <c r="Q55" s="67"/>
      <c r="R55" s="67"/>
    </row>
    <row r="56" spans="1:18" s="28" customFormat="1">
      <c r="A56" s="67"/>
      <c r="B56" s="67"/>
      <c r="C56" s="150"/>
      <c r="D56" s="150"/>
      <c r="E56" s="150"/>
      <c r="F56" s="150"/>
      <c r="G56" s="150"/>
      <c r="H56" s="67"/>
      <c r="I56" s="67"/>
      <c r="J56" s="67"/>
      <c r="K56" s="67"/>
      <c r="L56" s="67"/>
      <c r="M56" s="67"/>
      <c r="N56" s="67"/>
      <c r="O56" s="67"/>
      <c r="P56" s="67"/>
      <c r="Q56" s="67"/>
      <c r="R56" s="67"/>
    </row>
    <row r="57" spans="1:18">
      <c r="A57" s="98"/>
      <c r="B57" s="98"/>
      <c r="C57" s="149"/>
      <c r="D57" s="149"/>
      <c r="E57" s="149"/>
      <c r="F57" s="149"/>
      <c r="G57" s="149"/>
    </row>
    <row r="58" spans="1:18">
      <c r="A58" s="98"/>
      <c r="B58" s="98"/>
      <c r="C58" s="149"/>
      <c r="D58" s="149"/>
      <c r="E58" s="149"/>
      <c r="F58" s="149"/>
      <c r="G58" s="149"/>
    </row>
    <row r="59" spans="1:18">
      <c r="A59" s="98"/>
      <c r="B59" s="98"/>
      <c r="C59" s="149"/>
      <c r="D59" s="149"/>
      <c r="E59" s="149"/>
      <c r="F59" s="149"/>
      <c r="G59" s="149"/>
    </row>
    <row r="60" spans="1:18">
      <c r="A60" s="98"/>
      <c r="B60" s="98"/>
      <c r="C60" s="149"/>
      <c r="D60" s="149"/>
      <c r="E60" s="149"/>
      <c r="F60" s="149"/>
      <c r="G60" s="149"/>
    </row>
    <row r="61" spans="1:18">
      <c r="A61" s="98"/>
      <c r="B61" s="98"/>
      <c r="C61" s="149"/>
      <c r="D61" s="149"/>
      <c r="E61" s="149"/>
      <c r="F61" s="149"/>
      <c r="G61" s="149"/>
    </row>
    <row r="62" spans="1:18">
      <c r="A62" s="98"/>
      <c r="B62" s="98"/>
      <c r="C62" s="149"/>
      <c r="D62" s="149"/>
      <c r="E62" s="149"/>
      <c r="F62" s="149"/>
      <c r="G62" s="149"/>
    </row>
    <row r="63" spans="1:18">
      <c r="A63" s="98"/>
      <c r="B63" s="98"/>
      <c r="C63" s="149"/>
      <c r="D63" s="149"/>
      <c r="E63" s="149"/>
      <c r="F63" s="149"/>
      <c r="G63" s="149"/>
    </row>
    <row r="64" spans="1:18">
      <c r="A64" s="98"/>
      <c r="B64" s="98"/>
      <c r="C64" s="149"/>
      <c r="D64" s="149"/>
      <c r="E64" s="149"/>
      <c r="F64" s="149"/>
      <c r="G64" s="149"/>
    </row>
    <row r="65" spans="1:7">
      <c r="A65" s="98"/>
      <c r="B65" s="98"/>
      <c r="C65" s="149"/>
      <c r="D65" s="149"/>
      <c r="E65" s="149"/>
      <c r="F65" s="149"/>
      <c r="G65" s="149"/>
    </row>
    <row r="66" spans="1:7">
      <c r="A66" s="98"/>
      <c r="B66" s="98"/>
      <c r="C66" s="149"/>
      <c r="D66" s="149"/>
      <c r="E66" s="149"/>
      <c r="F66" s="149"/>
      <c r="G66" s="149"/>
    </row>
    <row r="67" spans="1:7">
      <c r="A67" s="98"/>
      <c r="B67" s="98"/>
      <c r="C67" s="149"/>
      <c r="D67" s="149"/>
      <c r="E67" s="149"/>
      <c r="F67" s="149"/>
      <c r="G67" s="149"/>
    </row>
    <row r="68" spans="1:7">
      <c r="A68" s="98"/>
      <c r="B68" s="98"/>
      <c r="C68" s="149"/>
      <c r="D68" s="149"/>
      <c r="E68" s="149"/>
      <c r="F68" s="149"/>
      <c r="G68" s="149"/>
    </row>
    <row r="69" spans="1:7">
      <c r="A69" s="98"/>
      <c r="B69" s="98"/>
      <c r="C69" s="149"/>
      <c r="D69" s="149"/>
      <c r="E69" s="149"/>
      <c r="F69" s="149"/>
      <c r="G69" s="149"/>
    </row>
    <row r="70" spans="1:7">
      <c r="A70" s="98"/>
      <c r="B70" s="98"/>
      <c r="C70" s="149"/>
      <c r="D70" s="149"/>
      <c r="E70" s="149"/>
      <c r="F70" s="149"/>
      <c r="G70" s="149"/>
    </row>
    <row r="71" spans="1:7">
      <c r="A71" s="98"/>
      <c r="B71" s="98"/>
      <c r="C71" s="149"/>
      <c r="D71" s="149"/>
      <c r="E71" s="149"/>
      <c r="F71" s="149"/>
      <c r="G71" s="149"/>
    </row>
    <row r="72" spans="1:7">
      <c r="A72" s="98"/>
      <c r="B72" s="98"/>
      <c r="C72" s="149"/>
      <c r="D72" s="149"/>
      <c r="E72" s="149"/>
      <c r="F72" s="149"/>
      <c r="G72" s="149"/>
    </row>
    <row r="73" spans="1:7">
      <c r="A73" s="98"/>
      <c r="B73" s="98"/>
      <c r="C73" s="149"/>
      <c r="D73" s="149"/>
      <c r="E73" s="149"/>
      <c r="F73" s="149"/>
      <c r="G73" s="149"/>
    </row>
    <row r="74" spans="1:7">
      <c r="A74" s="98"/>
      <c r="B74" s="98"/>
      <c r="C74" s="149"/>
      <c r="D74" s="149"/>
      <c r="E74" s="149"/>
      <c r="F74" s="149"/>
      <c r="G74" s="149"/>
    </row>
    <row r="75" spans="1:7">
      <c r="A75" s="98"/>
      <c r="B75" s="98"/>
      <c r="C75" s="149"/>
      <c r="D75" s="149"/>
      <c r="E75" s="149"/>
      <c r="F75" s="149"/>
      <c r="G75" s="149"/>
    </row>
    <row r="76" spans="1:7">
      <c r="A76" s="98"/>
      <c r="B76" s="98"/>
      <c r="C76" s="149"/>
      <c r="D76" s="149"/>
      <c r="E76" s="149"/>
      <c r="F76" s="149"/>
      <c r="G76" s="149"/>
    </row>
    <row r="77" spans="1:7">
      <c r="A77" s="98"/>
      <c r="B77" s="98"/>
      <c r="C77" s="149"/>
      <c r="D77" s="149"/>
      <c r="E77" s="149"/>
      <c r="F77" s="149"/>
      <c r="G77" s="149"/>
    </row>
    <row r="78" spans="1:7">
      <c r="A78" s="98"/>
      <c r="B78" s="98"/>
      <c r="C78" s="149"/>
      <c r="D78" s="149"/>
      <c r="E78" s="149"/>
      <c r="F78" s="149"/>
      <c r="G78" s="149"/>
    </row>
    <row r="79" spans="1:7">
      <c r="A79" s="98"/>
      <c r="B79" s="98"/>
      <c r="C79" s="149"/>
      <c r="D79" s="149"/>
      <c r="E79" s="149"/>
      <c r="F79" s="149"/>
      <c r="G79" s="149"/>
    </row>
    <row r="80" spans="1:7">
      <c r="A80" s="98"/>
      <c r="B80" s="98"/>
      <c r="C80" s="149"/>
      <c r="D80" s="149"/>
      <c r="E80" s="149"/>
      <c r="F80" s="149"/>
      <c r="G80" s="149"/>
    </row>
    <row r="81" spans="1:7">
      <c r="A81" s="98"/>
      <c r="B81" s="98"/>
      <c r="C81" s="149"/>
      <c r="D81" s="149"/>
      <c r="E81" s="149"/>
      <c r="F81" s="149"/>
      <c r="G81" s="149"/>
    </row>
  </sheetData>
  <mergeCells count="7">
    <mergeCell ref="B5:G5"/>
    <mergeCell ref="B12:G12"/>
    <mergeCell ref="B26:G26"/>
    <mergeCell ref="B1:G1"/>
    <mergeCell ref="B2:G2"/>
    <mergeCell ref="B3:G3"/>
    <mergeCell ref="B4:G4"/>
  </mergeCells>
  <phoneticPr fontId="7"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81"/>
  <sheetViews>
    <sheetView topLeftCell="A4" workbookViewId="0">
      <selection activeCell="LR20" sqref="LR20"/>
    </sheetView>
  </sheetViews>
  <sheetFormatPr defaultRowHeight="12.75"/>
  <cols>
    <col min="1" max="1" width="2.28515625" style="29" customWidth="1"/>
    <col min="2" max="2" width="39.42578125" style="29" bestFit="1" customWidth="1"/>
    <col min="3" max="3" width="11.28515625" style="153" bestFit="1" customWidth="1"/>
    <col min="4" max="4" width="2.28515625" style="153" customWidth="1"/>
    <col min="5" max="5" width="11.28515625" style="153" bestFit="1" customWidth="1"/>
    <col min="6" max="6" width="2" style="153" customWidth="1"/>
    <col min="7" max="7" width="14" style="153" bestFit="1" customWidth="1"/>
    <col min="8" max="8" width="4.85546875" style="28" customWidth="1"/>
    <col min="9" max="15" width="9.140625" style="28"/>
    <col min="16" max="16384" width="9.140625" style="29"/>
  </cols>
  <sheetData>
    <row r="1" spans="1:7" ht="23.25">
      <c r="A1" s="26"/>
      <c r="B1" s="301" t="s">
        <v>47</v>
      </c>
      <c r="C1" s="301"/>
      <c r="D1" s="301"/>
      <c r="E1" s="301"/>
      <c r="F1" s="301"/>
      <c r="G1" s="301"/>
    </row>
    <row r="2" spans="1:7" ht="18">
      <c r="A2" s="26"/>
      <c r="B2" s="302" t="s">
        <v>116</v>
      </c>
      <c r="C2" s="302"/>
      <c r="D2" s="302"/>
      <c r="E2" s="302"/>
      <c r="F2" s="302"/>
      <c r="G2" s="302"/>
    </row>
    <row r="3" spans="1:7" ht="15">
      <c r="A3" s="26"/>
      <c r="B3" s="306" t="s">
        <v>231</v>
      </c>
      <c r="C3" s="306"/>
      <c r="D3" s="306"/>
      <c r="E3" s="306"/>
      <c r="F3" s="306"/>
      <c r="G3" s="306"/>
    </row>
    <row r="4" spans="1:7" s="28" customFormat="1">
      <c r="B4" s="157"/>
      <c r="C4" s="160"/>
      <c r="D4" s="160"/>
      <c r="E4" s="160"/>
      <c r="F4" s="160"/>
      <c r="G4" s="160"/>
    </row>
    <row r="5" spans="1:7" ht="18">
      <c r="A5" s="26"/>
      <c r="B5" s="307" t="s">
        <v>125</v>
      </c>
      <c r="C5" s="307"/>
      <c r="D5" s="307"/>
      <c r="E5" s="307"/>
      <c r="F5" s="307"/>
      <c r="G5" s="307"/>
    </row>
    <row r="6" spans="1:7" s="28" customFormat="1">
      <c r="B6" s="326"/>
      <c r="C6" s="326"/>
      <c r="D6" s="326"/>
      <c r="E6" s="326"/>
      <c r="F6" s="326"/>
      <c r="G6" s="326"/>
    </row>
    <row r="7" spans="1:7" s="67" customFormat="1" ht="15">
      <c r="B7" s="341" t="s">
        <v>232</v>
      </c>
      <c r="C7" s="342"/>
      <c r="D7" s="342"/>
      <c r="E7" s="342"/>
      <c r="F7" s="342"/>
      <c r="G7" s="342"/>
    </row>
    <row r="8" spans="1:7" s="67" customFormat="1">
      <c r="B8" s="343" t="s">
        <v>20</v>
      </c>
      <c r="C8" s="342"/>
      <c r="D8" s="342"/>
      <c r="E8" s="344">
        <f>Wkst!J9</f>
        <v>54789.760000000002</v>
      </c>
      <c r="F8" s="342"/>
      <c r="G8" s="342"/>
    </row>
    <row r="9" spans="1:7" s="67" customFormat="1">
      <c r="B9" s="343" t="s">
        <v>21</v>
      </c>
      <c r="C9" s="342"/>
      <c r="D9" s="342"/>
      <c r="E9" s="345">
        <f>Wkst!J10</f>
        <v>19138.8</v>
      </c>
      <c r="F9" s="342"/>
      <c r="G9" s="342"/>
    </row>
    <row r="10" spans="1:7" s="67" customFormat="1">
      <c r="B10" s="343" t="s">
        <v>22</v>
      </c>
      <c r="C10" s="342"/>
      <c r="D10" s="342"/>
      <c r="E10" s="342">
        <f>Wkst!J11</f>
        <v>58900</v>
      </c>
      <c r="F10" s="342"/>
      <c r="G10" s="342"/>
    </row>
    <row r="11" spans="1:7" s="67" customFormat="1">
      <c r="B11" s="343" t="s">
        <v>23</v>
      </c>
      <c r="C11" s="342"/>
      <c r="D11" s="342"/>
      <c r="E11" s="342">
        <f>Wkst!J12</f>
        <v>4800</v>
      </c>
      <c r="F11" s="342"/>
      <c r="G11" s="342"/>
    </row>
    <row r="12" spans="1:7" s="67" customFormat="1" ht="13.5" thickBot="1">
      <c r="B12" s="343" t="s">
        <v>24</v>
      </c>
      <c r="C12" s="342"/>
      <c r="D12" s="342"/>
      <c r="E12" s="352">
        <f>Wkst!J13</f>
        <v>416</v>
      </c>
      <c r="F12" s="347"/>
      <c r="G12" s="342"/>
    </row>
    <row r="13" spans="1:7" s="67" customFormat="1">
      <c r="B13" s="348" t="s">
        <v>233</v>
      </c>
      <c r="C13" s="342"/>
      <c r="D13" s="342"/>
      <c r="E13" s="342"/>
      <c r="F13" s="342"/>
      <c r="G13" s="342">
        <f>SUM(E8:E12)</f>
        <v>138044.56</v>
      </c>
    </row>
    <row r="14" spans="1:7" s="67" customFormat="1"/>
    <row r="15" spans="1:7" s="67" customFormat="1" ht="15">
      <c r="B15" s="341" t="s">
        <v>234</v>
      </c>
      <c r="C15" s="342"/>
      <c r="D15" s="342"/>
      <c r="E15" s="342"/>
      <c r="F15" s="342"/>
      <c r="G15" s="342"/>
    </row>
    <row r="16" spans="1:7" s="67" customFormat="1" ht="14.25">
      <c r="B16" s="349" t="s">
        <v>25</v>
      </c>
      <c r="C16" s="342">
        <f>Wkst!J14</f>
        <v>16900</v>
      </c>
      <c r="D16" s="342"/>
      <c r="E16" s="342"/>
      <c r="F16" s="342"/>
      <c r="G16" s="342"/>
    </row>
    <row r="17" spans="2:7" s="67" customFormat="1">
      <c r="B17" s="343" t="s">
        <v>235</v>
      </c>
      <c r="C17" s="346">
        <f>Wkst!K15</f>
        <v>7436</v>
      </c>
      <c r="D17" s="347"/>
      <c r="E17" s="342">
        <f>C16-C17</f>
        <v>9464</v>
      </c>
      <c r="F17" s="342"/>
      <c r="G17" s="342"/>
    </row>
    <row r="18" spans="2:7" s="67" customFormat="1">
      <c r="B18" s="343" t="s">
        <v>26</v>
      </c>
      <c r="C18" s="342">
        <f>Wkst!J16</f>
        <v>9800</v>
      </c>
      <c r="D18" s="342"/>
      <c r="E18" s="342"/>
      <c r="F18" s="342"/>
      <c r="G18" s="342"/>
    </row>
    <row r="19" spans="2:7" s="67" customFormat="1">
      <c r="B19" s="343" t="s">
        <v>236</v>
      </c>
      <c r="C19" s="346">
        <f>Wkst!K17</f>
        <v>5096</v>
      </c>
      <c r="D19" s="347"/>
      <c r="E19" s="342">
        <f>C18-C19</f>
        <v>4704</v>
      </c>
      <c r="F19" s="342"/>
      <c r="G19" s="342"/>
    </row>
    <row r="20" spans="2:7" s="67" customFormat="1">
      <c r="B20" s="343" t="s">
        <v>99</v>
      </c>
      <c r="C20" s="342">
        <f>Wkst!J18</f>
        <v>21500</v>
      </c>
      <c r="D20" s="342"/>
      <c r="E20" s="342"/>
      <c r="F20" s="342"/>
      <c r="G20" s="342"/>
    </row>
    <row r="21" spans="2:7" s="67" customFormat="1">
      <c r="B21" s="343" t="s">
        <v>239</v>
      </c>
      <c r="C21" s="346">
        <f>Wkst!K19</f>
        <v>12900</v>
      </c>
      <c r="D21" s="347"/>
      <c r="E21" s="347">
        <f>C20-C21</f>
        <v>8600</v>
      </c>
      <c r="F21" s="347"/>
      <c r="G21" s="342"/>
    </row>
    <row r="22" spans="2:7" s="67" customFormat="1">
      <c r="B22" s="343" t="s">
        <v>27</v>
      </c>
      <c r="C22" s="342">
        <f>Wkst!J20</f>
        <v>32400</v>
      </c>
      <c r="D22" s="342"/>
      <c r="E22" s="342"/>
    </row>
    <row r="23" spans="2:7" s="67" customFormat="1">
      <c r="B23" s="343" t="s">
        <v>240</v>
      </c>
      <c r="C23" s="346">
        <f>Wkst!K21</f>
        <v>16524</v>
      </c>
      <c r="D23" s="347"/>
      <c r="E23" s="346">
        <f>C22-C23</f>
        <v>15876</v>
      </c>
    </row>
    <row r="24" spans="2:7" s="67" customFormat="1">
      <c r="B24" s="348" t="s">
        <v>237</v>
      </c>
      <c r="C24" s="342"/>
      <c r="D24" s="342"/>
      <c r="E24" s="342"/>
      <c r="F24" s="342"/>
      <c r="G24" s="346">
        <f>SUM(E17:E23)</f>
        <v>38644</v>
      </c>
    </row>
    <row r="25" spans="2:7" s="67" customFormat="1">
      <c r="B25" s="343"/>
      <c r="C25" s="342"/>
      <c r="D25" s="342"/>
      <c r="E25" s="342"/>
      <c r="F25" s="342"/>
      <c r="G25" s="342"/>
    </row>
    <row r="26" spans="2:7" s="67" customFormat="1" ht="15.75" thickBot="1">
      <c r="B26" s="341" t="s">
        <v>238</v>
      </c>
      <c r="C26" s="350"/>
      <c r="D26" s="350"/>
      <c r="E26" s="350"/>
      <c r="F26" s="350"/>
      <c r="G26" s="351">
        <f>SUM(G12:G24)</f>
        <v>176688.56</v>
      </c>
    </row>
    <row r="27" spans="2:7" s="28" customFormat="1" ht="13.5" thickTop="1">
      <c r="B27" s="326"/>
      <c r="C27" s="326"/>
      <c r="D27" s="326"/>
      <c r="E27" s="326"/>
      <c r="F27" s="326"/>
      <c r="G27" s="326"/>
    </row>
    <row r="28" spans="2:7" s="28" customFormat="1" ht="18">
      <c r="B28" s="329" t="s">
        <v>129</v>
      </c>
      <c r="C28" s="329"/>
      <c r="D28" s="329"/>
      <c r="E28" s="329"/>
      <c r="F28" s="329"/>
      <c r="G28" s="329"/>
    </row>
    <row r="29" spans="2:7" s="28" customFormat="1">
      <c r="B29" s="326"/>
      <c r="C29" s="326"/>
      <c r="D29" s="326"/>
      <c r="E29" s="326"/>
      <c r="F29" s="326"/>
      <c r="G29" s="326"/>
    </row>
    <row r="30" spans="2:7" s="28" customFormat="1" ht="15">
      <c r="B30" s="341" t="s">
        <v>241</v>
      </c>
      <c r="C30" s="342"/>
      <c r="D30" s="342"/>
      <c r="E30" s="342"/>
      <c r="F30" s="342"/>
      <c r="G30" s="342"/>
    </row>
    <row r="31" spans="2:7" s="28" customFormat="1">
      <c r="B31" s="343" t="s">
        <v>28</v>
      </c>
      <c r="C31" s="345"/>
      <c r="D31" s="342"/>
      <c r="E31" s="344">
        <f>Wkst!K22</f>
        <v>25618.6</v>
      </c>
      <c r="F31" s="342"/>
      <c r="G31" s="342"/>
    </row>
    <row r="32" spans="2:7" s="28" customFormat="1">
      <c r="B32" s="28" t="s">
        <v>254</v>
      </c>
      <c r="E32" s="357">
        <f>Wkst!K23</f>
        <v>472.5</v>
      </c>
    </row>
    <row r="33" spans="2:7" s="28" customFormat="1">
      <c r="B33" s="343" t="s">
        <v>156</v>
      </c>
      <c r="C33" s="342">
        <f>Wkst!K24</f>
        <v>12842.5</v>
      </c>
      <c r="D33" s="342"/>
      <c r="E33" s="342"/>
      <c r="F33" s="342"/>
      <c r="G33" s="342"/>
    </row>
    <row r="34" spans="2:7" s="28" customFormat="1">
      <c r="B34" s="343" t="s">
        <v>242</v>
      </c>
      <c r="C34" s="346">
        <f>Wkst!J25</f>
        <v>4871.79</v>
      </c>
      <c r="D34" s="347"/>
      <c r="E34" s="346">
        <f>C33-C34</f>
        <v>7970.71</v>
      </c>
      <c r="F34" s="342"/>
      <c r="G34" s="342"/>
    </row>
    <row r="35" spans="2:7" s="28" customFormat="1">
      <c r="B35" s="353" t="s">
        <v>243</v>
      </c>
      <c r="C35" s="342"/>
      <c r="D35" s="342"/>
      <c r="E35" s="342"/>
      <c r="F35" s="342"/>
      <c r="G35" s="342">
        <f>E31+E32+E34</f>
        <v>34061.81</v>
      </c>
    </row>
    <row r="36" spans="2:7" s="28" customFormat="1" ht="15">
      <c r="B36" s="341" t="s">
        <v>244</v>
      </c>
      <c r="C36" s="342"/>
      <c r="D36" s="342"/>
      <c r="E36" s="342"/>
      <c r="F36" s="342"/>
      <c r="G36" s="342"/>
    </row>
    <row r="37" spans="2:7" s="28" customFormat="1">
      <c r="B37" s="343" t="s">
        <v>29</v>
      </c>
      <c r="C37" s="342"/>
      <c r="D37" s="342"/>
      <c r="E37" s="342">
        <f>Wkst!K26</f>
        <v>4500</v>
      </c>
      <c r="F37" s="342"/>
      <c r="G37" s="342"/>
    </row>
    <row r="38" spans="2:7" s="28" customFormat="1">
      <c r="B38" s="343" t="s">
        <v>30</v>
      </c>
      <c r="C38" s="342"/>
      <c r="D38" s="342"/>
      <c r="E38" s="346">
        <f>Wkst!K27</f>
        <v>35000</v>
      </c>
      <c r="F38" s="342"/>
      <c r="G38" s="345"/>
    </row>
    <row r="39" spans="2:7" s="28" customFormat="1" ht="13.5" thickBot="1">
      <c r="B39" s="353" t="s">
        <v>245</v>
      </c>
      <c r="C39" s="342"/>
      <c r="D39" s="342"/>
      <c r="E39" s="347"/>
      <c r="F39" s="342"/>
      <c r="G39" s="352">
        <f>E37+E38</f>
        <v>39500</v>
      </c>
    </row>
    <row r="40" spans="2:7" s="28" customFormat="1" ht="15">
      <c r="B40" s="341" t="s">
        <v>246</v>
      </c>
      <c r="C40" s="342"/>
      <c r="D40" s="342"/>
      <c r="E40" s="342"/>
      <c r="F40" s="342"/>
      <c r="G40" s="342">
        <f>G35+G39</f>
        <v>73561.81</v>
      </c>
    </row>
    <row r="41" spans="2:7" s="28" customFormat="1"/>
    <row r="42" spans="2:7" s="28" customFormat="1" ht="15">
      <c r="B42" s="341" t="s">
        <v>247</v>
      </c>
      <c r="C42" s="342"/>
      <c r="D42" s="342"/>
      <c r="E42" s="342"/>
      <c r="F42" s="342"/>
      <c r="G42" s="342"/>
    </row>
    <row r="43" spans="2:7" s="28" customFormat="1">
      <c r="B43" s="343" t="s">
        <v>248</v>
      </c>
      <c r="C43" s="342"/>
      <c r="D43" s="342"/>
      <c r="E43" s="342">
        <f>Wkst!K28</f>
        <v>92958</v>
      </c>
      <c r="F43" s="342"/>
      <c r="G43" s="342"/>
    </row>
    <row r="44" spans="2:7" s="28" customFormat="1">
      <c r="B44" s="343" t="s">
        <v>249</v>
      </c>
      <c r="C44" s="342">
        <f>Wkst!H52</f>
        <v>34281.75</v>
      </c>
      <c r="D44" s="342"/>
      <c r="E44" s="342"/>
      <c r="F44" s="342"/>
      <c r="G44" s="342"/>
    </row>
    <row r="45" spans="2:7" s="28" customFormat="1">
      <c r="B45" s="343" t="s">
        <v>250</v>
      </c>
      <c r="C45" s="346">
        <f>Wkst!J29</f>
        <v>24113</v>
      </c>
      <c r="D45" s="347"/>
      <c r="E45" s="342"/>
      <c r="F45" s="342"/>
      <c r="G45" s="342"/>
    </row>
    <row r="46" spans="2:7" s="28" customFormat="1">
      <c r="B46" s="343" t="s">
        <v>251</v>
      </c>
      <c r="C46" s="342"/>
      <c r="D46" s="342"/>
      <c r="E46" s="346">
        <f>C44-C45</f>
        <v>10168.75</v>
      </c>
      <c r="F46" s="347"/>
      <c r="G46" s="342"/>
    </row>
    <row r="47" spans="2:7" s="28" customFormat="1">
      <c r="B47" s="348" t="s">
        <v>252</v>
      </c>
      <c r="C47" s="342"/>
      <c r="D47" s="342"/>
      <c r="E47" s="342"/>
      <c r="F47" s="342"/>
      <c r="G47" s="346">
        <f>E43+E46</f>
        <v>103126.75</v>
      </c>
    </row>
    <row r="48" spans="2:7" s="28" customFormat="1">
      <c r="B48" s="354"/>
      <c r="C48" s="345"/>
      <c r="D48" s="345"/>
      <c r="E48" s="345"/>
      <c r="F48" s="345"/>
      <c r="G48" s="345"/>
    </row>
    <row r="49" spans="2:9" s="28" customFormat="1" ht="15.75" thickBot="1">
      <c r="B49" s="355" t="s">
        <v>253</v>
      </c>
      <c r="C49" s="356"/>
      <c r="D49" s="356"/>
      <c r="E49" s="356"/>
      <c r="F49" s="356"/>
      <c r="G49" s="351">
        <f>G40+G47</f>
        <v>176688.56</v>
      </c>
    </row>
    <row r="50" spans="2:9" s="28" customFormat="1" ht="13.5" thickTop="1">
      <c r="B50" s="328"/>
      <c r="C50" s="325"/>
      <c r="D50" s="325"/>
      <c r="E50" s="325"/>
      <c r="F50" s="325"/>
      <c r="G50" s="327"/>
    </row>
    <row r="51" spans="2:9" s="28" customFormat="1" ht="14.25">
      <c r="B51" s="220"/>
      <c r="C51" s="221"/>
      <c r="D51" s="221"/>
      <c r="E51" s="221"/>
      <c r="F51" s="221"/>
      <c r="G51" s="221"/>
    </row>
    <row r="52" spans="2:9" s="28" customFormat="1" ht="15">
      <c r="B52" s="305"/>
      <c r="C52" s="305"/>
      <c r="D52" s="221"/>
      <c r="E52" s="221"/>
      <c r="F52" s="221"/>
      <c r="G52" s="222"/>
      <c r="I52" s="28" t="s">
        <v>188</v>
      </c>
    </row>
    <row r="53" spans="2:9" s="28" customFormat="1">
      <c r="B53" s="158"/>
      <c r="C53" s="161"/>
      <c r="D53" s="161"/>
      <c r="E53" s="161"/>
      <c r="F53" s="161"/>
      <c r="G53" s="161"/>
      <c r="H53" s="159">
        <f>G26-G49</f>
        <v>0</v>
      </c>
    </row>
    <row r="54" spans="2:9" s="28" customFormat="1">
      <c r="B54" s="158"/>
      <c r="C54" s="161"/>
      <c r="D54" s="161"/>
      <c r="E54" s="161"/>
      <c r="F54" s="161"/>
      <c r="G54" s="161"/>
    </row>
    <row r="55" spans="2:9" s="28" customFormat="1">
      <c r="B55" s="158"/>
      <c r="C55" s="161"/>
      <c r="D55" s="161"/>
      <c r="E55" s="161"/>
      <c r="F55" s="161"/>
      <c r="G55" s="161"/>
    </row>
    <row r="56" spans="2:9" s="28" customFormat="1">
      <c r="C56" s="161"/>
      <c r="D56" s="161"/>
      <c r="E56" s="161"/>
      <c r="F56" s="161"/>
      <c r="G56" s="161"/>
    </row>
    <row r="57" spans="2:9" s="28" customFormat="1">
      <c r="C57" s="161"/>
      <c r="D57" s="161"/>
      <c r="E57" s="161"/>
      <c r="F57" s="161"/>
      <c r="G57" s="161"/>
    </row>
    <row r="58" spans="2:9" s="28" customFormat="1">
      <c r="C58" s="161"/>
      <c r="D58" s="161"/>
      <c r="E58" s="161"/>
      <c r="F58" s="161"/>
      <c r="G58" s="161"/>
    </row>
    <row r="59" spans="2:9" s="28" customFormat="1">
      <c r="C59" s="161"/>
      <c r="D59" s="161"/>
      <c r="E59" s="161"/>
      <c r="F59" s="161"/>
      <c r="G59" s="161"/>
    </row>
    <row r="60" spans="2:9" s="28" customFormat="1">
      <c r="C60" s="161"/>
      <c r="D60" s="161"/>
      <c r="E60" s="161"/>
      <c r="F60" s="161"/>
      <c r="G60" s="161"/>
    </row>
    <row r="61" spans="2:9" s="28" customFormat="1">
      <c r="C61" s="161"/>
      <c r="D61" s="161"/>
      <c r="E61" s="161"/>
      <c r="F61" s="161"/>
      <c r="G61" s="161"/>
    </row>
    <row r="62" spans="2:9" s="28" customFormat="1">
      <c r="C62" s="161"/>
      <c r="D62" s="161"/>
      <c r="E62" s="161"/>
      <c r="F62" s="161"/>
      <c r="G62" s="161"/>
    </row>
    <row r="63" spans="2:9" s="28" customFormat="1">
      <c r="C63" s="161"/>
      <c r="D63" s="161"/>
      <c r="E63" s="161"/>
      <c r="F63" s="161"/>
      <c r="G63" s="161"/>
    </row>
    <row r="64" spans="2:9" s="28" customFormat="1">
      <c r="C64" s="161"/>
      <c r="D64" s="161"/>
      <c r="E64" s="161"/>
      <c r="F64" s="161"/>
      <c r="G64" s="161"/>
    </row>
    <row r="65" spans="3:7" s="28" customFormat="1">
      <c r="C65" s="161"/>
      <c r="D65" s="161"/>
      <c r="E65" s="161"/>
      <c r="F65" s="161"/>
      <c r="G65" s="161"/>
    </row>
    <row r="66" spans="3:7" s="28" customFormat="1">
      <c r="C66" s="161"/>
      <c r="D66" s="161"/>
      <c r="E66" s="161"/>
      <c r="F66" s="161"/>
      <c r="G66" s="161"/>
    </row>
    <row r="67" spans="3:7" s="28" customFormat="1">
      <c r="C67" s="161"/>
      <c r="D67" s="161"/>
      <c r="E67" s="161"/>
      <c r="F67" s="161"/>
      <c r="G67" s="161"/>
    </row>
    <row r="68" spans="3:7" s="28" customFormat="1">
      <c r="C68" s="161"/>
      <c r="D68" s="161"/>
      <c r="E68" s="161"/>
      <c r="F68" s="161"/>
      <c r="G68" s="161"/>
    </row>
    <row r="69" spans="3:7" s="28" customFormat="1">
      <c r="C69" s="161"/>
      <c r="D69" s="161"/>
      <c r="E69" s="161"/>
      <c r="F69" s="161"/>
      <c r="G69" s="161"/>
    </row>
    <row r="70" spans="3:7" s="28" customFormat="1">
      <c r="C70" s="161"/>
      <c r="D70" s="161"/>
      <c r="E70" s="161"/>
      <c r="F70" s="161"/>
      <c r="G70" s="161"/>
    </row>
    <row r="71" spans="3:7" s="28" customFormat="1">
      <c r="C71" s="161"/>
      <c r="D71" s="161"/>
      <c r="E71" s="161"/>
      <c r="F71" s="161"/>
      <c r="G71" s="161"/>
    </row>
    <row r="72" spans="3:7" s="28" customFormat="1">
      <c r="C72" s="161"/>
      <c r="D72" s="161"/>
      <c r="E72" s="161"/>
      <c r="F72" s="161"/>
      <c r="G72" s="161"/>
    </row>
    <row r="73" spans="3:7" s="28" customFormat="1">
      <c r="C73" s="161"/>
      <c r="D73" s="161"/>
      <c r="E73" s="161"/>
      <c r="F73" s="161"/>
      <c r="G73" s="161"/>
    </row>
    <row r="74" spans="3:7" s="28" customFormat="1">
      <c r="C74" s="161"/>
      <c r="D74" s="161"/>
      <c r="E74" s="161"/>
      <c r="F74" s="161"/>
      <c r="G74" s="161"/>
    </row>
    <row r="75" spans="3:7" s="28" customFormat="1">
      <c r="C75" s="161"/>
      <c r="D75" s="161"/>
      <c r="E75" s="161"/>
      <c r="F75" s="161"/>
      <c r="G75" s="161"/>
    </row>
    <row r="76" spans="3:7" s="28" customFormat="1">
      <c r="C76" s="161"/>
      <c r="D76" s="161"/>
      <c r="E76" s="161"/>
      <c r="F76" s="161"/>
      <c r="G76" s="161"/>
    </row>
    <row r="77" spans="3:7" s="28" customFormat="1">
      <c r="C77" s="161"/>
      <c r="D77" s="161"/>
      <c r="E77" s="161"/>
      <c r="F77" s="161"/>
      <c r="G77" s="161"/>
    </row>
    <row r="78" spans="3:7" s="28" customFormat="1">
      <c r="C78" s="161"/>
      <c r="D78" s="161"/>
      <c r="E78" s="161"/>
      <c r="F78" s="161"/>
      <c r="G78" s="161"/>
    </row>
    <row r="79" spans="3:7" s="28" customFormat="1">
      <c r="C79" s="161"/>
      <c r="D79" s="161"/>
      <c r="E79" s="161"/>
      <c r="F79" s="161"/>
      <c r="G79" s="161"/>
    </row>
    <row r="80" spans="3:7" s="28" customFormat="1">
      <c r="C80" s="161"/>
      <c r="D80" s="161"/>
      <c r="E80" s="161"/>
      <c r="F80" s="161"/>
      <c r="G80" s="161"/>
    </row>
    <row r="81" spans="1:7">
      <c r="A81" s="26"/>
      <c r="B81" s="26"/>
      <c r="C81" s="162"/>
      <c r="D81" s="162"/>
      <c r="E81" s="162"/>
      <c r="F81" s="162"/>
      <c r="G81" s="162"/>
    </row>
  </sheetData>
  <mergeCells count="6">
    <mergeCell ref="B52:C52"/>
    <mergeCell ref="B28:G28"/>
    <mergeCell ref="B1:G1"/>
    <mergeCell ref="B2:G2"/>
    <mergeCell ref="B3:G3"/>
    <mergeCell ref="B5:G5"/>
  </mergeCells>
  <phoneticPr fontId="7"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07"/>
  <sheetViews>
    <sheetView tabSelected="1" workbookViewId="0">
      <selection activeCell="C27" sqref="C27"/>
    </sheetView>
  </sheetViews>
  <sheetFormatPr defaultRowHeight="12.75"/>
  <cols>
    <col min="1" max="1" width="4.5703125" style="29" bestFit="1" customWidth="1"/>
    <col min="2" max="2" width="3" style="29" bestFit="1" customWidth="1"/>
    <col min="3" max="3" width="36.7109375" style="29" bestFit="1" customWidth="1"/>
    <col min="4" max="4" width="4.7109375" style="29" bestFit="1" customWidth="1"/>
    <col min="5" max="6" width="14" style="153" customWidth="1"/>
    <col min="7" max="20" width="9.140625" style="28"/>
    <col min="21" max="16384" width="9.140625" style="29"/>
  </cols>
  <sheetData>
    <row r="1" spans="1:6">
      <c r="A1" s="233" t="s">
        <v>47</v>
      </c>
      <c r="B1" s="233"/>
      <c r="C1" s="233"/>
      <c r="D1" s="233"/>
      <c r="E1" s="233"/>
      <c r="F1" s="233"/>
    </row>
    <row r="2" spans="1:6">
      <c r="A2" s="234" t="s">
        <v>109</v>
      </c>
      <c r="B2" s="234"/>
      <c r="C2" s="234"/>
      <c r="D2" s="234"/>
      <c r="E2" s="234"/>
      <c r="F2" s="234"/>
    </row>
    <row r="3" spans="1:6">
      <c r="A3" s="295"/>
      <c r="B3" s="295"/>
      <c r="C3" s="295"/>
      <c r="D3" s="295"/>
      <c r="E3" s="295"/>
      <c r="F3" s="295"/>
    </row>
    <row r="4" spans="1:6">
      <c r="A4" s="312" t="s">
        <v>110</v>
      </c>
      <c r="B4" s="313"/>
      <c r="C4" s="314" t="s">
        <v>111</v>
      </c>
      <c r="D4" s="297" t="s">
        <v>112</v>
      </c>
      <c r="E4" s="310" t="s">
        <v>18</v>
      </c>
      <c r="F4" s="310" t="s">
        <v>19</v>
      </c>
    </row>
    <row r="5" spans="1:6">
      <c r="A5" s="308">
        <v>2015</v>
      </c>
      <c r="B5" s="309"/>
      <c r="C5" s="315"/>
      <c r="D5" s="316"/>
      <c r="E5" s="311"/>
      <c r="F5" s="311"/>
    </row>
    <row r="6" spans="1:6">
      <c r="A6" s="13"/>
      <c r="B6" s="13"/>
      <c r="C6" s="164" t="s">
        <v>123</v>
      </c>
      <c r="D6" s="40"/>
      <c r="E6" s="163"/>
      <c r="F6" s="163"/>
    </row>
    <row r="7" spans="1:6">
      <c r="A7" s="13"/>
      <c r="B7" s="13"/>
      <c r="D7" s="40"/>
      <c r="E7" s="163"/>
      <c r="F7" s="163"/>
    </row>
    <row r="8" spans="1:6">
      <c r="A8" s="13" t="s">
        <v>48</v>
      </c>
      <c r="B8" s="13">
        <v>31</v>
      </c>
      <c r="C8" s="14" t="s">
        <v>226</v>
      </c>
      <c r="D8" s="40"/>
      <c r="E8" s="163">
        <f>InSt!G24</f>
        <v>71556.5</v>
      </c>
      <c r="F8" s="163"/>
    </row>
    <row r="9" spans="1:6">
      <c r="C9" s="12" t="s">
        <v>46</v>
      </c>
      <c r="D9" s="40"/>
      <c r="E9" s="163"/>
      <c r="F9" s="163">
        <f>E8</f>
        <v>71556.5</v>
      </c>
    </row>
    <row r="10" spans="1:6">
      <c r="A10" s="13"/>
      <c r="B10" s="13"/>
      <c r="C10" s="12"/>
      <c r="D10" s="40"/>
      <c r="E10" s="163"/>
      <c r="F10" s="163"/>
    </row>
    <row r="11" spans="1:6">
      <c r="A11" s="13"/>
      <c r="B11" s="13">
        <v>31</v>
      </c>
      <c r="C11" s="104" t="s">
        <v>46</v>
      </c>
      <c r="D11" s="40"/>
      <c r="E11" s="163">
        <f>SUM(ClosEn!F12:F23)</f>
        <v>31762.25</v>
      </c>
      <c r="F11" s="163"/>
    </row>
    <row r="12" spans="1:6">
      <c r="A12" s="13"/>
      <c r="B12" s="13"/>
      <c r="C12" s="12" t="str">
        <f>InSt!B28</f>
        <v>Advertising Expense</v>
      </c>
      <c r="D12" s="40"/>
      <c r="E12" s="163"/>
      <c r="F12" s="163">
        <f>InSt!E28</f>
        <v>420</v>
      </c>
    </row>
    <row r="13" spans="1:6">
      <c r="A13" s="13"/>
      <c r="B13" s="13"/>
      <c r="C13" s="12" t="str">
        <f>InSt!B29</f>
        <v>Automobile Expense</v>
      </c>
      <c r="D13" s="40"/>
      <c r="E13" s="163"/>
      <c r="F13" s="163">
        <f>InSt!E29</f>
        <v>5775</v>
      </c>
    </row>
    <row r="14" spans="1:6">
      <c r="A14" s="13"/>
      <c r="B14" s="13"/>
      <c r="C14" s="12" t="str">
        <f>InSt!B30</f>
        <v>Amort. Expense - Furniture</v>
      </c>
      <c r="D14" s="40"/>
      <c r="E14" s="163"/>
      <c r="F14" s="163">
        <f>InSt!E30</f>
        <v>2366</v>
      </c>
    </row>
    <row r="15" spans="1:6">
      <c r="A15" s="13"/>
      <c r="B15" s="13"/>
      <c r="C15" s="12" t="str">
        <f>InSt!B31</f>
        <v>Amort. Expense - Off. Equip</v>
      </c>
      <c r="D15" s="40"/>
      <c r="E15" s="163"/>
      <c r="F15" s="163">
        <f>InSt!E31</f>
        <v>1176</v>
      </c>
    </row>
    <row r="16" spans="1:6">
      <c r="A16" s="13"/>
      <c r="B16" s="13"/>
      <c r="C16" s="12" t="str">
        <f>InSt!B32</f>
        <v>Amort. Expense - StoreEquipment</v>
      </c>
      <c r="D16" s="40"/>
      <c r="E16" s="163"/>
      <c r="F16" s="163">
        <f>InSt!E32</f>
        <v>2150</v>
      </c>
    </row>
    <row r="17" spans="1:6">
      <c r="A17" s="13"/>
      <c r="B17" s="13"/>
      <c r="C17" s="12" t="str">
        <f>InSt!B33</f>
        <v>Amort. Expense - Automobile</v>
      </c>
      <c r="D17" s="40"/>
      <c r="E17" s="163"/>
      <c r="F17" s="163">
        <f>InSt!E33</f>
        <v>6804</v>
      </c>
    </row>
    <row r="18" spans="1:6">
      <c r="A18" s="13"/>
      <c r="B18" s="13"/>
      <c r="C18" s="12" t="str">
        <f>InSt!B34</f>
        <v>Insurance Expense</v>
      </c>
      <c r="D18" s="40"/>
      <c r="E18" s="163"/>
      <c r="F18" s="163">
        <f>InSt!E34</f>
        <v>1232</v>
      </c>
    </row>
    <row r="19" spans="1:6">
      <c r="A19" s="13"/>
      <c r="B19" s="13"/>
      <c r="C19" s="12" t="str">
        <f>InSt!B35</f>
        <v>Maintenance Expense</v>
      </c>
      <c r="D19" s="40"/>
      <c r="E19" s="163"/>
      <c r="F19" s="163">
        <f>InSt!E35</f>
        <v>325</v>
      </c>
    </row>
    <row r="20" spans="1:6">
      <c r="A20" s="13"/>
      <c r="B20" s="13"/>
      <c r="C20" s="12" t="str">
        <f>InSt!B36</f>
        <v>Miscellaneous Expense</v>
      </c>
      <c r="D20" s="40"/>
      <c r="E20" s="163"/>
      <c r="F20" s="163">
        <f>InSt!E36</f>
        <v>132.5</v>
      </c>
    </row>
    <row r="21" spans="1:6">
      <c r="A21" s="13"/>
      <c r="B21" s="13"/>
      <c r="C21" s="12" t="str">
        <f>InSt!B37</f>
        <v>Rent Expense</v>
      </c>
      <c r="D21" s="40"/>
      <c r="E21" s="163"/>
      <c r="F21" s="163">
        <f>InSt!E37</f>
        <v>8800</v>
      </c>
    </row>
    <row r="22" spans="1:6">
      <c r="A22" s="13"/>
      <c r="B22" s="13"/>
      <c r="C22" s="12" t="str">
        <f>InSt!B38</f>
        <v>Supplies Expense</v>
      </c>
      <c r="D22" s="40"/>
      <c r="E22" s="163"/>
      <c r="F22" s="163">
        <f>InSt!E38</f>
        <v>656.75</v>
      </c>
    </row>
    <row r="23" spans="1:6">
      <c r="A23" s="13"/>
      <c r="B23" s="13"/>
      <c r="C23" s="12" t="str">
        <f>InSt!B39</f>
        <v>Utilities Expense</v>
      </c>
      <c r="D23" s="40"/>
      <c r="E23" s="163"/>
      <c r="F23" s="163">
        <f>InSt!E39</f>
        <v>1925</v>
      </c>
    </row>
    <row r="24" spans="1:6">
      <c r="A24" s="13"/>
      <c r="B24" s="13"/>
      <c r="C24" s="12"/>
      <c r="D24" s="40"/>
      <c r="E24" s="163"/>
      <c r="F24" s="163"/>
    </row>
    <row r="25" spans="1:6">
      <c r="A25" s="13"/>
      <c r="B25" s="13">
        <v>31</v>
      </c>
      <c r="C25" s="104" t="s">
        <v>46</v>
      </c>
      <c r="D25" s="40"/>
      <c r="E25" s="163">
        <f>E8-E11</f>
        <v>39794.25</v>
      </c>
      <c r="F25" s="163"/>
    </row>
    <row r="26" spans="1:6">
      <c r="A26" s="13"/>
      <c r="B26" s="13"/>
      <c r="C26" s="12" t="s">
        <v>100</v>
      </c>
      <c r="D26" s="40"/>
      <c r="E26" s="163"/>
      <c r="F26" s="163">
        <f>E25</f>
        <v>39794.25</v>
      </c>
    </row>
    <row r="27" spans="1:6">
      <c r="A27" s="31"/>
      <c r="B27" s="31"/>
      <c r="C27" s="165"/>
      <c r="D27" s="166"/>
      <c r="E27" s="168"/>
      <c r="F27" s="168"/>
    </row>
    <row r="28" spans="1:6">
      <c r="A28" s="13"/>
      <c r="B28" s="13">
        <v>31</v>
      </c>
      <c r="C28" s="14" t="s">
        <v>46</v>
      </c>
      <c r="D28" s="40"/>
      <c r="E28" s="163">
        <f>F29</f>
        <v>24113</v>
      </c>
      <c r="F28" s="163"/>
    </row>
    <row r="29" spans="1:6">
      <c r="A29" s="13"/>
      <c r="B29" s="13"/>
      <c r="C29" s="40" t="s">
        <v>101</v>
      </c>
      <c r="D29" s="40"/>
      <c r="E29" s="163"/>
      <c r="F29" s="163">
        <f>Wkst!J29</f>
        <v>24113</v>
      </c>
    </row>
    <row r="30" spans="1:6">
      <c r="A30" s="13"/>
      <c r="B30" s="13"/>
      <c r="C30" s="13"/>
      <c r="D30" s="40"/>
      <c r="E30" s="163"/>
      <c r="F30" s="163"/>
    </row>
    <row r="31" spans="1:6">
      <c r="A31" s="13"/>
      <c r="B31" s="13"/>
      <c r="C31" s="13"/>
      <c r="D31" s="40"/>
      <c r="E31" s="163"/>
      <c r="F31" s="163"/>
    </row>
    <row r="32" spans="1:6">
      <c r="A32" s="13"/>
      <c r="B32" s="13"/>
      <c r="C32" s="12"/>
      <c r="D32" s="40"/>
      <c r="E32" s="163"/>
      <c r="F32" s="163"/>
    </row>
    <row r="33" spans="1:8">
      <c r="A33" s="13"/>
      <c r="B33" s="13"/>
      <c r="C33" s="13"/>
      <c r="D33" s="40"/>
      <c r="E33" s="163"/>
      <c r="F33" s="163"/>
      <c r="H33" s="169"/>
    </row>
    <row r="34" spans="1:8">
      <c r="A34" s="13"/>
      <c r="B34" s="13"/>
      <c r="C34" s="13"/>
      <c r="D34" s="40"/>
      <c r="E34" s="163"/>
      <c r="F34" s="163"/>
    </row>
    <row r="35" spans="1:8">
      <c r="A35" s="13"/>
      <c r="B35" s="13"/>
      <c r="C35" s="12"/>
      <c r="D35" s="40"/>
      <c r="E35" s="163"/>
      <c r="F35" s="163"/>
    </row>
    <row r="36" spans="1:8">
      <c r="A36" s="13"/>
      <c r="B36" s="13"/>
      <c r="C36" s="12"/>
      <c r="D36" s="40"/>
      <c r="E36" s="163"/>
      <c r="F36" s="163"/>
    </row>
    <row r="37" spans="1:8">
      <c r="A37" s="13"/>
      <c r="B37" s="13"/>
      <c r="C37" s="14"/>
      <c r="D37" s="40"/>
      <c r="E37" s="163"/>
      <c r="F37" s="163"/>
    </row>
    <row r="38" spans="1:8">
      <c r="A38" s="13"/>
      <c r="B38" s="13"/>
      <c r="C38" s="12"/>
      <c r="D38" s="40"/>
      <c r="E38" s="163"/>
      <c r="F38" s="163"/>
    </row>
    <row r="39" spans="1:8">
      <c r="A39" s="13"/>
      <c r="B39" s="13"/>
      <c r="C39" s="12"/>
      <c r="D39" s="40"/>
      <c r="E39" s="163"/>
      <c r="F39" s="163"/>
    </row>
    <row r="40" spans="1:8">
      <c r="A40" s="13"/>
      <c r="B40" s="13"/>
      <c r="C40" s="14"/>
      <c r="D40" s="40"/>
      <c r="E40" s="163"/>
      <c r="F40" s="163"/>
    </row>
    <row r="41" spans="1:8">
      <c r="A41" s="13"/>
      <c r="B41" s="13"/>
      <c r="C41" s="12"/>
      <c r="D41" s="40"/>
      <c r="E41" s="163"/>
      <c r="F41" s="163"/>
    </row>
    <row r="42" spans="1:8">
      <c r="A42" s="13"/>
      <c r="B42" s="13"/>
      <c r="C42" s="12"/>
      <c r="D42" s="40"/>
      <c r="E42" s="163"/>
      <c r="F42" s="163"/>
    </row>
    <row r="43" spans="1:8">
      <c r="A43" s="13"/>
      <c r="B43" s="13"/>
      <c r="C43" s="14"/>
      <c r="D43" s="40"/>
      <c r="E43" s="163"/>
      <c r="F43" s="163"/>
    </row>
    <row r="44" spans="1:8">
      <c r="A44" s="13"/>
      <c r="B44" s="13"/>
      <c r="C44" s="12"/>
      <c r="D44" s="40"/>
      <c r="E44" s="163"/>
      <c r="F44" s="163"/>
    </row>
    <row r="45" spans="1:8">
      <c r="A45" s="13"/>
      <c r="B45" s="13"/>
      <c r="C45" s="12"/>
      <c r="D45" s="40"/>
      <c r="E45" s="163"/>
      <c r="F45" s="163"/>
    </row>
    <row r="46" spans="1:8">
      <c r="A46" s="13"/>
      <c r="B46" s="13"/>
      <c r="C46" s="14"/>
      <c r="D46" s="40"/>
      <c r="E46" s="163"/>
      <c r="F46" s="163"/>
    </row>
    <row r="47" spans="1:8">
      <c r="A47" s="13"/>
      <c r="B47" s="13"/>
      <c r="C47" s="12"/>
      <c r="D47" s="40"/>
      <c r="E47" s="163"/>
      <c r="F47" s="163"/>
    </row>
    <row r="48" spans="1:8">
      <c r="A48" s="13"/>
      <c r="B48" s="13"/>
      <c r="C48" s="13"/>
      <c r="D48" s="40"/>
      <c r="E48" s="163"/>
      <c r="F48" s="163"/>
    </row>
    <row r="49" spans="1:20">
      <c r="A49" s="13"/>
      <c r="B49" s="13"/>
      <c r="C49" s="13"/>
      <c r="D49" s="40"/>
      <c r="E49" s="163"/>
      <c r="F49" s="163"/>
    </row>
    <row r="50" spans="1:20">
      <c r="A50" s="13"/>
      <c r="B50" s="13"/>
      <c r="C50" s="12"/>
      <c r="D50" s="40"/>
      <c r="E50" s="163"/>
      <c r="F50" s="163"/>
    </row>
    <row r="51" spans="1:20">
      <c r="A51" s="13"/>
      <c r="B51" s="13"/>
      <c r="C51" s="13"/>
      <c r="D51" s="40"/>
      <c r="E51" s="163"/>
      <c r="F51" s="163"/>
    </row>
    <row r="52" spans="1:20">
      <c r="A52" s="69"/>
      <c r="B52" s="69"/>
      <c r="C52" s="170"/>
      <c r="D52" s="70"/>
      <c r="E52" s="171">
        <f>SUM(E8:E51)</f>
        <v>167226</v>
      </c>
      <c r="F52" s="171">
        <f>SUM(F8:F51)</f>
        <v>167226</v>
      </c>
      <c r="G52" s="28" t="s">
        <v>190</v>
      </c>
    </row>
    <row r="53" spans="1:20" s="68" customFormat="1">
      <c r="A53" s="63"/>
      <c r="B53" s="63"/>
      <c r="C53" s="172"/>
      <c r="D53" s="65"/>
      <c r="E53" s="173"/>
      <c r="F53" s="173"/>
      <c r="G53" s="67"/>
      <c r="H53" s="67"/>
      <c r="I53" s="67"/>
      <c r="J53" s="67"/>
      <c r="K53" s="67"/>
      <c r="L53" s="67"/>
      <c r="M53" s="67"/>
      <c r="N53" s="67"/>
      <c r="O53" s="67"/>
      <c r="P53" s="67"/>
      <c r="Q53" s="67"/>
      <c r="R53" s="67"/>
      <c r="S53" s="67"/>
      <c r="T53" s="67"/>
    </row>
    <row r="54" spans="1:20" s="68" customFormat="1">
      <c r="A54" s="63"/>
      <c r="B54" s="63"/>
      <c r="C54" s="172"/>
      <c r="D54" s="65"/>
      <c r="E54" s="173"/>
      <c r="F54" s="173"/>
      <c r="G54" s="67"/>
      <c r="H54" s="67"/>
      <c r="I54" s="67"/>
      <c r="J54" s="67"/>
      <c r="K54" s="67"/>
      <c r="L54" s="67"/>
      <c r="M54" s="67"/>
      <c r="N54" s="67"/>
      <c r="O54" s="67"/>
      <c r="P54" s="67"/>
      <c r="Q54" s="67"/>
      <c r="R54" s="67"/>
      <c r="S54" s="67"/>
      <c r="T54" s="67"/>
    </row>
    <row r="55" spans="1:20" s="68" customFormat="1">
      <c r="A55" s="63"/>
      <c r="B55" s="63"/>
      <c r="C55" s="172"/>
      <c r="D55" s="65"/>
      <c r="E55" s="173"/>
      <c r="F55" s="173"/>
      <c r="G55" s="67"/>
      <c r="H55" s="67"/>
      <c r="I55" s="67"/>
      <c r="J55" s="67"/>
      <c r="K55" s="67"/>
      <c r="L55" s="67"/>
      <c r="M55" s="67"/>
      <c r="N55" s="67"/>
      <c r="O55" s="67"/>
      <c r="P55" s="67"/>
      <c r="Q55" s="67"/>
      <c r="R55" s="67"/>
      <c r="S55" s="67"/>
      <c r="T55" s="67"/>
    </row>
    <row r="56" spans="1:20" s="68" customFormat="1">
      <c r="A56" s="63"/>
      <c r="B56" s="63"/>
      <c r="C56" s="172"/>
      <c r="D56" s="65"/>
      <c r="E56" s="173"/>
      <c r="F56" s="173"/>
      <c r="G56" s="67"/>
      <c r="H56" s="67"/>
      <c r="I56" s="67"/>
      <c r="J56" s="67"/>
      <c r="K56" s="67"/>
      <c r="L56" s="67"/>
      <c r="M56" s="67"/>
      <c r="N56" s="67"/>
      <c r="O56" s="67"/>
      <c r="P56" s="67"/>
      <c r="Q56" s="67"/>
      <c r="R56" s="67"/>
      <c r="S56" s="67"/>
      <c r="T56" s="67"/>
    </row>
    <row r="57" spans="1:20" s="68" customFormat="1">
      <c r="A57" s="63"/>
      <c r="B57" s="63"/>
      <c r="C57" s="172"/>
      <c r="D57" s="65"/>
      <c r="E57" s="173"/>
      <c r="F57" s="173"/>
      <c r="G57" s="67"/>
      <c r="H57" s="67"/>
      <c r="I57" s="67"/>
      <c r="J57" s="67"/>
      <c r="K57" s="67"/>
      <c r="L57" s="67"/>
      <c r="M57" s="67"/>
      <c r="N57" s="67"/>
      <c r="O57" s="67"/>
      <c r="P57" s="67"/>
      <c r="Q57" s="67"/>
      <c r="R57" s="67"/>
      <c r="S57" s="67"/>
      <c r="T57" s="67"/>
    </row>
    <row r="58" spans="1:20" s="68" customFormat="1">
      <c r="A58" s="63"/>
      <c r="B58" s="63"/>
      <c r="C58" s="172"/>
      <c r="D58" s="65"/>
      <c r="E58" s="173"/>
      <c r="F58" s="173"/>
      <c r="G58" s="67"/>
      <c r="H58" s="67"/>
      <c r="I58" s="67"/>
      <c r="J58" s="67"/>
      <c r="K58" s="67"/>
      <c r="L58" s="67"/>
      <c r="M58" s="67"/>
      <c r="N58" s="67"/>
      <c r="O58" s="67"/>
      <c r="P58" s="67"/>
      <c r="Q58" s="67"/>
      <c r="R58" s="67"/>
      <c r="S58" s="67"/>
      <c r="T58" s="67"/>
    </row>
    <row r="59" spans="1:20" s="68" customFormat="1">
      <c r="A59" s="63"/>
      <c r="B59" s="63"/>
      <c r="C59" s="172"/>
      <c r="D59" s="65"/>
      <c r="E59" s="173"/>
      <c r="F59" s="173"/>
      <c r="G59" s="67"/>
      <c r="H59" s="67"/>
      <c r="I59" s="67"/>
      <c r="J59" s="67"/>
      <c r="K59" s="67"/>
      <c r="L59" s="67"/>
      <c r="M59" s="67"/>
      <c r="N59" s="67"/>
      <c r="O59" s="67"/>
      <c r="P59" s="67"/>
      <c r="Q59" s="67"/>
      <c r="R59" s="67"/>
      <c r="S59" s="67"/>
      <c r="T59" s="67"/>
    </row>
    <row r="60" spans="1:20" s="68" customFormat="1">
      <c r="A60" s="63"/>
      <c r="B60" s="63"/>
      <c r="C60" s="172"/>
      <c r="D60" s="65"/>
      <c r="E60" s="173"/>
      <c r="F60" s="173"/>
      <c r="G60" s="67"/>
      <c r="H60" s="67"/>
      <c r="I60" s="67"/>
      <c r="J60" s="67"/>
      <c r="K60" s="67"/>
      <c r="L60" s="67"/>
      <c r="M60" s="67"/>
      <c r="N60" s="67"/>
      <c r="O60" s="67"/>
      <c r="P60" s="67"/>
      <c r="Q60" s="67"/>
      <c r="R60" s="67"/>
      <c r="S60" s="67"/>
      <c r="T60" s="67"/>
    </row>
    <row r="61" spans="1:20" s="68" customFormat="1">
      <c r="A61" s="63"/>
      <c r="B61" s="63"/>
      <c r="C61" s="172"/>
      <c r="D61" s="65"/>
      <c r="E61" s="173"/>
      <c r="F61" s="173"/>
      <c r="G61" s="67"/>
      <c r="H61" s="67"/>
      <c r="I61" s="67"/>
      <c r="J61" s="67"/>
      <c r="K61" s="67"/>
      <c r="L61" s="67"/>
      <c r="M61" s="67"/>
      <c r="N61" s="67"/>
      <c r="O61" s="67"/>
      <c r="P61" s="67"/>
      <c r="Q61" s="67"/>
      <c r="R61" s="67"/>
      <c r="S61" s="67"/>
      <c r="T61" s="67"/>
    </row>
    <row r="62" spans="1:20" s="68" customFormat="1">
      <c r="A62" s="63"/>
      <c r="B62" s="63"/>
      <c r="C62" s="172"/>
      <c r="D62" s="65"/>
      <c r="E62" s="173"/>
      <c r="F62" s="173"/>
      <c r="G62" s="67"/>
      <c r="H62" s="67"/>
      <c r="I62" s="67"/>
      <c r="J62" s="67"/>
      <c r="K62" s="67"/>
      <c r="L62" s="67"/>
      <c r="M62" s="67"/>
      <c r="N62" s="67"/>
      <c r="O62" s="67"/>
      <c r="P62" s="67"/>
      <c r="Q62" s="67"/>
      <c r="R62" s="67"/>
      <c r="S62" s="67"/>
      <c r="T62" s="67"/>
    </row>
    <row r="63" spans="1:20" s="68" customFormat="1">
      <c r="A63" s="63"/>
      <c r="B63" s="63"/>
      <c r="C63" s="172"/>
      <c r="D63" s="65"/>
      <c r="E63" s="173"/>
      <c r="F63" s="173"/>
      <c r="G63" s="67"/>
      <c r="H63" s="67"/>
      <c r="I63" s="67"/>
      <c r="J63" s="67"/>
      <c r="K63" s="67"/>
      <c r="L63" s="67"/>
      <c r="M63" s="67"/>
      <c r="N63" s="67"/>
      <c r="O63" s="67"/>
      <c r="P63" s="67"/>
      <c r="Q63" s="67"/>
      <c r="R63" s="67"/>
      <c r="S63" s="67"/>
      <c r="T63" s="67"/>
    </row>
    <row r="64" spans="1:20" s="68" customFormat="1">
      <c r="A64" s="63"/>
      <c r="B64" s="63"/>
      <c r="C64" s="172"/>
      <c r="D64" s="65"/>
      <c r="E64" s="173"/>
      <c r="F64" s="173"/>
      <c r="G64" s="67"/>
      <c r="H64" s="67"/>
      <c r="I64" s="67"/>
      <c r="J64" s="67"/>
      <c r="K64" s="67"/>
      <c r="L64" s="67"/>
      <c r="M64" s="67"/>
      <c r="N64" s="67"/>
      <c r="O64" s="67"/>
      <c r="P64" s="67"/>
      <c r="Q64" s="67"/>
      <c r="R64" s="67"/>
      <c r="S64" s="67"/>
      <c r="T64" s="67"/>
    </row>
    <row r="65" spans="1:20" s="68" customFormat="1">
      <c r="A65" s="63"/>
      <c r="B65" s="63"/>
      <c r="C65" s="64"/>
      <c r="D65" s="65"/>
      <c r="E65" s="173"/>
      <c r="F65" s="173"/>
      <c r="G65" s="67"/>
      <c r="H65" s="67"/>
      <c r="I65" s="67"/>
      <c r="J65" s="67"/>
      <c r="K65" s="67"/>
      <c r="L65" s="67"/>
      <c r="M65" s="67"/>
      <c r="N65" s="67"/>
      <c r="O65" s="67"/>
      <c r="P65" s="67"/>
      <c r="Q65" s="67"/>
      <c r="R65" s="67"/>
      <c r="S65" s="67"/>
      <c r="T65" s="67"/>
    </row>
    <row r="66" spans="1:20" s="68" customFormat="1">
      <c r="A66" s="63"/>
      <c r="B66" s="63"/>
      <c r="C66" s="172"/>
      <c r="D66" s="65"/>
      <c r="E66" s="173"/>
      <c r="F66" s="173"/>
      <c r="G66" s="67"/>
      <c r="H66" s="67"/>
      <c r="I66" s="67"/>
      <c r="J66" s="67"/>
      <c r="K66" s="67"/>
      <c r="L66" s="67"/>
      <c r="M66" s="67"/>
      <c r="N66" s="67"/>
      <c r="O66" s="67"/>
      <c r="P66" s="67"/>
      <c r="Q66" s="67"/>
      <c r="R66" s="67"/>
      <c r="S66" s="67"/>
      <c r="T66" s="67"/>
    </row>
    <row r="67" spans="1:20" s="68" customFormat="1">
      <c r="A67" s="63"/>
      <c r="B67" s="63"/>
      <c r="C67" s="172"/>
      <c r="D67" s="65"/>
      <c r="E67" s="173"/>
      <c r="F67" s="173"/>
      <c r="G67" s="67"/>
      <c r="H67" s="67"/>
      <c r="I67" s="67"/>
      <c r="J67" s="67"/>
      <c r="K67" s="67"/>
      <c r="L67" s="67"/>
      <c r="M67" s="67"/>
      <c r="N67" s="67"/>
      <c r="O67" s="67"/>
      <c r="P67" s="67"/>
      <c r="Q67" s="67"/>
      <c r="R67" s="67"/>
      <c r="S67" s="67"/>
      <c r="T67" s="67"/>
    </row>
    <row r="68" spans="1:20" s="68" customFormat="1">
      <c r="A68" s="63"/>
      <c r="B68" s="63"/>
      <c r="C68" s="172"/>
      <c r="D68" s="65"/>
      <c r="E68" s="173"/>
      <c r="F68" s="173"/>
      <c r="G68" s="67"/>
      <c r="H68" s="67"/>
      <c r="I68" s="67"/>
      <c r="J68" s="67"/>
      <c r="K68" s="67"/>
      <c r="L68" s="67"/>
      <c r="M68" s="67"/>
      <c r="N68" s="67"/>
      <c r="O68" s="67"/>
      <c r="P68" s="67"/>
      <c r="Q68" s="67"/>
      <c r="R68" s="67"/>
      <c r="S68" s="67"/>
      <c r="T68" s="67"/>
    </row>
    <row r="69" spans="1:20" s="68" customFormat="1">
      <c r="A69" s="63"/>
      <c r="B69" s="63"/>
      <c r="C69" s="172"/>
      <c r="D69" s="65"/>
      <c r="E69" s="173"/>
      <c r="F69" s="173"/>
      <c r="G69" s="67"/>
      <c r="H69" s="67"/>
      <c r="I69" s="67"/>
      <c r="J69" s="67"/>
      <c r="K69" s="67"/>
      <c r="L69" s="67"/>
      <c r="M69" s="67"/>
      <c r="N69" s="67"/>
      <c r="O69" s="67"/>
      <c r="P69" s="67"/>
      <c r="Q69" s="67"/>
      <c r="R69" s="67"/>
      <c r="S69" s="67"/>
      <c r="T69" s="67"/>
    </row>
    <row r="70" spans="1:20" s="68" customFormat="1">
      <c r="A70" s="63"/>
      <c r="B70" s="63"/>
      <c r="C70" s="172"/>
      <c r="D70" s="65"/>
      <c r="E70" s="173"/>
      <c r="F70" s="173"/>
      <c r="G70" s="67"/>
      <c r="H70" s="67"/>
      <c r="I70" s="67"/>
      <c r="J70" s="67"/>
      <c r="K70" s="67"/>
      <c r="L70" s="67"/>
      <c r="M70" s="67"/>
      <c r="N70" s="67"/>
      <c r="O70" s="67"/>
      <c r="P70" s="67"/>
      <c r="Q70" s="67"/>
      <c r="R70" s="67"/>
      <c r="S70" s="67"/>
      <c r="T70" s="67"/>
    </row>
    <row r="71" spans="1:20" s="68" customFormat="1">
      <c r="A71" s="63"/>
      <c r="B71" s="63"/>
      <c r="C71" s="172"/>
      <c r="D71" s="65"/>
      <c r="E71" s="173"/>
      <c r="F71" s="173"/>
      <c r="G71" s="67"/>
      <c r="H71" s="67"/>
      <c r="I71" s="67"/>
      <c r="J71" s="67"/>
      <c r="K71" s="67"/>
      <c r="L71" s="67"/>
      <c r="M71" s="67"/>
      <c r="N71" s="67"/>
      <c r="O71" s="67"/>
      <c r="P71" s="67"/>
      <c r="Q71" s="67"/>
      <c r="R71" s="67"/>
      <c r="S71" s="67"/>
      <c r="T71" s="67"/>
    </row>
    <row r="72" spans="1:20" s="68" customFormat="1">
      <c r="A72" s="98"/>
      <c r="B72" s="98"/>
      <c r="C72" s="98"/>
      <c r="D72" s="98"/>
      <c r="E72" s="149"/>
      <c r="F72" s="149"/>
      <c r="G72" s="67"/>
      <c r="H72" s="67"/>
      <c r="I72" s="67"/>
      <c r="J72" s="67"/>
      <c r="K72" s="67"/>
      <c r="L72" s="67"/>
      <c r="M72" s="67"/>
      <c r="N72" s="67"/>
      <c r="O72" s="67"/>
      <c r="P72" s="67"/>
      <c r="Q72" s="67"/>
      <c r="R72" s="67"/>
      <c r="S72" s="67"/>
      <c r="T72" s="67"/>
    </row>
    <row r="73" spans="1:20">
      <c r="A73" s="26"/>
      <c r="B73" s="26"/>
      <c r="C73" s="26"/>
      <c r="D73" s="26"/>
      <c r="E73" s="162"/>
      <c r="F73" s="162"/>
    </row>
    <row r="74" spans="1:20">
      <c r="A74" s="26"/>
      <c r="B74" s="26"/>
      <c r="C74" s="26"/>
      <c r="D74" s="26"/>
      <c r="E74" s="162"/>
      <c r="F74" s="162"/>
    </row>
    <row r="75" spans="1:20">
      <c r="A75" s="26"/>
      <c r="B75" s="26"/>
      <c r="C75" s="26"/>
      <c r="D75" s="26"/>
      <c r="E75" s="162"/>
      <c r="F75" s="162"/>
    </row>
    <row r="76" spans="1:20">
      <c r="A76" s="26"/>
      <c r="B76" s="26"/>
      <c r="C76" s="26"/>
      <c r="D76" s="26"/>
      <c r="E76" s="162"/>
      <c r="F76" s="162"/>
    </row>
    <row r="77" spans="1:20">
      <c r="A77" s="26"/>
      <c r="B77" s="26"/>
      <c r="C77" s="26"/>
      <c r="D77" s="26"/>
      <c r="E77" s="162"/>
      <c r="F77" s="162"/>
    </row>
    <row r="78" spans="1:20">
      <c r="A78" s="26"/>
      <c r="B78" s="26"/>
      <c r="C78" s="26"/>
      <c r="D78" s="26"/>
      <c r="E78" s="162"/>
      <c r="F78" s="162"/>
    </row>
    <row r="79" spans="1:20">
      <c r="A79" s="26"/>
      <c r="B79" s="26"/>
      <c r="C79" s="26"/>
      <c r="D79" s="26"/>
      <c r="E79" s="162"/>
      <c r="F79" s="162"/>
    </row>
    <row r="80" spans="1:20">
      <c r="A80" s="26"/>
      <c r="B80" s="26"/>
      <c r="C80" s="26"/>
      <c r="D80" s="26"/>
      <c r="E80" s="162"/>
      <c r="F80" s="162"/>
    </row>
    <row r="81" spans="1:6">
      <c r="A81" s="26"/>
      <c r="B81" s="26"/>
      <c r="C81" s="26"/>
      <c r="D81" s="26"/>
      <c r="E81" s="162"/>
      <c r="F81" s="162"/>
    </row>
    <row r="82" spans="1:6">
      <c r="A82" s="26"/>
      <c r="B82" s="26"/>
      <c r="C82" s="26"/>
      <c r="D82" s="26"/>
      <c r="E82" s="162"/>
      <c r="F82" s="162"/>
    </row>
    <row r="83" spans="1:6">
      <c r="A83" s="26"/>
      <c r="B83" s="26"/>
      <c r="C83" s="26"/>
      <c r="D83" s="26"/>
      <c r="E83" s="162"/>
      <c r="F83" s="162"/>
    </row>
    <row r="84" spans="1:6">
      <c r="A84" s="26"/>
      <c r="B84" s="26"/>
      <c r="C84" s="26"/>
      <c r="D84" s="26"/>
      <c r="E84" s="162"/>
      <c r="F84" s="162"/>
    </row>
    <row r="85" spans="1:6">
      <c r="A85" s="26"/>
      <c r="B85" s="26"/>
      <c r="C85" s="26"/>
      <c r="D85" s="26"/>
      <c r="E85" s="162"/>
      <c r="F85" s="162"/>
    </row>
    <row r="86" spans="1:6">
      <c r="A86" s="26"/>
      <c r="B86" s="26"/>
      <c r="C86" s="26"/>
      <c r="D86" s="26"/>
      <c r="E86" s="162"/>
      <c r="F86" s="162"/>
    </row>
    <row r="87" spans="1:6">
      <c r="A87" s="26"/>
      <c r="B87" s="26"/>
      <c r="C87" s="26"/>
      <c r="D87" s="26"/>
      <c r="E87" s="162"/>
      <c r="F87" s="162"/>
    </row>
    <row r="88" spans="1:6">
      <c r="A88" s="26"/>
      <c r="B88" s="26"/>
      <c r="C88" s="26"/>
      <c r="D88" s="26"/>
      <c r="E88" s="162"/>
      <c r="F88" s="162"/>
    </row>
    <row r="89" spans="1:6">
      <c r="A89" s="26"/>
      <c r="B89" s="26"/>
      <c r="C89" s="26"/>
      <c r="D89" s="26"/>
      <c r="E89" s="162"/>
      <c r="F89" s="162"/>
    </row>
    <row r="90" spans="1:6">
      <c r="A90" s="26"/>
      <c r="B90" s="26"/>
      <c r="C90" s="26"/>
      <c r="D90" s="26"/>
      <c r="E90" s="162"/>
      <c r="F90" s="162"/>
    </row>
    <row r="91" spans="1:6">
      <c r="A91" s="26"/>
      <c r="B91" s="26"/>
      <c r="C91" s="26"/>
      <c r="D91" s="26"/>
      <c r="E91" s="162"/>
      <c r="F91" s="162"/>
    </row>
    <row r="92" spans="1:6">
      <c r="A92" s="26"/>
      <c r="B92" s="26"/>
      <c r="C92" s="26"/>
      <c r="D92" s="26"/>
      <c r="E92" s="162"/>
      <c r="F92" s="162"/>
    </row>
    <row r="93" spans="1:6">
      <c r="A93" s="26"/>
      <c r="B93" s="26"/>
      <c r="C93" s="26"/>
      <c r="D93" s="26"/>
      <c r="E93" s="162"/>
      <c r="F93" s="162"/>
    </row>
    <row r="94" spans="1:6">
      <c r="A94" s="26"/>
      <c r="B94" s="26"/>
      <c r="C94" s="26"/>
      <c r="D94" s="26"/>
      <c r="E94" s="162"/>
      <c r="F94" s="162"/>
    </row>
    <row r="95" spans="1:6">
      <c r="A95" s="26"/>
      <c r="B95" s="26"/>
      <c r="C95" s="26"/>
      <c r="D95" s="26"/>
      <c r="E95" s="162"/>
      <c r="F95" s="162"/>
    </row>
    <row r="96" spans="1:6">
      <c r="A96" s="26"/>
      <c r="B96" s="26"/>
      <c r="C96" s="26"/>
      <c r="D96" s="26"/>
      <c r="E96" s="162"/>
      <c r="F96" s="162"/>
    </row>
    <row r="97" spans="1:6">
      <c r="A97" s="26"/>
      <c r="B97" s="26"/>
      <c r="C97" s="26"/>
      <c r="D97" s="26"/>
      <c r="E97" s="162"/>
      <c r="F97" s="162"/>
    </row>
    <row r="98" spans="1:6">
      <c r="A98" s="26"/>
      <c r="B98" s="26"/>
      <c r="C98" s="26"/>
      <c r="D98" s="26"/>
      <c r="E98" s="162"/>
      <c r="F98" s="162"/>
    </row>
    <row r="99" spans="1:6">
      <c r="A99" s="26"/>
      <c r="B99" s="26"/>
      <c r="C99" s="26"/>
      <c r="D99" s="26"/>
      <c r="E99" s="162"/>
      <c r="F99" s="162"/>
    </row>
    <row r="100" spans="1:6">
      <c r="A100" s="26"/>
      <c r="B100" s="26"/>
      <c r="C100" s="26"/>
      <c r="D100" s="26"/>
      <c r="E100" s="162"/>
      <c r="F100" s="162"/>
    </row>
    <row r="101" spans="1:6">
      <c r="A101" s="26"/>
      <c r="B101" s="26"/>
      <c r="C101" s="26"/>
      <c r="D101" s="26"/>
      <c r="E101" s="162"/>
      <c r="F101" s="162"/>
    </row>
    <row r="102" spans="1:6">
      <c r="A102" s="26"/>
      <c r="B102" s="26"/>
      <c r="C102" s="26"/>
      <c r="D102" s="26"/>
      <c r="E102" s="162"/>
      <c r="F102" s="162"/>
    </row>
    <row r="103" spans="1:6">
      <c r="A103" s="26"/>
      <c r="B103" s="26"/>
      <c r="C103" s="26"/>
      <c r="D103" s="26"/>
      <c r="E103" s="162"/>
      <c r="F103" s="162"/>
    </row>
    <row r="104" spans="1:6">
      <c r="A104" s="26"/>
      <c r="B104" s="26"/>
      <c r="C104" s="26"/>
      <c r="D104" s="26"/>
      <c r="E104" s="162"/>
      <c r="F104" s="162"/>
    </row>
    <row r="105" spans="1:6">
      <c r="A105" s="26"/>
      <c r="B105" s="26"/>
      <c r="C105" s="26"/>
      <c r="D105" s="26"/>
      <c r="E105" s="162"/>
      <c r="F105" s="162"/>
    </row>
    <row r="106" spans="1:6">
      <c r="A106" s="26"/>
      <c r="B106" s="26"/>
      <c r="C106" s="26"/>
      <c r="D106" s="26"/>
      <c r="E106" s="162"/>
      <c r="F106" s="162"/>
    </row>
    <row r="107" spans="1:6">
      <c r="A107" s="26"/>
      <c r="B107" s="26"/>
      <c r="C107" s="26"/>
      <c r="D107" s="26"/>
      <c r="E107" s="162"/>
      <c r="F107" s="162"/>
    </row>
  </sheetData>
  <mergeCells count="9">
    <mergeCell ref="A5:B5"/>
    <mergeCell ref="A1:F1"/>
    <mergeCell ref="A2:F2"/>
    <mergeCell ref="E4:E5"/>
    <mergeCell ref="F4:F5"/>
    <mergeCell ref="A3:F3"/>
    <mergeCell ref="A4:B4"/>
    <mergeCell ref="C4:C5"/>
    <mergeCell ref="D4:D5"/>
  </mergeCells>
  <phoneticPr fontId="7"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Instructions</vt:lpstr>
      <vt:lpstr>Tr.Bal.</vt:lpstr>
      <vt:lpstr>Trans.</vt:lpstr>
      <vt:lpstr>GenLed</vt:lpstr>
      <vt:lpstr>Adj.</vt:lpstr>
      <vt:lpstr>Wkst</vt:lpstr>
      <vt:lpstr>InSt</vt:lpstr>
      <vt:lpstr>BalSh</vt:lpstr>
      <vt:lpstr>ClosEn</vt:lpstr>
      <vt:lpstr>Adj.!Print_Area</vt:lpstr>
      <vt:lpstr>ClosEn!Print_Area</vt:lpstr>
      <vt:lpstr>Trans.!Print_Area</vt:lpstr>
    </vt:vector>
  </TitlesOfParts>
  <Company>Ardith Wood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Ardith Wood</dc:creator>
  <cp:lastModifiedBy>Joseph Siu</cp:lastModifiedBy>
  <cp:lastPrinted>2012-06-11T22:45:09Z</cp:lastPrinted>
  <dcterms:created xsi:type="dcterms:W3CDTF">2006-11-10T21:16:03Z</dcterms:created>
  <dcterms:modified xsi:type="dcterms:W3CDTF">2021-07-26T22:05:02Z</dcterms:modified>
</cp:coreProperties>
</file>