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A291" i="3" l="1"/>
  <c r="A238" i="3"/>
  <c r="A185" i="3"/>
  <c r="A132" i="3"/>
  <c r="A79" i="3"/>
  <c r="A54" i="3"/>
  <c r="A2" i="3"/>
  <c r="A1" i="3"/>
  <c r="A59" i="3"/>
  <c r="A66" i="3"/>
  <c r="A68" i="3"/>
  <c r="A77" i="3"/>
  <c r="A138" i="3" l="1"/>
  <c r="A136" i="3"/>
  <c r="F3" i="4"/>
  <c r="A70" i="3"/>
  <c r="C9" i="2"/>
  <c r="D9" i="2"/>
  <c r="E9" i="2"/>
  <c r="F9" i="2"/>
  <c r="B9" i="2"/>
  <c r="A37" i="3" l="1"/>
  <c r="A33" i="3"/>
  <c r="A29" i="3"/>
  <c r="A25" i="3"/>
  <c r="A343" i="3"/>
  <c r="A340"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B90" i="3"/>
  <c r="A90" i="3" s="1"/>
  <c r="B89" i="3"/>
  <c r="A89" i="3" s="1"/>
  <c r="B88" i="3"/>
  <c r="A88" i="3" s="1"/>
  <c r="B87" i="3"/>
  <c r="A87" i="3" s="1"/>
  <c r="B86" i="3"/>
  <c r="A86" i="3" s="1"/>
  <c r="B139" i="3"/>
  <c r="A139" i="3" s="1"/>
  <c r="A109" i="3"/>
  <c r="A110" i="3"/>
  <c r="A108" i="3"/>
  <c r="A119" i="3"/>
  <c r="A116" i="3"/>
  <c r="A99" i="3"/>
  <c r="A100" i="3"/>
  <c r="A98" i="3"/>
  <c r="D10" i="4"/>
  <c r="D9" i="4"/>
  <c r="C10" i="4"/>
  <c r="C9" i="4"/>
  <c r="F35" i="4"/>
  <c r="F36" i="4"/>
  <c r="F37" i="4"/>
  <c r="F38" i="4"/>
  <c r="D35" i="4"/>
  <c r="D36" i="4"/>
  <c r="D37" i="4"/>
  <c r="D38" i="4"/>
  <c r="E24" i="4"/>
  <c r="F24" i="4" s="1"/>
  <c r="A118" i="3" s="1"/>
  <c r="E23" i="4"/>
  <c r="F23" i="4" s="1"/>
  <c r="A115" i="3" s="1"/>
  <c r="E22" i="4"/>
  <c r="F22" i="4" s="1"/>
  <c r="A171" i="3" s="1"/>
  <c r="E21" i="4"/>
  <c r="F21" i="4" s="1"/>
  <c r="A168" i="3" s="1"/>
  <c r="C23" i="4"/>
  <c r="C21" i="4"/>
  <c r="A83" i="3"/>
  <c r="C86" i="1"/>
  <c r="C73" i="1"/>
  <c r="A130" i="3" s="1"/>
  <c r="A85" i="3" l="1"/>
  <c r="C60" i="1"/>
  <c r="A183" i="3" s="1"/>
  <c r="C47" i="1"/>
  <c r="A236" i="3" s="1"/>
  <c r="C34" i="1"/>
  <c r="A289" i="3" s="1"/>
  <c r="B195" i="3" l="1"/>
  <c r="B194" i="3"/>
  <c r="B193" i="3"/>
  <c r="B196" i="3"/>
  <c r="B192" i="3"/>
  <c r="B248" i="3"/>
  <c r="B249" i="3"/>
  <c r="B247" i="3"/>
  <c r="B246" i="3"/>
  <c r="B245" i="3"/>
  <c r="B300" i="3"/>
  <c r="B299" i="3"/>
  <c r="B302" i="3"/>
  <c r="B298" i="3"/>
  <c r="B301" i="3"/>
  <c r="D15" i="4"/>
  <c r="C6" i="4" l="1"/>
  <c r="C7" i="4"/>
  <c r="C8" i="4"/>
  <c r="F34" i="4" l="1"/>
  <c r="F33" i="4"/>
  <c r="F32" i="4"/>
  <c r="F31" i="4"/>
  <c r="F30" i="4"/>
  <c r="F29" i="4"/>
  <c r="A305" i="3"/>
  <c r="D17" i="4"/>
  <c r="D8" i="4"/>
  <c r="D7" i="4"/>
  <c r="D6" i="4"/>
  <c r="D34" i="4"/>
  <c r="D32" i="4"/>
  <c r="D30" i="4"/>
  <c r="D33" i="4"/>
  <c r="D31" i="4"/>
  <c r="D29" i="4"/>
  <c r="A225" i="3"/>
  <c r="A222" i="3"/>
  <c r="D19" i="4" l="1"/>
  <c r="A252" i="3"/>
  <c r="A191" i="3"/>
  <c r="A297" i="3"/>
  <c r="A244" i="3"/>
  <c r="A334" i="3"/>
  <c r="A281" i="3"/>
  <c r="A302" i="3"/>
  <c r="A301" i="3"/>
  <c r="A300" i="3"/>
  <c r="A299" i="3"/>
  <c r="A298" i="3"/>
  <c r="A295" i="3"/>
  <c r="A321" i="3"/>
  <c r="A322" i="3"/>
  <c r="A320" i="3"/>
  <c r="A311" i="3"/>
  <c r="A312" i="3"/>
  <c r="A310" i="3"/>
  <c r="A331" i="3"/>
  <c r="A328" i="3"/>
  <c r="A278" i="3"/>
  <c r="A275" i="3"/>
  <c r="A268" i="3"/>
  <c r="A269" i="3"/>
  <c r="A267" i="3"/>
  <c r="A258" i="3"/>
  <c r="A259" i="3"/>
  <c r="A257" i="3"/>
  <c r="A249" i="3"/>
  <c r="A248" i="3"/>
  <c r="A247" i="3"/>
  <c r="A246" i="3"/>
  <c r="A245" i="3"/>
  <c r="A242" i="3"/>
  <c r="C15" i="4"/>
  <c r="A2" i="5" s="1"/>
  <c r="C17" i="4"/>
  <c r="A3" i="5" s="1"/>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<sst xmlns="http://schemas.openxmlformats.org/spreadsheetml/2006/main" count="393" uniqueCount="215">
  <si>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</si>
  <si>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</si>
  <si>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</si>
  <si>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</si>
  <si>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</si>
  <si>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</si>
  <si>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</si>
  <si>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</si>
  <si>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</si>
  <si>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</si>
  <si>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</si>
  <si>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</si>
  <si>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</si>
  <si>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</si>
  <si>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</si>
  <si>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</si>
  <si>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</si>
  <si>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</si>
  <si>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</si>
  <si>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</si>
  <si>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</si>
  <si>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</si>
  <si>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</si>
  <si>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</si>
  <si>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</si>
  <si>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</si>
  <si>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</si>
  <si>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</si>
  <si>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</si>
  <si>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</si>
  <si>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</si>
  <si>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</si>
  <si>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</si>
  <si>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</si>
  <si>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</si>
  <si>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</si>
  <si>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</si>
  <si>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</si>
  <si>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</si>
  <si>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</si>
  <si>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</si>
  <si>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</si>
  <si>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</si>
  <si>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</si>
  <si>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</si>
  <si>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</si>
  <si>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</si>
  <si>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</si>
  <si>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</si>
  <si>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</si>
  <si>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</si>
  <si>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http://www.cosme.net/product/product_id/317222/reviews</t>
  </si>
  <si>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</si>
  <si>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</si>
  <si>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</si>
  <si>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</si>
  <si>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</si>
  <si>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</si>
  <si>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</si>
  <si>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</si>
  <si>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</si>
  <si>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</si>
  <si>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</si>
  <si>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</si>
  <si>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</si>
  <si>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</si>
  <si>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</si>
  <si>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</si>
  <si>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</si>
  <si>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</si>
  <si>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</si>
  <si>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</si>
  <si>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</si>
  <si>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</si>
  <si>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</si>
  <si>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</si>
  <si>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</si>
  <si>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</si>
  <si>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</si>
  <si>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</si>
  <si>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</si>
  <si>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</si>
  <si>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モバイルバッテリー</t>
    <phoneticPr fontId="1"/>
  </si>
  <si>
    <t>バッテリー容量</t>
    <rPh sb="5" eb="7">
      <t>ヨウリョウ</t>
    </rPh>
    <phoneticPr fontId="1"/>
  </si>
  <si>
    <t>急速充電対応</t>
    <rPh sb="0" eb="2">
      <t>キュウソク</t>
    </rPh>
    <rPh sb="2" eb="4">
      <t>ジュウデン</t>
    </rPh>
    <rPh sb="4" eb="6">
      <t>タイオウ</t>
    </rPh>
    <phoneticPr fontId="1"/>
  </si>
  <si>
    <t>重量</t>
    <rPh sb="0" eb="2">
      <t>ジュウリョウ</t>
    </rPh>
    <phoneticPr fontId="1"/>
  </si>
  <si>
    <t>USBポート数</t>
    <rPh sb="6" eb="7">
      <t>スウ</t>
    </rPh>
    <phoneticPr fontId="1"/>
  </si>
  <si>
    <r>
      <rPr>
        <sz val="9"/>
        <color rgb="FF000000"/>
        <rFont val="ＭＳ Ｐゴシック"/>
        <family val="3"/>
        <charset val="128"/>
      </rPr>
      <t>モバイルバッテリーを選ぶ際に最も重要なのが、バッテリー容量です。
容量は、「</t>
    </r>
    <r>
      <rPr>
        <sz val="9"/>
        <color rgb="FF000000"/>
        <rFont val="Arial"/>
        <family val="2"/>
      </rPr>
      <t>mAh</t>
    </r>
    <r>
      <rPr>
        <sz val="9"/>
        <color rgb="FF000000"/>
        <rFont val="ＭＳ Ｐゴシック"/>
        <family val="3"/>
        <charset val="128"/>
      </rPr>
      <t>（ミリアンペア・アワー）」で表記され、この大きさによって容量が決まります。
注意が必要なポイントが、モバイルバッテリーの容量のうち６～７割ほどしか、実際に使用することができない点があります。
バッテリーの熱によってエネルギーが消費されてしまうからです。
モバイルバッテリーの容量は、用途によって決めることが大切です。
目安としては、
スマートフォンを１回充電⇒2000～3000mAh
タブレットを１回充電⇒4000～8000mAh
ノートPCを１回充電⇒10000mAh～
という感じですので、何を充電するのか？何回充電するのか？を考えて、モバイルバッテリーの容量は決めるといいでしょう。
具体的には、
スマートフォンの充電用とする場合は、「10000mAh」
タブレットやノートＰＣなど大容量機器を充電する場合は、「20000mAh以上」
を選ぶといいと思います！</t>
    </r>
    <rPh sb="10" eb="11">
      <t>エラ</t>
    </rPh>
    <rPh sb="12" eb="13">
      <t>サイ</t>
    </rPh>
    <rPh sb="14" eb="15">
      <t>モット</t>
    </rPh>
    <rPh sb="16" eb="18">
      <t>ジュウヨウ</t>
    </rPh>
    <rPh sb="27" eb="29">
      <t>ヨウリョウ</t>
    </rPh>
    <rPh sb="34" eb="36">
      <t>ヨウリョウ</t>
    </rPh>
    <rPh sb="56" eb="58">
      <t>ヒョウキ</t>
    </rPh>
    <rPh sb="63" eb="64">
      <t>オオ</t>
    </rPh>
    <rPh sb="70" eb="72">
      <t>ヨウリョウ</t>
    </rPh>
    <rPh sb="73" eb="74">
      <t>キ</t>
    </rPh>
    <rPh sb="81" eb="83">
      <t>チュウイ</t>
    </rPh>
    <rPh sb="84" eb="86">
      <t>ヒツヨウ</t>
    </rPh>
    <rPh sb="103" eb="105">
      <t>ヨウリョウ</t>
    </rPh>
    <rPh sb="111" eb="112">
      <t>ワリ</t>
    </rPh>
    <rPh sb="117" eb="119">
      <t>ジッサイ</t>
    </rPh>
    <rPh sb="120" eb="122">
      <t>シヨウ</t>
    </rPh>
    <rPh sb="131" eb="132">
      <t>テン</t>
    </rPh>
    <rPh sb="145" eb="146">
      <t>ネツ</t>
    </rPh>
    <rPh sb="156" eb="158">
      <t>ショウヒ</t>
    </rPh>
    <rPh sb="181" eb="183">
      <t>ヨウリョウ</t>
    </rPh>
    <rPh sb="185" eb="187">
      <t>ヨウト</t>
    </rPh>
    <rPh sb="191" eb="192">
      <t>キ</t>
    </rPh>
    <rPh sb="197" eb="199">
      <t>タイセツ</t>
    </rPh>
    <rPh sb="204" eb="206">
      <t>メヤス</t>
    </rPh>
    <rPh sb="221" eb="222">
      <t>カイ</t>
    </rPh>
    <rPh sb="222" eb="224">
      <t>ジュウデン</t>
    </rPh>
    <rPh sb="245" eb="246">
      <t>カイ</t>
    </rPh>
    <rPh sb="246" eb="248">
      <t>ジュウデン</t>
    </rPh>
    <rPh sb="269" eb="270">
      <t>カイ</t>
    </rPh>
    <rPh sb="270" eb="272">
      <t>ジュウデン</t>
    </rPh>
    <rPh sb="287" eb="288">
      <t>カン</t>
    </rPh>
    <rPh sb="294" eb="295">
      <t>ナニ</t>
    </rPh>
    <rPh sb="296" eb="298">
      <t>ジュウデン</t>
    </rPh>
    <rPh sb="303" eb="305">
      <t>ナンカイ</t>
    </rPh>
    <rPh sb="305" eb="307">
      <t>ジュウデン</t>
    </rPh>
    <rPh sb="313" eb="314">
      <t>カンガ</t>
    </rPh>
    <rPh sb="327" eb="329">
      <t>ヨウリョウ</t>
    </rPh>
    <rPh sb="330" eb="331">
      <t>キ</t>
    </rPh>
    <rPh sb="343" eb="346">
      <t>グタイテキ</t>
    </rPh>
    <rPh sb="358" eb="360">
      <t>ジュウデン</t>
    </rPh>
    <rPh sb="360" eb="361">
      <t>ヨウ</t>
    </rPh>
    <rPh sb="364" eb="366">
      <t>バアイ</t>
    </rPh>
    <rPh sb="392" eb="395">
      <t>ダイヨウリョウ</t>
    </rPh>
    <rPh sb="395" eb="397">
      <t>キキ</t>
    </rPh>
    <rPh sb="398" eb="400">
      <t>ジュウデン</t>
    </rPh>
    <rPh sb="402" eb="404">
      <t>バアイ</t>
    </rPh>
    <rPh sb="415" eb="417">
      <t>イジョウ</t>
    </rPh>
    <rPh sb="420" eb="421">
      <t>エラ</t>
    </rPh>
    <rPh sb="426" eb="427">
      <t>オモ</t>
    </rPh>
    <phoneticPr fontId="1"/>
  </si>
  <si>
    <t>充電の速さ</t>
    <rPh sb="0" eb="2">
      <t>ジュウデン</t>
    </rPh>
    <rPh sb="3" eb="4">
      <t>ハヤ</t>
    </rPh>
    <phoneticPr fontId="1"/>
  </si>
  <si>
    <r>
      <rPr>
        <sz val="9"/>
        <color rgb="FF000000"/>
        <rFont val="ＭＳ Ｐゴシック"/>
        <family val="3"/>
        <charset val="128"/>
      </rPr>
      <t>次に重要なのが、「充電の速さ」です。
大容量のバッテリーでも、充電速度が遅いと、バッテリーを常につけておくハメにもなりかねません。
そこで、充電の速さに大きく関係するのが、「出力Ａ（アンペア）」です！
以前までは、１Ａのモバイルバッテリーが主流でしたが、最近では２</t>
    </r>
    <r>
      <rPr>
        <sz val="9"/>
        <color rgb="FF000000"/>
        <rFont val="Arial"/>
        <family val="2"/>
      </rPr>
      <t>A</t>
    </r>
    <r>
      <rPr>
        <sz val="9"/>
        <color rgb="FF000000"/>
        <rFont val="ＭＳ Ｐゴシック"/>
        <family val="3"/>
        <charset val="128"/>
      </rPr>
      <t>以上のモバイルバッテリーが登場してきています。
ですので、２Ａ以上かどうかを目安として選ぶことをおすすめします！
また、マルチポート対応（複数ポート）の場合は、複数のポートで充電する場合にどうなるのかも忘れずにチェックしたいポイントです。</t>
    </r>
    <rPh sb="0" eb="1">
      <t>ツギ</t>
    </rPh>
    <rPh sb="2" eb="4">
      <t>ジュウヨウ</t>
    </rPh>
    <rPh sb="9" eb="11">
      <t>ジュウデン</t>
    </rPh>
    <rPh sb="12" eb="13">
      <t>ハヤ</t>
    </rPh>
    <rPh sb="20" eb="23">
      <t>ダイヨウリョウ</t>
    </rPh>
    <rPh sb="32" eb="34">
      <t>ジュウデン</t>
    </rPh>
    <rPh sb="34" eb="36">
      <t>ソクド</t>
    </rPh>
    <rPh sb="37" eb="38">
      <t>オソ</t>
    </rPh>
    <rPh sb="47" eb="48">
      <t>ツネ</t>
    </rPh>
    <rPh sb="72" eb="74">
      <t>ジュウデン</t>
    </rPh>
    <rPh sb="75" eb="76">
      <t>ハヤ</t>
    </rPh>
    <rPh sb="78" eb="79">
      <t>オオ</t>
    </rPh>
    <rPh sb="81" eb="83">
      <t>カンケイ</t>
    </rPh>
    <rPh sb="89" eb="91">
      <t>シュツリョク</t>
    </rPh>
    <rPh sb="104" eb="106">
      <t>イゼン</t>
    </rPh>
    <rPh sb="123" eb="125">
      <t>シュリュウ</t>
    </rPh>
    <rPh sb="130" eb="132">
      <t>サイキン</t>
    </rPh>
    <rPh sb="136" eb="138">
      <t>イジョウ</t>
    </rPh>
    <rPh sb="149" eb="151">
      <t>トウジョウ</t>
    </rPh>
    <rPh sb="168" eb="170">
      <t>イジョウ</t>
    </rPh>
    <rPh sb="175" eb="177">
      <t>メヤス</t>
    </rPh>
    <rPh sb="180" eb="181">
      <t>エラ</t>
    </rPh>
    <rPh sb="204" eb="206">
      <t>タイオウ</t>
    </rPh>
    <rPh sb="207" eb="209">
      <t>フクスウ</t>
    </rPh>
    <rPh sb="214" eb="216">
      <t>バアイ</t>
    </rPh>
    <rPh sb="218" eb="220">
      <t>フクスウ</t>
    </rPh>
    <rPh sb="225" eb="227">
      <t>ジュウデン</t>
    </rPh>
    <rPh sb="229" eb="231">
      <t>バアイ</t>
    </rPh>
    <rPh sb="239" eb="240">
      <t>ワス</t>
    </rPh>
    <phoneticPr fontId="1"/>
  </si>
  <si>
    <t>最近では、高性能だけでなく、小型化も進んできています。
モバイルバッテリーを使用したことがある人ならわかると思いますが、モバイルバッテリーの重量は忘れがちなポイントですよね。
高性能に目を取られ、重量を忘れていると、思わぬ落とし穴があります。
モバイルバッテリーの容量が増えると、重量も増えるため、容量とのバランスを考えることが大事になってきます。</t>
    <rPh sb="0" eb="2">
      <t>サイキン</t>
    </rPh>
    <rPh sb="5" eb="8">
      <t>コウセイノウ</t>
    </rPh>
    <rPh sb="14" eb="17">
      <t>コガタカ</t>
    </rPh>
    <rPh sb="18" eb="19">
      <t>スス</t>
    </rPh>
    <rPh sb="39" eb="41">
      <t>シヨウ</t>
    </rPh>
    <rPh sb="48" eb="49">
      <t>ヒト</t>
    </rPh>
    <rPh sb="55" eb="56">
      <t>オモ</t>
    </rPh>
    <rPh sb="71" eb="73">
      <t>ジュウリョウ</t>
    </rPh>
    <rPh sb="74" eb="75">
      <t>ワス</t>
    </rPh>
    <rPh sb="90" eb="93">
      <t>コウセイノウ</t>
    </rPh>
    <rPh sb="94" eb="95">
      <t>メ</t>
    </rPh>
    <rPh sb="96" eb="97">
      <t>ト</t>
    </rPh>
    <rPh sb="100" eb="102">
      <t>ジュウリョウ</t>
    </rPh>
    <rPh sb="103" eb="104">
      <t>ワス</t>
    </rPh>
    <rPh sb="110" eb="111">
      <t>オモ</t>
    </rPh>
    <rPh sb="113" eb="114">
      <t>オ</t>
    </rPh>
    <rPh sb="116" eb="117">
      <t>アナ</t>
    </rPh>
    <rPh sb="135" eb="137">
      <t>ヨウリョウ</t>
    </rPh>
    <rPh sb="138" eb="139">
      <t>フ</t>
    </rPh>
    <rPh sb="143" eb="145">
      <t>ジュウリョウ</t>
    </rPh>
    <rPh sb="146" eb="147">
      <t>フ</t>
    </rPh>
    <rPh sb="152" eb="154">
      <t>ヨウリョウ</t>
    </rPh>
    <rPh sb="161" eb="162">
      <t>カンガ</t>
    </rPh>
    <rPh sb="167" eb="169">
      <t>ダイジ</t>
    </rPh>
    <phoneticPr fontId="1"/>
  </si>
  <si>
    <t>「急速充電対応」と書かれてあるモバイルバッテリーがほとんどだと思います。
しかし、急速充電対応と書かれていている場合、どの端末で急速充電できるのかをチェックすることが大事になってきます。
Androidスマートフォンやタブレットでは、「QuickCharge（QC）」と呼ばれる急速充電の規格が使われている場合がほとんどです。
一方、iPhoneの場合も独自のバッテリー規格を採用しています。
すなわち、
Android（ＱＣ）に対応か？
iPhone対応か？
をチェックすることがポイントです。
なお、モバイルバッテリーのメーカーにもAnkerの「PowerIQ」や「VoltageBoost 」、cheeroの「Auto-IC」、バッファローの「AUTO POWER SELECT」のような端末の種類を識別して急速充電を行う規格もあるので、これらのような識別してくれるモバイルバッテリーがより幅広く使用できるのでおすすめです。
また、最新のAndroidスマートフォンや「iPhoneＸ」や「iPhone8」シリーズで採用されているUSB PD（USB Power Delivery）という新規格も登場してきいています。
USB PD（USB Power Delivery）対応のモバイルバッテリーは、ノートＰＣでの利用も想定しているため、ノートＰＣにも使いたい方にはおすすめです。</t>
    <rPh sb="1" eb="3">
      <t>キュウソク</t>
    </rPh>
    <rPh sb="3" eb="5">
      <t>ジュウデン</t>
    </rPh>
    <rPh sb="5" eb="7">
      <t>タイオウ</t>
    </rPh>
    <rPh sb="9" eb="10">
      <t>カ</t>
    </rPh>
    <rPh sb="31" eb="32">
      <t>オモ</t>
    </rPh>
    <rPh sb="42" eb="44">
      <t>キュウソク</t>
    </rPh>
    <rPh sb="44" eb="46">
      <t>ジュウデン</t>
    </rPh>
    <rPh sb="46" eb="48">
      <t>タイオウ</t>
    </rPh>
    <rPh sb="49" eb="50">
      <t>カ</t>
    </rPh>
    <rPh sb="57" eb="59">
      <t>バアイ</t>
    </rPh>
    <rPh sb="62" eb="64">
      <t>タンマツ</t>
    </rPh>
    <rPh sb="65" eb="67">
      <t>キュウソク</t>
    </rPh>
    <rPh sb="67" eb="69">
      <t>ジュウデン</t>
    </rPh>
    <rPh sb="84" eb="86">
      <t>ダイジ</t>
    </rPh>
    <rPh sb="137" eb="138">
      <t>ヨ</t>
    </rPh>
    <rPh sb="141" eb="143">
      <t>キュウソク</t>
    </rPh>
    <rPh sb="143" eb="145">
      <t>ジュウデン</t>
    </rPh>
    <rPh sb="146" eb="148">
      <t>キカク</t>
    </rPh>
    <rPh sb="149" eb="150">
      <t>ツカ</t>
    </rPh>
    <rPh sb="155" eb="157">
      <t>バアイ</t>
    </rPh>
    <rPh sb="166" eb="168">
      <t>イッポウ</t>
    </rPh>
    <rPh sb="176" eb="178">
      <t>バアイ</t>
    </rPh>
    <rPh sb="179" eb="181">
      <t>ドクジ</t>
    </rPh>
    <rPh sb="187" eb="189">
      <t>キカク</t>
    </rPh>
    <rPh sb="190" eb="192">
      <t>サイヨウ</t>
    </rPh>
    <rPh sb="218" eb="220">
      <t>タイオウ</t>
    </rPh>
    <rPh sb="229" eb="231">
      <t>タイオウ</t>
    </rPh>
    <rPh sb="351" eb="353">
      <t>タンマツ</t>
    </rPh>
    <rPh sb="354" eb="356">
      <t>シュルイ</t>
    </rPh>
    <rPh sb="357" eb="359">
      <t>シキベツ</t>
    </rPh>
    <rPh sb="361" eb="363">
      <t>キュウソク</t>
    </rPh>
    <rPh sb="363" eb="365">
      <t>ジュウデン</t>
    </rPh>
    <rPh sb="366" eb="367">
      <t>オコナ</t>
    </rPh>
    <rPh sb="368" eb="370">
      <t>キカク</t>
    </rPh>
    <rPh sb="383" eb="385">
      <t>シキベツ</t>
    </rPh>
    <rPh sb="402" eb="404">
      <t>ハバヒロ</t>
    </rPh>
    <rPh sb="405" eb="407">
      <t>シヨウ</t>
    </rPh>
    <rPh sb="424" eb="426">
      <t>サイシン</t>
    </rPh>
    <rPh sb="466" eb="468">
      <t>サイヨウ</t>
    </rPh>
    <rPh sb="502" eb="505">
      <t>シンキカク</t>
    </rPh>
    <rPh sb="506" eb="508">
      <t>トウジョウ</t>
    </rPh>
    <rPh sb="545" eb="547">
      <t>タイオウ</t>
    </rPh>
    <rPh sb="566" eb="568">
      <t>リヨウ</t>
    </rPh>
    <rPh sb="569" eb="571">
      <t>ソウテイ</t>
    </rPh>
    <rPh sb="585" eb="586">
      <t>ツカ</t>
    </rPh>
    <rPh sb="589" eb="590">
      <t>カタ</t>
    </rPh>
    <phoneticPr fontId="1"/>
  </si>
  <si>
    <t>https://www.amazon.co.jp/Anker-PowerCore-%E3%83%A2%E3%83%90%E3%82%A4%E3%83%AB%E3%83%90%E3%83%83%E3%83%86%E3%83%AA%E3%83%BC-Android%E5%AF%BE%E5%BF%9C-2018%E5%B9%B411%E6%9C%88%E6%99%82%E7%82%B9/product-reviews/B019GNUT0C/ref=cm_cr_dp_d_show_all_top?ie=UTF8&amp;reviewerType=all_reviews</t>
    <phoneticPr fontId="1"/>
  </si>
  <si>
    <t>稀に不良品にあたる場合がある</t>
    <rPh sb="0" eb="1">
      <t>マレ</t>
    </rPh>
    <rPh sb="2" eb="4">
      <t>フリョウ</t>
    </rPh>
    <rPh sb="4" eb="5">
      <t>ヒン</t>
    </rPh>
    <rPh sb="9" eb="11">
      <t>バアイ</t>
    </rPh>
    <phoneticPr fontId="1"/>
  </si>
  <si>
    <t>雑にコードを抜き差しし、落とすこともあります。ガンガン使い倒して、普段使用する際に特に意識することもありません。２年たった現在も現役です。値段が崩れていないのも、いい商品の証拠なのではないでしょうか。</t>
    <phoneticPr fontId="1"/>
  </si>
  <si>
    <t>頑丈で耐久性が高い</t>
    <rPh sb="0" eb="2">
      <t>ガンジョウ</t>
    </rPh>
    <rPh sb="3" eb="6">
      <t>タイキュウセイ</t>
    </rPh>
    <rPh sb="7" eb="8">
      <t>タカ</t>
    </rPh>
    <phoneticPr fontId="1"/>
  </si>
  <si>
    <t>Quick Chargeに未対応</t>
    <rPh sb="13" eb="16">
      <t>ミタイオウ</t>
    </rPh>
    <phoneticPr fontId="1"/>
  </si>
  <si>
    <t>メーカー保証がついている</t>
    <rPh sb="4" eb="6">
      <t>ホショウ</t>
    </rPh>
    <phoneticPr fontId="1"/>
  </si>
  <si>
    <r>
      <t>10000mAh</t>
    </r>
    <r>
      <rPr>
        <sz val="10"/>
        <color theme="1"/>
        <rFont val="ＭＳ Ｐゴシック"/>
        <family val="3"/>
        <charset val="128"/>
      </rPr>
      <t>の中で最小・最軽量</t>
    </r>
    <rPh sb="9" eb="10">
      <t>ナカ</t>
    </rPh>
    <rPh sb="11" eb="13">
      <t>サイショウ</t>
    </rPh>
    <rPh sb="14" eb="17">
      <t>サイケイリョウ</t>
    </rPh>
    <phoneticPr fontId="1"/>
  </si>
  <si>
    <t>最大出力が2.4A(最速ではない）</t>
    <rPh sb="0" eb="2">
      <t>サイダイ</t>
    </rPh>
    <rPh sb="2" eb="4">
      <t>シュツリョク</t>
    </rPh>
    <rPh sb="10" eb="12">
      <t>サイソク</t>
    </rPh>
    <phoneticPr fontId="1"/>
  </si>
  <si>
    <t>費用対効果は勿論のこと、バッテリー容量 充電速度ともバランスが取れている。
私はiPhone6s+で使用しているが、残量20%から2度充電しても まだ足りる位。
発熱も 端末の方が熱いくらいなので気にならないと思います。</t>
    <phoneticPr fontId="1"/>
  </si>
  <si>
    <r>
      <t>40</t>
    </r>
    <r>
      <rPr>
        <sz val="9"/>
        <color rgb="FF000000"/>
        <rFont val="ＭＳ Ｐゴシック"/>
        <family val="3"/>
        <charset val="128"/>
      </rPr>
      <t>代男性</t>
    </r>
    <rPh sb="3" eb="5">
      <t>ダンセイ</t>
    </rPh>
    <phoneticPr fontId="1"/>
  </si>
  <si>
    <r>
      <t>30</t>
    </r>
    <r>
      <rPr>
        <sz val="9"/>
        <color rgb="FF000000"/>
        <rFont val="ＭＳ Ｐゴシック"/>
        <family val="3"/>
        <charset val="128"/>
      </rPr>
      <t>代男性</t>
    </r>
    <rPh sb="3" eb="5">
      <t>ダンセイ</t>
    </rPh>
    <phoneticPr fontId="1"/>
  </si>
  <si>
    <r>
      <t>Quick Charge</t>
    </r>
    <r>
      <rPr>
        <sz val="10"/>
        <color theme="1"/>
        <rFont val="ＭＳ Ｐゴシック"/>
        <family val="3"/>
        <charset val="128"/>
      </rPr>
      <t>対応</t>
    </r>
    <rPh sb="12" eb="14">
      <t>タイオウ</t>
    </rPh>
    <phoneticPr fontId="1"/>
  </si>
  <si>
    <r>
      <rPr>
        <sz val="10"/>
        <color theme="1"/>
        <rFont val="ＭＳ Ｐゴシック"/>
        <family val="3"/>
        <charset val="128"/>
      </rPr>
      <t>似たようなモバイルバッテリーと迷いましたが、どうもこのメーカーの信頼性が高いということが徐々にわかり、最終的にはコンパクトと信頼性で購入しました。まだ、使って</t>
    </r>
    <r>
      <rPr>
        <sz val="10"/>
        <color theme="1"/>
        <rFont val="Arial"/>
        <family val="2"/>
      </rPr>
      <t>2</t>
    </r>
    <r>
      <rPr>
        <sz val="10"/>
        <color theme="1"/>
        <rFont val="ＭＳ Ｐゴシック"/>
        <family val="3"/>
        <charset val="128"/>
      </rPr>
      <t>、</t>
    </r>
    <r>
      <rPr>
        <sz val="10"/>
        <color theme="1"/>
        <rFont val="Arial"/>
        <family val="2"/>
      </rPr>
      <t>3</t>
    </r>
    <r>
      <rPr>
        <sz val="10"/>
        <color theme="1"/>
        <rFont val="ＭＳ Ｐゴシック"/>
        <family val="3"/>
        <charset val="128"/>
      </rPr>
      <t>週間ですが、レビューはウソをついてなかったことを実感しております。</t>
    </r>
    <phoneticPr fontId="1"/>
  </si>
  <si>
    <r>
      <t>Android</t>
    </r>
    <r>
      <rPr>
        <sz val="10"/>
        <color theme="1"/>
        <rFont val="ＭＳ Ｐゴシック"/>
        <family val="3"/>
        <charset val="128"/>
      </rPr>
      <t>スマートフォンやタブレット用にモバイルバッテリーを探している方</t>
    </r>
    <rPh sb="20" eb="21">
      <t>ヨウ</t>
    </rPh>
    <rPh sb="32" eb="33">
      <t>サガ</t>
    </rPh>
    <rPh sb="37" eb="38">
      <t>カタ</t>
    </rPh>
    <phoneticPr fontId="1"/>
  </si>
  <si>
    <r>
      <t>iPhone</t>
    </r>
    <r>
      <rPr>
        <sz val="9"/>
        <color rgb="FF000000"/>
        <rFont val="ＭＳ Ｐゴシック"/>
        <family val="3"/>
        <charset val="128"/>
      </rPr>
      <t>用の10000mAhほどのモバイルバッテリーを探している方</t>
    </r>
    <rPh sb="6" eb="7">
      <t>ヨウ</t>
    </rPh>
    <rPh sb="29" eb="30">
      <t>サガ</t>
    </rPh>
    <rPh sb="34" eb="35">
      <t>カタ</t>
    </rPh>
    <phoneticPr fontId="1"/>
  </si>
  <si>
    <t>多少熱をもつ</t>
    <rPh sb="0" eb="2">
      <t>タショウ</t>
    </rPh>
    <rPh sb="2" eb="3">
      <t>ネツ</t>
    </rPh>
    <phoneticPr fontId="1"/>
  </si>
  <si>
    <r>
      <rPr>
        <sz val="10"/>
        <color theme="1"/>
        <rFont val="ＭＳ Ｐゴシック"/>
        <family val="3"/>
        <charset val="128"/>
      </rPr>
      <t>これまではモバイルバッテリーといえば</t>
    </r>
    <r>
      <rPr>
        <sz val="10"/>
        <color theme="1"/>
        <rFont val="Arial"/>
        <family val="2"/>
      </rPr>
      <t>cheero</t>
    </r>
    <r>
      <rPr>
        <sz val="10"/>
        <color theme="1"/>
        <rFont val="ＭＳ Ｐゴシック"/>
        <family val="3"/>
        <charset val="128"/>
      </rPr>
      <t xml:space="preserve">一択！と思ってきた者ですが完全に覆りました。
</t>
    </r>
    <r>
      <rPr>
        <sz val="10"/>
        <color theme="1"/>
        <rFont val="Arial"/>
        <family val="2"/>
      </rPr>
      <t>10000mAh</t>
    </r>
    <r>
      <rPr>
        <sz val="10"/>
        <color theme="1"/>
        <rFont val="ＭＳ Ｐゴシック"/>
        <family val="3"/>
        <charset val="128"/>
      </rPr>
      <t>という数字に対して、この価格と本体サイズは</t>
    </r>
    <r>
      <rPr>
        <sz val="10"/>
        <color theme="1"/>
        <rFont val="Arial"/>
        <family val="2"/>
      </rPr>
      <t>Anker</t>
    </r>
    <r>
      <rPr>
        <sz val="10"/>
        <color theme="1"/>
        <rFont val="ＭＳ Ｐゴシック"/>
        <family val="3"/>
        <charset val="128"/>
      </rPr>
      <t>さん天晴ですね。
さらに</t>
    </r>
    <r>
      <rPr>
        <sz val="10"/>
        <color theme="1"/>
        <rFont val="Arial"/>
        <family val="2"/>
      </rPr>
      <t>QC3.0</t>
    </r>
    <r>
      <rPr>
        <sz val="10"/>
        <color theme="1"/>
        <rFont val="ＭＳ Ｐゴシック"/>
        <family val="3"/>
        <charset val="128"/>
      </rPr>
      <t>対応は素晴らしいです。
ただ、通常充電なのか</t>
    </r>
    <r>
      <rPr>
        <sz val="10"/>
        <color theme="1"/>
        <rFont val="Arial"/>
        <family val="2"/>
      </rPr>
      <t>QC</t>
    </r>
    <r>
      <rPr>
        <sz val="10"/>
        <color theme="1"/>
        <rFont val="ＭＳ Ｐゴシック"/>
        <family val="3"/>
        <charset val="128"/>
      </rPr>
      <t>で充電されているのかがわかるインジケータがあるといいなと思いました。</t>
    </r>
    <phoneticPr fontId="1"/>
  </si>
  <si>
    <t>急速充電と通常充電かがパッとわからない</t>
    <rPh sb="0" eb="2">
      <t>キュウソク</t>
    </rPh>
    <rPh sb="2" eb="4">
      <t>ジュウデン</t>
    </rPh>
    <rPh sb="5" eb="7">
      <t>ツウジョウ</t>
    </rPh>
    <rPh sb="7" eb="9">
      <t>ジュウデン</t>
    </rPh>
    <phoneticPr fontId="1"/>
  </si>
  <si>
    <r>
      <t>iPhone</t>
    </r>
    <r>
      <rPr>
        <sz val="10"/>
        <color theme="1"/>
        <rFont val="ＭＳ Ｐゴシック"/>
        <family val="3"/>
        <charset val="128"/>
      </rPr>
      <t>でも使用できるので、端末を選ばず使用できる</t>
    </r>
    <rPh sb="8" eb="10">
      <t>シヨウ</t>
    </rPh>
    <rPh sb="16" eb="18">
      <t>タンマツ</t>
    </rPh>
    <rPh sb="19" eb="20">
      <t>エラ</t>
    </rPh>
    <rPh sb="22" eb="24">
      <t>シヨウ</t>
    </rPh>
    <phoneticPr fontId="1"/>
  </si>
  <si>
    <r>
      <t>Anker PowerCore 10000</t>
    </r>
    <r>
      <rPr>
        <sz val="10"/>
        <color theme="1"/>
        <rFont val="ＭＳ Ｐゴシック"/>
        <family val="3"/>
        <charset val="128"/>
      </rPr>
      <t>の上位モデル</t>
    </r>
    <phoneticPr fontId="1"/>
  </si>
  <si>
    <r>
      <t>Anker PowerCore 10000</t>
    </r>
    <r>
      <rPr>
        <sz val="10"/>
        <color theme="1"/>
        <rFont val="ＭＳ Ｐゴシック"/>
        <family val="3"/>
        <charset val="128"/>
      </rPr>
      <t>よりも少し重い</t>
    </r>
    <rPh sb="24" eb="25">
      <t>スコ</t>
    </rPh>
    <rPh sb="26" eb="27">
      <t>オモ</t>
    </rPh>
    <phoneticPr fontId="1"/>
  </si>
  <si>
    <r>
      <t>20</t>
    </r>
    <r>
      <rPr>
        <sz val="10"/>
        <color theme="1"/>
        <rFont val="ＭＳ Ｐゴシック"/>
        <family val="3"/>
        <charset val="128"/>
      </rPr>
      <t>代男性</t>
    </r>
    <rPh sb="3" eb="5">
      <t>ダンセイ</t>
    </rPh>
    <phoneticPr fontId="1"/>
  </si>
  <si>
    <r>
      <t>30</t>
    </r>
    <r>
      <rPr>
        <sz val="10"/>
        <color theme="1"/>
        <rFont val="ＭＳ Ｐゴシック"/>
        <family val="3"/>
        <charset val="128"/>
      </rPr>
      <t>代男性</t>
    </r>
    <rPh sb="3" eb="5">
      <t>ダンセイ</t>
    </rPh>
    <phoneticPr fontId="1"/>
  </si>
  <si>
    <t>https://www.amazon.co.jp/Anker-PowerCore-10000mAh-%E3%83%A2%E3%83%90%E3%82%A4%E3%83%AB%E3%83%90%E3%83%83%E3%83%86%E3%83%AA%E3%83%BC-Android%E5%90%84%E7%A8%AE%E5%AF%BE%E5%BF%9C/product-reviews/B01JYK1NKW/ref=cm_cr_dp_d_show_all_top?ie=UTF8&amp;reviewerType=all_reviews</t>
    <phoneticPr fontId="1"/>
  </si>
  <si>
    <t>大容量モデル</t>
    <rPh sb="0" eb="3">
      <t>ダイヨウリョウ</t>
    </rPh>
    <phoneticPr fontId="1"/>
  </si>
  <si>
    <t>重量が495gと結構重い</t>
    <rPh sb="0" eb="2">
      <t>ジュウリョウ</t>
    </rPh>
    <rPh sb="8" eb="10">
      <t>ケッコウ</t>
    </rPh>
    <rPh sb="10" eb="11">
      <t>オモ</t>
    </rPh>
    <phoneticPr fontId="1"/>
  </si>
  <si>
    <r>
      <t>Quick Charge</t>
    </r>
    <r>
      <rPr>
        <sz val="10"/>
        <color theme="1"/>
        <rFont val="ＭＳ Ｐゴシック"/>
        <family val="3"/>
        <charset val="128"/>
      </rPr>
      <t>非対応</t>
    </r>
    <phoneticPr fontId="1"/>
  </si>
  <si>
    <t>モバイルバッテリー本体の充電を倍速でできる</t>
    <rPh sb="9" eb="11">
      <t>ホンタイ</t>
    </rPh>
    <rPh sb="12" eb="14">
      <t>ジュウデン</t>
    </rPh>
    <rPh sb="15" eb="17">
      <t>バイソク</t>
    </rPh>
    <phoneticPr fontId="1"/>
  </si>
  <si>
    <t>3台同時に急速充電できる(合計最大6A)</t>
    <phoneticPr fontId="1"/>
  </si>
  <si>
    <t>モバイルバッテリーの色が黒色しかない</t>
    <rPh sb="10" eb="11">
      <t>イロ</t>
    </rPh>
    <rPh sb="12" eb="14">
      <t>クロイロ</t>
    </rPh>
    <phoneticPr fontId="1"/>
  </si>
  <si>
    <t>大容量のモバイルバッテリーを探している方</t>
    <rPh sb="0" eb="3">
      <t>ダイヨウリョウ</t>
    </rPh>
    <rPh sb="14" eb="15">
      <t>サガ</t>
    </rPh>
    <rPh sb="19" eb="20">
      <t>カタ</t>
    </rPh>
    <phoneticPr fontId="1"/>
  </si>
  <si>
    <r>
      <rPr>
        <sz val="10"/>
        <color theme="1"/>
        <rFont val="ＭＳ Ｐゴシック"/>
        <family val="3"/>
        <charset val="128"/>
      </rPr>
      <t>この商品は充電ポートが二個あるのでバッテリーが空状態になったとしても３時間半程で満充電になります。
以前の充電ポートが一つしかない同じ</t>
    </r>
    <r>
      <rPr>
        <sz val="10"/>
        <color theme="1"/>
        <rFont val="Arial"/>
        <family val="2"/>
      </rPr>
      <t>26800mAh</t>
    </r>
    <r>
      <rPr>
        <sz val="10"/>
        <color theme="1"/>
        <rFont val="ＭＳ Ｐゴシック"/>
        <family val="3"/>
        <charset val="128"/>
      </rPr>
      <t>のと比較しても、単に充電時間が半分になったのではなく、それ以上に早くなりました。</t>
    </r>
    <phoneticPr fontId="1"/>
  </si>
  <si>
    <t>ノートパソコンとスマホを携帯するに当たって，バッテリーを心配する必要がなくなりました。満足しています。</t>
    <phoneticPr fontId="1"/>
  </si>
  <si>
    <r>
      <t>50</t>
    </r>
    <r>
      <rPr>
        <sz val="10"/>
        <color theme="1"/>
        <rFont val="ＭＳ Ｐゴシック"/>
        <family val="3"/>
        <charset val="128"/>
      </rPr>
      <t>代男性</t>
    </r>
    <rPh sb="3" eb="5">
      <t>ダンセイ</t>
    </rPh>
    <phoneticPr fontId="1"/>
  </si>
  <si>
    <r>
      <t>USB-C</t>
    </r>
    <r>
      <rPr>
        <sz val="10"/>
        <color theme="1"/>
        <rFont val="ＭＳ Ｐゴシック"/>
        <family val="3"/>
        <charset val="128"/>
      </rPr>
      <t>充電器が付属していない</t>
    </r>
    <phoneticPr fontId="1"/>
  </si>
  <si>
    <t>電源ボタンの長押しによる充電モードの切り替えが少しわかりにくい</t>
    <phoneticPr fontId="1"/>
  </si>
  <si>
    <r>
      <rPr>
        <sz val="10"/>
        <color theme="1"/>
        <rFont val="ＭＳ Ｐゴシック"/>
        <family val="3"/>
        <charset val="128"/>
      </rPr>
      <t xml:space="preserve">ニンテンドースイッチ用に購入しましたが、問題無く使用出来ますし、スマホの充電も同時に実施可能。
</t>
    </r>
    <r>
      <rPr>
        <sz val="10"/>
        <color theme="1"/>
        <rFont val="Arial"/>
        <family val="2"/>
      </rPr>
      <t>PD</t>
    </r>
    <r>
      <rPr>
        <sz val="10"/>
        <color theme="1"/>
        <rFont val="ＭＳ Ｐゴシック"/>
        <family val="3"/>
        <charset val="128"/>
      </rPr>
      <t>対応だったと思うので、</t>
    </r>
    <r>
      <rPr>
        <sz val="10"/>
        <color theme="1"/>
        <rFont val="Arial"/>
        <family val="2"/>
      </rPr>
      <t>PD</t>
    </r>
    <r>
      <rPr>
        <sz val="10"/>
        <color theme="1"/>
        <rFont val="ＭＳ Ｐゴシック"/>
        <family val="3"/>
        <charset val="128"/>
      </rPr>
      <t>で充電出来る</t>
    </r>
    <r>
      <rPr>
        <sz val="10"/>
        <color theme="1"/>
        <rFont val="Arial"/>
        <family val="2"/>
      </rPr>
      <t>USB</t>
    </r>
    <r>
      <rPr>
        <sz val="10"/>
        <color theme="1"/>
        <rFont val="ＭＳ Ｐゴシック"/>
        <family val="3"/>
        <charset val="128"/>
      </rPr>
      <t>ハブを経由しても充電出来ました。
とても満足しています。</t>
    </r>
    <phoneticPr fontId="1"/>
  </si>
  <si>
    <t>あらゆる機器に使用できる</t>
    <rPh sb="4" eb="6">
      <t>キキ</t>
    </rPh>
    <rPh sb="7" eb="9">
      <t>シヨウ</t>
    </rPh>
    <phoneticPr fontId="1"/>
  </si>
  <si>
    <r>
      <t>USB-C PD</t>
    </r>
    <r>
      <rPr>
        <sz val="10"/>
        <color theme="1"/>
        <rFont val="ＭＳ Ｐゴシック"/>
        <family val="3"/>
        <charset val="128"/>
      </rPr>
      <t>対応モデル</t>
    </r>
    <rPh sb="8" eb="10">
      <t>タイオウ</t>
    </rPh>
    <phoneticPr fontId="1"/>
  </si>
  <si>
    <t>本体の充電に時間がかかる</t>
    <rPh sb="0" eb="2">
      <t>ホンタイ</t>
    </rPh>
    <rPh sb="3" eb="5">
      <t>ジュウデン</t>
    </rPh>
    <rPh sb="6" eb="8">
      <t>ジカン</t>
    </rPh>
    <phoneticPr fontId="1"/>
  </si>
  <si>
    <t>非常にバッテリーが大容量で自分の用途では一ヶ月に一回も充電しません。(3ヶ月に2回くらい？)
PD対応の為、大容量にもかかわらず3時間くらいで充電が終わります。
また、給電時もUSB-CはPD対応なのでPD対応ノートなどを持っている方に非常にオススメです。</t>
    <phoneticPr fontId="1"/>
  </si>
  <si>
    <t>https://www.amazon.co.jp/RAVPower-26800mAh-USB-C%E3%82%B1%E3%83%BC%E3%83%96%E3%83%AB%E4%BB%98-MacBook-RP-PB058/product-reviews/B06XTLKRKY/ref=cm_cr_dp_d_show_all_top?ie=UTF8&amp;reviewerType=all_reviews</t>
    <phoneticPr fontId="1"/>
  </si>
  <si>
    <r>
      <t>USB-C PD</t>
    </r>
    <r>
      <rPr>
        <sz val="10"/>
        <color theme="1"/>
        <rFont val="ＭＳ Ｐゴシック"/>
        <family val="3"/>
        <charset val="128"/>
      </rPr>
      <t>対応の大容量モバイルバッテリーを探している方</t>
    </r>
    <rPh sb="8" eb="10">
      <t>タイオウ</t>
    </rPh>
    <rPh sb="11" eb="14">
      <t>ダイヨウリョウ</t>
    </rPh>
    <rPh sb="24" eb="25">
      <t>サガ</t>
    </rPh>
    <rPh sb="29" eb="30">
      <t>カタ</t>
    </rPh>
    <phoneticPr fontId="1"/>
  </si>
  <si>
    <r>
      <rPr>
        <sz val="10"/>
        <color theme="1"/>
        <rFont val="ＭＳ Ｐゴシック"/>
        <family val="3"/>
        <charset val="128"/>
      </rPr>
      <t>出力</t>
    </r>
    <r>
      <rPr>
        <sz val="10"/>
        <color theme="1"/>
        <rFont val="Arial"/>
        <family val="2"/>
      </rPr>
      <t>3.1</t>
    </r>
    <r>
      <rPr>
        <sz val="10"/>
        <color theme="1"/>
        <rFont val="ＭＳ Ｐゴシック"/>
        <family val="3"/>
        <charset val="128"/>
      </rPr>
      <t>Ａなので高速充電</t>
    </r>
    <rPh sb="0" eb="2">
      <t>シュツリョク</t>
    </rPh>
    <rPh sb="9" eb="11">
      <t>コウソク</t>
    </rPh>
    <rPh sb="11" eb="13">
      <t>ジュウデン</t>
    </rPh>
    <phoneticPr fontId="1"/>
  </si>
  <si>
    <t>コストパフォーマンスが高い</t>
    <rPh sb="11" eb="12">
      <t>タカ</t>
    </rPh>
    <phoneticPr fontId="1"/>
  </si>
  <si>
    <r>
      <t>276g</t>
    </r>
    <r>
      <rPr>
        <sz val="10"/>
        <color theme="1"/>
        <rFont val="ＭＳ Ｐゴシック"/>
        <family val="3"/>
        <charset val="128"/>
      </rPr>
      <t>と軽量とは言えない</t>
    </r>
    <rPh sb="5" eb="7">
      <t>ケイリョウ</t>
    </rPh>
    <rPh sb="9" eb="10">
      <t>イ</t>
    </rPh>
    <phoneticPr fontId="1"/>
  </si>
  <si>
    <t>稀に初期不良がある</t>
    <rPh sb="0" eb="1">
      <t>マレ</t>
    </rPh>
    <rPh sb="2" eb="4">
      <t>ショキ</t>
    </rPh>
    <rPh sb="4" eb="6">
      <t>フリョウ</t>
    </rPh>
    <phoneticPr fontId="1"/>
  </si>
  <si>
    <r>
      <rPr>
        <sz val="10"/>
        <color theme="1"/>
        <rFont val="ＭＳ Ｐゴシック"/>
        <family val="3"/>
        <charset val="128"/>
      </rPr>
      <t>仕事用の</t>
    </r>
    <r>
      <rPr>
        <sz val="10"/>
        <color theme="1"/>
        <rFont val="Arial"/>
        <family val="2"/>
      </rPr>
      <t>PC</t>
    </r>
    <r>
      <rPr>
        <sz val="10"/>
        <color theme="1"/>
        <rFont val="ＭＳ Ｐゴシック"/>
        <family val="3"/>
        <charset val="128"/>
      </rPr>
      <t>バッグだと手さげのせいか重さを感じます。
ですが容量を考えればこの重さは許容範囲。
出先でのスマホ、タブレット、ルーターの充電に使用。
ゲームはほぼしないので、</t>
    </r>
    <r>
      <rPr>
        <sz val="10"/>
        <color theme="1"/>
        <rFont val="Arial"/>
        <family val="2"/>
      </rPr>
      <t>10000mAh</t>
    </r>
    <r>
      <rPr>
        <sz val="10"/>
        <color theme="1"/>
        <rFont val="ＭＳ Ｐゴシック"/>
        <family val="3"/>
        <charset val="128"/>
      </rPr>
      <t>のこちらをチョイス。</t>
    </r>
    <phoneticPr fontId="1"/>
  </si>
  <si>
    <r>
      <rPr>
        <sz val="10"/>
        <color theme="1"/>
        <rFont val="ＭＳ Ｐゴシック"/>
        <family val="3"/>
        <charset val="128"/>
      </rPr>
      <t>この容量でこの価格。
色んなレビュー見て渡りましたがレビューに書いてある事は同じような感じだったので最安値だったこちらを初購入。
説明書に重さが書いてありましたが</t>
    </r>
    <r>
      <rPr>
        <sz val="10"/>
        <color theme="1"/>
        <rFont val="Arial"/>
        <family val="2"/>
      </rPr>
      <t>276g</t>
    </r>
    <r>
      <rPr>
        <sz val="10"/>
        <color theme="1"/>
        <rFont val="ＭＳ Ｐゴシック"/>
        <family val="3"/>
        <charset val="128"/>
      </rPr>
      <t>あります。
たっぷり小銭の入った財布くらいにズッシリ重さを感じます。</t>
    </r>
    <phoneticPr fontId="1"/>
  </si>
  <si>
    <t>モバイルバッテリー本体の充電に時間がかかる</t>
    <rPh sb="9" eb="11">
      <t>ホンタイ</t>
    </rPh>
    <rPh sb="12" eb="14">
      <t>ジュウデン</t>
    </rPh>
    <rPh sb="15" eb="17">
      <t>ジカン</t>
    </rPh>
    <phoneticPr fontId="1"/>
  </si>
  <si>
    <t>２台同時に充電ができる</t>
    <rPh sb="1" eb="2">
      <t>ダイ</t>
    </rPh>
    <rPh sb="2" eb="4">
      <t>ドウジ</t>
    </rPh>
    <rPh sb="5" eb="7">
      <t>ジュウデン</t>
    </rPh>
    <phoneticPr fontId="1"/>
  </si>
  <si>
    <t>高性能なモバイルバッテリーを探している方</t>
    <rPh sb="0" eb="3">
      <t>コウセイノウ</t>
    </rPh>
    <rPh sb="14" eb="15">
      <t>サガ</t>
    </rPh>
    <rPh sb="19" eb="20">
      <t>カタ</t>
    </rPh>
    <phoneticPr fontId="1"/>
  </si>
  <si>
    <t>大容量でおすすめのモバイルバッテリーを知りたい方</t>
    <rPh sb="0" eb="3">
      <t>ダイヨウリョウ</t>
    </rPh>
    <rPh sb="19" eb="20">
      <t>シ</t>
    </rPh>
    <rPh sb="23" eb="24">
      <t>カタ</t>
    </rPh>
    <phoneticPr fontId="1"/>
  </si>
  <si>
    <r>
      <t>iPhone</t>
    </r>
    <r>
      <rPr>
        <sz val="9"/>
        <color rgb="FF000000"/>
        <rFont val="ＭＳ Ｐゴシック"/>
        <family val="3"/>
        <charset val="128"/>
      </rPr>
      <t>用や</t>
    </r>
    <r>
      <rPr>
        <sz val="9"/>
        <color rgb="FF000000"/>
        <rFont val="Arial"/>
        <family val="2"/>
      </rPr>
      <t>Anadroid</t>
    </r>
    <r>
      <rPr>
        <sz val="9"/>
        <color rgb="FF000000"/>
        <rFont val="ＭＳ Ｐゴシック"/>
        <family val="3"/>
        <charset val="128"/>
      </rPr>
      <t>用のモバイルバッテリーの違いを知りたい方</t>
    </r>
    <rPh sb="6" eb="7">
      <t>ヨウ</t>
    </rPh>
    <rPh sb="16" eb="17">
      <t>ヨウ</t>
    </rPh>
    <rPh sb="28" eb="29">
      <t>チガ</t>
    </rPh>
    <rPh sb="31" eb="32">
      <t>シ</t>
    </rPh>
    <rPh sb="35" eb="36">
      <t>カタ</t>
    </rPh>
    <phoneticPr fontId="1"/>
  </si>
  <si>
    <t>モバイルバッテリーの重量の目安</t>
    <rPh sb="10" eb="12">
      <t>ジュウリョウ</t>
    </rPh>
    <rPh sb="13" eb="15">
      <t>メヤス</t>
    </rPh>
    <phoneticPr fontId="1"/>
  </si>
  <si>
    <t>ここでは、モバイルバッテリーの重量の目安を「iPhoneＸ」を例に紹介します。
□iPhoneXへの充電できる回数
5000mAh  ・・・ 約1.3回
6700mAh  ・・・ 約1.7回
10000mAh ・・・ 約2.6回
13000mAh ・・・ 約3.4回
20000mAh ・・・ 約5.3回
26800mAh ・・・ 約7回
タブレットの目安は？
タブレットなどの目安を考えるときは、
iPhoneX 2.5回分 = タブレット（iPad Pro）
を目安にするといいでしょう。</t>
    <rPh sb="15" eb="17">
      <t>ジュウリョウ</t>
    </rPh>
    <rPh sb="18" eb="20">
      <t>メヤス</t>
    </rPh>
    <rPh sb="31" eb="32">
      <t>レイ</t>
    </rPh>
    <rPh sb="33" eb="35">
      <t>ショウカイ</t>
    </rPh>
    <rPh sb="51" eb="53">
      <t>ジュウデン</t>
    </rPh>
    <rPh sb="56" eb="58">
      <t>カイスウ</t>
    </rPh>
    <rPh sb="72" eb="73">
      <t>ヤク</t>
    </rPh>
    <rPh sb="76" eb="77">
      <t>カイ</t>
    </rPh>
    <rPh sb="91" eb="92">
      <t>ヤク</t>
    </rPh>
    <rPh sb="95" eb="96">
      <t>カイ</t>
    </rPh>
    <rPh sb="178" eb="180">
      <t>メヤス</t>
    </rPh>
    <rPh sb="192" eb="194">
      <t>メヤス</t>
    </rPh>
    <rPh sb="195" eb="196">
      <t>カンガ</t>
    </rPh>
    <rPh sb="214" eb="215">
      <t>カイ</t>
    </rPh>
    <rPh sb="215" eb="216">
      <t>ブン</t>
    </rPh>
    <rPh sb="236" eb="238">
      <t>メヤス</t>
    </rPh>
    <phoneticPr fontId="1"/>
  </si>
  <si>
    <t xml:space="preserve">Anker PowerCore 10000 (10000mAh 最小最軽量 大容量 モバイルバッテリー) </t>
    <phoneticPr fontId="1"/>
  </si>
  <si>
    <t xml:space="preserve">Anker PowerCore 10000 (10000mAh 最小最軽量 大容量 モバイルバッテリー) </t>
    <phoneticPr fontId="1"/>
  </si>
  <si>
    <t>Anker PowerCore Speed 10000 QC(10000mAh 大容量 モバイルバッテリー)</t>
    <phoneticPr fontId="1"/>
  </si>
  <si>
    <t>Anker PowerCore Speed 10000 QC(10000mAh 大容量 モバイルバッテリー)</t>
    <phoneticPr fontId="1"/>
  </si>
  <si>
    <t xml:space="preserve">Anker PowerCore 26800 (26800mAh 超大容量 パソコン 充電 バッテリー) </t>
    <phoneticPr fontId="1"/>
  </si>
  <si>
    <t xml:space="preserve">Anker PowerCore 26800 (26800mAh 超大容量 パソコン 充電 バッテリー) </t>
    <phoneticPr fontId="1"/>
  </si>
  <si>
    <t>RAVPower USB-C 26800mAh</t>
    <phoneticPr fontId="1"/>
  </si>
  <si>
    <t>RAVPower USB-C 26800mAh</t>
    <phoneticPr fontId="1"/>
  </si>
  <si>
    <t>Poweradd Pilot 2GS 10000mAh</t>
    <phoneticPr fontId="1"/>
  </si>
  <si>
    <t>Poweradd Pilot 2GS 10000mAh</t>
    <phoneticPr fontId="1"/>
  </si>
  <si>
    <r>
      <rPr>
        <sz val="10"/>
        <color theme="1"/>
        <rFont val="ＭＳ Ｐゴシック"/>
        <family val="3"/>
        <charset val="128"/>
      </rPr>
      <t>今回のモバイルバッテリーランキングは、大容量タイプ（</t>
    </r>
    <r>
      <rPr>
        <sz val="10"/>
        <color theme="1"/>
        <rFont val="Arial"/>
        <family val="2"/>
      </rPr>
      <t>10000mAh</t>
    </r>
    <r>
      <rPr>
        <sz val="10"/>
        <color theme="1"/>
        <rFont val="ＭＳ Ｐゴシック"/>
        <family val="3"/>
        <charset val="128"/>
      </rPr>
      <t>以上）のものを取り上げています。
スマートフォン以外に、タブレットやノートＰＣ、モバイルディスｒプレイなどを使用する人には参考になると思います。</t>
    </r>
    <rPh sb="0" eb="2">
      <t>コンカイ</t>
    </rPh>
    <rPh sb="19" eb="22">
      <t>ダイヨウリョウ</t>
    </rPh>
    <rPh sb="34" eb="36">
      <t>イジョウ</t>
    </rPh>
    <rPh sb="41" eb="42">
      <t>ト</t>
    </rPh>
    <rPh sb="43" eb="44">
      <t>ア</t>
    </rPh>
    <rPh sb="59" eb="61">
      <t>イガイ</t>
    </rPh>
    <rPh sb="89" eb="91">
      <t>シヨウ</t>
    </rPh>
    <rPh sb="93" eb="94">
      <t>ヒト</t>
    </rPh>
    <rPh sb="96" eb="98">
      <t>サンコウ</t>
    </rPh>
    <rPh sb="102" eb="103">
      <t>オモ</t>
    </rPh>
    <phoneticPr fontId="1"/>
  </si>
  <si>
    <t>&lt;a target="_blank" href="//af.moshimo.com/af/c/click?a_id=988731&amp;amp;p_id=170&amp;amp;pc_id=185&amp;amp;pl_id=4062&amp;amp;url=https%3A%2F%2Fwww.amazon.co.jp%2FAnker-PowerCore-%25E3%2583%25A2%25E3%2583%2590%25E3%2582%25A4%25E3%2583%25AB%25E3%2583%2590%25E3%2583%2583%25E3%2583%2586%25E3%2583%25AA%25E3%2583%25BC-Android%25E5%25AF%25BE%25E5%25BF%259C-2018%25E5%25B9%25B411%25E6%259C%2588%25E6%2599%2582%25E7%2582%25B9%2Fdp%2FB019GNUT0C" rel="nofollow"&gt;&lt;img src="https://images-fe.ssl-images-amazon.com/images/I/31w3wAg-D9L.jpg" alt="" style="border: none;" /&gt;&lt;br /&gt;Anker PowerCore 10000 (10000mAh 最小最軽量 大容量 モバイルバッテリー) iPhone&amp;amp;Android対応 *2018年11月時点 (ブラック)&lt;/a&gt;&lt;img src="//i.moshimo.com/af/i/impression?a_id=988731&amp;amp;p_id=170&amp;amp;pc_id=185&amp;amp;pl_id=4062" alt="" width="1" height="1" style="border: 0px;" /&gt;</t>
  </si>
  <si>
    <t>&lt;a target="_blank" href="//af.moshimo.com/af/c/click?a_id=988731&amp;amp;p_id=170&amp;amp;pc_id=185&amp;amp;pl_id=4062&amp;amp;url=https%3A%2F%2Fwww.amazon.co.jp%2FAnker-PowerCore-10000mAh-%25E3%2583%25A2%25E3%2583%2590%25E3%2582%25A4%25E3%2583%25AB%25E3%2583%2590%25E3%2583%2583%25E3%2583%2586%25E3%2583%25AA%25E3%2583%25BC-Android%25E5%2590%2584%25E7%25A8%25AE%25E5%25AF%25BE%25E5%25BF%259C%2Fdp%2FB01JYK1NKW" rel="nofollow"&gt;&lt;img src="https://images-fe.ssl-images-amazon.com/images/I/31kQkGE1mBL.jpg" alt="" style="border: none;" /&gt;&lt;br /&gt;Anker PowerCore Speed 10000 QC (10000mAh 大容量 モバイルバッテリー)【Quick Charge 3.0/2.0/1.0 &amp;amp; Power IQ対応】 iPhone / iPad /Android各種対応 (ブラック)&lt;/a&gt;&lt;img src="//i.moshimo.com/af/i/impression?a_id=988731&amp;amp;p_id=170&amp;amp;pc_id=185&amp;amp;pl_id=4062" alt="" width="1" height="1" style="border: 0px;" /&gt;</t>
  </si>
  <si>
    <t>&lt;a target="_blank" href="//af.moshimo.com/af/c/click?a_id=988729&amp;amp;p_id=54&amp;amp;pc_id=54&amp;amp;pl_id=616&amp;amp;url=https%3A%2F%2Fitem.rakuten.co.jp%2Fp-peach%2Fca_b019gnut0c%2F&amp;amp;m=http%3A%2F%2Fm.rakuten.co.jp%2Fp-peach%2Fi%2F10001051%2F&amp;amp;r_v=g00sp8f3.9tq3ed96.g00sp8f3.9tq3f34e" rel="nofollow"&gt;&lt;img src="//thumbnail.image.rakuten.co.jp/@0_mall/p-peach/cabinet/05481989/06276606/06404993/imgrc0069707900.jpg?_ex=128x128" alt="" style="border: none;" /&gt;&lt;br /&gt;Anker PowerCore 10000 (10000mAh 最小最軽量 大容量 モバイルバッテリー) iPhone&amp;amp;Android対応 *2018年8月時点 (ブラック)&lt;/a&gt;&lt;img src="//i.moshimo.com/af/i/impression?a_id=988729&amp;amp;p_id=54&amp;amp;pc_id=54&amp;amp;pl_id=616" alt="" width="1" height="1" style="border: 0px;" /&gt;</t>
  </si>
  <si>
    <t>&lt;a target="_blank" href="//af.moshimo.com/af/c/click?a_id=988729&amp;amp;p_id=54&amp;amp;pc_id=54&amp;amp;pl_id=616&amp;amp;url=https%3A%2F%2Fitem.rakuten.co.jp%2Fanker%2Fa1266011%2F&amp;amp;m=http%3A%2F%2Fm.rakuten.co.jp%2Fanker%2Fi%2F10000395%2F&amp;amp;r_v=g00rr093.9tq3ef13.g00rr093.9tq3fb46" rel="nofollow"&gt;&lt;img src="//thumbnail.image.rakuten.co.jp/@0_mall/anker/cabinet/05328369/05672312/imgrc0067897305.jpg?_ex=128x128" alt="" style="border: none;" /&gt;&lt;br /&gt;Anker PowerCore Speed 10000 QC 大容量(急速充電技術Quick Charge 3.0 &amp;amp; Power IQ対応 10000mAh コンパクト モバイルバッテリー) iPhone / iPad / Xperia / Android他スマホ対応 2A出力&lt;/a&gt;&lt;img src="//i.moshimo.com/af/i/impression?a_id=988729&amp;amp;p_id=54&amp;amp;pc_id=54&amp;amp;pl_id=616" alt="" width="1" height="1" style="border: 0px;" /&gt;</t>
  </si>
  <si>
    <t>&lt;a target="_blank" href="//af.moshimo.com/af/c/click?a_id=988731&amp;amp;p_id=170&amp;amp;pc_id=185&amp;amp;pl_id=4062&amp;amp;url=https%3A%2F%2Fwww.amazon.co.jp%2FAnker-PowerCore-%25E3%2580%2590%25E3%2583%2587%25E3%2583%25A5%25E3%2582%25A2%25E3%2583%25AB%25E5%2585%25A5%25E5%258A%259B%25E3%2583%259D%25E3%2583%25BC%25E3%2583%2588-3%25E5%258F%25B0%25E5%2590%258C%25E6%2599%2582%25E5%2585%2585%25E9%259B%25BB%25E3%2580%2591iPhone-%25E6%2596%25B0%25E3%2581%2597%25E3%2581%2584MacBook%25E4%25BB%2596%25E5%2590%2584%25E7%25A8%25AE%25E5%25AF%25BE%25E5%25BF%259C%2Fdp%2FB01JYL3IF4" rel="nofollow"&gt;&lt;img src="https://images-fe.ssl-images-amazon.com/images/I/31yRZxyP0TL.jpg" alt="" style="border: none;" /&gt;&lt;br /&gt;Anker PowerCore 26800 (26800mAh 超大容量 パソコン 充電 バッテリー) 【デュアル入力ポート / 3台同時充電】iPhone / iPad / Android / 新しいMacBook他各種対応 (ブラック)&lt;/a&gt;&lt;img src="//i.moshimo.com/af/i/impression?a_id=988731&amp;amp;p_id=170&amp;amp;pc_id=185&amp;amp;pl_id=4062" alt="" width="1" height="1" style="border: 0px;" /&gt;</t>
  </si>
  <si>
    <t>&lt;a target="_blank" href="//af.moshimo.com/af/c/click?a_id=988731&amp;amp;p_id=170&amp;amp;pc_id=185&amp;amp;pl_id=4062&amp;amp;url=https%3A%2F%2Fwww.amazon.co.jp%2FRAVPower-26800mAh-USB-C%25E3%2582%25B1%25E3%2583%25BC%25E3%2583%2596%25E3%2583%25AB%25E4%25BB%2598-MacBook-RP-PB058%2Fdp%2FB06XTLKRKY" rel="nofollow"&gt;&lt;img src="https://images-fe.ssl-images-amazon.com/images/I/41mwXDxbOVL.jpg" alt="" style="border: none;" /&gt;&lt;br /&gt;RAVPower USB-C 26800mAh パソコン 充電 バッテリー (PD対応 USB-Cケーブル付) MacBook Switch 等対応 RP-PB058 (黒)&lt;/a&gt;&lt;img src="//i.moshimo.com/af/i/impression?a_id=988731&amp;amp;p_id=170&amp;amp;pc_id=185&amp;amp;pl_id=4062" alt="" width="1" height="1" style="border: 0px;" /&gt;</t>
  </si>
  <si>
    <t>&lt;a target="_blank" href="//af.moshimo.com/af/c/click?a_id=988729&amp;amp;p_id=54&amp;amp;pc_id=54&amp;amp;pl_id=616&amp;amp;url=https%3A%2F%2Fitem.rakuten.co.jp%2Fp-peach%2Fca_b06xtlkrky%2F&amp;amp;m=http%3A%2F%2Fm.rakuten.co.jp%2Fp-peach%2Fi%2F10001861%2F&amp;amp;r_v=g00sp8f3.9tq3ed96.g00sp8f3.9tq3f34e" rel="nofollow"&gt;&lt;img src="//thumbnail.image.rakuten.co.jp/@0_mall/p-peach/cabinet/05481989/06276606/06476863/imgrc0069890079.jpg?_ex=128x128" alt="" style="border: none;" /&gt;&lt;br /&gt;RAVPower USB-C 26800mAh パソコン 充電 バッテリー (PD対応 USB-Cケーブル付) MacBook Switch 等対応 RP-PB058 (黒)&lt;/a&gt;&lt;img src="//i.moshimo.com/af/i/impression?a_id=988729&amp;amp;p_id=54&amp;amp;pc_id=54&amp;amp;pl_id=616" alt="" width="1" height="1" style="border: 0px;" /&gt;</t>
  </si>
  <si>
    <t>&lt;a target="_blank" href="//af.moshimo.com/af/c/click?a_id=988731&amp;amp;p_id=170&amp;amp;pc_id=185&amp;amp;pl_id=4062&amp;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 rel="nofollow"&gt;&lt;img src="https://images-fe.ssl-images-amazon.com/images/I/41wUJMHVijL.jpg" alt="" style="border: none;" /&gt;&lt;br /&gt;「バージョンアップ版」 Poweradd Pilot 2GS 10000mAh モバイルバッテリー 合計3.4A出力 (3.1A+3.1A) 急速充電 iPhone/iPad/Android各種対応 緊急用 防災グッズ（シルバー）&lt;/a&gt;&lt;img src="//i.moshimo.com/af/i/impression?a_id=988731&amp;amp;p_id=170&amp;amp;pc_id=185&amp;amp;pl_id=4062" alt="" width="1" height="1" style="border: 0px;" /&gt;</t>
  </si>
  <si>
    <t>&lt;a target="_blank" href="//af.moshimo.com/af/c/click?a_id=988729&amp;amp;p_id=54&amp;amp;pc_id=54&amp;amp;pl_id=616&amp;amp;url=https%3A%2F%2Fitem.rakuten.co.jp%2Faoiboeki%2F10005887%2F&amp;amp;m=http%3A%2F%2Fm.rakuten.co.jp%2Faoiboeki%2Fi%2F10005887%2F&amp;amp;r_v=g00s5q73.9tq3e371.g00s5q73.9tq3f435" rel="nofollow"&gt;&lt;img src="//thumbnail.image.rakuten.co.jp/@0_mall/aoiboeki/cabinet/image044/6026.jpg?_ex=128x128" alt="" style="border: none;" /&gt;&lt;br /&gt;「バージョンアップ版」 Poweradd Pilot 2GS 10000mAh モバイルバッテリー 合計3.4A出力 (3.1A+3.1A) 急速充電 iPhone/iPad/Android各種対応 緊急用 防災グッズ（シルバー）&lt;/a&gt;&lt;img src="//i.moshimo.com/af/i/impression?a_id=988729&amp;amp;p_id=54&amp;amp;pc_id=54&amp;amp;pl_id=616" alt="" width="1" height="1" style="border: 0px;" /&gt;</t>
  </si>
  <si>
    <t>&lt;a href="https://hb.afl.rakuten.co.jp/hgc/14f85975.8b50e5c3.14f85976.bff8e7ef/?pc=https%3A%2F%2Franking.rakuten.co.jp%2Fdaily%2F564277%2F&amp;m=https%3A%2F%2Franking.rakuten.co.jp%2Fdaily%2F564277%2F" target="_blank" rel="nofollow noopener noreferrer" style="word-wrap:break-word;"  &gt;楽天市場ランキング&lt;/a&gt;</t>
    <phoneticPr fontId="1"/>
  </si>
  <si>
    <t>ターゲット</t>
    <phoneticPr fontId="1"/>
  </si>
  <si>
    <t>モバイルバッテリー　大容量　おすすめ</t>
    <rPh sb="10" eb="13">
      <t>ダイヨウリョウ</t>
    </rPh>
    <phoneticPr fontId="1"/>
  </si>
  <si>
    <t>【モバイルバッテリーのおすすめ5選】大容量で高性能なバッテリーはこれ！</t>
    <rPh sb="16" eb="17">
      <t>セン</t>
    </rPh>
    <rPh sb="18" eb="21">
      <t>ダイヨウリョウ</t>
    </rPh>
    <rPh sb="22" eb="25">
      <t>コウセイノウ</t>
    </rPh>
    <phoneticPr fontId="1"/>
  </si>
  <si>
    <t>[toc heading_levels="2,3"]</t>
    <phoneticPr fontId="1"/>
  </si>
  <si>
    <t>目立つシミのない若者</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</si>
  <si>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</si>
  <si>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</si>
  <si>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</si>
  <si>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</si>
  <si>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</si>
  <si>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</si>
  <si>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</si>
  <si>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</si>
  <si>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</si>
  <si>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</si>
  <si>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</si>
  <si>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</si>
  <si>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</si>
  <si>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</si>
  <si>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</si>
  <si>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</si>
  <si>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</si>
  <si>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</si>
  <si>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</si>
  <si>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</si>
  <si>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</si>
  <si>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</si>
  <si>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</si>
  <si>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【モバイルバッテリーのおすすめ5選】</t>
    <phoneticPr fontId="1"/>
  </si>
  <si>
    <t>項番</t>
    <rPh sb="0" eb="2">
      <t>コウバン</t>
    </rPh>
    <phoneticPr fontId="1"/>
  </si>
  <si>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</si>
  <si>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 xml:space="preserve">紹介する商品を「5つ」記入してください。 
</t>
  </si>
  <si>
    <t xml:space="preserve">商品に順位をつけて記入してください。 
</t>
  </si>
  <si>
    <t>１位商品</t>
  </si>
  <si>
    <t>良いところを3つ以上挙げてください。</t>
  </si>
  <si>
    <t>悪いところを3つ以上挙げてください。</t>
  </si>
  <si>
    <t>この商品はどのような人におすすめできますか？</t>
  </si>
  <si>
    <t>この商品のためになった（なる）口コミやレビューを２つ記入してください。</t>
  </si>
  <si>
    <t>参考にした口コミサイトのURLを記入してください。</t>
  </si>
  <si>
    <t>２位商品</t>
  </si>
  <si>
    <t>３位商品</t>
  </si>
  <si>
    <t>４位商品</t>
  </si>
  <si>
    <t>５位商品</t>
  </si>
  <si>
    <t>失敗しないために、商品を選ぶ前に知っておいた方がいいことはなんですか？</t>
  </si>
  <si>
    <t>具体的に説明してください。</t>
  </si>
  <si>
    <t>今回のランキングは、どのような点を意識してつけたかを記述してください。</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</si>
</sst>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
      <b/>
      <sz val="10"/>
      <color theme="1"/>
      <name val="ＭＳ Ｐゴシック"/>
      <family val="3"/>
      <charset val="128"/>
    </font>
    <font>
      <b/>
      <sz val="11"/>
      <color theme="1"/>
      <name val="ＭＳ Ｐゴシック"/>
      <family val="3"/>
      <charset val="128"/>
    </font>
    <font>
      <sz val="10"/>
      <color rgb="FF000000"/>
      <name val="Arial"/>
      <family val="2"/>
    </font>
  </fonts>
  <fills count="15">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ABF8F"/>
        <bgColor indexed="64"/>
      </patternFill>
    </fill>
    <fill>
      <patternFill patternType="solid">
        <fgColor rgb="FFC4D79B"/>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1">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3" fillId="0" borderId="4" xfId="0" applyFont="1" applyBorder="1" applyAlignment="1">
      <alignment wrapText="1"/>
    </xf>
    <xf numFmtId="0" fontId="3" fillId="3" borderId="4" xfId="0" applyFont="1" applyFill="1" applyBorder="1" applyAlignment="1">
      <alignment wrapText="1"/>
    </xf>
    <xf numFmtId="0" fontId="3" fillId="0" borderId="5" xfId="0" applyFont="1" applyBorder="1" applyAlignment="1">
      <alignment wrapText="1"/>
    </xf>
    <xf numFmtId="0" fontId="4" fillId="8" borderId="5" xfId="0" applyFont="1" applyFill="1" applyBorder="1" applyAlignment="1">
      <alignment wrapText="1"/>
    </xf>
    <xf numFmtId="0" fontId="4" fillId="0"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2" xfId="0" applyFont="1" applyFill="1" applyBorder="1" applyAlignment="1">
      <alignment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3" xfId="0" applyFont="1" applyBorder="1" applyAlignment="1">
      <alignment horizontal="center" wrapText="1"/>
    </xf>
    <xf numFmtId="0" fontId="3" fillId="0" borderId="13" xfId="0" applyFont="1" applyBorder="1" applyAlignment="1">
      <alignment wrapText="1"/>
    </xf>
    <xf numFmtId="0" fontId="8" fillId="0" borderId="12" xfId="0" applyFont="1" applyBorder="1" applyAlignment="1">
      <alignment wrapText="1"/>
    </xf>
    <xf numFmtId="0" fontId="8" fillId="0" borderId="12" xfId="0" applyFont="1" applyBorder="1" applyAlignment="1">
      <alignment horizontal="righ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17" fillId="9" borderId="5" xfId="0" applyFont="1" applyFill="1" applyBorder="1" applyAlignment="1">
      <alignment horizontal="left" vertical="center" wrapText="1"/>
    </xf>
    <xf numFmtId="0" fontId="18" fillId="9" borderId="5" xfId="0" applyFont="1" applyFill="1" applyBorder="1" applyAlignment="1">
      <alignment horizontal="left" vertical="center" wrapText="1"/>
    </xf>
    <xf numFmtId="0" fontId="18" fillId="9" borderId="5" xfId="0" applyFont="1" applyFill="1" applyBorder="1" applyAlignment="1">
      <alignment horizontal="left" vertical="center"/>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0" fontId="0" fillId="0" borderId="5" xfId="0" applyNumberFormat="1" applyBorder="1">
      <alignment vertical="center"/>
    </xf>
    <xf numFmtId="0" fontId="12" fillId="0" borderId="5" xfId="1" applyNumberFormat="1" applyBorder="1">
      <alignment vertical="center"/>
    </xf>
    <xf numFmtId="3" fontId="12" fillId="0" borderId="5" xfId="1" applyNumberFormat="1" applyBorder="1">
      <alignment vertical="center"/>
    </xf>
    <xf numFmtId="0" fontId="4" fillId="0" borderId="5" xfId="0" applyFont="1" applyBorder="1" applyAlignment="1">
      <alignment vertical="center" wrapText="1"/>
    </xf>
    <xf numFmtId="0" fontId="4" fillId="3" borderId="5"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16" fillId="2" borderId="5" xfId="0" applyFont="1" applyFill="1" applyBorder="1" applyAlignment="1">
      <alignment horizontal="center" vertical="center" wrapText="1"/>
    </xf>
    <xf numFmtId="0" fontId="3" fillId="0" borderId="12" xfId="0" applyFont="1" applyBorder="1" applyAlignment="1">
      <alignment horizontal="center" wrapText="1"/>
    </xf>
    <xf numFmtId="0" fontId="3" fillId="0" borderId="1" xfId="0" applyFont="1" applyBorder="1" applyAlignment="1">
      <alignment horizontal="center" wrapText="1"/>
    </xf>
    <xf numFmtId="0" fontId="0" fillId="0" borderId="0" xfId="0" applyAlignment="1">
      <alignment horizontal="center" vertical="center"/>
    </xf>
    <xf numFmtId="0" fontId="4" fillId="12" borderId="5" xfId="0" applyFont="1" applyFill="1" applyBorder="1" applyAlignment="1">
      <alignment horizontal="center" vertical="center" wrapText="1"/>
    </xf>
    <xf numFmtId="0" fontId="3" fillId="0" borderId="1" xfId="0" applyFont="1" applyBorder="1" applyAlignment="1">
      <alignment vertical="top" wrapText="1"/>
    </xf>
    <xf numFmtId="0" fontId="3" fillId="0" borderId="12" xfId="0" applyFont="1" applyBorder="1" applyAlignment="1">
      <alignment vertical="top" wrapText="1"/>
    </xf>
    <xf numFmtId="0" fontId="2" fillId="2" borderId="5" xfId="0" applyFont="1" applyFill="1" applyBorder="1" applyAlignment="1">
      <alignment horizontal="center" vertical="top" wrapText="1"/>
    </xf>
    <xf numFmtId="0" fontId="4" fillId="0" borderId="5" xfId="0" applyFont="1" applyBorder="1" applyAlignment="1">
      <alignment vertical="top" wrapText="1"/>
    </xf>
    <xf numFmtId="0" fontId="4" fillId="3" borderId="5" xfId="0" applyFont="1" applyFill="1" applyBorder="1" applyAlignment="1">
      <alignment vertical="top" wrapText="1"/>
    </xf>
    <xf numFmtId="0" fontId="4" fillId="13" borderId="5" xfId="0" applyFont="1" applyFill="1" applyBorder="1" applyAlignment="1">
      <alignment vertical="top" wrapText="1"/>
    </xf>
    <xf numFmtId="0" fontId="4" fillId="13" borderId="5" xfId="0" applyFont="1" applyFill="1" applyBorder="1" applyAlignment="1">
      <alignment vertical="center" wrapText="1"/>
    </xf>
    <xf numFmtId="0" fontId="4" fillId="14" borderId="5" xfId="0" applyFont="1" applyFill="1" applyBorder="1" applyAlignment="1">
      <alignment vertical="top" wrapText="1"/>
    </xf>
    <xf numFmtId="0" fontId="4" fillId="14" borderId="5" xfId="0" applyFont="1" applyFill="1" applyBorder="1" applyAlignment="1">
      <alignment vertical="center" wrapText="1"/>
    </xf>
    <xf numFmtId="0" fontId="19" fillId="0" borderId="5" xfId="0" applyFont="1" applyBorder="1" applyAlignment="1">
      <alignment vertical="top"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mazon.co.jp/RAVPower-26800mAh-USB-C%E3%82%B1%E3%83%BC%E3%83%96%E3%83%AB%E4%BB%98-MacBook-RP-PB058/product-reviews/B06XTLKRKY/ref=cm_cr_dp_d_show_all_top?ie=UTF8&amp;reviewerType=all_reviews" TargetMode="External"/><Relationship Id="rId1" Type="http://schemas.openxmlformats.org/officeDocument/2006/relationships/hyperlink" Target="http://www.cosme.net/product/product_id/317222/review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2"/>
  <sheetViews>
    <sheetView tabSelected="1" workbookViewId="0">
      <selection activeCell="C9" sqref="C9"/>
    </sheetView>
  </sheetViews>
  <sheetFormatPr defaultRowHeight="13.5"/>
  <cols>
    <col min="1" max="1" width="7.625" style="69" customWidth="1"/>
    <col min="2" max="2" width="59.625" customWidth="1"/>
    <col min="3" max="3" width="90.875" style="28" customWidth="1"/>
  </cols>
  <sheetData>
    <row r="1" spans="1:26" ht="14.25" thickBot="1">
      <c r="A1" s="66" t="s">
        <v>198</v>
      </c>
      <c r="B1" s="73" t="s">
        <v>0</v>
      </c>
      <c r="C1" s="31" t="s">
        <v>62</v>
      </c>
      <c r="D1" s="16"/>
      <c r="E1" s="1"/>
      <c r="F1" s="1"/>
      <c r="G1" s="1"/>
      <c r="H1" s="1"/>
      <c r="I1" s="1"/>
      <c r="J1" s="1"/>
      <c r="K1" s="1"/>
      <c r="L1" s="1"/>
      <c r="M1" s="1"/>
      <c r="N1" s="1"/>
      <c r="O1" s="1"/>
      <c r="P1" s="1"/>
      <c r="Q1" s="1"/>
      <c r="R1" s="1"/>
      <c r="S1" s="1"/>
      <c r="T1" s="1"/>
      <c r="U1" s="1"/>
      <c r="V1" s="1"/>
      <c r="W1" s="1"/>
      <c r="X1" s="1"/>
      <c r="Y1" s="1"/>
      <c r="Z1" s="1"/>
    </row>
    <row r="2" spans="1:26" ht="15" customHeight="1" thickBot="1">
      <c r="A2" s="70">
        <v>1</v>
      </c>
      <c r="B2" s="74" t="s">
        <v>1</v>
      </c>
      <c r="C2" s="23" t="s">
        <v>82</v>
      </c>
      <c r="D2" s="16"/>
      <c r="E2" s="1"/>
      <c r="F2" s="1"/>
      <c r="G2" s="1"/>
      <c r="H2" s="1"/>
      <c r="I2" s="1"/>
      <c r="J2" s="1"/>
      <c r="K2" s="1"/>
      <c r="L2" s="1"/>
      <c r="M2" s="1"/>
      <c r="N2" s="1"/>
      <c r="O2" s="1"/>
      <c r="P2" s="1"/>
      <c r="Q2" s="1"/>
      <c r="R2" s="1"/>
      <c r="S2" s="1"/>
      <c r="T2" s="1"/>
      <c r="U2" s="1"/>
      <c r="V2" s="1"/>
      <c r="W2" s="1"/>
      <c r="X2" s="1"/>
      <c r="Y2" s="1"/>
      <c r="Z2" s="1"/>
    </row>
    <row r="3" spans="1:26" ht="14.25" thickBot="1">
      <c r="A3" s="70">
        <v>2</v>
      </c>
      <c r="B3" s="49" t="s">
        <v>10</v>
      </c>
      <c r="C3" s="23" t="s">
        <v>83</v>
      </c>
      <c r="D3" s="17"/>
      <c r="E3" s="8"/>
      <c r="F3" s="8"/>
      <c r="G3" s="8"/>
      <c r="H3" s="8"/>
      <c r="I3" s="8"/>
      <c r="J3" s="8"/>
      <c r="K3" s="8"/>
      <c r="L3" s="8"/>
      <c r="M3" s="8"/>
      <c r="N3" s="8"/>
      <c r="O3" s="8"/>
      <c r="P3" s="8"/>
      <c r="Q3" s="8"/>
      <c r="R3" s="8"/>
      <c r="S3" s="8"/>
      <c r="T3" s="8"/>
      <c r="U3" s="8"/>
      <c r="V3" s="8"/>
      <c r="W3" s="8"/>
      <c r="X3" s="8"/>
      <c r="Y3" s="8"/>
      <c r="Z3" s="8"/>
    </row>
    <row r="4" spans="1:26" ht="14.25" thickBot="1">
      <c r="A4" s="70">
        <v>3</v>
      </c>
      <c r="B4" s="49"/>
      <c r="C4" s="23" t="s">
        <v>84</v>
      </c>
      <c r="D4" s="17"/>
      <c r="E4" s="8"/>
      <c r="F4" s="8"/>
      <c r="G4" s="8"/>
      <c r="H4" s="8"/>
      <c r="I4" s="8"/>
      <c r="J4" s="8"/>
      <c r="K4" s="8"/>
      <c r="L4" s="8"/>
      <c r="M4" s="8"/>
      <c r="N4" s="8"/>
      <c r="O4" s="8"/>
      <c r="P4" s="8"/>
      <c r="Q4" s="8"/>
      <c r="R4" s="8"/>
      <c r="S4" s="8"/>
      <c r="T4" s="8"/>
      <c r="U4" s="8"/>
      <c r="V4" s="8"/>
      <c r="W4" s="8"/>
      <c r="X4" s="8"/>
      <c r="Y4" s="8"/>
      <c r="Z4" s="8"/>
    </row>
    <row r="5" spans="1:26" ht="14.25" thickBot="1">
      <c r="A5" s="70">
        <v>4</v>
      </c>
      <c r="B5" s="49"/>
      <c r="C5" s="23" t="s">
        <v>88</v>
      </c>
      <c r="D5" s="17"/>
      <c r="E5" s="8"/>
      <c r="F5" s="8"/>
      <c r="G5" s="8"/>
      <c r="H5" s="8"/>
      <c r="I5" s="8"/>
      <c r="J5" s="8"/>
      <c r="K5" s="8"/>
      <c r="L5" s="8"/>
      <c r="M5" s="8"/>
      <c r="N5" s="8"/>
      <c r="O5" s="8"/>
      <c r="P5" s="8"/>
      <c r="Q5" s="8"/>
      <c r="R5" s="8"/>
      <c r="S5" s="8"/>
      <c r="T5" s="8"/>
      <c r="U5" s="8"/>
      <c r="V5" s="8"/>
      <c r="W5" s="8"/>
      <c r="X5" s="8"/>
      <c r="Y5" s="8"/>
      <c r="Z5" s="8"/>
    </row>
    <row r="6" spans="1:26" ht="14.25" thickBot="1">
      <c r="A6" s="70">
        <v>5</v>
      </c>
      <c r="B6" s="49"/>
      <c r="C6" s="23" t="s">
        <v>85</v>
      </c>
      <c r="D6" s="16"/>
      <c r="E6" s="1"/>
      <c r="F6" s="1"/>
      <c r="G6" s="1"/>
      <c r="H6" s="1"/>
      <c r="I6" s="1"/>
      <c r="J6" s="1"/>
      <c r="K6" s="1"/>
      <c r="L6" s="1"/>
      <c r="M6" s="1"/>
      <c r="N6" s="1"/>
      <c r="O6" s="1"/>
      <c r="P6" s="1"/>
      <c r="Q6" s="1"/>
      <c r="R6" s="1"/>
      <c r="S6" s="1"/>
      <c r="T6" s="1"/>
      <c r="U6" s="1"/>
      <c r="V6" s="1"/>
      <c r="W6" s="1"/>
      <c r="X6" s="1"/>
      <c r="Y6" s="1"/>
      <c r="Z6" s="1"/>
    </row>
    <row r="7" spans="1:26" ht="14.25" thickBot="1">
      <c r="A7" s="70">
        <v>6</v>
      </c>
      <c r="B7" s="49"/>
      <c r="C7" s="23" t="s">
        <v>86</v>
      </c>
      <c r="D7" s="16"/>
      <c r="E7" s="1"/>
      <c r="F7" s="1"/>
      <c r="G7" s="1"/>
      <c r="H7" s="1"/>
      <c r="I7" s="1"/>
      <c r="J7" s="1"/>
      <c r="K7" s="1"/>
      <c r="L7" s="1"/>
      <c r="M7" s="1"/>
      <c r="N7" s="1"/>
      <c r="O7" s="1"/>
      <c r="P7" s="1"/>
      <c r="Q7" s="1"/>
      <c r="R7" s="1"/>
      <c r="S7" s="1"/>
      <c r="T7" s="1"/>
      <c r="U7" s="1"/>
      <c r="V7" s="1"/>
      <c r="W7" s="1"/>
      <c r="X7" s="1"/>
      <c r="Y7" s="1"/>
      <c r="Z7" s="1"/>
    </row>
    <row r="8" spans="1:26" ht="14.25" customHeight="1" thickBot="1">
      <c r="A8" s="70">
        <v>7</v>
      </c>
      <c r="B8" s="49" t="s">
        <v>199</v>
      </c>
      <c r="C8" s="23" t="s">
        <v>83</v>
      </c>
      <c r="D8" s="16"/>
      <c r="E8" s="1"/>
      <c r="F8" s="1"/>
      <c r="G8" s="1"/>
      <c r="H8" s="1"/>
      <c r="I8" s="1"/>
      <c r="J8" s="1"/>
      <c r="K8" s="1"/>
      <c r="L8" s="1"/>
      <c r="M8" s="1"/>
      <c r="N8" s="1"/>
      <c r="O8" s="1"/>
      <c r="P8" s="1"/>
      <c r="Q8" s="1"/>
      <c r="R8" s="1"/>
      <c r="S8" s="1"/>
      <c r="T8" s="1"/>
      <c r="U8" s="1"/>
      <c r="V8" s="1"/>
      <c r="W8" s="1"/>
      <c r="X8" s="1"/>
      <c r="Y8" s="1"/>
      <c r="Z8" s="1"/>
    </row>
    <row r="9" spans="1:26" ht="227.25" thickBot="1">
      <c r="A9" s="70">
        <v>8</v>
      </c>
      <c r="B9" s="49"/>
      <c r="C9" s="20" t="s">
        <v>87</v>
      </c>
      <c r="D9" s="16"/>
      <c r="E9" s="1"/>
      <c r="F9" s="1"/>
      <c r="G9" s="1"/>
      <c r="H9" s="1"/>
      <c r="I9" s="1"/>
      <c r="J9" s="1"/>
      <c r="K9" s="1"/>
      <c r="L9" s="1"/>
      <c r="M9" s="1"/>
      <c r="N9" s="1"/>
      <c r="O9" s="1"/>
      <c r="P9" s="1"/>
      <c r="Q9" s="1"/>
      <c r="R9" s="1"/>
      <c r="S9" s="1"/>
      <c r="T9" s="1"/>
      <c r="U9" s="1"/>
      <c r="V9" s="1"/>
      <c r="W9" s="1"/>
      <c r="X9" s="1"/>
      <c r="Y9" s="1"/>
      <c r="Z9" s="1"/>
    </row>
    <row r="10" spans="1:26" ht="14.25" thickBot="1">
      <c r="A10" s="70">
        <v>9</v>
      </c>
      <c r="B10" s="49"/>
      <c r="C10" s="23" t="s">
        <v>88</v>
      </c>
      <c r="D10" s="16"/>
      <c r="E10" s="1"/>
      <c r="F10" s="1"/>
      <c r="G10" s="1"/>
      <c r="H10" s="1"/>
      <c r="I10" s="1"/>
      <c r="J10" s="1"/>
      <c r="K10" s="1"/>
      <c r="L10" s="1"/>
      <c r="M10" s="1"/>
      <c r="N10" s="1"/>
      <c r="O10" s="1"/>
      <c r="P10" s="1"/>
      <c r="Q10" s="1"/>
      <c r="R10" s="1"/>
      <c r="S10" s="1"/>
      <c r="T10" s="1"/>
      <c r="U10" s="1"/>
      <c r="V10" s="1"/>
      <c r="W10" s="1"/>
      <c r="X10" s="1"/>
      <c r="Y10" s="1"/>
      <c r="Z10" s="1"/>
    </row>
    <row r="11" spans="1:26" ht="126" thickBot="1">
      <c r="A11" s="70">
        <v>10</v>
      </c>
      <c r="B11" s="49"/>
      <c r="C11" s="20" t="s">
        <v>89</v>
      </c>
      <c r="D11" s="16"/>
      <c r="E11" s="1"/>
      <c r="F11" s="1"/>
      <c r="G11" s="1"/>
      <c r="H11" s="1"/>
      <c r="I11" s="1"/>
      <c r="J11" s="1"/>
      <c r="K11" s="1"/>
      <c r="L11" s="1"/>
      <c r="M11" s="1"/>
      <c r="N11" s="1"/>
      <c r="O11" s="1"/>
      <c r="P11" s="1"/>
      <c r="Q11" s="1"/>
      <c r="R11" s="1"/>
      <c r="S11" s="1"/>
      <c r="T11" s="1"/>
      <c r="U11" s="1"/>
      <c r="V11" s="1"/>
      <c r="W11" s="1"/>
      <c r="X11" s="1"/>
      <c r="Y11" s="1"/>
      <c r="Z11" s="1"/>
    </row>
    <row r="12" spans="1:26" ht="14.25" thickBot="1">
      <c r="A12" s="70">
        <v>11</v>
      </c>
      <c r="B12" s="49"/>
      <c r="C12" s="23" t="s">
        <v>85</v>
      </c>
      <c r="D12" s="16"/>
      <c r="E12" s="1"/>
      <c r="F12" s="1"/>
      <c r="G12" s="1"/>
      <c r="H12" s="1"/>
      <c r="I12" s="1"/>
      <c r="J12" s="1"/>
      <c r="K12" s="1"/>
      <c r="L12" s="1"/>
      <c r="M12" s="1"/>
      <c r="N12" s="1"/>
      <c r="O12" s="1"/>
      <c r="P12" s="1"/>
      <c r="Q12" s="1"/>
      <c r="R12" s="1"/>
      <c r="S12" s="1"/>
      <c r="T12" s="1"/>
      <c r="U12" s="1"/>
      <c r="V12" s="1"/>
      <c r="W12" s="1"/>
      <c r="X12" s="1"/>
      <c r="Y12" s="1"/>
      <c r="Z12" s="1"/>
    </row>
    <row r="13" spans="1:26" ht="80.25" thickBot="1">
      <c r="A13" s="70">
        <v>12</v>
      </c>
      <c r="B13" s="49"/>
      <c r="C13" s="23" t="s">
        <v>90</v>
      </c>
      <c r="D13" s="16"/>
      <c r="E13" s="1"/>
      <c r="F13" s="1"/>
      <c r="G13" s="1"/>
      <c r="H13" s="1"/>
      <c r="I13" s="1"/>
      <c r="J13" s="1"/>
      <c r="K13" s="1"/>
      <c r="L13" s="1"/>
      <c r="M13" s="1"/>
      <c r="N13" s="1"/>
      <c r="O13" s="1"/>
      <c r="P13" s="1"/>
      <c r="Q13" s="1"/>
      <c r="R13" s="1"/>
      <c r="S13" s="1"/>
      <c r="T13" s="1"/>
      <c r="U13" s="1"/>
      <c r="V13" s="1"/>
      <c r="W13" s="1"/>
      <c r="X13" s="1"/>
      <c r="Y13" s="1"/>
      <c r="Z13" s="1"/>
    </row>
    <row r="14" spans="1:26" ht="14.25" thickBot="1">
      <c r="A14" s="70">
        <v>13</v>
      </c>
      <c r="B14" s="49"/>
      <c r="C14" s="23" t="s">
        <v>84</v>
      </c>
      <c r="D14" s="16"/>
      <c r="E14" s="1"/>
      <c r="F14" s="1"/>
      <c r="G14" s="1"/>
      <c r="H14" s="1"/>
      <c r="I14" s="1"/>
      <c r="J14" s="1"/>
      <c r="K14" s="1"/>
      <c r="L14" s="1"/>
      <c r="M14" s="1"/>
      <c r="N14" s="1"/>
      <c r="O14" s="1"/>
      <c r="P14" s="1"/>
      <c r="Q14" s="1"/>
      <c r="R14" s="1"/>
      <c r="S14" s="1"/>
      <c r="T14" s="1"/>
      <c r="U14" s="1"/>
      <c r="V14" s="1"/>
      <c r="W14" s="1"/>
      <c r="X14" s="1"/>
      <c r="Y14" s="1"/>
      <c r="Z14" s="1"/>
    </row>
    <row r="15" spans="1:26" ht="237.75" thickBot="1">
      <c r="A15" s="70">
        <v>14</v>
      </c>
      <c r="B15" s="49"/>
      <c r="C15" s="23" t="s">
        <v>91</v>
      </c>
      <c r="D15" s="16"/>
      <c r="E15" s="1"/>
      <c r="F15" s="1"/>
      <c r="G15" s="1"/>
      <c r="H15" s="1"/>
      <c r="I15" s="1"/>
      <c r="J15" s="1"/>
      <c r="K15" s="1"/>
      <c r="L15" s="1"/>
      <c r="M15" s="1"/>
      <c r="N15" s="1"/>
      <c r="O15" s="1"/>
      <c r="P15" s="1"/>
      <c r="Q15" s="1"/>
      <c r="R15" s="1"/>
      <c r="S15" s="1"/>
      <c r="T15" s="1"/>
      <c r="U15" s="1"/>
      <c r="V15" s="1"/>
      <c r="W15" s="1"/>
      <c r="X15" s="1"/>
      <c r="Y15" s="1"/>
      <c r="Z15" s="1"/>
    </row>
    <row r="16" spans="1:26" ht="15" customHeight="1" thickBot="1">
      <c r="A16" s="70">
        <v>15</v>
      </c>
      <c r="B16" s="48" t="s">
        <v>200</v>
      </c>
      <c r="C16" s="23"/>
      <c r="D16" s="16"/>
      <c r="E16" s="1"/>
      <c r="F16" s="1"/>
      <c r="G16" s="1"/>
      <c r="H16" s="1"/>
      <c r="I16" s="1"/>
      <c r="J16" s="1"/>
      <c r="K16" s="1"/>
      <c r="L16" s="1"/>
      <c r="M16" s="1"/>
      <c r="N16" s="1"/>
      <c r="O16" s="1"/>
      <c r="P16" s="1"/>
      <c r="Q16" s="1"/>
      <c r="R16" s="1"/>
      <c r="S16" s="1"/>
      <c r="T16" s="1"/>
      <c r="U16" s="1"/>
      <c r="V16" s="1"/>
      <c r="W16" s="1"/>
      <c r="X16" s="1"/>
      <c r="Y16" s="1"/>
      <c r="Z16" s="1"/>
    </row>
    <row r="17" spans="1:26" ht="14.25" thickBot="1">
      <c r="A17" s="70">
        <v>16</v>
      </c>
      <c r="B17" s="48"/>
      <c r="C17" s="23"/>
      <c r="D17" s="16"/>
      <c r="E17" s="1"/>
      <c r="F17" s="1"/>
      <c r="G17" s="1"/>
      <c r="H17" s="1"/>
      <c r="I17" s="1"/>
      <c r="J17" s="1"/>
      <c r="K17" s="1"/>
      <c r="L17" s="1"/>
      <c r="M17" s="1"/>
      <c r="N17" s="1"/>
      <c r="O17" s="1"/>
      <c r="P17" s="1"/>
      <c r="Q17" s="1"/>
      <c r="R17" s="1"/>
      <c r="S17" s="1"/>
      <c r="T17" s="1"/>
      <c r="U17" s="1"/>
      <c r="V17" s="1"/>
      <c r="W17" s="1"/>
      <c r="X17" s="1"/>
      <c r="Y17" s="1"/>
      <c r="Z17" s="1"/>
    </row>
    <row r="18" spans="1:26" ht="14.25" thickBot="1">
      <c r="A18" s="70">
        <v>17</v>
      </c>
      <c r="B18" s="48"/>
      <c r="C18" s="23"/>
      <c r="D18" s="16"/>
      <c r="E18" s="1"/>
      <c r="F18" s="1"/>
      <c r="G18" s="1"/>
      <c r="H18" s="1"/>
      <c r="I18" s="1"/>
      <c r="J18" s="1"/>
      <c r="K18" s="1"/>
      <c r="L18" s="1"/>
      <c r="M18" s="1"/>
      <c r="N18" s="1"/>
      <c r="O18" s="1"/>
      <c r="P18" s="1"/>
      <c r="Q18" s="1"/>
      <c r="R18" s="1"/>
      <c r="S18" s="1"/>
      <c r="T18" s="1"/>
      <c r="U18" s="1"/>
      <c r="V18" s="1"/>
      <c r="W18" s="1"/>
      <c r="X18" s="1"/>
      <c r="Y18" s="1"/>
      <c r="Z18" s="1"/>
    </row>
    <row r="19" spans="1:26" ht="14.25" thickBot="1">
      <c r="A19" s="70">
        <v>18</v>
      </c>
      <c r="B19" s="48"/>
      <c r="C19" s="23"/>
      <c r="D19" s="16"/>
      <c r="E19" s="1"/>
      <c r="F19" s="1"/>
      <c r="G19" s="1"/>
      <c r="H19" s="1"/>
      <c r="I19" s="1"/>
      <c r="J19" s="1"/>
      <c r="K19" s="1"/>
      <c r="L19" s="1"/>
      <c r="M19" s="1"/>
      <c r="N19" s="1"/>
      <c r="O19" s="1"/>
      <c r="P19" s="1"/>
      <c r="Q19" s="1"/>
      <c r="R19" s="1"/>
      <c r="S19" s="1"/>
      <c r="T19" s="1"/>
      <c r="U19" s="1"/>
      <c r="V19" s="1"/>
      <c r="W19" s="1"/>
      <c r="X19" s="1"/>
      <c r="Y19" s="1"/>
      <c r="Z19" s="1"/>
    </row>
    <row r="20" spans="1:26" ht="14.25" thickBot="1">
      <c r="A20" s="70">
        <v>19</v>
      </c>
      <c r="B20" s="48"/>
      <c r="C20" s="23"/>
      <c r="D20" s="16"/>
      <c r="E20" s="1"/>
      <c r="F20" s="1"/>
      <c r="G20" s="1"/>
      <c r="H20" s="1"/>
      <c r="I20" s="1"/>
      <c r="J20" s="1"/>
      <c r="K20" s="1"/>
      <c r="L20" s="1"/>
      <c r="M20" s="1"/>
      <c r="N20" s="1"/>
      <c r="O20" s="1"/>
      <c r="P20" s="1"/>
      <c r="Q20" s="1"/>
      <c r="R20" s="1"/>
      <c r="S20" s="1"/>
      <c r="T20" s="1"/>
      <c r="U20" s="1"/>
      <c r="V20" s="1"/>
      <c r="W20" s="1"/>
      <c r="X20" s="1"/>
      <c r="Y20" s="1"/>
      <c r="Z20" s="1"/>
    </row>
    <row r="21" spans="1:26" ht="14.25" thickBot="1">
      <c r="A21" s="70">
        <v>20</v>
      </c>
      <c r="B21" s="74" t="s">
        <v>11</v>
      </c>
      <c r="C21" s="24" t="s">
        <v>12</v>
      </c>
      <c r="D21" s="16"/>
      <c r="E21" s="1"/>
      <c r="F21" s="1"/>
      <c r="G21" s="1"/>
      <c r="H21" s="1"/>
      <c r="I21" s="1"/>
      <c r="J21" s="1"/>
      <c r="K21" s="1"/>
      <c r="L21" s="1"/>
      <c r="M21" s="1"/>
      <c r="N21" s="1"/>
      <c r="O21" s="1"/>
      <c r="P21" s="1"/>
      <c r="Q21" s="1"/>
      <c r="R21" s="1"/>
      <c r="S21" s="1"/>
      <c r="T21" s="1"/>
      <c r="U21" s="1"/>
      <c r="V21" s="1"/>
      <c r="W21" s="1"/>
      <c r="X21" s="1"/>
      <c r="Y21" s="1"/>
      <c r="Z21" s="1"/>
    </row>
    <row r="22" spans="1:26" ht="15" customHeight="1" thickBot="1">
      <c r="A22" s="70">
        <v>21</v>
      </c>
      <c r="B22" s="48" t="s">
        <v>201</v>
      </c>
      <c r="C22" s="23" t="s">
        <v>57</v>
      </c>
      <c r="D22" s="16"/>
      <c r="E22" s="1"/>
      <c r="F22" s="1"/>
      <c r="G22" s="1"/>
      <c r="H22" s="1"/>
      <c r="I22" s="1"/>
      <c r="J22" s="1"/>
      <c r="K22" s="1"/>
      <c r="L22" s="1"/>
      <c r="M22" s="1"/>
      <c r="N22" s="1"/>
      <c r="O22" s="1"/>
      <c r="P22" s="1"/>
      <c r="Q22" s="1"/>
      <c r="R22" s="1"/>
      <c r="S22" s="1"/>
      <c r="T22" s="1"/>
      <c r="U22" s="1"/>
      <c r="V22" s="1"/>
      <c r="W22" s="1"/>
      <c r="X22" s="1"/>
      <c r="Y22" s="1"/>
      <c r="Z22" s="1"/>
    </row>
    <row r="23" spans="1:26" ht="15" customHeight="1" thickBot="1">
      <c r="A23" s="70">
        <v>22</v>
      </c>
      <c r="B23" s="48"/>
      <c r="C23" s="23" t="s">
        <v>148</v>
      </c>
      <c r="D23" s="16"/>
      <c r="E23" s="1"/>
      <c r="F23" s="1"/>
      <c r="G23" s="1"/>
      <c r="H23" s="1"/>
      <c r="I23" s="1"/>
      <c r="J23" s="1"/>
      <c r="K23" s="1"/>
      <c r="L23" s="1"/>
      <c r="M23" s="1"/>
      <c r="N23" s="1"/>
      <c r="O23" s="1"/>
      <c r="P23" s="1"/>
      <c r="Q23" s="1"/>
      <c r="R23" s="1"/>
      <c r="S23" s="1"/>
      <c r="T23" s="1"/>
      <c r="U23" s="1"/>
      <c r="V23" s="1"/>
      <c r="W23" s="1"/>
      <c r="X23" s="1"/>
      <c r="Y23" s="1"/>
      <c r="Z23" s="1"/>
    </row>
    <row r="24" spans="1:26" ht="15" customHeight="1" thickBot="1">
      <c r="A24" s="70">
        <v>23</v>
      </c>
      <c r="B24" s="48"/>
      <c r="C24" s="23" t="s">
        <v>58</v>
      </c>
      <c r="D24" s="16"/>
      <c r="E24" s="1"/>
      <c r="F24" s="1"/>
      <c r="G24" s="1"/>
      <c r="H24" s="1"/>
      <c r="I24" s="1"/>
      <c r="J24" s="1"/>
      <c r="K24" s="1"/>
      <c r="L24" s="1"/>
      <c r="M24" s="1"/>
      <c r="N24" s="1"/>
      <c r="O24" s="1"/>
      <c r="P24" s="1"/>
      <c r="Q24" s="1"/>
      <c r="R24" s="1"/>
      <c r="S24" s="1"/>
      <c r="T24" s="1"/>
      <c r="U24" s="1"/>
      <c r="V24" s="1"/>
      <c r="W24" s="1"/>
      <c r="X24" s="1"/>
      <c r="Y24" s="1"/>
      <c r="Z24" s="1"/>
    </row>
    <row r="25" spans="1:26" ht="15" customHeight="1" thickBot="1">
      <c r="A25" s="70">
        <v>24</v>
      </c>
      <c r="B25" s="48"/>
      <c r="C25" s="23" t="s">
        <v>150</v>
      </c>
      <c r="D25" s="16"/>
      <c r="E25" s="1"/>
      <c r="F25" s="1"/>
      <c r="G25" s="1"/>
      <c r="H25" s="1"/>
      <c r="I25" s="1"/>
      <c r="J25" s="1"/>
      <c r="K25" s="1"/>
      <c r="L25" s="1"/>
      <c r="M25" s="1"/>
      <c r="N25" s="1"/>
      <c r="O25" s="1"/>
      <c r="P25" s="1"/>
      <c r="Q25" s="1"/>
      <c r="R25" s="1"/>
      <c r="S25" s="1"/>
      <c r="T25" s="1"/>
      <c r="U25" s="1"/>
      <c r="V25" s="1"/>
      <c r="W25" s="1"/>
      <c r="X25" s="1"/>
      <c r="Y25" s="1"/>
      <c r="Z25" s="1"/>
    </row>
    <row r="26" spans="1:26" ht="15" customHeight="1" thickBot="1">
      <c r="A26" s="70">
        <v>25</v>
      </c>
      <c r="B26" s="48"/>
      <c r="C26" s="23" t="s">
        <v>59</v>
      </c>
      <c r="D26" s="16"/>
      <c r="E26" s="1"/>
      <c r="F26" s="1"/>
      <c r="G26" s="1"/>
      <c r="H26" s="1"/>
      <c r="I26" s="1"/>
      <c r="J26" s="1"/>
      <c r="K26" s="1"/>
      <c r="L26" s="1"/>
      <c r="M26" s="1"/>
      <c r="N26" s="1"/>
      <c r="O26" s="1"/>
      <c r="P26" s="1"/>
      <c r="Q26" s="1"/>
      <c r="R26" s="1"/>
      <c r="S26" s="1"/>
      <c r="T26" s="1"/>
      <c r="U26" s="1"/>
      <c r="V26" s="1"/>
      <c r="W26" s="1"/>
      <c r="X26" s="1"/>
      <c r="Y26" s="1"/>
      <c r="Z26" s="1"/>
    </row>
    <row r="27" spans="1:26" ht="15" customHeight="1" thickBot="1">
      <c r="A27" s="70">
        <v>26</v>
      </c>
      <c r="B27" s="48"/>
      <c r="C27" s="23" t="s">
        <v>152</v>
      </c>
      <c r="D27" s="16"/>
      <c r="E27" s="1"/>
      <c r="F27" s="1"/>
      <c r="G27" s="1"/>
      <c r="H27" s="1"/>
      <c r="I27" s="1"/>
      <c r="J27" s="1"/>
      <c r="K27" s="1"/>
      <c r="L27" s="1"/>
      <c r="M27" s="1"/>
      <c r="N27" s="1"/>
      <c r="O27" s="1"/>
      <c r="P27" s="1"/>
      <c r="Q27" s="1"/>
      <c r="R27" s="1"/>
      <c r="S27" s="1"/>
      <c r="T27" s="1"/>
      <c r="U27" s="1"/>
      <c r="V27" s="1"/>
      <c r="W27" s="1"/>
      <c r="X27" s="1"/>
      <c r="Y27" s="1"/>
      <c r="Z27" s="1"/>
    </row>
    <row r="28" spans="1:26" ht="15" customHeight="1" thickBot="1">
      <c r="A28" s="70">
        <v>27</v>
      </c>
      <c r="B28" s="48"/>
      <c r="C28" s="23" t="s">
        <v>60</v>
      </c>
      <c r="D28" s="16"/>
      <c r="E28" s="1"/>
      <c r="F28" s="1"/>
      <c r="G28" s="1"/>
      <c r="H28" s="1"/>
      <c r="I28" s="1"/>
      <c r="J28" s="1"/>
      <c r="K28" s="1"/>
      <c r="L28" s="1"/>
      <c r="M28" s="1"/>
      <c r="N28" s="1"/>
      <c r="O28" s="1"/>
      <c r="P28" s="1"/>
      <c r="Q28" s="1"/>
      <c r="R28" s="1"/>
      <c r="S28" s="1"/>
      <c r="T28" s="1"/>
      <c r="U28" s="1"/>
      <c r="V28" s="1"/>
      <c r="W28" s="1"/>
      <c r="X28" s="1"/>
      <c r="Y28" s="1"/>
      <c r="Z28" s="1"/>
    </row>
    <row r="29" spans="1:26" ht="15" customHeight="1" thickBot="1">
      <c r="A29" s="70">
        <v>28</v>
      </c>
      <c r="B29" s="48"/>
      <c r="C29" s="23" t="s">
        <v>154</v>
      </c>
      <c r="D29" s="16"/>
      <c r="E29" s="1"/>
      <c r="F29" s="1"/>
      <c r="G29" s="1"/>
      <c r="H29" s="1"/>
      <c r="I29" s="1"/>
      <c r="J29" s="1"/>
      <c r="K29" s="1"/>
      <c r="L29" s="1"/>
      <c r="M29" s="1"/>
      <c r="N29" s="1"/>
      <c r="O29" s="1"/>
      <c r="P29" s="1"/>
      <c r="Q29" s="1"/>
      <c r="R29" s="1"/>
      <c r="S29" s="1"/>
      <c r="T29" s="1"/>
      <c r="U29" s="1"/>
      <c r="V29" s="1"/>
      <c r="W29" s="1"/>
      <c r="X29" s="1"/>
      <c r="Y29" s="1"/>
      <c r="Z29" s="1"/>
    </row>
    <row r="30" spans="1:26" ht="12" customHeight="1" thickBot="1">
      <c r="A30" s="70">
        <v>29</v>
      </c>
      <c r="B30" s="48"/>
      <c r="C30" s="23" t="s">
        <v>61</v>
      </c>
      <c r="D30" s="16"/>
      <c r="E30" s="1"/>
      <c r="F30" s="1"/>
      <c r="G30" s="1"/>
      <c r="H30" s="1"/>
      <c r="I30" s="1"/>
      <c r="J30" s="1"/>
      <c r="K30" s="1"/>
      <c r="L30" s="1"/>
      <c r="M30" s="1"/>
      <c r="N30" s="1"/>
      <c r="O30" s="1"/>
      <c r="P30" s="1"/>
      <c r="Q30" s="1"/>
      <c r="R30" s="1"/>
      <c r="S30" s="1"/>
      <c r="T30" s="1"/>
      <c r="U30" s="1"/>
      <c r="V30" s="1"/>
      <c r="W30" s="1"/>
      <c r="X30" s="1"/>
      <c r="Y30" s="1"/>
      <c r="Z30" s="1"/>
    </row>
    <row r="31" spans="1:26" ht="14.25" thickBot="1">
      <c r="A31" s="70">
        <v>30</v>
      </c>
      <c r="B31" s="48"/>
      <c r="C31" s="23" t="s">
        <v>156</v>
      </c>
      <c r="D31" s="16"/>
      <c r="E31" s="1"/>
      <c r="F31" s="1"/>
      <c r="G31" s="1"/>
      <c r="H31" s="1"/>
      <c r="I31" s="1"/>
      <c r="J31" s="1"/>
      <c r="K31" s="1"/>
      <c r="L31" s="1"/>
      <c r="M31" s="1"/>
      <c r="N31" s="1"/>
      <c r="O31" s="1"/>
      <c r="P31" s="1"/>
      <c r="Q31" s="1"/>
      <c r="R31" s="1"/>
      <c r="S31" s="1"/>
      <c r="T31" s="1"/>
      <c r="U31" s="1"/>
      <c r="V31" s="1"/>
      <c r="W31" s="1"/>
      <c r="X31" s="1"/>
      <c r="Y31" s="1"/>
      <c r="Z31" s="1"/>
    </row>
    <row r="32" spans="1:26" ht="24.75" thickBot="1">
      <c r="A32" s="70">
        <v>31</v>
      </c>
      <c r="B32" s="75" t="s">
        <v>9</v>
      </c>
      <c r="C32" s="25">
        <v>7</v>
      </c>
      <c r="D32" s="17"/>
      <c r="E32" s="8"/>
      <c r="F32" s="8"/>
      <c r="G32" s="8"/>
      <c r="H32" s="8"/>
      <c r="I32" s="8"/>
      <c r="J32" s="8"/>
      <c r="K32" s="8"/>
      <c r="L32" s="8"/>
      <c r="M32" s="8"/>
      <c r="N32" s="8"/>
      <c r="O32" s="8"/>
      <c r="P32" s="8"/>
      <c r="Q32" s="8"/>
      <c r="R32" s="8"/>
      <c r="S32" s="8"/>
      <c r="T32" s="8"/>
      <c r="U32" s="8"/>
      <c r="V32" s="8"/>
      <c r="W32" s="8"/>
      <c r="X32" s="8"/>
      <c r="Y32" s="8"/>
      <c r="Z32" s="8"/>
    </row>
    <row r="33" spans="1:26" ht="38.25" thickBot="1">
      <c r="A33" s="70">
        <v>32</v>
      </c>
      <c r="B33" s="80" t="s">
        <v>214</v>
      </c>
      <c r="C33" s="21" t="s">
        <v>158</v>
      </c>
      <c r="D33" s="16"/>
      <c r="E33" s="1"/>
      <c r="F33" s="1"/>
      <c r="G33" s="1"/>
      <c r="H33" s="1"/>
      <c r="I33" s="1"/>
      <c r="J33" s="1"/>
      <c r="K33" s="1"/>
      <c r="L33" s="1"/>
      <c r="M33" s="1"/>
      <c r="N33" s="1"/>
      <c r="O33" s="1"/>
      <c r="P33" s="1"/>
      <c r="Q33" s="1"/>
      <c r="R33" s="1"/>
      <c r="S33" s="1"/>
      <c r="T33" s="1"/>
      <c r="U33" s="1"/>
      <c r="V33" s="1"/>
      <c r="W33" s="1"/>
      <c r="X33" s="1"/>
      <c r="Y33" s="1"/>
      <c r="Z33" s="1"/>
    </row>
    <row r="34" spans="1:26" ht="14.25" thickBot="1">
      <c r="A34" s="70">
        <v>33</v>
      </c>
      <c r="B34" s="76" t="s">
        <v>202</v>
      </c>
      <c r="C34" s="19" t="str">
        <f>C23</f>
        <v xml:space="preserve">Anker PowerCore 10000 (10000mAh 最小最軽量 大容量 モバイルバッテリー) </v>
      </c>
      <c r="D34" s="16"/>
      <c r="E34" s="1"/>
      <c r="F34" s="1"/>
      <c r="G34" s="1"/>
      <c r="H34" s="1"/>
      <c r="I34" s="1"/>
      <c r="J34" s="1"/>
      <c r="K34" s="1"/>
      <c r="L34" s="1"/>
      <c r="M34" s="1"/>
      <c r="N34" s="1"/>
      <c r="O34" s="1"/>
      <c r="P34" s="1"/>
      <c r="Q34" s="1"/>
      <c r="R34" s="1"/>
      <c r="S34" s="1"/>
      <c r="T34" s="1"/>
      <c r="U34" s="1"/>
      <c r="V34" s="1"/>
      <c r="W34" s="1"/>
      <c r="X34" s="1"/>
      <c r="Y34" s="1"/>
      <c r="Z34" s="1"/>
    </row>
    <row r="35" spans="1:26" ht="14.25" thickBot="1">
      <c r="A35" s="70">
        <v>34</v>
      </c>
      <c r="B35" s="77" t="s">
        <v>203</v>
      </c>
      <c r="C35" s="21" t="s">
        <v>98</v>
      </c>
      <c r="D35" s="16"/>
      <c r="E35" s="1"/>
      <c r="F35" s="1"/>
      <c r="G35" s="1"/>
      <c r="H35" s="1"/>
      <c r="I35" s="1"/>
      <c r="J35" s="1"/>
      <c r="K35" s="1"/>
      <c r="L35" s="1"/>
      <c r="M35" s="1"/>
      <c r="N35" s="1"/>
      <c r="O35" s="1"/>
      <c r="P35" s="1"/>
      <c r="Q35" s="1"/>
      <c r="R35" s="1"/>
      <c r="S35" s="1"/>
      <c r="T35" s="1"/>
      <c r="U35" s="1"/>
      <c r="V35" s="1"/>
      <c r="W35" s="1"/>
      <c r="X35" s="1"/>
      <c r="Y35" s="1"/>
      <c r="Z35" s="1"/>
    </row>
    <row r="36" spans="1:26" ht="14.25" thickBot="1">
      <c r="A36" s="70">
        <v>35</v>
      </c>
      <c r="B36" s="77"/>
      <c r="C36" s="23" t="s">
        <v>95</v>
      </c>
      <c r="D36" s="16"/>
      <c r="E36" s="1"/>
      <c r="F36" s="1"/>
      <c r="G36" s="1"/>
      <c r="H36" s="1"/>
      <c r="I36" s="1"/>
      <c r="J36" s="1"/>
      <c r="K36" s="1"/>
      <c r="L36" s="1"/>
      <c r="M36" s="1"/>
      <c r="N36" s="1"/>
      <c r="O36" s="1"/>
      <c r="P36" s="1"/>
      <c r="Q36" s="1"/>
      <c r="R36" s="1"/>
      <c r="S36" s="1"/>
      <c r="T36" s="1"/>
      <c r="U36" s="1"/>
      <c r="V36" s="1"/>
      <c r="W36" s="1"/>
      <c r="X36" s="1"/>
      <c r="Y36" s="1"/>
      <c r="Z36" s="1"/>
    </row>
    <row r="37" spans="1:26" ht="14.25" thickBot="1">
      <c r="A37" s="70">
        <v>36</v>
      </c>
      <c r="B37" s="77"/>
      <c r="C37" s="23" t="s">
        <v>97</v>
      </c>
      <c r="D37" s="16"/>
      <c r="E37" s="1"/>
      <c r="F37" s="1"/>
      <c r="G37" s="1"/>
      <c r="H37" s="1"/>
      <c r="I37" s="1"/>
      <c r="J37" s="1"/>
      <c r="K37" s="1"/>
      <c r="L37" s="1"/>
      <c r="M37" s="1"/>
      <c r="N37" s="1"/>
      <c r="O37" s="1"/>
      <c r="P37" s="1"/>
      <c r="Q37" s="1"/>
      <c r="R37" s="1"/>
      <c r="S37" s="1"/>
      <c r="T37" s="1"/>
      <c r="U37" s="1"/>
      <c r="V37" s="1"/>
      <c r="W37" s="1"/>
      <c r="X37" s="1"/>
      <c r="Y37" s="1"/>
      <c r="Z37" s="1"/>
    </row>
    <row r="38" spans="1:26" ht="14.25" thickBot="1">
      <c r="A38" s="70">
        <v>37</v>
      </c>
      <c r="B38" s="77" t="s">
        <v>204</v>
      </c>
      <c r="C38" s="23" t="s">
        <v>93</v>
      </c>
      <c r="D38" s="16"/>
      <c r="E38" s="1"/>
      <c r="F38" s="1"/>
      <c r="G38" s="1"/>
      <c r="H38" s="1"/>
      <c r="I38" s="1"/>
      <c r="J38" s="1"/>
      <c r="K38" s="1"/>
      <c r="L38" s="1"/>
      <c r="M38" s="1"/>
      <c r="N38" s="1"/>
      <c r="O38" s="1"/>
      <c r="P38" s="1"/>
      <c r="Q38" s="1"/>
      <c r="R38" s="1"/>
      <c r="S38" s="1"/>
      <c r="T38" s="1"/>
      <c r="U38" s="1"/>
      <c r="V38" s="1"/>
      <c r="W38" s="1"/>
      <c r="X38" s="1"/>
      <c r="Y38" s="1"/>
      <c r="Z38" s="1"/>
    </row>
    <row r="39" spans="1:26" ht="14.25" thickBot="1">
      <c r="A39" s="70">
        <v>38</v>
      </c>
      <c r="B39" s="77"/>
      <c r="C39" s="44" t="s">
        <v>96</v>
      </c>
      <c r="D39" s="16"/>
      <c r="E39" s="1"/>
      <c r="F39" s="1"/>
      <c r="G39" s="1"/>
      <c r="H39" s="1"/>
      <c r="I39" s="1"/>
      <c r="J39" s="1"/>
      <c r="K39" s="1"/>
      <c r="L39" s="1"/>
      <c r="M39" s="1"/>
      <c r="N39" s="1"/>
      <c r="O39" s="1"/>
      <c r="P39" s="1"/>
      <c r="Q39" s="1"/>
      <c r="R39" s="1"/>
      <c r="S39" s="1"/>
      <c r="T39" s="1"/>
      <c r="U39" s="1"/>
      <c r="V39" s="1"/>
      <c r="W39" s="1"/>
      <c r="X39" s="1"/>
      <c r="Y39" s="1"/>
      <c r="Z39" s="1"/>
    </row>
    <row r="40" spans="1:26" ht="14.25" thickBot="1">
      <c r="A40" s="70">
        <v>39</v>
      </c>
      <c r="B40" s="77"/>
      <c r="C40" s="23" t="s">
        <v>99</v>
      </c>
      <c r="D40" s="16"/>
      <c r="E40" s="1"/>
      <c r="F40" s="1"/>
      <c r="G40" s="1"/>
      <c r="H40" s="1"/>
      <c r="I40" s="1"/>
      <c r="J40" s="1"/>
      <c r="K40" s="1"/>
      <c r="L40" s="1"/>
      <c r="M40" s="1"/>
      <c r="N40" s="1"/>
      <c r="O40" s="1"/>
      <c r="P40" s="1"/>
      <c r="Q40" s="1"/>
      <c r="R40" s="1"/>
      <c r="S40" s="1"/>
      <c r="T40" s="1"/>
      <c r="U40" s="1"/>
      <c r="V40" s="1"/>
      <c r="W40" s="1"/>
      <c r="X40" s="1"/>
      <c r="Y40" s="1"/>
      <c r="Z40" s="1"/>
    </row>
    <row r="41" spans="1:26" ht="14.25" thickBot="1">
      <c r="A41" s="70">
        <v>40</v>
      </c>
      <c r="B41" s="76" t="s">
        <v>205</v>
      </c>
      <c r="C41" s="20" t="s">
        <v>106</v>
      </c>
      <c r="D41" s="16"/>
      <c r="E41" s="1"/>
      <c r="F41" s="1"/>
      <c r="G41" s="1"/>
      <c r="H41" s="1"/>
      <c r="I41" s="1"/>
      <c r="J41" s="1"/>
      <c r="K41" s="1"/>
      <c r="L41" s="1"/>
      <c r="M41" s="1"/>
      <c r="N41" s="1"/>
      <c r="O41" s="1"/>
      <c r="P41" s="1"/>
      <c r="Q41" s="1"/>
      <c r="R41" s="1"/>
      <c r="S41" s="1"/>
      <c r="T41" s="1"/>
      <c r="U41" s="1"/>
      <c r="V41" s="1"/>
      <c r="W41" s="1"/>
      <c r="X41" s="1"/>
      <c r="Y41" s="1"/>
      <c r="Z41" s="1"/>
    </row>
    <row r="42" spans="1:26" ht="24" thickBot="1">
      <c r="A42" s="70">
        <v>41</v>
      </c>
      <c r="B42" s="77" t="s">
        <v>206</v>
      </c>
      <c r="C42" s="23" t="s">
        <v>94</v>
      </c>
      <c r="D42" s="16"/>
      <c r="E42" s="1"/>
      <c r="F42" s="1"/>
      <c r="G42" s="1"/>
      <c r="H42" s="1"/>
      <c r="I42" s="1"/>
      <c r="J42" s="1"/>
      <c r="K42" s="1"/>
      <c r="L42" s="1"/>
      <c r="M42" s="1"/>
      <c r="N42" s="1"/>
      <c r="O42" s="1"/>
      <c r="P42" s="1"/>
      <c r="Q42" s="1"/>
      <c r="R42" s="1"/>
      <c r="S42" s="1"/>
      <c r="T42" s="1"/>
      <c r="U42" s="1"/>
      <c r="V42" s="1"/>
      <c r="W42" s="1"/>
      <c r="X42" s="1"/>
      <c r="Y42" s="1"/>
      <c r="Z42" s="1"/>
    </row>
    <row r="43" spans="1:26" ht="35.25" thickBot="1">
      <c r="A43" s="70">
        <v>42</v>
      </c>
      <c r="B43" s="77"/>
      <c r="C43" s="23" t="s">
        <v>100</v>
      </c>
      <c r="D43" s="16"/>
      <c r="E43" s="1"/>
      <c r="F43" s="1"/>
      <c r="G43" s="1"/>
      <c r="H43" s="1"/>
      <c r="I43" s="1"/>
      <c r="J43" s="1"/>
      <c r="K43" s="1"/>
      <c r="L43" s="1"/>
      <c r="M43" s="1"/>
      <c r="N43" s="1"/>
      <c r="O43" s="1"/>
      <c r="P43" s="1"/>
      <c r="Q43" s="1"/>
      <c r="R43" s="1"/>
      <c r="S43" s="1"/>
      <c r="T43" s="1"/>
      <c r="U43" s="1"/>
      <c r="V43" s="1"/>
      <c r="W43" s="1"/>
      <c r="X43" s="1"/>
      <c r="Y43" s="1"/>
      <c r="Z43" s="1"/>
    </row>
    <row r="44" spans="1:26" ht="13.5" customHeight="1" thickBot="1">
      <c r="A44" s="70">
        <v>43</v>
      </c>
      <c r="B44" s="77" t="s">
        <v>13</v>
      </c>
      <c r="C44" s="20" t="s">
        <v>102</v>
      </c>
      <c r="D44" s="16"/>
      <c r="E44" s="1"/>
      <c r="F44" s="1"/>
      <c r="G44" s="1"/>
      <c r="H44" s="1"/>
      <c r="I44" s="1"/>
      <c r="J44" s="1"/>
      <c r="K44" s="1"/>
      <c r="L44" s="1"/>
      <c r="M44" s="1"/>
      <c r="N44" s="1"/>
      <c r="O44" s="1"/>
      <c r="P44" s="1"/>
      <c r="Q44" s="1"/>
      <c r="R44" s="1"/>
      <c r="S44" s="1"/>
      <c r="T44" s="1"/>
      <c r="U44" s="1"/>
      <c r="V44" s="1"/>
      <c r="W44" s="1"/>
      <c r="X44" s="1"/>
      <c r="Y44" s="1"/>
      <c r="Z44" s="1"/>
    </row>
    <row r="45" spans="1:26" ht="14.25" thickBot="1">
      <c r="A45" s="70">
        <v>44</v>
      </c>
      <c r="B45" s="77"/>
      <c r="C45" s="20" t="s">
        <v>101</v>
      </c>
      <c r="D45" s="16"/>
      <c r="E45" s="1"/>
      <c r="F45" s="1"/>
      <c r="G45" s="1"/>
      <c r="H45" s="1"/>
      <c r="I45" s="1"/>
      <c r="J45" s="1"/>
      <c r="K45" s="1"/>
      <c r="L45" s="1"/>
      <c r="M45" s="1"/>
      <c r="N45" s="1"/>
      <c r="O45" s="1"/>
      <c r="P45" s="1"/>
      <c r="Q45" s="1"/>
      <c r="R45" s="1"/>
      <c r="S45" s="1"/>
      <c r="T45" s="1"/>
      <c r="U45" s="1"/>
      <c r="V45" s="1"/>
      <c r="W45" s="1"/>
      <c r="X45" s="1"/>
      <c r="Y45" s="1"/>
      <c r="Z45" s="1"/>
    </row>
    <row r="46" spans="1:26" ht="55.5" thickBot="1">
      <c r="A46" s="70">
        <v>45</v>
      </c>
      <c r="B46" s="76" t="s">
        <v>207</v>
      </c>
      <c r="C46" s="22" t="s">
        <v>92</v>
      </c>
      <c r="D46" s="16"/>
      <c r="E46" s="1"/>
      <c r="F46" s="1"/>
      <c r="G46" s="1"/>
      <c r="H46" s="1"/>
      <c r="I46" s="1"/>
      <c r="J46" s="1"/>
      <c r="K46" s="1"/>
      <c r="L46" s="1"/>
      <c r="M46" s="1"/>
      <c r="N46" s="1"/>
      <c r="O46" s="1"/>
      <c r="P46" s="1"/>
      <c r="Q46" s="1"/>
      <c r="R46" s="1"/>
      <c r="S46" s="1"/>
      <c r="T46" s="1"/>
      <c r="U46" s="1"/>
      <c r="V46" s="1"/>
      <c r="W46" s="1"/>
      <c r="X46" s="1"/>
      <c r="Y46" s="1"/>
      <c r="Z46" s="1"/>
    </row>
    <row r="47" spans="1:26" ht="14.25" thickBot="1">
      <c r="A47" s="70">
        <v>46</v>
      </c>
      <c r="B47" s="78" t="s">
        <v>208</v>
      </c>
      <c r="C47" s="30" t="str">
        <f>C25</f>
        <v>Anker PowerCore Speed 10000 QC(10000mAh 大容量 モバイルバッテリー)</v>
      </c>
      <c r="D47" s="16"/>
      <c r="E47" s="1"/>
      <c r="F47" s="1"/>
      <c r="G47" s="1"/>
      <c r="H47" s="1"/>
      <c r="I47" s="1"/>
      <c r="J47" s="1"/>
      <c r="K47" s="1"/>
      <c r="L47" s="1"/>
      <c r="M47" s="1"/>
      <c r="N47" s="1"/>
      <c r="O47" s="1"/>
      <c r="P47" s="1"/>
      <c r="Q47" s="1"/>
      <c r="R47" s="1"/>
      <c r="S47" s="1"/>
      <c r="T47" s="1"/>
      <c r="U47" s="1"/>
      <c r="V47" s="1"/>
      <c r="W47" s="1"/>
      <c r="X47" s="1"/>
      <c r="Y47" s="1"/>
      <c r="Z47" s="1"/>
    </row>
    <row r="48" spans="1:26" ht="14.25" thickBot="1">
      <c r="A48" s="70">
        <v>47</v>
      </c>
      <c r="B48" s="79" t="s">
        <v>203</v>
      </c>
      <c r="C48" s="21" t="s">
        <v>103</v>
      </c>
      <c r="D48" s="16"/>
      <c r="E48" s="1"/>
      <c r="F48" s="1"/>
      <c r="G48" s="1"/>
      <c r="H48" s="1"/>
      <c r="I48" s="1"/>
      <c r="J48" s="1"/>
      <c r="K48" s="1"/>
      <c r="L48" s="1"/>
      <c r="M48" s="1"/>
      <c r="N48" s="1"/>
      <c r="O48" s="1"/>
      <c r="P48" s="1"/>
      <c r="Q48" s="1"/>
      <c r="R48" s="1"/>
      <c r="S48" s="1"/>
      <c r="T48" s="1"/>
      <c r="U48" s="1"/>
      <c r="V48" s="1"/>
      <c r="W48" s="1"/>
      <c r="X48" s="1"/>
      <c r="Y48" s="1"/>
      <c r="Z48" s="1"/>
    </row>
    <row r="49" spans="1:26" ht="14.25" thickBot="1">
      <c r="A49" s="70">
        <v>48</v>
      </c>
      <c r="B49" s="79"/>
      <c r="C49" s="21" t="s">
        <v>110</v>
      </c>
      <c r="D49" s="16"/>
      <c r="E49" s="1"/>
      <c r="F49" s="1"/>
      <c r="G49" s="1"/>
      <c r="H49" s="1"/>
      <c r="I49" s="1"/>
      <c r="J49" s="1"/>
      <c r="K49" s="1"/>
      <c r="L49" s="1"/>
      <c r="M49" s="1"/>
      <c r="N49" s="1"/>
      <c r="O49" s="1"/>
      <c r="P49" s="1"/>
      <c r="Q49" s="1"/>
      <c r="R49" s="1"/>
      <c r="S49" s="1"/>
      <c r="T49" s="1"/>
      <c r="U49" s="1"/>
      <c r="V49" s="1"/>
      <c r="W49" s="1"/>
      <c r="X49" s="1"/>
      <c r="Y49" s="1"/>
      <c r="Z49" s="1"/>
    </row>
    <row r="50" spans="1:26" ht="14.25" thickBot="1">
      <c r="A50" s="70">
        <v>49</v>
      </c>
      <c r="B50" s="79"/>
      <c r="C50" s="21" t="s">
        <v>111</v>
      </c>
      <c r="D50" s="16"/>
      <c r="E50" s="1"/>
      <c r="F50" s="1"/>
      <c r="G50" s="1"/>
      <c r="H50" s="1"/>
      <c r="I50" s="1"/>
      <c r="J50" s="1"/>
      <c r="K50" s="1"/>
      <c r="L50" s="1"/>
      <c r="M50" s="1"/>
      <c r="N50" s="1"/>
      <c r="O50" s="1"/>
      <c r="P50" s="1"/>
      <c r="Q50" s="1"/>
      <c r="R50" s="1"/>
      <c r="S50" s="1"/>
      <c r="T50" s="1"/>
      <c r="U50" s="1"/>
      <c r="V50" s="1"/>
      <c r="W50" s="1"/>
      <c r="X50" s="1"/>
      <c r="Y50" s="1"/>
      <c r="Z50" s="1"/>
    </row>
    <row r="51" spans="1:26" ht="14.25" thickBot="1">
      <c r="A51" s="70">
        <v>50</v>
      </c>
      <c r="B51" s="79" t="s">
        <v>204</v>
      </c>
      <c r="C51" s="44" t="s">
        <v>107</v>
      </c>
      <c r="D51" s="16"/>
      <c r="E51" s="1"/>
      <c r="F51" s="1"/>
      <c r="G51" s="1"/>
      <c r="H51" s="1"/>
      <c r="I51" s="1"/>
      <c r="J51" s="1"/>
      <c r="K51" s="1"/>
      <c r="L51" s="1"/>
      <c r="M51" s="1"/>
      <c r="N51" s="1"/>
      <c r="O51" s="1"/>
      <c r="P51" s="1"/>
      <c r="Q51" s="1"/>
      <c r="R51" s="1"/>
      <c r="S51" s="1"/>
      <c r="T51" s="1"/>
      <c r="U51" s="1"/>
      <c r="V51" s="1"/>
      <c r="W51" s="1"/>
      <c r="X51" s="1"/>
      <c r="Y51" s="1"/>
      <c r="Z51" s="1"/>
    </row>
    <row r="52" spans="1:26" ht="14.25" thickBot="1">
      <c r="A52" s="70">
        <v>51</v>
      </c>
      <c r="B52" s="79"/>
      <c r="C52" s="44" t="s">
        <v>109</v>
      </c>
      <c r="D52" s="16"/>
      <c r="E52" s="1"/>
      <c r="F52" s="1"/>
      <c r="G52" s="1"/>
      <c r="H52" s="1"/>
      <c r="I52" s="1"/>
      <c r="J52" s="1"/>
      <c r="K52" s="1"/>
      <c r="L52" s="1"/>
      <c r="M52" s="1"/>
      <c r="N52" s="1"/>
      <c r="O52" s="1"/>
      <c r="P52" s="1"/>
      <c r="Q52" s="1"/>
      <c r="R52" s="1"/>
      <c r="S52" s="1"/>
      <c r="T52" s="1"/>
      <c r="U52" s="1"/>
      <c r="V52" s="1"/>
      <c r="W52" s="1"/>
      <c r="X52" s="1"/>
      <c r="Y52" s="1"/>
      <c r="Z52" s="1"/>
    </row>
    <row r="53" spans="1:26" ht="14.25" thickBot="1">
      <c r="A53" s="70">
        <v>52</v>
      </c>
      <c r="B53" s="79"/>
      <c r="C53" s="21" t="s">
        <v>112</v>
      </c>
      <c r="D53" s="16"/>
      <c r="E53" s="1"/>
      <c r="F53" s="1"/>
      <c r="G53" s="1"/>
      <c r="H53" s="1"/>
      <c r="I53" s="1"/>
      <c r="J53" s="1"/>
      <c r="K53" s="1"/>
      <c r="L53" s="1"/>
      <c r="M53" s="1"/>
      <c r="N53" s="1"/>
      <c r="O53" s="1"/>
      <c r="P53" s="1"/>
      <c r="Q53" s="1"/>
      <c r="R53" s="1"/>
      <c r="S53" s="1"/>
      <c r="T53" s="1"/>
      <c r="U53" s="1"/>
      <c r="V53" s="1"/>
      <c r="W53" s="1"/>
      <c r="X53" s="1"/>
      <c r="Y53" s="1"/>
      <c r="Z53" s="1"/>
    </row>
    <row r="54" spans="1:26" ht="14.25" thickBot="1">
      <c r="A54" s="70">
        <v>53</v>
      </c>
      <c r="B54" s="78" t="s">
        <v>205</v>
      </c>
      <c r="C54" s="21" t="s">
        <v>105</v>
      </c>
      <c r="D54" s="16"/>
      <c r="E54" s="1"/>
      <c r="F54" s="1"/>
      <c r="G54" s="1"/>
      <c r="H54" s="1"/>
      <c r="I54" s="1"/>
      <c r="J54" s="1"/>
      <c r="K54" s="1"/>
      <c r="L54" s="1"/>
      <c r="M54" s="1"/>
      <c r="N54" s="1"/>
      <c r="O54" s="1"/>
      <c r="P54" s="1"/>
      <c r="Q54" s="1"/>
      <c r="R54" s="1"/>
      <c r="S54" s="1"/>
      <c r="T54" s="1"/>
      <c r="U54" s="1"/>
      <c r="V54" s="1"/>
      <c r="W54" s="1"/>
      <c r="X54" s="1"/>
      <c r="Y54" s="1"/>
      <c r="Z54" s="1"/>
    </row>
    <row r="55" spans="1:26" ht="25.5" thickBot="1">
      <c r="A55" s="70">
        <v>54</v>
      </c>
      <c r="B55" s="79" t="s">
        <v>206</v>
      </c>
      <c r="C55" s="21" t="s">
        <v>104</v>
      </c>
      <c r="D55" s="16"/>
      <c r="E55" s="1"/>
      <c r="F55" s="1"/>
      <c r="G55" s="1"/>
      <c r="H55" s="1"/>
      <c r="I55" s="1"/>
      <c r="J55" s="1"/>
      <c r="K55" s="1"/>
      <c r="L55" s="1"/>
      <c r="M55" s="1"/>
      <c r="N55" s="1"/>
      <c r="O55" s="1"/>
      <c r="P55" s="1"/>
      <c r="Q55" s="1"/>
      <c r="R55" s="1"/>
      <c r="S55" s="1"/>
      <c r="T55" s="1"/>
      <c r="U55" s="1"/>
      <c r="V55" s="1"/>
      <c r="W55" s="1"/>
      <c r="X55" s="1"/>
      <c r="Y55" s="1"/>
      <c r="Z55" s="1"/>
    </row>
    <row r="56" spans="1:26" ht="51.75" thickBot="1">
      <c r="A56" s="70">
        <v>55</v>
      </c>
      <c r="B56" s="79"/>
      <c r="C56" s="21" t="s">
        <v>108</v>
      </c>
      <c r="D56" s="16"/>
      <c r="E56" s="1"/>
      <c r="F56" s="1"/>
      <c r="G56" s="1"/>
      <c r="H56" s="1"/>
      <c r="I56" s="1"/>
      <c r="J56" s="1"/>
      <c r="K56" s="1"/>
      <c r="L56" s="1"/>
      <c r="M56" s="1"/>
      <c r="N56" s="1"/>
      <c r="O56" s="1"/>
      <c r="P56" s="1"/>
      <c r="Q56" s="1"/>
      <c r="R56" s="1"/>
      <c r="S56" s="1"/>
      <c r="T56" s="1"/>
      <c r="U56" s="1"/>
      <c r="V56" s="1"/>
      <c r="W56" s="1"/>
      <c r="X56" s="1"/>
      <c r="Y56" s="1"/>
      <c r="Z56" s="1"/>
    </row>
    <row r="57" spans="1:26" ht="13.5" customHeight="1" thickBot="1">
      <c r="A57" s="70">
        <v>56</v>
      </c>
      <c r="B57" s="79" t="s">
        <v>15</v>
      </c>
      <c r="C57" s="21" t="s">
        <v>114</v>
      </c>
      <c r="D57" s="16"/>
      <c r="E57" s="1"/>
      <c r="F57" s="1"/>
      <c r="G57" s="1"/>
      <c r="H57" s="1"/>
      <c r="I57" s="1"/>
      <c r="J57" s="1"/>
      <c r="K57" s="1"/>
      <c r="L57" s="1"/>
      <c r="M57" s="1"/>
      <c r="N57" s="1"/>
      <c r="O57" s="1"/>
      <c r="P57" s="1"/>
      <c r="Q57" s="1"/>
      <c r="R57" s="1"/>
      <c r="S57" s="1"/>
      <c r="T57" s="1"/>
      <c r="U57" s="1"/>
      <c r="V57" s="1"/>
      <c r="W57" s="1"/>
      <c r="X57" s="1"/>
      <c r="Y57" s="1"/>
      <c r="Z57" s="1"/>
    </row>
    <row r="58" spans="1:26" ht="14.25" thickBot="1">
      <c r="A58" s="70">
        <v>57</v>
      </c>
      <c r="B58" s="79"/>
      <c r="C58" s="21" t="s">
        <v>113</v>
      </c>
      <c r="D58" s="16"/>
      <c r="E58" s="1"/>
      <c r="F58" s="1"/>
      <c r="G58" s="1"/>
      <c r="H58" s="1"/>
      <c r="I58" s="1"/>
      <c r="J58" s="1"/>
      <c r="K58" s="1"/>
      <c r="L58" s="1"/>
      <c r="M58" s="1"/>
      <c r="N58" s="1"/>
      <c r="O58" s="1"/>
      <c r="P58" s="1"/>
      <c r="Q58" s="1"/>
      <c r="R58" s="1"/>
      <c r="S58" s="1"/>
      <c r="T58" s="1"/>
      <c r="U58" s="1"/>
      <c r="V58" s="1"/>
      <c r="W58" s="1"/>
      <c r="X58" s="1"/>
      <c r="Y58" s="1"/>
      <c r="Z58" s="1"/>
    </row>
    <row r="59" spans="1:26" ht="55.5" thickBot="1">
      <c r="A59" s="70">
        <v>58</v>
      </c>
      <c r="B59" s="78" t="s">
        <v>207</v>
      </c>
      <c r="C59" s="22" t="s">
        <v>115</v>
      </c>
      <c r="D59" s="16"/>
      <c r="E59" s="1"/>
      <c r="F59" s="1"/>
      <c r="G59" s="1"/>
      <c r="H59" s="1"/>
      <c r="I59" s="1"/>
      <c r="J59" s="1"/>
      <c r="K59" s="1"/>
      <c r="L59" s="1"/>
      <c r="M59" s="1"/>
      <c r="N59" s="1"/>
      <c r="O59" s="1"/>
      <c r="P59" s="1"/>
      <c r="Q59" s="1"/>
      <c r="R59" s="1"/>
      <c r="S59" s="1"/>
      <c r="T59" s="1"/>
      <c r="U59" s="1"/>
      <c r="V59" s="1"/>
      <c r="W59" s="1"/>
      <c r="X59" s="1"/>
      <c r="Y59" s="1"/>
      <c r="Z59" s="1"/>
    </row>
    <row r="60" spans="1:26" ht="14.25" thickBot="1">
      <c r="A60" s="70">
        <v>59</v>
      </c>
      <c r="B60" s="76" t="s">
        <v>209</v>
      </c>
      <c r="C60" s="29" t="str">
        <f>C27</f>
        <v xml:space="preserve">Anker PowerCore 26800 (26800mAh 超大容量 パソコン 充電 バッテリー) </v>
      </c>
      <c r="D60" s="16"/>
      <c r="E60" s="1"/>
      <c r="F60" s="1"/>
      <c r="G60" s="1"/>
      <c r="H60" s="1"/>
      <c r="I60" s="1"/>
      <c r="J60" s="1"/>
      <c r="K60" s="1"/>
      <c r="L60" s="1"/>
      <c r="M60" s="1"/>
      <c r="N60" s="1"/>
      <c r="O60" s="1"/>
      <c r="P60" s="1"/>
      <c r="Q60" s="1"/>
      <c r="R60" s="1"/>
      <c r="S60" s="1"/>
      <c r="T60" s="1"/>
      <c r="U60" s="1"/>
      <c r="V60" s="1"/>
      <c r="W60" s="1"/>
      <c r="X60" s="1"/>
      <c r="Y60" s="1"/>
      <c r="Z60" s="1"/>
    </row>
    <row r="61" spans="1:26" ht="14.25" thickBot="1">
      <c r="A61" s="70">
        <v>60</v>
      </c>
      <c r="B61" s="77" t="s">
        <v>203</v>
      </c>
      <c r="C61" s="44" t="s">
        <v>116</v>
      </c>
      <c r="D61" s="16"/>
      <c r="E61" s="1"/>
      <c r="F61" s="1"/>
      <c r="G61" s="1"/>
      <c r="H61" s="1"/>
      <c r="I61" s="1"/>
      <c r="J61" s="1"/>
      <c r="K61" s="1"/>
      <c r="L61" s="1"/>
      <c r="M61" s="1"/>
      <c r="N61" s="1"/>
      <c r="O61" s="1"/>
      <c r="P61" s="1"/>
      <c r="Q61" s="1"/>
      <c r="R61" s="1"/>
      <c r="S61" s="1"/>
      <c r="T61" s="1"/>
      <c r="U61" s="1"/>
      <c r="V61" s="1"/>
      <c r="W61" s="1"/>
      <c r="X61" s="1"/>
      <c r="Y61" s="1"/>
      <c r="Z61" s="1"/>
    </row>
    <row r="62" spans="1:26" ht="14.25" thickBot="1">
      <c r="A62" s="70">
        <v>61</v>
      </c>
      <c r="B62" s="77"/>
      <c r="C62" s="44" t="s">
        <v>119</v>
      </c>
      <c r="D62" s="16"/>
      <c r="E62" s="1"/>
      <c r="F62" s="1"/>
      <c r="G62" s="1"/>
      <c r="H62" s="1"/>
      <c r="I62" s="1"/>
      <c r="J62" s="1"/>
      <c r="K62" s="1"/>
      <c r="L62" s="1"/>
      <c r="M62" s="1"/>
      <c r="N62" s="1"/>
      <c r="O62" s="1"/>
      <c r="P62" s="1"/>
      <c r="Q62" s="1"/>
      <c r="R62" s="1"/>
      <c r="S62" s="1"/>
      <c r="T62" s="1"/>
      <c r="U62" s="1"/>
      <c r="V62" s="1"/>
      <c r="W62" s="1"/>
      <c r="X62" s="1"/>
      <c r="Y62" s="1"/>
      <c r="Z62" s="1"/>
    </row>
    <row r="63" spans="1:26" ht="14.25" thickBot="1">
      <c r="A63" s="70">
        <v>62</v>
      </c>
      <c r="B63" s="77"/>
      <c r="C63" s="44" t="s">
        <v>120</v>
      </c>
      <c r="D63" s="16"/>
      <c r="E63" s="1"/>
      <c r="F63" s="1"/>
      <c r="G63" s="1"/>
      <c r="H63" s="1"/>
      <c r="I63" s="1"/>
      <c r="J63" s="1"/>
      <c r="K63" s="1"/>
      <c r="L63" s="1"/>
      <c r="M63" s="1"/>
      <c r="N63" s="1"/>
      <c r="O63" s="1"/>
      <c r="P63" s="1"/>
      <c r="Q63" s="1"/>
      <c r="R63" s="1"/>
      <c r="S63" s="1"/>
      <c r="T63" s="1"/>
      <c r="U63" s="1"/>
      <c r="V63" s="1"/>
      <c r="W63" s="1"/>
      <c r="X63" s="1"/>
      <c r="Y63" s="1"/>
      <c r="Z63" s="1"/>
    </row>
    <row r="64" spans="1:26" ht="14.25" thickBot="1">
      <c r="A64" s="70">
        <v>63</v>
      </c>
      <c r="B64" s="77" t="s">
        <v>204</v>
      </c>
      <c r="C64" s="44" t="s">
        <v>117</v>
      </c>
      <c r="D64" s="16"/>
      <c r="E64" s="1"/>
      <c r="F64" s="1"/>
      <c r="G64" s="1"/>
      <c r="H64" s="1"/>
      <c r="I64" s="1"/>
      <c r="J64" s="1"/>
      <c r="K64" s="1"/>
      <c r="L64" s="1"/>
      <c r="M64" s="1"/>
      <c r="N64" s="1"/>
      <c r="O64" s="1"/>
      <c r="P64" s="1"/>
      <c r="Q64" s="1"/>
      <c r="R64" s="1"/>
      <c r="S64" s="1"/>
      <c r="T64" s="1"/>
      <c r="U64" s="1"/>
      <c r="V64" s="1"/>
      <c r="W64" s="1"/>
      <c r="X64" s="1"/>
      <c r="Y64" s="1"/>
      <c r="Z64" s="1"/>
    </row>
    <row r="65" spans="1:26" ht="14.25" thickBot="1">
      <c r="A65" s="70">
        <v>64</v>
      </c>
      <c r="B65" s="77"/>
      <c r="C65" s="21" t="s">
        <v>118</v>
      </c>
      <c r="D65" s="16"/>
      <c r="E65" s="1"/>
      <c r="F65" s="1"/>
      <c r="G65" s="1"/>
      <c r="H65" s="1"/>
      <c r="I65" s="1"/>
      <c r="J65" s="1"/>
      <c r="K65" s="1"/>
      <c r="L65" s="1"/>
      <c r="M65" s="1"/>
      <c r="N65" s="1"/>
      <c r="O65" s="1"/>
      <c r="P65" s="1"/>
      <c r="Q65" s="1"/>
      <c r="R65" s="1"/>
      <c r="S65" s="1"/>
      <c r="T65" s="1"/>
      <c r="U65" s="1"/>
      <c r="V65" s="1"/>
      <c r="W65" s="1"/>
      <c r="X65" s="1"/>
      <c r="Y65" s="1"/>
      <c r="Z65" s="1"/>
    </row>
    <row r="66" spans="1:26" ht="14.25" thickBot="1">
      <c r="A66" s="70">
        <v>65</v>
      </c>
      <c r="B66" s="77"/>
      <c r="C66" s="44" t="s">
        <v>121</v>
      </c>
      <c r="D66" s="16"/>
      <c r="E66" s="1"/>
      <c r="F66" s="1"/>
      <c r="G66" s="1"/>
      <c r="H66" s="1"/>
      <c r="I66" s="1"/>
      <c r="J66" s="1"/>
      <c r="K66" s="1"/>
      <c r="L66" s="1"/>
      <c r="M66" s="1"/>
      <c r="N66" s="1"/>
      <c r="O66" s="1"/>
      <c r="P66" s="1"/>
      <c r="Q66" s="1"/>
      <c r="R66" s="1"/>
      <c r="S66" s="1"/>
      <c r="T66" s="1"/>
      <c r="U66" s="1"/>
      <c r="V66" s="1"/>
      <c r="W66" s="1"/>
      <c r="X66" s="1"/>
      <c r="Y66" s="1"/>
      <c r="Z66" s="1"/>
    </row>
    <row r="67" spans="1:26" ht="14.25" thickBot="1">
      <c r="A67" s="70">
        <v>66</v>
      </c>
      <c r="B67" s="76" t="s">
        <v>205</v>
      </c>
      <c r="C67" s="44" t="s">
        <v>122</v>
      </c>
      <c r="D67" s="16"/>
      <c r="E67" s="1"/>
      <c r="F67" s="1"/>
      <c r="G67" s="1"/>
      <c r="H67" s="1"/>
      <c r="I67" s="1"/>
      <c r="J67" s="1"/>
      <c r="K67" s="1"/>
      <c r="L67" s="1"/>
      <c r="M67" s="1"/>
      <c r="N67" s="1"/>
      <c r="O67" s="1"/>
      <c r="P67" s="1"/>
      <c r="Q67" s="1"/>
      <c r="R67" s="1"/>
      <c r="S67" s="1"/>
      <c r="T67" s="1"/>
      <c r="U67" s="1"/>
      <c r="V67" s="1"/>
      <c r="W67" s="1"/>
      <c r="X67" s="1"/>
      <c r="Y67" s="1"/>
      <c r="Z67" s="1"/>
    </row>
    <row r="68" spans="1:26" ht="14.25" thickBot="1">
      <c r="A68" s="70">
        <v>67</v>
      </c>
      <c r="B68" s="77" t="s">
        <v>206</v>
      </c>
      <c r="C68" s="44" t="s">
        <v>124</v>
      </c>
      <c r="D68" s="16"/>
      <c r="E68" s="1"/>
      <c r="F68" s="1"/>
      <c r="G68" s="1"/>
      <c r="H68" s="1"/>
      <c r="I68" s="1"/>
      <c r="J68" s="1"/>
      <c r="K68" s="1"/>
      <c r="L68" s="1"/>
      <c r="M68" s="1"/>
      <c r="N68" s="1"/>
      <c r="O68" s="1"/>
      <c r="P68" s="1"/>
      <c r="Q68" s="1"/>
      <c r="R68" s="1"/>
      <c r="S68" s="1"/>
      <c r="T68" s="1"/>
      <c r="U68" s="1"/>
      <c r="V68" s="1"/>
      <c r="W68" s="1"/>
      <c r="X68" s="1"/>
      <c r="Y68" s="1"/>
      <c r="Z68" s="1"/>
    </row>
    <row r="69" spans="1:26" ht="38.25" thickBot="1">
      <c r="A69" s="70">
        <v>68</v>
      </c>
      <c r="B69" s="77"/>
      <c r="C69" s="21" t="s">
        <v>123</v>
      </c>
      <c r="D69" s="16"/>
      <c r="E69" s="1"/>
      <c r="F69" s="1"/>
      <c r="G69" s="1"/>
      <c r="H69" s="1"/>
      <c r="I69" s="1"/>
      <c r="J69" s="1"/>
      <c r="K69" s="1"/>
      <c r="L69" s="1"/>
      <c r="M69" s="1"/>
      <c r="N69" s="1"/>
      <c r="O69" s="1"/>
      <c r="P69" s="1"/>
      <c r="Q69" s="1"/>
      <c r="R69" s="1"/>
      <c r="S69" s="1"/>
      <c r="T69" s="1"/>
      <c r="U69" s="1"/>
      <c r="V69" s="1"/>
      <c r="W69" s="1"/>
      <c r="X69" s="1"/>
      <c r="Y69" s="1"/>
      <c r="Z69" s="1"/>
    </row>
    <row r="70" spans="1:26" ht="13.5" customHeight="1" thickBot="1">
      <c r="A70" s="70">
        <v>69</v>
      </c>
      <c r="B70" s="77" t="s">
        <v>15</v>
      </c>
      <c r="C70" s="21" t="s">
        <v>125</v>
      </c>
      <c r="D70" s="16"/>
      <c r="E70" s="1"/>
      <c r="F70" s="1"/>
      <c r="G70" s="1"/>
      <c r="H70" s="1"/>
      <c r="I70" s="1"/>
      <c r="J70" s="1"/>
      <c r="K70" s="1"/>
      <c r="L70" s="1"/>
      <c r="M70" s="1"/>
      <c r="N70" s="1"/>
      <c r="O70" s="1"/>
      <c r="P70" s="1"/>
      <c r="Q70" s="1"/>
      <c r="R70" s="1"/>
      <c r="S70" s="1"/>
      <c r="T70" s="1"/>
      <c r="U70" s="1"/>
      <c r="V70" s="1"/>
      <c r="W70" s="1"/>
      <c r="X70" s="1"/>
      <c r="Y70" s="1"/>
      <c r="Z70" s="1"/>
    </row>
    <row r="71" spans="1:26" ht="14.25" thickBot="1">
      <c r="A71" s="70">
        <v>70</v>
      </c>
      <c r="B71" s="77"/>
      <c r="C71" s="21" t="s">
        <v>114</v>
      </c>
      <c r="D71" s="16"/>
      <c r="E71" s="1"/>
      <c r="F71" s="1"/>
      <c r="G71" s="1"/>
      <c r="H71" s="1"/>
      <c r="I71" s="1"/>
      <c r="J71" s="1"/>
      <c r="K71" s="1"/>
      <c r="L71" s="1"/>
      <c r="M71" s="1"/>
      <c r="N71" s="1"/>
      <c r="O71" s="1"/>
      <c r="P71" s="1"/>
      <c r="Q71" s="1"/>
      <c r="R71" s="1"/>
      <c r="S71" s="1"/>
      <c r="T71" s="1"/>
      <c r="U71" s="1"/>
      <c r="V71" s="1"/>
      <c r="W71" s="1"/>
      <c r="X71" s="1"/>
      <c r="Y71" s="1"/>
      <c r="Z71" s="1"/>
    </row>
    <row r="72" spans="1:26" ht="15" thickBot="1">
      <c r="A72" s="70">
        <v>71</v>
      </c>
      <c r="B72" s="76" t="s">
        <v>14</v>
      </c>
      <c r="C72" s="22" t="s">
        <v>51</v>
      </c>
      <c r="D72" s="16"/>
      <c r="E72" s="1"/>
      <c r="F72" s="1"/>
      <c r="G72" s="1"/>
      <c r="H72" s="1"/>
      <c r="I72" s="1"/>
      <c r="J72" s="1"/>
      <c r="K72" s="1"/>
      <c r="L72" s="1"/>
      <c r="M72" s="1"/>
      <c r="N72" s="1"/>
      <c r="O72" s="1"/>
      <c r="P72" s="1"/>
      <c r="Q72" s="1"/>
      <c r="R72" s="1"/>
      <c r="S72" s="1"/>
      <c r="T72" s="1"/>
      <c r="U72" s="1"/>
      <c r="V72" s="1"/>
      <c r="W72" s="1"/>
      <c r="X72" s="1"/>
      <c r="Y72" s="1"/>
      <c r="Z72" s="1"/>
    </row>
    <row r="73" spans="1:26" ht="14.25" thickBot="1">
      <c r="A73" s="70">
        <v>72</v>
      </c>
      <c r="B73" s="78" t="s">
        <v>210</v>
      </c>
      <c r="C73" s="30" t="str">
        <f>C29</f>
        <v>RAVPower USB-C 26800mAh</v>
      </c>
      <c r="D73" s="16"/>
      <c r="E73" s="1"/>
      <c r="F73" s="1"/>
      <c r="G73" s="1"/>
      <c r="H73" s="1"/>
      <c r="I73" s="1"/>
      <c r="J73" s="1"/>
      <c r="K73" s="1"/>
      <c r="L73" s="1"/>
      <c r="M73" s="1"/>
      <c r="N73" s="1"/>
      <c r="O73" s="1"/>
      <c r="P73" s="1"/>
      <c r="Q73" s="1"/>
      <c r="R73" s="1"/>
      <c r="S73" s="1"/>
      <c r="T73" s="1"/>
      <c r="U73" s="1"/>
      <c r="V73" s="1"/>
      <c r="W73" s="1"/>
      <c r="X73" s="1"/>
      <c r="Y73" s="1"/>
      <c r="Z73" s="1"/>
    </row>
    <row r="74" spans="1:26" ht="14.25" thickBot="1">
      <c r="A74" s="70">
        <v>73</v>
      </c>
      <c r="B74" s="79" t="s">
        <v>203</v>
      </c>
      <c r="C74" s="44" t="s">
        <v>116</v>
      </c>
      <c r="D74" s="16"/>
      <c r="E74" s="1"/>
      <c r="F74" s="1"/>
      <c r="G74" s="1"/>
      <c r="H74" s="1"/>
      <c r="I74" s="1"/>
      <c r="J74" s="1"/>
      <c r="K74" s="1"/>
      <c r="L74" s="1"/>
      <c r="M74" s="1"/>
      <c r="N74" s="1"/>
      <c r="O74" s="1"/>
      <c r="P74" s="1"/>
      <c r="Q74" s="1"/>
      <c r="R74" s="1"/>
      <c r="S74" s="1"/>
      <c r="T74" s="1"/>
      <c r="U74" s="1"/>
      <c r="V74" s="1"/>
      <c r="W74" s="1"/>
      <c r="X74" s="1"/>
      <c r="Y74" s="1"/>
      <c r="Z74" s="1"/>
    </row>
    <row r="75" spans="1:26" ht="14.25" thickBot="1">
      <c r="A75" s="70">
        <v>74</v>
      </c>
      <c r="B75" s="79"/>
      <c r="C75" s="21" t="s">
        <v>130</v>
      </c>
      <c r="D75" s="16"/>
      <c r="E75" s="1"/>
      <c r="F75" s="1"/>
      <c r="G75" s="1"/>
      <c r="H75" s="1"/>
      <c r="I75" s="1"/>
      <c r="J75" s="1"/>
      <c r="K75" s="1"/>
      <c r="L75" s="1"/>
      <c r="M75" s="1"/>
      <c r="N75" s="1"/>
      <c r="O75" s="1"/>
      <c r="P75" s="1"/>
      <c r="Q75" s="1"/>
      <c r="R75" s="1"/>
      <c r="S75" s="1"/>
      <c r="T75" s="1"/>
      <c r="U75" s="1"/>
      <c r="V75" s="1"/>
      <c r="W75" s="1"/>
      <c r="X75" s="1"/>
      <c r="Y75" s="1"/>
      <c r="Z75" s="1"/>
    </row>
    <row r="76" spans="1:26" ht="14.25" thickBot="1">
      <c r="A76" s="70">
        <v>75</v>
      </c>
      <c r="B76" s="79"/>
      <c r="C76" s="44" t="s">
        <v>129</v>
      </c>
      <c r="D76" s="16"/>
      <c r="E76" s="1"/>
      <c r="F76" s="1"/>
      <c r="G76" s="1"/>
      <c r="H76" s="1"/>
      <c r="I76" s="1"/>
      <c r="J76" s="1"/>
      <c r="K76" s="1"/>
      <c r="L76" s="1"/>
      <c r="M76" s="1"/>
      <c r="N76" s="1"/>
      <c r="O76" s="1"/>
      <c r="P76" s="1"/>
      <c r="Q76" s="1"/>
      <c r="R76" s="1"/>
      <c r="S76" s="1"/>
      <c r="T76" s="1"/>
      <c r="U76" s="1"/>
      <c r="V76" s="1"/>
      <c r="W76" s="1"/>
      <c r="X76" s="1"/>
      <c r="Y76" s="1"/>
      <c r="Z76" s="1"/>
    </row>
    <row r="77" spans="1:26" ht="14.25" thickBot="1">
      <c r="A77" s="70">
        <v>76</v>
      </c>
      <c r="B77" s="79" t="s">
        <v>204</v>
      </c>
      <c r="C77" s="44" t="s">
        <v>127</v>
      </c>
      <c r="D77" s="16"/>
      <c r="E77" s="1"/>
      <c r="F77" s="1"/>
      <c r="G77" s="1"/>
      <c r="H77" s="1"/>
      <c r="I77" s="1"/>
      <c r="J77" s="1"/>
      <c r="K77" s="1"/>
      <c r="L77" s="1"/>
      <c r="M77" s="1"/>
      <c r="N77" s="1"/>
      <c r="O77" s="1"/>
      <c r="P77" s="1"/>
      <c r="Q77" s="1"/>
      <c r="R77" s="1"/>
      <c r="S77" s="1"/>
      <c r="T77" s="1"/>
      <c r="U77" s="1"/>
      <c r="V77" s="1"/>
      <c r="W77" s="1"/>
      <c r="X77" s="1"/>
      <c r="Y77" s="1"/>
      <c r="Z77" s="1"/>
    </row>
    <row r="78" spans="1:26" ht="14.25" thickBot="1">
      <c r="A78" s="70">
        <v>77</v>
      </c>
      <c r="B78" s="79"/>
      <c r="C78" s="21" t="s">
        <v>126</v>
      </c>
      <c r="D78" s="16"/>
      <c r="E78" s="1"/>
      <c r="F78" s="1"/>
      <c r="G78" s="1"/>
      <c r="H78" s="1"/>
      <c r="I78" s="1"/>
      <c r="J78" s="1"/>
      <c r="K78" s="1"/>
      <c r="L78" s="1"/>
      <c r="M78" s="1"/>
      <c r="N78" s="1"/>
      <c r="O78" s="1"/>
      <c r="P78" s="1"/>
      <c r="Q78" s="1"/>
      <c r="R78" s="1"/>
      <c r="S78" s="1"/>
      <c r="T78" s="1"/>
      <c r="U78" s="1"/>
      <c r="V78" s="1"/>
      <c r="W78" s="1"/>
      <c r="X78" s="1"/>
      <c r="Y78" s="1"/>
      <c r="Z78" s="1"/>
    </row>
    <row r="79" spans="1:26" ht="14.25" thickBot="1">
      <c r="A79" s="70">
        <v>78</v>
      </c>
      <c r="B79" s="79"/>
      <c r="C79" s="44" t="s">
        <v>131</v>
      </c>
      <c r="D79" s="16"/>
      <c r="E79" s="1"/>
      <c r="F79" s="1"/>
      <c r="G79" s="1"/>
      <c r="H79" s="1"/>
      <c r="I79" s="1"/>
      <c r="J79" s="1"/>
      <c r="K79" s="1"/>
      <c r="L79" s="1"/>
      <c r="M79" s="1"/>
      <c r="N79" s="1"/>
      <c r="O79" s="1"/>
      <c r="P79" s="1"/>
      <c r="Q79" s="1"/>
      <c r="R79" s="1"/>
      <c r="S79" s="1"/>
      <c r="T79" s="1"/>
      <c r="U79" s="1"/>
      <c r="V79" s="1"/>
      <c r="W79" s="1"/>
      <c r="X79" s="1"/>
      <c r="Y79" s="1"/>
      <c r="Z79" s="1"/>
    </row>
    <row r="80" spans="1:26" ht="14.25" thickBot="1">
      <c r="A80" s="70">
        <v>79</v>
      </c>
      <c r="B80" s="78" t="s">
        <v>205</v>
      </c>
      <c r="C80" s="21" t="s">
        <v>134</v>
      </c>
      <c r="D80" s="16"/>
      <c r="E80" s="1"/>
      <c r="F80" s="1"/>
      <c r="G80" s="1"/>
      <c r="H80" s="1"/>
      <c r="I80" s="1"/>
      <c r="J80" s="1"/>
      <c r="K80" s="1"/>
      <c r="L80" s="1"/>
      <c r="M80" s="1"/>
      <c r="N80" s="1"/>
      <c r="O80" s="1"/>
      <c r="P80" s="1"/>
      <c r="Q80" s="1"/>
      <c r="R80" s="1"/>
      <c r="S80" s="1"/>
      <c r="T80" s="1"/>
      <c r="U80" s="1"/>
      <c r="V80" s="1"/>
      <c r="W80" s="1"/>
      <c r="X80" s="1"/>
      <c r="Y80" s="1"/>
      <c r="Z80" s="1"/>
    </row>
    <row r="81" spans="1:26" ht="38.25" thickBot="1">
      <c r="A81" s="70">
        <v>80</v>
      </c>
      <c r="B81" s="79" t="s">
        <v>206</v>
      </c>
      <c r="C81" s="21" t="s">
        <v>128</v>
      </c>
      <c r="D81" s="16"/>
      <c r="E81" s="1"/>
      <c r="F81" s="1"/>
      <c r="G81" s="1"/>
      <c r="H81" s="1"/>
      <c r="I81" s="1"/>
      <c r="J81" s="1"/>
      <c r="K81" s="1"/>
      <c r="L81" s="1"/>
      <c r="M81" s="1"/>
      <c r="N81" s="1"/>
      <c r="O81" s="1"/>
      <c r="P81" s="1"/>
      <c r="Q81" s="1"/>
      <c r="R81" s="1"/>
      <c r="S81" s="1"/>
      <c r="T81" s="1"/>
      <c r="U81" s="1"/>
      <c r="V81" s="1"/>
      <c r="W81" s="1"/>
      <c r="X81" s="1"/>
      <c r="Y81" s="1"/>
      <c r="Z81" s="1"/>
    </row>
    <row r="82" spans="1:26" ht="49.5" thickBot="1">
      <c r="A82" s="70">
        <v>81</v>
      </c>
      <c r="B82" s="79"/>
      <c r="C82" s="44" t="s">
        <v>132</v>
      </c>
      <c r="D82" s="16"/>
      <c r="E82" s="1"/>
      <c r="F82" s="1"/>
      <c r="G82" s="1"/>
      <c r="H82" s="1"/>
      <c r="I82" s="1"/>
      <c r="J82" s="1"/>
      <c r="K82" s="1"/>
      <c r="L82" s="1"/>
      <c r="M82" s="1"/>
      <c r="N82" s="1"/>
      <c r="O82" s="1"/>
      <c r="P82" s="1"/>
      <c r="Q82" s="1"/>
      <c r="R82" s="1"/>
      <c r="S82" s="1"/>
      <c r="T82" s="1"/>
      <c r="U82" s="1"/>
      <c r="V82" s="1"/>
      <c r="W82" s="1"/>
      <c r="X82" s="1"/>
      <c r="Y82" s="1"/>
      <c r="Z82" s="1"/>
    </row>
    <row r="83" spans="1:26" ht="13.5" customHeight="1" thickBot="1">
      <c r="A83" s="70">
        <v>82</v>
      </c>
      <c r="B83" s="79" t="s">
        <v>15</v>
      </c>
      <c r="C83" s="21" t="s">
        <v>113</v>
      </c>
      <c r="D83" s="16"/>
      <c r="E83" s="1"/>
      <c r="F83" s="1"/>
      <c r="G83" s="1"/>
      <c r="H83" s="1"/>
      <c r="I83" s="1"/>
      <c r="J83" s="1"/>
      <c r="K83" s="1"/>
      <c r="L83" s="1"/>
      <c r="M83" s="1"/>
      <c r="N83" s="1"/>
      <c r="O83" s="1"/>
      <c r="P83" s="1"/>
      <c r="Q83" s="1"/>
      <c r="R83" s="1"/>
      <c r="S83" s="1"/>
      <c r="T83" s="1"/>
      <c r="U83" s="1"/>
      <c r="V83" s="1"/>
      <c r="W83" s="1"/>
      <c r="X83" s="1"/>
      <c r="Y83" s="1"/>
      <c r="Z83" s="1"/>
    </row>
    <row r="84" spans="1:26" ht="14.25" thickBot="1">
      <c r="A84" s="70">
        <v>83</v>
      </c>
      <c r="B84" s="79"/>
      <c r="C84" s="21" t="s">
        <v>113</v>
      </c>
      <c r="D84" s="16"/>
      <c r="E84" s="1"/>
      <c r="F84" s="1"/>
      <c r="G84" s="1"/>
      <c r="H84" s="1"/>
      <c r="I84" s="1"/>
      <c r="J84" s="1"/>
      <c r="K84" s="1"/>
      <c r="L84" s="1"/>
      <c r="M84" s="1"/>
      <c r="N84" s="1"/>
      <c r="O84" s="1"/>
      <c r="P84" s="1"/>
      <c r="Q84" s="1"/>
      <c r="R84" s="1"/>
      <c r="S84" s="1"/>
      <c r="T84" s="1"/>
      <c r="U84" s="1"/>
      <c r="V84" s="1"/>
      <c r="W84" s="1"/>
      <c r="X84" s="1"/>
      <c r="Y84" s="1"/>
      <c r="Z84" s="1"/>
    </row>
    <row r="85" spans="1:26" ht="42" thickBot="1">
      <c r="A85" s="70">
        <v>84</v>
      </c>
      <c r="B85" s="78" t="s">
        <v>207</v>
      </c>
      <c r="C85" s="22" t="s">
        <v>133</v>
      </c>
      <c r="D85" s="16"/>
      <c r="E85" s="1"/>
      <c r="F85" s="1"/>
      <c r="G85" s="1"/>
      <c r="H85" s="1"/>
      <c r="I85" s="1"/>
      <c r="J85" s="1"/>
      <c r="K85" s="1"/>
      <c r="L85" s="1"/>
      <c r="M85" s="1"/>
      <c r="N85" s="1"/>
      <c r="O85" s="1"/>
      <c r="P85" s="1"/>
      <c r="Q85" s="1"/>
      <c r="R85" s="1"/>
      <c r="S85" s="1"/>
      <c r="T85" s="1"/>
      <c r="U85" s="1"/>
      <c r="V85" s="1"/>
      <c r="W85" s="1"/>
      <c r="X85" s="1"/>
      <c r="Y85" s="1"/>
      <c r="Z85" s="1"/>
    </row>
    <row r="86" spans="1:26" ht="14.25" thickBot="1">
      <c r="A86" s="70">
        <v>85</v>
      </c>
      <c r="B86" s="76" t="s">
        <v>211</v>
      </c>
      <c r="C86" s="29" t="str">
        <f>C31</f>
        <v>Poweradd Pilot 2GS 10000mAh</v>
      </c>
      <c r="D86" s="16"/>
      <c r="E86" s="1"/>
      <c r="F86" s="1"/>
      <c r="G86" s="1"/>
      <c r="H86" s="1"/>
      <c r="I86" s="1"/>
      <c r="J86" s="1"/>
      <c r="K86" s="1"/>
      <c r="L86" s="1"/>
      <c r="M86" s="1"/>
      <c r="N86" s="1"/>
      <c r="O86" s="1"/>
      <c r="P86" s="1"/>
      <c r="Q86" s="1"/>
      <c r="R86" s="1"/>
      <c r="S86" s="1"/>
      <c r="T86" s="1"/>
      <c r="U86" s="1"/>
      <c r="V86" s="1"/>
      <c r="W86" s="1"/>
      <c r="X86" s="1"/>
      <c r="Y86" s="1"/>
      <c r="Z86" s="1"/>
    </row>
    <row r="87" spans="1:26" ht="14.25" thickBot="1">
      <c r="A87" s="70">
        <v>86</v>
      </c>
      <c r="B87" s="77" t="s">
        <v>203</v>
      </c>
      <c r="C87" s="21" t="s">
        <v>135</v>
      </c>
      <c r="D87" s="16"/>
      <c r="E87" s="1"/>
      <c r="F87" s="1"/>
      <c r="G87" s="1"/>
      <c r="H87" s="1"/>
      <c r="I87" s="1"/>
      <c r="J87" s="1"/>
      <c r="K87" s="1"/>
      <c r="L87" s="1"/>
      <c r="M87" s="1"/>
      <c r="N87" s="1"/>
      <c r="O87" s="1"/>
      <c r="P87" s="1"/>
      <c r="Q87" s="1"/>
      <c r="R87" s="1"/>
      <c r="S87" s="1"/>
      <c r="T87" s="1"/>
      <c r="U87" s="1"/>
      <c r="V87" s="1"/>
      <c r="W87" s="1"/>
      <c r="X87" s="1"/>
      <c r="Y87" s="1"/>
      <c r="Z87" s="1"/>
    </row>
    <row r="88" spans="1:26" ht="14.25" thickBot="1">
      <c r="A88" s="70">
        <v>87</v>
      </c>
      <c r="B88" s="77"/>
      <c r="C88" s="44" t="s">
        <v>136</v>
      </c>
      <c r="D88" s="16"/>
      <c r="E88" s="1"/>
      <c r="F88" s="1"/>
      <c r="G88" s="1"/>
      <c r="H88" s="1"/>
      <c r="I88" s="1"/>
      <c r="J88" s="1"/>
      <c r="K88" s="1"/>
      <c r="L88" s="1"/>
      <c r="M88" s="1"/>
      <c r="N88" s="1"/>
      <c r="O88" s="1"/>
      <c r="P88" s="1"/>
      <c r="Q88" s="1"/>
      <c r="R88" s="1"/>
      <c r="S88" s="1"/>
      <c r="T88" s="1"/>
      <c r="U88" s="1"/>
      <c r="V88" s="1"/>
      <c r="W88" s="1"/>
      <c r="X88" s="1"/>
      <c r="Y88" s="1"/>
      <c r="Z88" s="1"/>
    </row>
    <row r="89" spans="1:26" ht="14.25" thickBot="1">
      <c r="A89" s="70">
        <v>88</v>
      </c>
      <c r="B89" s="77"/>
      <c r="C89" s="44" t="s">
        <v>142</v>
      </c>
      <c r="D89" s="16"/>
      <c r="E89" s="1"/>
      <c r="F89" s="1"/>
      <c r="G89" s="1"/>
      <c r="H89" s="1"/>
      <c r="I89" s="1"/>
      <c r="J89" s="1"/>
      <c r="K89" s="1"/>
      <c r="L89" s="1"/>
      <c r="M89" s="1"/>
      <c r="N89" s="1"/>
      <c r="O89" s="1"/>
      <c r="P89" s="1"/>
      <c r="Q89" s="1"/>
      <c r="R89" s="1"/>
      <c r="S89" s="1"/>
      <c r="T89" s="1"/>
      <c r="U89" s="1"/>
      <c r="V89" s="1"/>
      <c r="W89" s="1"/>
      <c r="X89" s="1"/>
      <c r="Y89" s="1"/>
      <c r="Z89" s="1"/>
    </row>
    <row r="90" spans="1:26" ht="14.25" thickBot="1">
      <c r="A90" s="70">
        <v>89</v>
      </c>
      <c r="B90" s="77" t="s">
        <v>204</v>
      </c>
      <c r="C90" s="21" t="s">
        <v>137</v>
      </c>
      <c r="D90" s="16"/>
      <c r="E90" s="1"/>
      <c r="F90" s="1"/>
      <c r="G90" s="1"/>
      <c r="H90" s="1"/>
      <c r="I90" s="1"/>
      <c r="J90" s="1"/>
      <c r="K90" s="1"/>
      <c r="L90" s="1"/>
      <c r="M90" s="1"/>
      <c r="N90" s="1"/>
      <c r="O90" s="1"/>
      <c r="P90" s="1"/>
      <c r="Q90" s="1"/>
      <c r="R90" s="1"/>
      <c r="S90" s="1"/>
      <c r="T90" s="1"/>
      <c r="U90" s="1"/>
      <c r="V90" s="1"/>
      <c r="W90" s="1"/>
      <c r="X90" s="1"/>
      <c r="Y90" s="1"/>
      <c r="Z90" s="1"/>
    </row>
    <row r="91" spans="1:26" ht="14.25" thickBot="1">
      <c r="A91" s="70">
        <v>90</v>
      </c>
      <c r="B91" s="77"/>
      <c r="C91" s="44" t="s">
        <v>138</v>
      </c>
      <c r="D91" s="16"/>
      <c r="E91" s="1"/>
      <c r="F91" s="1"/>
      <c r="G91" s="1"/>
      <c r="H91" s="1"/>
      <c r="I91" s="1"/>
      <c r="J91" s="1"/>
      <c r="K91" s="1"/>
      <c r="L91" s="1"/>
      <c r="M91" s="1"/>
      <c r="N91" s="1"/>
      <c r="O91" s="1"/>
      <c r="P91" s="1"/>
      <c r="Q91" s="1"/>
      <c r="R91" s="1"/>
      <c r="S91" s="1"/>
      <c r="T91" s="1"/>
      <c r="U91" s="1"/>
      <c r="V91" s="1"/>
      <c r="W91" s="1"/>
      <c r="X91" s="1"/>
      <c r="Y91" s="1"/>
      <c r="Z91" s="1"/>
    </row>
    <row r="92" spans="1:26" ht="14.25" thickBot="1">
      <c r="A92" s="70">
        <v>91</v>
      </c>
      <c r="B92" s="77"/>
      <c r="C92" s="44" t="s">
        <v>141</v>
      </c>
      <c r="D92" s="16"/>
      <c r="E92" s="1"/>
      <c r="F92" s="1"/>
      <c r="G92" s="1"/>
      <c r="H92" s="1"/>
      <c r="I92" s="1"/>
      <c r="J92" s="1"/>
      <c r="K92" s="1"/>
      <c r="L92" s="1"/>
      <c r="M92" s="1"/>
      <c r="N92" s="1"/>
      <c r="O92" s="1"/>
      <c r="P92" s="1"/>
      <c r="Q92" s="1"/>
      <c r="R92" s="1"/>
      <c r="S92" s="1"/>
      <c r="T92" s="1"/>
      <c r="U92" s="1"/>
      <c r="V92" s="1"/>
      <c r="W92" s="1"/>
      <c r="X92" s="1"/>
      <c r="Y92" s="1"/>
      <c r="Z92" s="1"/>
    </row>
    <row r="93" spans="1:26" ht="14.25" thickBot="1">
      <c r="A93" s="70">
        <v>92</v>
      </c>
      <c r="B93" s="76" t="s">
        <v>205</v>
      </c>
      <c r="C93" s="44" t="s">
        <v>173</v>
      </c>
      <c r="D93" s="16"/>
      <c r="E93" s="1"/>
      <c r="F93" s="1"/>
      <c r="G93" s="1"/>
      <c r="H93" s="1"/>
      <c r="I93" s="1"/>
      <c r="J93" s="1"/>
      <c r="K93" s="1"/>
      <c r="L93" s="1"/>
      <c r="M93" s="1"/>
      <c r="N93" s="1"/>
      <c r="O93" s="1"/>
      <c r="P93" s="1"/>
      <c r="Q93" s="1"/>
      <c r="R93" s="1"/>
      <c r="S93" s="1"/>
      <c r="T93" s="1"/>
      <c r="U93" s="1"/>
      <c r="V93" s="1"/>
      <c r="W93" s="1"/>
      <c r="X93" s="1"/>
      <c r="Y93" s="1"/>
      <c r="Z93" s="1"/>
    </row>
    <row r="94" spans="1:26" ht="50.25" thickBot="1">
      <c r="A94" s="70">
        <v>93</v>
      </c>
      <c r="B94" s="77" t="s">
        <v>206</v>
      </c>
      <c r="C94" s="21" t="s">
        <v>139</v>
      </c>
      <c r="D94" s="16"/>
      <c r="E94" s="1"/>
      <c r="F94" s="1"/>
      <c r="G94" s="1"/>
      <c r="H94" s="1"/>
      <c r="I94" s="1"/>
      <c r="J94" s="1"/>
      <c r="K94" s="1"/>
      <c r="L94" s="1"/>
      <c r="M94" s="1"/>
      <c r="N94" s="1"/>
      <c r="O94" s="1"/>
      <c r="P94" s="1"/>
      <c r="Q94" s="1"/>
      <c r="R94" s="1"/>
      <c r="S94" s="1"/>
      <c r="T94" s="1"/>
      <c r="U94" s="1"/>
      <c r="V94" s="1"/>
      <c r="W94" s="1"/>
      <c r="X94" s="1"/>
      <c r="Y94" s="1"/>
      <c r="Z94" s="1"/>
    </row>
    <row r="95" spans="1:26" ht="62.25" thickBot="1">
      <c r="A95" s="70">
        <v>94</v>
      </c>
      <c r="B95" s="77"/>
      <c r="C95" s="21" t="s">
        <v>140</v>
      </c>
      <c r="D95" s="16"/>
      <c r="E95" s="1"/>
      <c r="F95" s="1"/>
      <c r="G95" s="1"/>
      <c r="H95" s="1"/>
      <c r="I95" s="1"/>
      <c r="J95" s="1"/>
      <c r="K95" s="1"/>
      <c r="L95" s="1"/>
      <c r="M95" s="1"/>
      <c r="N95" s="1"/>
      <c r="O95" s="1"/>
      <c r="P95" s="1"/>
      <c r="Q95" s="1"/>
      <c r="R95" s="1"/>
      <c r="S95" s="1"/>
      <c r="T95" s="1"/>
      <c r="U95" s="1"/>
      <c r="V95" s="1"/>
      <c r="W95" s="1"/>
      <c r="X95" s="1"/>
      <c r="Y95" s="1"/>
      <c r="Z95" s="1"/>
    </row>
    <row r="96" spans="1:26" ht="13.5" customHeight="1" thickBot="1">
      <c r="A96" s="70">
        <v>95</v>
      </c>
      <c r="B96" s="77" t="s">
        <v>15</v>
      </c>
      <c r="C96" s="21" t="s">
        <v>125</v>
      </c>
      <c r="D96" s="16"/>
      <c r="E96" s="1"/>
      <c r="F96" s="1"/>
      <c r="G96" s="1"/>
      <c r="H96" s="1"/>
      <c r="I96" s="1"/>
      <c r="J96" s="1"/>
      <c r="K96" s="1"/>
      <c r="L96" s="1"/>
      <c r="M96" s="1"/>
      <c r="N96" s="1"/>
      <c r="O96" s="1"/>
      <c r="P96" s="1"/>
      <c r="Q96" s="1"/>
      <c r="R96" s="1"/>
      <c r="S96" s="1"/>
      <c r="T96" s="1"/>
      <c r="U96" s="1"/>
      <c r="V96" s="1"/>
      <c r="W96" s="1"/>
      <c r="X96" s="1"/>
      <c r="Y96" s="1"/>
      <c r="Z96" s="1"/>
    </row>
    <row r="97" spans="1:26" ht="14.25" thickBot="1">
      <c r="A97" s="70">
        <v>96</v>
      </c>
      <c r="B97" s="77"/>
      <c r="C97" s="21" t="s">
        <v>114</v>
      </c>
      <c r="D97" s="16"/>
      <c r="E97" s="1"/>
      <c r="F97" s="1"/>
      <c r="G97" s="1"/>
      <c r="H97" s="1"/>
      <c r="I97" s="1"/>
      <c r="J97" s="1"/>
      <c r="K97" s="1"/>
      <c r="L97" s="1"/>
      <c r="M97" s="1"/>
      <c r="N97" s="1"/>
      <c r="O97" s="1"/>
      <c r="P97" s="1"/>
      <c r="Q97" s="1"/>
      <c r="R97" s="1"/>
      <c r="S97" s="1"/>
      <c r="T97" s="1"/>
      <c r="U97" s="1"/>
      <c r="V97" s="1"/>
      <c r="W97" s="1"/>
      <c r="X97" s="1"/>
      <c r="Y97" s="1"/>
      <c r="Z97" s="1"/>
    </row>
    <row r="98" spans="1:26" ht="15" thickBot="1">
      <c r="A98" s="70">
        <v>97</v>
      </c>
      <c r="B98" s="76" t="s">
        <v>207</v>
      </c>
      <c r="C98" s="22"/>
      <c r="D98" s="16"/>
      <c r="E98" s="1"/>
      <c r="F98" s="1"/>
      <c r="G98" s="1"/>
      <c r="H98" s="1"/>
      <c r="I98" s="1"/>
      <c r="J98" s="1"/>
      <c r="K98" s="1"/>
      <c r="L98" s="1"/>
      <c r="M98" s="1"/>
      <c r="N98" s="1"/>
      <c r="O98" s="1"/>
      <c r="P98" s="1"/>
      <c r="Q98" s="1"/>
      <c r="R98" s="1"/>
      <c r="S98" s="1"/>
      <c r="T98" s="1"/>
      <c r="U98" s="1"/>
      <c r="V98" s="1"/>
      <c r="W98" s="1"/>
      <c r="X98" s="1"/>
      <c r="Y98" s="1"/>
      <c r="Z98" s="1"/>
    </row>
    <row r="99" spans="1:26" ht="13.5" customHeight="1" thickBot="1">
      <c r="A99" s="70">
        <v>98</v>
      </c>
      <c r="B99" s="48" t="s">
        <v>16</v>
      </c>
      <c r="C99" s="23" t="s">
        <v>143</v>
      </c>
      <c r="D99" s="16"/>
      <c r="E99" s="1"/>
      <c r="F99" s="1"/>
      <c r="G99" s="1"/>
      <c r="H99" s="1"/>
      <c r="I99" s="1"/>
      <c r="J99" s="1"/>
      <c r="K99" s="1"/>
      <c r="L99" s="1"/>
      <c r="M99" s="1"/>
      <c r="N99" s="1"/>
      <c r="O99" s="1"/>
      <c r="P99" s="1"/>
      <c r="Q99" s="1"/>
      <c r="R99" s="1"/>
      <c r="S99" s="1"/>
      <c r="T99" s="1"/>
      <c r="U99" s="1"/>
      <c r="V99" s="1"/>
      <c r="W99" s="1"/>
      <c r="X99" s="1"/>
      <c r="Y99" s="1"/>
      <c r="Z99" s="1"/>
    </row>
    <row r="100" spans="1:26" ht="14.25" thickBot="1">
      <c r="A100" s="70">
        <v>99</v>
      </c>
      <c r="B100" s="48"/>
      <c r="C100" s="23" t="s">
        <v>144</v>
      </c>
      <c r="D100" s="16"/>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70">
        <v>100</v>
      </c>
      <c r="B101" s="48"/>
      <c r="C101" s="20" t="s">
        <v>145</v>
      </c>
      <c r="D101" s="16"/>
      <c r="E101" s="1"/>
      <c r="F101" s="1"/>
      <c r="G101" s="1"/>
      <c r="H101" s="1"/>
      <c r="I101" s="1"/>
      <c r="J101" s="1"/>
      <c r="K101" s="1"/>
      <c r="L101" s="1"/>
      <c r="M101" s="1"/>
      <c r="N101" s="1"/>
      <c r="O101" s="1"/>
      <c r="P101" s="1"/>
      <c r="Q101" s="1"/>
      <c r="R101" s="1"/>
      <c r="S101" s="1"/>
      <c r="T101" s="1"/>
      <c r="U101" s="1"/>
      <c r="V101" s="1"/>
      <c r="W101" s="1"/>
      <c r="X101" s="1"/>
      <c r="Y101" s="1"/>
      <c r="Z101" s="1"/>
    </row>
    <row r="102" spans="1:26" ht="26.25" thickBot="1">
      <c r="A102" s="70">
        <v>101</v>
      </c>
      <c r="B102" s="80" t="s">
        <v>212</v>
      </c>
      <c r="C102" s="44" t="s">
        <v>146</v>
      </c>
      <c r="D102" s="16"/>
      <c r="E102" s="1"/>
      <c r="F102" s="1"/>
      <c r="G102" s="1"/>
      <c r="H102" s="1"/>
      <c r="I102" s="1"/>
      <c r="J102" s="1"/>
      <c r="K102" s="1"/>
      <c r="L102" s="1"/>
      <c r="M102" s="1"/>
      <c r="N102" s="1"/>
      <c r="O102" s="1"/>
      <c r="P102" s="1"/>
      <c r="Q102" s="1"/>
      <c r="R102" s="1"/>
      <c r="S102" s="1"/>
      <c r="T102" s="1"/>
      <c r="U102" s="1"/>
      <c r="V102" s="1"/>
      <c r="W102" s="1"/>
      <c r="X102" s="1"/>
      <c r="Y102" s="1"/>
      <c r="Z102" s="1"/>
    </row>
    <row r="103" spans="1:26" ht="181.5" thickBot="1">
      <c r="A103" s="70">
        <v>102</v>
      </c>
      <c r="B103" s="80" t="s">
        <v>213</v>
      </c>
      <c r="C103" s="44" t="s">
        <v>147</v>
      </c>
      <c r="D103" s="16"/>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67"/>
      <c r="B104" s="72"/>
      <c r="C104" s="2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68"/>
      <c r="B105" s="71"/>
      <c r="C105" s="2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68"/>
      <c r="B106" s="71"/>
      <c r="C106" s="27"/>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68"/>
      <c r="B107" s="71"/>
      <c r="C107" s="27"/>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68"/>
      <c r="B108" s="71"/>
      <c r="C108" s="27"/>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68"/>
      <c r="B109" s="71"/>
      <c r="C109" s="27"/>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68"/>
      <c r="B110" s="71"/>
      <c r="C110" s="27"/>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68"/>
      <c r="B111" s="71"/>
      <c r="C111" s="27"/>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68"/>
      <c r="B112" s="71"/>
      <c r="C112" s="27"/>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68"/>
      <c r="B113" s="71"/>
      <c r="C113" s="2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68"/>
      <c r="B114" s="71"/>
      <c r="C114" s="27"/>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68"/>
      <c r="B115" s="71"/>
      <c r="C115" s="27"/>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68"/>
      <c r="B116" s="71"/>
      <c r="C116" s="27"/>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68"/>
      <c r="B117" s="71"/>
      <c r="C117" s="27"/>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68"/>
      <c r="B118" s="71"/>
      <c r="C118" s="27"/>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68"/>
      <c r="B119" s="71"/>
      <c r="C119" s="27"/>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68"/>
      <c r="B120" s="71"/>
      <c r="C120" s="27"/>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68"/>
      <c r="B121" s="71"/>
      <c r="C121" s="27"/>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68"/>
      <c r="B122" s="71"/>
      <c r="C122" s="2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68"/>
      <c r="B123" s="71"/>
      <c r="C123" s="27"/>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68"/>
      <c r="B124" s="71"/>
      <c r="C124" s="27"/>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68"/>
      <c r="B125" s="71"/>
      <c r="C125" s="27"/>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68"/>
      <c r="B126" s="71"/>
      <c r="C126" s="27"/>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68"/>
      <c r="B127" s="71"/>
      <c r="C127" s="27"/>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68"/>
      <c r="B128" s="71"/>
      <c r="C128" s="27"/>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68"/>
      <c r="B129" s="71"/>
      <c r="C129" s="27"/>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68"/>
      <c r="B130" s="71"/>
      <c r="C130" s="27"/>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68"/>
      <c r="B131" s="71"/>
      <c r="C131" s="27"/>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68"/>
      <c r="B132" s="71"/>
      <c r="C132" s="27"/>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68"/>
      <c r="B133" s="71"/>
      <c r="C133" s="27"/>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68"/>
      <c r="B134" s="71"/>
      <c r="C134" s="27"/>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68"/>
      <c r="B135" s="71"/>
      <c r="C135" s="27"/>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68"/>
      <c r="B136" s="71"/>
      <c r="C136" s="27"/>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68"/>
      <c r="B137" s="71"/>
      <c r="C137" s="27"/>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68"/>
      <c r="B138" s="71"/>
      <c r="C138" s="27"/>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68"/>
      <c r="B139" s="71"/>
      <c r="C139" s="27"/>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68"/>
      <c r="B140" s="71"/>
      <c r="C140" s="27"/>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68"/>
      <c r="B141" s="71"/>
      <c r="C141" s="27"/>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68"/>
      <c r="B142" s="71"/>
      <c r="C142" s="27"/>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68"/>
      <c r="B143" s="71"/>
      <c r="C143" s="27"/>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68"/>
      <c r="B144" s="71"/>
      <c r="C144" s="27"/>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68"/>
      <c r="B145" s="71"/>
      <c r="C145" s="27"/>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68"/>
      <c r="B146" s="71"/>
      <c r="C146" s="27"/>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68"/>
      <c r="B147" s="71"/>
      <c r="C147" s="27"/>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68"/>
      <c r="B148" s="71"/>
      <c r="C148" s="27"/>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68"/>
      <c r="B149" s="71"/>
      <c r="C149" s="27"/>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68"/>
      <c r="B150" s="71"/>
      <c r="C150" s="27"/>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68"/>
      <c r="B151" s="71"/>
      <c r="C151" s="27"/>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68"/>
      <c r="B152" s="71"/>
      <c r="C152" s="27"/>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68"/>
      <c r="B153" s="71"/>
      <c r="C153" s="27"/>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68"/>
      <c r="B154" s="71"/>
      <c r="C154" s="27"/>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68"/>
      <c r="B155" s="71"/>
      <c r="C155" s="27"/>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68"/>
      <c r="B156" s="71"/>
      <c r="C156" s="27"/>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68"/>
      <c r="B157" s="71"/>
      <c r="C157" s="27"/>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68"/>
      <c r="B158" s="71"/>
      <c r="C158" s="27"/>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68"/>
      <c r="B159" s="71"/>
      <c r="C159" s="27"/>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68"/>
      <c r="B160" s="71"/>
      <c r="C160" s="27"/>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68"/>
      <c r="B161" s="71"/>
      <c r="C161" s="27"/>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68"/>
      <c r="B162" s="71"/>
      <c r="C162" s="27"/>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68"/>
      <c r="B163" s="71"/>
      <c r="C163" s="27"/>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68"/>
      <c r="B164" s="71"/>
      <c r="C164" s="27"/>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68"/>
      <c r="B165" s="71"/>
      <c r="C165" s="27"/>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68"/>
      <c r="B166" s="71"/>
      <c r="C166" s="27"/>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68"/>
      <c r="B167" s="71"/>
      <c r="C167" s="27"/>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68"/>
      <c r="B168" s="71"/>
      <c r="C168" s="27"/>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68"/>
      <c r="B169" s="71"/>
      <c r="C169" s="27"/>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68"/>
      <c r="B170" s="71"/>
      <c r="C170" s="27"/>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68"/>
      <c r="B171" s="71"/>
      <c r="C171" s="27"/>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68"/>
      <c r="B172" s="71"/>
      <c r="C172" s="27"/>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68"/>
      <c r="B173" s="71"/>
      <c r="C173" s="27"/>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68"/>
      <c r="B174" s="71"/>
      <c r="C174" s="27"/>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68"/>
      <c r="B175" s="71"/>
      <c r="C175" s="27"/>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68"/>
      <c r="B176" s="71"/>
      <c r="C176" s="27"/>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68"/>
      <c r="B177" s="71"/>
      <c r="C177" s="27"/>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68"/>
      <c r="B178" s="71"/>
      <c r="C178" s="27"/>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68"/>
      <c r="B179" s="71"/>
      <c r="C179" s="27"/>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68"/>
      <c r="B180" s="71"/>
      <c r="C180" s="27"/>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68"/>
      <c r="B181" s="71"/>
      <c r="C181" s="27"/>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68"/>
      <c r="B182" s="71"/>
      <c r="C182" s="27"/>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68"/>
      <c r="B183" s="71"/>
      <c r="C183" s="2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68"/>
      <c r="B184" s="71"/>
      <c r="C184" s="27"/>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68"/>
      <c r="B185" s="71"/>
      <c r="C185" s="27"/>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68"/>
      <c r="B186" s="71"/>
      <c r="C186" s="27"/>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68"/>
      <c r="B187" s="71"/>
      <c r="C187" s="27"/>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68"/>
      <c r="B188" s="71"/>
      <c r="C188" s="27"/>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68"/>
      <c r="B189" s="71"/>
      <c r="C189" s="27"/>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68"/>
      <c r="B190" s="71"/>
      <c r="C190" s="27"/>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68"/>
      <c r="B191" s="71"/>
      <c r="C191" s="27"/>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68"/>
      <c r="B192" s="71"/>
      <c r="C192" s="27"/>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68"/>
      <c r="B193" s="71"/>
      <c r="C193" s="27"/>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68"/>
      <c r="B194" s="71"/>
      <c r="C194" s="27"/>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68"/>
      <c r="B195" s="71"/>
      <c r="C195" s="27"/>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68"/>
      <c r="B196" s="71"/>
      <c r="C196" s="27"/>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68"/>
      <c r="B197" s="71"/>
      <c r="C197" s="27"/>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68"/>
      <c r="B198" s="71"/>
      <c r="C198" s="27"/>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68"/>
      <c r="B199" s="71"/>
      <c r="C199" s="2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68"/>
      <c r="B200" s="71"/>
      <c r="C200" s="27"/>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68"/>
      <c r="B201" s="71"/>
      <c r="C201" s="27"/>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68"/>
      <c r="B202" s="71"/>
      <c r="C202" s="27"/>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68"/>
      <c r="B203" s="71"/>
      <c r="C203" s="27"/>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68"/>
      <c r="B204" s="71"/>
      <c r="C204" s="27"/>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68"/>
      <c r="B205" s="71"/>
      <c r="C205" s="27"/>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68"/>
      <c r="B206" s="71"/>
      <c r="C206" s="27"/>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68"/>
      <c r="B207" s="71"/>
      <c r="C207" s="27"/>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68"/>
      <c r="B208" s="71"/>
      <c r="C208" s="27"/>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68"/>
      <c r="B209" s="71"/>
      <c r="C209" s="27"/>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68"/>
      <c r="B210" s="71"/>
      <c r="C210" s="27"/>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68"/>
      <c r="B211" s="71"/>
      <c r="C211" s="27"/>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68"/>
      <c r="B212" s="71"/>
      <c r="C212" s="27"/>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68"/>
      <c r="B213" s="71"/>
      <c r="C213" s="27"/>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68"/>
      <c r="B214" s="71"/>
      <c r="C214" s="27"/>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68"/>
      <c r="B215" s="71"/>
      <c r="C215" s="27"/>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68"/>
      <c r="B216" s="71"/>
      <c r="C216" s="27"/>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68"/>
      <c r="B217" s="71"/>
      <c r="C217" s="27"/>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68"/>
      <c r="B218" s="71"/>
      <c r="C218" s="27"/>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68"/>
      <c r="B219" s="71"/>
      <c r="C219" s="27"/>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68"/>
      <c r="B220" s="71"/>
      <c r="C220" s="27"/>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68"/>
      <c r="B221" s="71"/>
      <c r="C221" s="27"/>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68"/>
      <c r="B222" s="71"/>
      <c r="C222" s="27"/>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68"/>
      <c r="B223" s="71"/>
      <c r="C223" s="27"/>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68"/>
      <c r="B224" s="71"/>
      <c r="C224" s="27"/>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68"/>
      <c r="B225" s="71"/>
      <c r="C225" s="27"/>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68"/>
      <c r="B226" s="71"/>
      <c r="C226" s="27"/>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68"/>
      <c r="B227" s="71"/>
      <c r="C227" s="27"/>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68"/>
      <c r="B228" s="71"/>
      <c r="C228" s="27"/>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68"/>
      <c r="B229" s="71"/>
      <c r="C229" s="27"/>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68"/>
      <c r="B230" s="71"/>
      <c r="C230" s="27"/>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68"/>
      <c r="B231" s="71"/>
      <c r="C231" s="27"/>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68"/>
      <c r="B232" s="71"/>
      <c r="C232" s="27"/>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68"/>
      <c r="B233" s="71"/>
      <c r="C233" s="27"/>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68"/>
      <c r="B234" s="71"/>
      <c r="C234" s="27"/>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68"/>
      <c r="B235" s="71"/>
      <c r="C235" s="27"/>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68"/>
      <c r="B236" s="71"/>
      <c r="C236" s="27"/>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68"/>
      <c r="B237" s="71"/>
      <c r="C237" s="27"/>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68"/>
      <c r="B238" s="71"/>
      <c r="C238" s="27"/>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68"/>
      <c r="B239" s="71"/>
      <c r="C239" s="27"/>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68"/>
      <c r="B240" s="71"/>
      <c r="C240" s="27"/>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68"/>
      <c r="B241" s="71"/>
      <c r="C241" s="27"/>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68"/>
      <c r="B242" s="71"/>
      <c r="C242" s="27"/>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68"/>
      <c r="B243" s="71"/>
      <c r="C243" s="27"/>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68"/>
      <c r="B244" s="71"/>
      <c r="C244" s="27"/>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68"/>
      <c r="B245" s="71"/>
      <c r="C245" s="27"/>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68"/>
      <c r="B246" s="71"/>
      <c r="C246" s="27"/>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68"/>
      <c r="B247" s="71"/>
      <c r="C247" s="27"/>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68"/>
      <c r="B248" s="71"/>
      <c r="C248" s="27"/>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68"/>
      <c r="B249" s="71"/>
      <c r="C249" s="27"/>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68"/>
      <c r="B250" s="71"/>
      <c r="C250" s="27"/>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68"/>
      <c r="B251" s="71"/>
      <c r="C251" s="27"/>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68"/>
      <c r="B252" s="71"/>
      <c r="C252" s="27"/>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68"/>
      <c r="B253" s="71"/>
      <c r="C253" s="27"/>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68"/>
      <c r="B254" s="71"/>
      <c r="C254" s="27"/>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68"/>
      <c r="B255" s="71"/>
      <c r="C255" s="27"/>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68"/>
      <c r="B256" s="71"/>
      <c r="C256" s="27"/>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68"/>
      <c r="B257" s="71"/>
      <c r="C257" s="27"/>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68"/>
      <c r="B258" s="71"/>
      <c r="C258" s="27"/>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68"/>
      <c r="B259" s="71"/>
      <c r="C259" s="27"/>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68"/>
      <c r="B260" s="71"/>
      <c r="C260" s="27"/>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68"/>
      <c r="B261" s="71"/>
      <c r="C261" s="27"/>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68"/>
      <c r="B262" s="71"/>
      <c r="C262" s="27"/>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68"/>
      <c r="B263" s="71"/>
      <c r="C263" s="27"/>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68"/>
      <c r="B264" s="71"/>
      <c r="C264" s="27"/>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68"/>
      <c r="B265" s="71"/>
      <c r="C265" s="27"/>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68"/>
      <c r="B266" s="71"/>
      <c r="C266" s="27"/>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68"/>
      <c r="B267" s="71"/>
      <c r="C267" s="27"/>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68"/>
      <c r="B268" s="71"/>
      <c r="C268" s="27"/>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68"/>
      <c r="B269" s="71"/>
      <c r="C269" s="27"/>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68"/>
      <c r="B270" s="71"/>
      <c r="C270" s="27"/>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68"/>
      <c r="B271" s="71"/>
      <c r="C271" s="27"/>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68"/>
      <c r="B272" s="71"/>
      <c r="C272" s="27"/>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68"/>
      <c r="B273" s="71"/>
      <c r="C273" s="27"/>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68"/>
      <c r="B274" s="71"/>
      <c r="C274" s="27"/>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68"/>
      <c r="B275" s="71"/>
      <c r="C275" s="27"/>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68"/>
      <c r="B276" s="71"/>
      <c r="C276" s="27"/>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68"/>
      <c r="B277" s="71"/>
      <c r="C277" s="27"/>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68"/>
      <c r="B278" s="71"/>
      <c r="C278" s="27"/>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68"/>
      <c r="B279" s="71"/>
      <c r="C279" s="27"/>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68"/>
      <c r="B280" s="71"/>
      <c r="C280" s="27"/>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68"/>
      <c r="B281" s="71"/>
      <c r="C281" s="27"/>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68"/>
      <c r="B282" s="71"/>
      <c r="C282" s="27"/>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68"/>
      <c r="B283" s="71"/>
      <c r="C283" s="27"/>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68"/>
      <c r="B284" s="71"/>
      <c r="C284" s="27"/>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68"/>
      <c r="B285" s="71"/>
      <c r="C285" s="27"/>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68"/>
      <c r="B286" s="71"/>
      <c r="C286" s="27"/>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68"/>
      <c r="B287" s="71"/>
      <c r="C287" s="27"/>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68"/>
      <c r="B288" s="71"/>
      <c r="C288" s="27"/>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68"/>
      <c r="B289" s="71"/>
      <c r="C289" s="27"/>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68"/>
      <c r="B290" s="71"/>
      <c r="C290" s="27"/>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68"/>
      <c r="B291" s="71"/>
      <c r="C291" s="27"/>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68"/>
      <c r="B292" s="71"/>
      <c r="C292" s="27"/>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68"/>
      <c r="B293" s="71"/>
      <c r="C293" s="27"/>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68"/>
      <c r="B294" s="71"/>
      <c r="C294" s="27"/>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68"/>
      <c r="B295" s="71"/>
      <c r="C295" s="27"/>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68"/>
      <c r="B296" s="71"/>
      <c r="C296" s="27"/>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68"/>
      <c r="B297" s="71"/>
      <c r="C297" s="27"/>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68"/>
      <c r="B298" s="71"/>
      <c r="C298" s="27"/>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68"/>
      <c r="B299" s="71"/>
      <c r="C299" s="27"/>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68"/>
      <c r="B300" s="71"/>
      <c r="C300" s="27"/>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68"/>
      <c r="B301" s="71"/>
      <c r="C301" s="27"/>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68"/>
      <c r="B302" s="71"/>
      <c r="C302" s="27"/>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68"/>
      <c r="B303" s="71"/>
      <c r="C303" s="27"/>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68"/>
      <c r="B304" s="71"/>
      <c r="C304" s="27"/>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68"/>
      <c r="B305" s="71"/>
      <c r="C305" s="27"/>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68"/>
      <c r="B306" s="71"/>
      <c r="C306" s="27"/>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68"/>
      <c r="B307" s="71"/>
      <c r="C307" s="27"/>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68"/>
      <c r="B308" s="71"/>
      <c r="C308" s="27"/>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68"/>
      <c r="B309" s="71"/>
      <c r="C309" s="27"/>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68"/>
      <c r="B310" s="71"/>
      <c r="C310" s="27"/>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68"/>
      <c r="B311" s="71"/>
      <c r="C311" s="27"/>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68"/>
      <c r="B312" s="71"/>
      <c r="C312" s="27"/>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68"/>
      <c r="B313" s="71"/>
      <c r="C313" s="27"/>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68"/>
      <c r="B314" s="71"/>
      <c r="C314" s="27"/>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68"/>
      <c r="B315" s="71"/>
      <c r="C315" s="27"/>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68"/>
      <c r="B316" s="71"/>
      <c r="C316" s="27"/>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68"/>
      <c r="B317" s="71"/>
      <c r="C317" s="27"/>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68"/>
      <c r="B318" s="71"/>
      <c r="C318" s="27"/>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68"/>
      <c r="B319" s="71"/>
      <c r="C319" s="27"/>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68"/>
      <c r="B320" s="71"/>
      <c r="C320" s="27"/>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68"/>
      <c r="B321" s="71"/>
      <c r="C321" s="27"/>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68"/>
      <c r="B322" s="71"/>
      <c r="C322" s="27"/>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68"/>
      <c r="B323" s="71"/>
      <c r="C323" s="27"/>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68"/>
      <c r="B324" s="71"/>
      <c r="C324" s="27"/>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68"/>
      <c r="B325" s="71"/>
      <c r="C325" s="27"/>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68"/>
      <c r="B326" s="71"/>
      <c r="C326" s="27"/>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68"/>
      <c r="B327" s="71"/>
      <c r="C327" s="27"/>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68"/>
      <c r="B328" s="71"/>
      <c r="C328" s="27"/>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68"/>
      <c r="B329" s="71"/>
      <c r="C329" s="27"/>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68"/>
      <c r="B330" s="71"/>
      <c r="C330" s="27"/>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68"/>
      <c r="B331" s="71"/>
      <c r="C331" s="27"/>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68"/>
      <c r="B332" s="71"/>
      <c r="C332" s="27"/>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68"/>
      <c r="B333" s="71"/>
      <c r="C333" s="27"/>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68"/>
      <c r="B334" s="71"/>
      <c r="C334" s="27"/>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68"/>
      <c r="B335" s="71"/>
      <c r="C335" s="27"/>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68"/>
      <c r="B336" s="71"/>
      <c r="C336" s="27"/>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68"/>
      <c r="B337" s="71"/>
      <c r="C337" s="27"/>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68"/>
      <c r="B338" s="71"/>
      <c r="C338" s="27"/>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68"/>
      <c r="B339" s="71"/>
      <c r="C339" s="27"/>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68"/>
      <c r="B340" s="71"/>
      <c r="C340" s="27"/>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68"/>
      <c r="B341" s="71"/>
      <c r="C341" s="27"/>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68"/>
      <c r="B342" s="71"/>
      <c r="C342" s="27"/>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68"/>
      <c r="B343" s="71"/>
      <c r="C343" s="27"/>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68"/>
      <c r="B344" s="71"/>
      <c r="C344" s="27"/>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68"/>
      <c r="B345" s="71"/>
      <c r="C345" s="27"/>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68"/>
      <c r="B346" s="71"/>
      <c r="C346" s="27"/>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68"/>
      <c r="B347" s="71"/>
      <c r="C347" s="27"/>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68"/>
      <c r="B348" s="71"/>
      <c r="C348" s="27"/>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68"/>
      <c r="B349" s="71"/>
      <c r="C349" s="27"/>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68"/>
      <c r="B350" s="71"/>
      <c r="C350" s="27"/>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68"/>
      <c r="B351" s="71"/>
      <c r="C351" s="27"/>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68"/>
      <c r="B352" s="71"/>
      <c r="C352" s="27"/>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68"/>
      <c r="B353" s="71"/>
      <c r="C353" s="27"/>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68"/>
      <c r="B354" s="71"/>
      <c r="C354" s="27"/>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68"/>
      <c r="B355" s="71"/>
      <c r="C355" s="27"/>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68"/>
      <c r="B356" s="71"/>
      <c r="C356" s="27"/>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68"/>
      <c r="B357" s="71"/>
      <c r="C357" s="27"/>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68"/>
      <c r="B358" s="71"/>
      <c r="C358" s="27"/>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68"/>
      <c r="B359" s="71"/>
      <c r="C359" s="27"/>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68"/>
      <c r="B360" s="71"/>
      <c r="C360" s="27"/>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68"/>
      <c r="B361" s="71"/>
      <c r="C361" s="27"/>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68"/>
      <c r="B362" s="71"/>
      <c r="C362" s="27"/>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68"/>
      <c r="B363" s="71"/>
      <c r="C363" s="27"/>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68"/>
      <c r="B364" s="71"/>
      <c r="C364" s="27"/>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68"/>
      <c r="B365" s="71"/>
      <c r="C365" s="27"/>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68"/>
      <c r="B366" s="71"/>
      <c r="C366" s="27"/>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68"/>
      <c r="B367" s="71"/>
      <c r="C367" s="27"/>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68"/>
      <c r="B368" s="71"/>
      <c r="C368" s="27"/>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68"/>
      <c r="B369" s="71"/>
      <c r="C369" s="27"/>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68"/>
      <c r="B370" s="71"/>
      <c r="C370" s="27"/>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68"/>
      <c r="B371" s="71"/>
      <c r="C371" s="27"/>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68"/>
      <c r="B372" s="71"/>
      <c r="C372" s="27"/>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68"/>
      <c r="B373" s="71"/>
      <c r="C373" s="27"/>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68"/>
      <c r="B374" s="71"/>
      <c r="C374" s="27"/>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68"/>
      <c r="B375" s="71"/>
      <c r="C375" s="27"/>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68"/>
      <c r="B376" s="71"/>
      <c r="C376" s="27"/>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68"/>
      <c r="B377" s="71"/>
      <c r="C377" s="27"/>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68"/>
      <c r="B378" s="71"/>
      <c r="C378" s="27"/>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68"/>
      <c r="B379" s="71"/>
      <c r="C379" s="27"/>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68"/>
      <c r="B380" s="71"/>
      <c r="C380" s="27"/>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68"/>
      <c r="B381" s="71"/>
      <c r="C381" s="27"/>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68"/>
      <c r="B382" s="71"/>
      <c r="C382" s="27"/>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68"/>
      <c r="B383" s="71"/>
      <c r="C383" s="27"/>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68"/>
      <c r="B384" s="71"/>
      <c r="C384" s="27"/>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68"/>
      <c r="B385" s="71"/>
      <c r="C385" s="27"/>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68"/>
      <c r="B386" s="71"/>
      <c r="C386" s="27"/>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68"/>
      <c r="B387" s="71"/>
      <c r="C387" s="27"/>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68"/>
      <c r="B388" s="71"/>
      <c r="C388" s="27"/>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68"/>
      <c r="B389" s="71"/>
      <c r="C389" s="27"/>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68"/>
      <c r="B390" s="71"/>
      <c r="C390" s="27"/>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68"/>
      <c r="B391" s="71"/>
      <c r="C391" s="27"/>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68"/>
      <c r="B392" s="71"/>
      <c r="C392" s="27"/>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68"/>
      <c r="B393" s="71"/>
      <c r="C393" s="27"/>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68"/>
      <c r="B394" s="71"/>
      <c r="C394" s="27"/>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68"/>
      <c r="B395" s="71"/>
      <c r="C395" s="27"/>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68"/>
      <c r="B396" s="71"/>
      <c r="C396" s="27"/>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68"/>
      <c r="B397" s="71"/>
      <c r="C397" s="27"/>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68"/>
      <c r="B398" s="71"/>
      <c r="C398" s="27"/>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68"/>
      <c r="B399" s="71"/>
      <c r="C399" s="27"/>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68"/>
      <c r="B400" s="71"/>
      <c r="C400" s="27"/>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68"/>
      <c r="B401" s="71"/>
      <c r="C401" s="27"/>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68"/>
      <c r="B402" s="71"/>
      <c r="C402" s="27"/>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68"/>
      <c r="B403" s="71"/>
      <c r="C403" s="27"/>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68"/>
      <c r="B404" s="71"/>
      <c r="C404" s="27"/>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68"/>
      <c r="B405" s="71"/>
      <c r="C405" s="27"/>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68"/>
      <c r="B406" s="71"/>
      <c r="C406" s="27"/>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68"/>
      <c r="B407" s="71"/>
      <c r="C407" s="27"/>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68"/>
      <c r="B408" s="71"/>
      <c r="C408" s="27"/>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68"/>
      <c r="B409" s="71"/>
      <c r="C409" s="27"/>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68"/>
      <c r="B410" s="71"/>
      <c r="C410" s="27"/>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68"/>
      <c r="B411" s="71"/>
      <c r="C411" s="27"/>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68"/>
      <c r="B412" s="71"/>
      <c r="C412" s="27"/>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68"/>
      <c r="B413" s="71"/>
      <c r="C413" s="27"/>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68"/>
      <c r="B414" s="71"/>
      <c r="C414" s="27"/>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68"/>
      <c r="B415" s="71"/>
      <c r="C415" s="27"/>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68"/>
      <c r="B416" s="71"/>
      <c r="C416" s="27"/>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68"/>
      <c r="B417" s="71"/>
      <c r="C417" s="27"/>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68"/>
      <c r="B418" s="71"/>
      <c r="C418" s="27"/>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68"/>
      <c r="B419" s="71"/>
      <c r="C419" s="27"/>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68"/>
      <c r="B420" s="71"/>
      <c r="C420" s="27"/>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68"/>
      <c r="B421" s="71"/>
      <c r="C421" s="27"/>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68"/>
      <c r="B422" s="71"/>
      <c r="C422" s="27"/>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68"/>
      <c r="B423" s="71"/>
      <c r="C423" s="27"/>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68"/>
      <c r="B424" s="71"/>
      <c r="C424" s="27"/>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68"/>
      <c r="B425" s="71"/>
      <c r="C425" s="27"/>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68"/>
      <c r="B426" s="71"/>
      <c r="C426" s="27"/>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68"/>
      <c r="B427" s="71"/>
      <c r="C427" s="27"/>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68"/>
      <c r="B428" s="71"/>
      <c r="C428" s="27"/>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68"/>
      <c r="B429" s="71"/>
      <c r="C429" s="27"/>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68"/>
      <c r="B430" s="71"/>
      <c r="C430" s="27"/>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68"/>
      <c r="B431" s="71"/>
      <c r="C431" s="27"/>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68"/>
      <c r="B432" s="71"/>
      <c r="C432" s="27"/>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68"/>
      <c r="B433" s="71"/>
      <c r="C433" s="27"/>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68"/>
      <c r="B434" s="71"/>
      <c r="C434" s="27"/>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68"/>
      <c r="B435" s="71"/>
      <c r="C435" s="27"/>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68"/>
      <c r="B436" s="71"/>
      <c r="C436" s="27"/>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68"/>
      <c r="B437" s="71"/>
      <c r="C437" s="27"/>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68"/>
      <c r="B438" s="71"/>
      <c r="C438" s="27"/>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68"/>
      <c r="B439" s="71"/>
      <c r="C439" s="27"/>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68"/>
      <c r="B440" s="71"/>
      <c r="C440" s="27"/>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68"/>
      <c r="B441" s="71"/>
      <c r="C441" s="27"/>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68"/>
      <c r="B442" s="71"/>
      <c r="C442" s="27"/>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68"/>
      <c r="B443" s="71"/>
      <c r="C443" s="27"/>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68"/>
      <c r="B444" s="71"/>
      <c r="C444" s="27"/>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68"/>
      <c r="B445" s="71"/>
      <c r="C445" s="27"/>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68"/>
      <c r="B446" s="71"/>
      <c r="C446" s="27"/>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68"/>
      <c r="B447" s="71"/>
      <c r="C447" s="27"/>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68"/>
      <c r="B448" s="71"/>
      <c r="C448" s="27"/>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68"/>
      <c r="B449" s="71"/>
      <c r="C449" s="27"/>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68"/>
      <c r="B450" s="71"/>
      <c r="C450" s="27"/>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68"/>
      <c r="B451" s="71"/>
      <c r="C451" s="27"/>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68"/>
      <c r="B452" s="71"/>
      <c r="C452" s="27"/>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68"/>
      <c r="B453" s="71"/>
      <c r="C453" s="27"/>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68"/>
      <c r="B454" s="71"/>
      <c r="C454" s="27"/>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68"/>
      <c r="B455" s="71"/>
      <c r="C455" s="27"/>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68"/>
      <c r="B456" s="71"/>
      <c r="C456" s="27"/>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68"/>
      <c r="B457" s="71"/>
      <c r="C457" s="27"/>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68"/>
      <c r="B458" s="71"/>
      <c r="C458" s="27"/>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68"/>
      <c r="B459" s="71"/>
      <c r="C459" s="27"/>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68"/>
      <c r="B460" s="71"/>
      <c r="C460" s="27"/>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68"/>
      <c r="B461" s="71"/>
      <c r="C461" s="27"/>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68"/>
      <c r="B462" s="71"/>
      <c r="C462" s="27"/>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68"/>
      <c r="B463" s="71"/>
      <c r="C463" s="27"/>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68"/>
      <c r="B464" s="71"/>
      <c r="C464" s="27"/>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68"/>
      <c r="B465" s="71"/>
      <c r="C465" s="27"/>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68"/>
      <c r="B466" s="71"/>
      <c r="C466" s="27"/>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68"/>
      <c r="B467" s="71"/>
      <c r="C467" s="27"/>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68"/>
      <c r="B468" s="71"/>
      <c r="C468" s="27"/>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68"/>
      <c r="B469" s="71"/>
      <c r="C469" s="27"/>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68"/>
      <c r="B470" s="71"/>
      <c r="C470" s="27"/>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68"/>
      <c r="B471" s="71"/>
      <c r="C471" s="27"/>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68"/>
      <c r="B472" s="71"/>
      <c r="C472" s="27"/>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68"/>
      <c r="B473" s="71"/>
      <c r="C473" s="27"/>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68"/>
      <c r="B474" s="71"/>
      <c r="C474" s="27"/>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68"/>
      <c r="B475" s="71"/>
      <c r="C475" s="27"/>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68"/>
      <c r="B476" s="71"/>
      <c r="C476" s="27"/>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68"/>
      <c r="B477" s="71"/>
      <c r="C477" s="27"/>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68"/>
      <c r="B478" s="71"/>
      <c r="C478" s="27"/>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68"/>
      <c r="B479" s="71"/>
      <c r="C479" s="27"/>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68"/>
      <c r="B480" s="71"/>
      <c r="C480" s="27"/>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68"/>
      <c r="B481" s="71"/>
      <c r="C481" s="27"/>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68"/>
      <c r="B482" s="71"/>
      <c r="C482" s="27"/>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68"/>
      <c r="B483" s="71"/>
      <c r="C483" s="27"/>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68"/>
      <c r="B484" s="71"/>
      <c r="C484" s="27"/>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68"/>
      <c r="B485" s="71"/>
      <c r="C485" s="27"/>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68"/>
      <c r="B486" s="71"/>
      <c r="C486" s="27"/>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68"/>
      <c r="B487" s="71"/>
      <c r="C487" s="27"/>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68"/>
      <c r="B488" s="71"/>
      <c r="C488" s="27"/>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68"/>
      <c r="B489" s="71"/>
      <c r="C489" s="27"/>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68"/>
      <c r="B490" s="71"/>
      <c r="C490" s="27"/>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68"/>
      <c r="B491" s="71"/>
      <c r="C491" s="27"/>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68"/>
      <c r="B492" s="71"/>
      <c r="C492" s="27"/>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68"/>
      <c r="B493" s="71"/>
      <c r="C493" s="27"/>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68"/>
      <c r="B494" s="71"/>
      <c r="C494" s="27"/>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68"/>
      <c r="B495" s="71"/>
      <c r="C495" s="27"/>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68"/>
      <c r="B496" s="71"/>
      <c r="C496" s="27"/>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68"/>
      <c r="B497" s="71"/>
      <c r="C497" s="27"/>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68"/>
      <c r="B498" s="71"/>
      <c r="C498" s="27"/>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68"/>
      <c r="B499" s="71"/>
      <c r="C499" s="27"/>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68"/>
      <c r="B500" s="71"/>
      <c r="C500" s="27"/>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68"/>
      <c r="B501" s="71"/>
      <c r="C501" s="27"/>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68"/>
      <c r="B502" s="71"/>
      <c r="C502" s="27"/>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68"/>
      <c r="B503" s="71"/>
      <c r="C503" s="27"/>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68"/>
      <c r="B504" s="71"/>
      <c r="C504" s="27"/>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68"/>
      <c r="B505" s="71"/>
      <c r="C505" s="27"/>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68"/>
      <c r="B506" s="71"/>
      <c r="C506" s="27"/>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68"/>
      <c r="B507" s="71"/>
      <c r="C507" s="27"/>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68"/>
      <c r="B508" s="71"/>
      <c r="C508" s="27"/>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68"/>
      <c r="B509" s="71"/>
      <c r="C509" s="27"/>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68"/>
      <c r="B510" s="71"/>
      <c r="C510" s="27"/>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68"/>
      <c r="B511" s="71"/>
      <c r="C511" s="27"/>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68"/>
      <c r="B512" s="71"/>
      <c r="C512" s="27"/>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68"/>
      <c r="B513" s="71"/>
      <c r="C513" s="27"/>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68"/>
      <c r="B514" s="71"/>
      <c r="C514" s="27"/>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68"/>
      <c r="B515" s="71"/>
      <c r="C515" s="27"/>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68"/>
      <c r="B516" s="71"/>
      <c r="C516" s="27"/>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68"/>
      <c r="B517" s="71"/>
      <c r="C517" s="27"/>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68"/>
      <c r="B518" s="71"/>
      <c r="C518" s="27"/>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68"/>
      <c r="B519" s="71"/>
      <c r="C519" s="27"/>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68"/>
      <c r="B520" s="71"/>
      <c r="C520" s="27"/>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68"/>
      <c r="B521" s="71"/>
      <c r="C521" s="27"/>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68"/>
      <c r="B522" s="71"/>
      <c r="C522" s="27"/>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68"/>
      <c r="B523" s="71"/>
      <c r="C523" s="27"/>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68"/>
      <c r="B524" s="71"/>
      <c r="C524" s="27"/>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68"/>
      <c r="B525" s="71"/>
      <c r="C525" s="27"/>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68"/>
      <c r="B526" s="71"/>
      <c r="C526" s="27"/>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68"/>
      <c r="B527" s="71"/>
      <c r="C527" s="27"/>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68"/>
      <c r="B528" s="71"/>
      <c r="C528" s="27"/>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68"/>
      <c r="B529" s="71"/>
      <c r="C529" s="27"/>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68"/>
      <c r="B530" s="71"/>
      <c r="C530" s="27"/>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68"/>
      <c r="B531" s="71"/>
      <c r="C531" s="27"/>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68"/>
      <c r="B532" s="71"/>
      <c r="C532" s="27"/>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68"/>
      <c r="B533" s="71"/>
      <c r="C533" s="27"/>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68"/>
      <c r="B534" s="71"/>
      <c r="C534" s="27"/>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68"/>
      <c r="B535" s="71"/>
      <c r="C535" s="27"/>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68"/>
      <c r="B536" s="71"/>
      <c r="C536" s="27"/>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68"/>
      <c r="B537" s="71"/>
      <c r="C537" s="27"/>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68"/>
      <c r="B538" s="71"/>
      <c r="C538" s="27"/>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68"/>
      <c r="B539" s="71"/>
      <c r="C539" s="27"/>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68"/>
      <c r="B540" s="71"/>
      <c r="C540" s="27"/>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68"/>
      <c r="B541" s="71"/>
      <c r="C541" s="27"/>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68"/>
      <c r="B542" s="71"/>
      <c r="C542" s="27"/>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68"/>
      <c r="B543" s="71"/>
      <c r="C543" s="27"/>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68"/>
      <c r="B544" s="71"/>
      <c r="C544" s="27"/>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68"/>
      <c r="B545" s="71"/>
      <c r="C545" s="27"/>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68"/>
      <c r="B546" s="71"/>
      <c r="C546" s="27"/>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68"/>
      <c r="B547" s="71"/>
      <c r="C547" s="27"/>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68"/>
      <c r="B548" s="71"/>
      <c r="C548" s="27"/>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68"/>
      <c r="B549" s="71"/>
      <c r="C549" s="27"/>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68"/>
      <c r="B550" s="71"/>
      <c r="C550" s="27"/>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68"/>
      <c r="B551" s="71"/>
      <c r="C551" s="27"/>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68"/>
      <c r="B552" s="71"/>
      <c r="C552" s="27"/>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68"/>
      <c r="B553" s="71"/>
      <c r="C553" s="27"/>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68"/>
      <c r="B554" s="71"/>
      <c r="C554" s="27"/>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68"/>
      <c r="B555" s="71"/>
      <c r="C555" s="27"/>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68"/>
      <c r="B556" s="71"/>
      <c r="C556" s="27"/>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68"/>
      <c r="B557" s="71"/>
      <c r="C557" s="27"/>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68"/>
      <c r="B558" s="71"/>
      <c r="C558" s="27"/>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68"/>
      <c r="B559" s="71"/>
      <c r="C559" s="27"/>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68"/>
      <c r="B560" s="71"/>
      <c r="C560" s="27"/>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68"/>
      <c r="B561" s="71"/>
      <c r="C561" s="27"/>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68"/>
      <c r="B562" s="71"/>
      <c r="C562" s="27"/>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68"/>
      <c r="B563" s="71"/>
      <c r="C563" s="27"/>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68"/>
      <c r="B564" s="71"/>
      <c r="C564" s="27"/>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68"/>
      <c r="B565" s="71"/>
      <c r="C565" s="27"/>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68"/>
      <c r="B566" s="71"/>
      <c r="C566" s="27"/>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68"/>
      <c r="B567" s="71"/>
      <c r="C567" s="27"/>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68"/>
      <c r="B568" s="71"/>
      <c r="C568" s="27"/>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68"/>
      <c r="B569" s="71"/>
      <c r="C569" s="27"/>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68"/>
      <c r="B570" s="71"/>
      <c r="C570" s="27"/>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68"/>
      <c r="B571" s="71"/>
      <c r="C571" s="27"/>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68"/>
      <c r="B572" s="71"/>
      <c r="C572" s="27"/>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68"/>
      <c r="B573" s="71"/>
      <c r="C573" s="27"/>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68"/>
      <c r="B574" s="71"/>
      <c r="C574" s="27"/>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68"/>
      <c r="B575" s="71"/>
      <c r="C575" s="27"/>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68"/>
      <c r="B576" s="71"/>
      <c r="C576" s="27"/>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68"/>
      <c r="B577" s="71"/>
      <c r="C577" s="27"/>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68"/>
      <c r="B578" s="71"/>
      <c r="C578" s="27"/>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68"/>
      <c r="B579" s="71"/>
      <c r="C579" s="27"/>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68"/>
      <c r="B580" s="71"/>
      <c r="C580" s="27"/>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68"/>
      <c r="B581" s="71"/>
      <c r="C581" s="27"/>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68"/>
      <c r="B582" s="71"/>
      <c r="C582" s="27"/>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68"/>
      <c r="B583" s="71"/>
      <c r="C583" s="27"/>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68"/>
      <c r="B584" s="71"/>
      <c r="C584" s="27"/>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68"/>
      <c r="B585" s="71"/>
      <c r="C585" s="27"/>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68"/>
      <c r="B586" s="71"/>
      <c r="C586" s="27"/>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68"/>
      <c r="B587" s="71"/>
      <c r="C587" s="27"/>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68"/>
      <c r="B588" s="71"/>
      <c r="C588" s="27"/>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68"/>
      <c r="B589" s="71"/>
      <c r="C589" s="27"/>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68"/>
      <c r="B590" s="71"/>
      <c r="C590" s="27"/>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68"/>
      <c r="B591" s="71"/>
      <c r="C591" s="27"/>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68"/>
      <c r="B592" s="71"/>
      <c r="C592" s="27"/>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68"/>
      <c r="B593" s="71"/>
      <c r="C593" s="27"/>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68"/>
      <c r="B594" s="71"/>
      <c r="C594" s="27"/>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68"/>
      <c r="B595" s="71"/>
      <c r="C595" s="27"/>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68"/>
      <c r="B596" s="71"/>
      <c r="C596" s="27"/>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68"/>
      <c r="B597" s="71"/>
      <c r="C597" s="27"/>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68"/>
      <c r="B598" s="71"/>
      <c r="C598" s="27"/>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68"/>
      <c r="B599" s="71"/>
      <c r="C599" s="27"/>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68"/>
      <c r="B600" s="71"/>
      <c r="C600" s="27"/>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68"/>
      <c r="B601" s="71"/>
      <c r="C601" s="27"/>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68"/>
      <c r="B602" s="71"/>
      <c r="C602" s="27"/>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68"/>
      <c r="B603" s="71"/>
      <c r="C603" s="27"/>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68"/>
      <c r="B604" s="71"/>
      <c r="C604" s="27"/>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68"/>
      <c r="B605" s="71"/>
      <c r="C605" s="27"/>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68"/>
      <c r="B606" s="71"/>
      <c r="C606" s="27"/>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68"/>
      <c r="B607" s="71"/>
      <c r="C607" s="27"/>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68"/>
      <c r="B608" s="71"/>
      <c r="C608" s="27"/>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68"/>
      <c r="B609" s="71"/>
      <c r="C609" s="27"/>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68"/>
      <c r="B610" s="71"/>
      <c r="C610" s="27"/>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68"/>
      <c r="B611" s="71"/>
      <c r="C611" s="27"/>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68"/>
      <c r="B612" s="71"/>
      <c r="C612" s="27"/>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68"/>
      <c r="B613" s="71"/>
      <c r="C613" s="27"/>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68"/>
      <c r="B614" s="71"/>
      <c r="C614" s="27"/>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68"/>
      <c r="B615" s="71"/>
      <c r="C615" s="27"/>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68"/>
      <c r="B616" s="71"/>
      <c r="C616" s="27"/>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68"/>
      <c r="B617" s="71"/>
      <c r="C617" s="27"/>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68"/>
      <c r="B618" s="71"/>
      <c r="C618" s="27"/>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68"/>
      <c r="B619" s="71"/>
      <c r="C619" s="27"/>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68"/>
      <c r="B620" s="71"/>
      <c r="C620" s="27"/>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68"/>
      <c r="B621" s="71"/>
      <c r="C621" s="27"/>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68"/>
      <c r="B622" s="71"/>
      <c r="C622" s="27"/>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68"/>
      <c r="B623" s="71"/>
      <c r="C623" s="27"/>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68"/>
      <c r="B624" s="71"/>
      <c r="C624" s="27"/>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68"/>
      <c r="B625" s="71"/>
      <c r="C625" s="27"/>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68"/>
      <c r="B626" s="71"/>
      <c r="C626" s="27"/>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68"/>
      <c r="B627" s="71"/>
      <c r="C627" s="27"/>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68"/>
      <c r="B628" s="71"/>
      <c r="C628" s="27"/>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68"/>
      <c r="B629" s="71"/>
      <c r="C629" s="27"/>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68"/>
      <c r="B630" s="71"/>
      <c r="C630" s="27"/>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68"/>
      <c r="B631" s="71"/>
      <c r="C631" s="27"/>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68"/>
      <c r="B632" s="71"/>
      <c r="C632" s="27"/>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68"/>
      <c r="B633" s="71"/>
      <c r="C633" s="27"/>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68"/>
      <c r="B634" s="71"/>
      <c r="C634" s="27"/>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68"/>
      <c r="B635" s="71"/>
      <c r="C635" s="27"/>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68"/>
      <c r="B636" s="71"/>
      <c r="C636" s="27"/>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68"/>
      <c r="B637" s="71"/>
      <c r="C637" s="27"/>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68"/>
      <c r="B638" s="71"/>
      <c r="C638" s="27"/>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68"/>
      <c r="B639" s="71"/>
      <c r="C639" s="27"/>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68"/>
      <c r="B640" s="71"/>
      <c r="C640" s="27"/>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68"/>
      <c r="B641" s="71"/>
      <c r="C641" s="27"/>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68"/>
      <c r="B642" s="71"/>
      <c r="C642" s="27"/>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68"/>
      <c r="B643" s="71"/>
      <c r="C643" s="27"/>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68"/>
      <c r="B644" s="71"/>
      <c r="C644" s="27"/>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68"/>
      <c r="B645" s="71"/>
      <c r="C645" s="27"/>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68"/>
      <c r="B646" s="71"/>
      <c r="C646" s="27"/>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68"/>
      <c r="B647" s="71"/>
      <c r="C647" s="27"/>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68"/>
      <c r="B648" s="71"/>
      <c r="C648" s="27"/>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68"/>
      <c r="B649" s="71"/>
      <c r="C649" s="27"/>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68"/>
      <c r="B650" s="71"/>
      <c r="C650" s="27"/>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68"/>
      <c r="B651" s="71"/>
      <c r="C651" s="27"/>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68"/>
      <c r="B652" s="71"/>
      <c r="C652" s="27"/>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68"/>
      <c r="B653" s="71"/>
      <c r="C653" s="27"/>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68"/>
      <c r="B654" s="71"/>
      <c r="C654" s="27"/>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68"/>
      <c r="B655" s="71"/>
      <c r="C655" s="27"/>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68"/>
      <c r="B656" s="71"/>
      <c r="C656" s="27"/>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68"/>
      <c r="B657" s="71"/>
      <c r="C657" s="27"/>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68"/>
      <c r="B658" s="71"/>
      <c r="C658" s="27"/>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68"/>
      <c r="B659" s="71"/>
      <c r="C659" s="27"/>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68"/>
      <c r="B660" s="71"/>
      <c r="C660" s="27"/>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68"/>
      <c r="B661" s="71"/>
      <c r="C661" s="27"/>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68"/>
      <c r="B662" s="71"/>
      <c r="C662" s="27"/>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68"/>
      <c r="B663" s="71"/>
      <c r="C663" s="27"/>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68"/>
      <c r="B664" s="71"/>
      <c r="C664" s="27"/>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68"/>
      <c r="B665" s="71"/>
      <c r="C665" s="27"/>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68"/>
      <c r="B666" s="71"/>
      <c r="C666" s="27"/>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68"/>
      <c r="B667" s="71"/>
      <c r="C667" s="27"/>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68"/>
      <c r="B668" s="71"/>
      <c r="C668" s="27"/>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68"/>
      <c r="B669" s="71"/>
      <c r="C669" s="27"/>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68"/>
      <c r="B670" s="71"/>
      <c r="C670" s="27"/>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68"/>
      <c r="B671" s="71"/>
      <c r="C671" s="27"/>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68"/>
      <c r="B672" s="71"/>
      <c r="C672" s="27"/>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68"/>
      <c r="B673" s="71"/>
      <c r="C673" s="27"/>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68"/>
      <c r="B674" s="71"/>
      <c r="C674" s="27"/>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68"/>
      <c r="B675" s="71"/>
      <c r="C675" s="27"/>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68"/>
      <c r="B676" s="71"/>
      <c r="C676" s="27"/>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68"/>
      <c r="B677" s="71"/>
      <c r="C677" s="27"/>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68"/>
      <c r="B678" s="71"/>
      <c r="C678" s="27"/>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68"/>
      <c r="B679" s="71"/>
      <c r="C679" s="27"/>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68"/>
      <c r="B680" s="71"/>
      <c r="C680" s="27"/>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68"/>
      <c r="B681" s="71"/>
      <c r="C681" s="27"/>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68"/>
      <c r="B682" s="71"/>
      <c r="C682" s="27"/>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68"/>
      <c r="B683" s="71"/>
      <c r="C683" s="27"/>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68"/>
      <c r="B684" s="71"/>
      <c r="C684" s="27"/>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68"/>
      <c r="B685" s="71"/>
      <c r="C685" s="27"/>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68"/>
      <c r="B686" s="71"/>
      <c r="C686" s="27"/>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68"/>
      <c r="B687" s="71"/>
      <c r="C687" s="27"/>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68"/>
      <c r="B688" s="71"/>
      <c r="C688" s="27"/>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68"/>
      <c r="B689" s="71"/>
      <c r="C689" s="27"/>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68"/>
      <c r="B690" s="71"/>
      <c r="C690" s="27"/>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68"/>
      <c r="B691" s="71"/>
      <c r="C691" s="27"/>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68"/>
      <c r="B692" s="71"/>
      <c r="C692" s="27"/>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68"/>
      <c r="B693" s="71"/>
      <c r="C693" s="27"/>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68"/>
      <c r="B694" s="71"/>
      <c r="C694" s="27"/>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68"/>
      <c r="B695" s="71"/>
      <c r="C695" s="27"/>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68"/>
      <c r="B696" s="71"/>
      <c r="C696" s="27"/>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68"/>
      <c r="B697" s="71"/>
      <c r="C697" s="27"/>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68"/>
      <c r="B698" s="71"/>
      <c r="C698" s="27"/>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68"/>
      <c r="B699" s="71"/>
      <c r="C699" s="27"/>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68"/>
      <c r="B700" s="71"/>
      <c r="C700" s="27"/>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68"/>
      <c r="B701" s="71"/>
      <c r="C701" s="27"/>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68"/>
      <c r="B702" s="71"/>
      <c r="C702" s="27"/>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68"/>
      <c r="B703" s="71"/>
      <c r="C703" s="27"/>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68"/>
      <c r="B704" s="71"/>
      <c r="C704" s="27"/>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68"/>
      <c r="B705" s="71"/>
      <c r="C705" s="27"/>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68"/>
      <c r="B706" s="71"/>
      <c r="C706" s="27"/>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68"/>
      <c r="B707" s="71"/>
      <c r="C707" s="27"/>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68"/>
      <c r="B708" s="71"/>
      <c r="C708" s="27"/>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68"/>
      <c r="B709" s="71"/>
      <c r="C709" s="27"/>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68"/>
      <c r="B710" s="71"/>
      <c r="C710" s="27"/>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68"/>
      <c r="B711" s="71"/>
      <c r="C711" s="27"/>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68"/>
      <c r="B712" s="71"/>
      <c r="C712" s="27"/>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68"/>
      <c r="B713" s="71"/>
      <c r="C713" s="27"/>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68"/>
      <c r="B714" s="71"/>
      <c r="C714" s="27"/>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68"/>
      <c r="B715" s="71"/>
      <c r="C715" s="27"/>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68"/>
      <c r="B716" s="71"/>
      <c r="C716" s="27"/>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68"/>
      <c r="B717" s="71"/>
      <c r="C717" s="27"/>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68"/>
      <c r="B718" s="71"/>
      <c r="C718" s="27"/>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68"/>
      <c r="B719" s="71"/>
      <c r="C719" s="27"/>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68"/>
      <c r="B720" s="71"/>
      <c r="C720" s="27"/>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68"/>
      <c r="B721" s="71"/>
      <c r="C721" s="27"/>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68"/>
      <c r="B722" s="71"/>
      <c r="C722" s="27"/>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68"/>
      <c r="B723" s="71"/>
      <c r="C723" s="27"/>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68"/>
      <c r="B724" s="71"/>
      <c r="C724" s="27"/>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68"/>
      <c r="B725" s="71"/>
      <c r="C725" s="27"/>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68"/>
      <c r="B726" s="71"/>
      <c r="C726" s="27"/>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68"/>
      <c r="B727" s="71"/>
      <c r="C727" s="27"/>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68"/>
      <c r="B728" s="71"/>
      <c r="C728" s="27"/>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68"/>
      <c r="B729" s="71"/>
      <c r="C729" s="27"/>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68"/>
      <c r="B730" s="71"/>
      <c r="C730" s="27"/>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68"/>
      <c r="B731" s="71"/>
      <c r="C731" s="27"/>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68"/>
      <c r="B732" s="71"/>
      <c r="C732" s="27"/>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68"/>
      <c r="B733" s="71"/>
      <c r="C733" s="27"/>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68"/>
      <c r="B734" s="71"/>
      <c r="C734" s="27"/>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68"/>
      <c r="B735" s="71"/>
      <c r="C735" s="27"/>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68"/>
      <c r="B736" s="71"/>
      <c r="C736" s="27"/>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68"/>
      <c r="B737" s="71"/>
      <c r="C737" s="27"/>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68"/>
      <c r="B738" s="71"/>
      <c r="C738" s="27"/>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68"/>
      <c r="B739" s="71"/>
      <c r="C739" s="27"/>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68"/>
      <c r="B740" s="71"/>
      <c r="C740" s="27"/>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68"/>
      <c r="B741" s="71"/>
      <c r="C741" s="27"/>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68"/>
      <c r="B742" s="71"/>
      <c r="C742" s="27"/>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68"/>
      <c r="B743" s="71"/>
      <c r="C743" s="27"/>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68"/>
      <c r="B744" s="71"/>
      <c r="C744" s="27"/>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68"/>
      <c r="B745" s="71"/>
      <c r="C745" s="27"/>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68"/>
      <c r="B746" s="71"/>
      <c r="C746" s="27"/>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68"/>
      <c r="B747" s="71"/>
      <c r="C747" s="27"/>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68"/>
      <c r="B748" s="71"/>
      <c r="C748" s="27"/>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68"/>
      <c r="B749" s="71"/>
      <c r="C749" s="27"/>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68"/>
      <c r="B750" s="71"/>
      <c r="C750" s="27"/>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68"/>
      <c r="B751" s="71"/>
      <c r="C751" s="27"/>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68"/>
      <c r="B752" s="71"/>
      <c r="C752" s="27"/>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68"/>
      <c r="B753" s="71"/>
      <c r="C753" s="27"/>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68"/>
      <c r="B754" s="71"/>
      <c r="C754" s="27"/>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68"/>
      <c r="B755" s="71"/>
      <c r="C755" s="27"/>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68"/>
      <c r="B756" s="71"/>
      <c r="C756" s="27"/>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68"/>
      <c r="B757" s="71"/>
      <c r="C757" s="27"/>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68"/>
      <c r="B758" s="71"/>
      <c r="C758" s="27"/>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68"/>
      <c r="B759" s="71"/>
      <c r="C759" s="27"/>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68"/>
      <c r="B760" s="71"/>
      <c r="C760" s="27"/>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68"/>
      <c r="B761" s="71"/>
      <c r="C761" s="27"/>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68"/>
      <c r="B762" s="71"/>
      <c r="C762" s="27"/>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68"/>
      <c r="B763" s="71"/>
      <c r="C763" s="27"/>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68"/>
      <c r="B764" s="71"/>
      <c r="C764" s="27"/>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68"/>
      <c r="B765" s="71"/>
      <c r="C765" s="27"/>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68"/>
      <c r="B766" s="71"/>
      <c r="C766" s="27"/>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68"/>
      <c r="B767" s="71"/>
      <c r="C767" s="27"/>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68"/>
      <c r="B768" s="71"/>
      <c r="C768" s="27"/>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68"/>
      <c r="B769" s="71"/>
      <c r="C769" s="27"/>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68"/>
      <c r="B770" s="71"/>
      <c r="C770" s="27"/>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68"/>
      <c r="B771" s="71"/>
      <c r="C771" s="27"/>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68"/>
      <c r="B772" s="71"/>
      <c r="C772" s="27"/>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68"/>
      <c r="B773" s="71"/>
      <c r="C773" s="27"/>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68"/>
      <c r="B774" s="71"/>
      <c r="C774" s="27"/>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68"/>
      <c r="B775" s="71"/>
      <c r="C775" s="27"/>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68"/>
      <c r="B776" s="71"/>
      <c r="C776" s="27"/>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68"/>
      <c r="B777" s="71"/>
      <c r="C777" s="27"/>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68"/>
      <c r="B778" s="71"/>
      <c r="C778" s="27"/>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68"/>
      <c r="B779" s="71"/>
      <c r="C779" s="27"/>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68"/>
      <c r="B780" s="71"/>
      <c r="C780" s="27"/>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68"/>
      <c r="B781" s="71"/>
      <c r="C781" s="27"/>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68"/>
      <c r="B782" s="71"/>
      <c r="C782" s="27"/>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68"/>
      <c r="B783" s="71"/>
      <c r="C783" s="27"/>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68"/>
      <c r="B784" s="71"/>
      <c r="C784" s="27"/>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68"/>
      <c r="B785" s="71"/>
      <c r="C785" s="27"/>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68"/>
      <c r="B786" s="71"/>
      <c r="C786" s="27"/>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68"/>
      <c r="B787" s="71"/>
      <c r="C787" s="27"/>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68"/>
      <c r="B788" s="71"/>
      <c r="C788" s="27"/>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68"/>
      <c r="B789" s="71"/>
      <c r="C789" s="27"/>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68"/>
      <c r="B790" s="71"/>
      <c r="C790" s="27"/>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68"/>
      <c r="B791" s="71"/>
      <c r="C791" s="27"/>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68"/>
      <c r="B792" s="71"/>
      <c r="C792" s="27"/>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68"/>
      <c r="B793" s="71"/>
      <c r="C793" s="27"/>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68"/>
      <c r="B794" s="71"/>
      <c r="C794" s="27"/>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68"/>
      <c r="B795" s="71"/>
      <c r="C795" s="27"/>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68"/>
      <c r="B796" s="71"/>
      <c r="C796" s="27"/>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68"/>
      <c r="B797" s="71"/>
      <c r="C797" s="27"/>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68"/>
      <c r="B798" s="71"/>
      <c r="C798" s="27"/>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68"/>
      <c r="B799" s="71"/>
      <c r="C799" s="27"/>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68"/>
      <c r="B800" s="71"/>
      <c r="C800" s="27"/>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68"/>
      <c r="B801" s="71"/>
      <c r="C801" s="27"/>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68"/>
      <c r="B802" s="71"/>
      <c r="C802" s="27"/>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68"/>
      <c r="B803" s="71"/>
      <c r="C803" s="27"/>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68"/>
      <c r="B804" s="71"/>
      <c r="C804" s="27"/>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68"/>
      <c r="B805" s="71"/>
      <c r="C805" s="27"/>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68"/>
      <c r="B806" s="71"/>
      <c r="C806" s="27"/>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68"/>
      <c r="B807" s="71"/>
      <c r="C807" s="27"/>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68"/>
      <c r="B808" s="71"/>
      <c r="C808" s="27"/>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68"/>
      <c r="B809" s="71"/>
      <c r="C809" s="27"/>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68"/>
      <c r="B810" s="71"/>
      <c r="C810" s="27"/>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68"/>
      <c r="B811" s="71"/>
      <c r="C811" s="27"/>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68"/>
      <c r="B812" s="71"/>
      <c r="C812" s="27"/>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68"/>
      <c r="B813" s="71"/>
      <c r="C813" s="27"/>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68"/>
      <c r="B814" s="71"/>
      <c r="C814" s="27"/>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68"/>
      <c r="B815" s="71"/>
      <c r="C815" s="27"/>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68"/>
      <c r="B816" s="71"/>
      <c r="C816" s="27"/>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68"/>
      <c r="B817" s="71"/>
      <c r="C817" s="27"/>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68"/>
      <c r="B818" s="71"/>
      <c r="C818" s="27"/>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68"/>
      <c r="B819" s="71"/>
      <c r="C819" s="27"/>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68"/>
      <c r="B820" s="71"/>
      <c r="C820" s="27"/>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68"/>
      <c r="B821" s="71"/>
      <c r="C821" s="27"/>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68"/>
      <c r="B822" s="71"/>
      <c r="C822" s="27"/>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68"/>
      <c r="B823" s="71"/>
      <c r="C823" s="27"/>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68"/>
      <c r="B824" s="71"/>
      <c r="C824" s="27"/>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68"/>
      <c r="B825" s="71"/>
      <c r="C825" s="27"/>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68"/>
      <c r="B826" s="71"/>
      <c r="C826" s="27"/>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68"/>
      <c r="B827" s="71"/>
      <c r="C827" s="27"/>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68"/>
      <c r="B828" s="71"/>
      <c r="C828" s="27"/>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68"/>
      <c r="B829" s="71"/>
      <c r="C829" s="27"/>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68"/>
      <c r="B830" s="71"/>
      <c r="C830" s="27"/>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68"/>
      <c r="B831" s="71"/>
      <c r="C831" s="27"/>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68"/>
      <c r="B832" s="71"/>
      <c r="C832" s="27"/>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68"/>
      <c r="B833" s="71"/>
      <c r="C833" s="27"/>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68"/>
      <c r="B834" s="71"/>
      <c r="C834" s="27"/>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68"/>
      <c r="B835" s="71"/>
      <c r="C835" s="27"/>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68"/>
      <c r="B836" s="71"/>
      <c r="C836" s="27"/>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68"/>
      <c r="B837" s="71"/>
      <c r="C837" s="27"/>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68"/>
      <c r="B838" s="71"/>
      <c r="C838" s="27"/>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68"/>
      <c r="B839" s="71"/>
      <c r="C839" s="27"/>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68"/>
      <c r="B840" s="71"/>
      <c r="C840" s="27"/>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68"/>
      <c r="B841" s="71"/>
      <c r="C841" s="27"/>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68"/>
      <c r="B842" s="71"/>
      <c r="C842" s="27"/>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68"/>
      <c r="B843" s="71"/>
      <c r="C843" s="27"/>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68"/>
      <c r="B844" s="71"/>
      <c r="C844" s="27"/>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68"/>
      <c r="B845" s="71"/>
      <c r="C845" s="27"/>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68"/>
      <c r="B846" s="71"/>
      <c r="C846" s="27"/>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68"/>
      <c r="B847" s="71"/>
      <c r="C847" s="27"/>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68"/>
      <c r="B848" s="71"/>
      <c r="C848" s="27"/>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68"/>
      <c r="B849" s="71"/>
      <c r="C849" s="27"/>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68"/>
      <c r="B850" s="71"/>
      <c r="C850" s="27"/>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68"/>
      <c r="B851" s="71"/>
      <c r="C851" s="27"/>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68"/>
      <c r="B852" s="71"/>
      <c r="C852" s="27"/>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68"/>
      <c r="B853" s="71"/>
      <c r="C853" s="27"/>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68"/>
      <c r="B854" s="71"/>
      <c r="C854" s="27"/>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68"/>
      <c r="B855" s="71"/>
      <c r="C855" s="27"/>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68"/>
      <c r="B856" s="71"/>
      <c r="C856" s="27"/>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68"/>
      <c r="B857" s="71"/>
      <c r="C857" s="27"/>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68"/>
      <c r="B858" s="71"/>
      <c r="C858" s="27"/>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68"/>
      <c r="B859" s="71"/>
      <c r="C859" s="27"/>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68"/>
      <c r="B860" s="71"/>
      <c r="C860" s="27"/>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68"/>
      <c r="B861" s="71"/>
      <c r="C861" s="27"/>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68"/>
      <c r="B862" s="71"/>
      <c r="C862" s="27"/>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68"/>
      <c r="B863" s="71"/>
      <c r="C863" s="27"/>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68"/>
      <c r="B864" s="71"/>
      <c r="C864" s="27"/>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68"/>
      <c r="B865" s="71"/>
      <c r="C865" s="27"/>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68"/>
      <c r="B866" s="71"/>
      <c r="C866" s="27"/>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68"/>
      <c r="B867" s="71"/>
      <c r="C867" s="27"/>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68"/>
      <c r="B868" s="71"/>
      <c r="C868" s="27"/>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68"/>
      <c r="B869" s="71"/>
      <c r="C869" s="27"/>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68"/>
      <c r="B870" s="71"/>
      <c r="C870" s="27"/>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68"/>
      <c r="B871" s="71"/>
      <c r="C871" s="27"/>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68"/>
      <c r="B872" s="71"/>
      <c r="C872" s="27"/>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68"/>
      <c r="B873" s="71"/>
      <c r="C873" s="27"/>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68"/>
      <c r="B874" s="71"/>
      <c r="C874" s="27"/>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68"/>
      <c r="B875" s="71"/>
      <c r="C875" s="27"/>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68"/>
      <c r="B876" s="71"/>
      <c r="C876" s="27"/>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68"/>
      <c r="B877" s="71"/>
      <c r="C877" s="27"/>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68"/>
      <c r="B878" s="71"/>
      <c r="C878" s="27"/>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68"/>
      <c r="B879" s="71"/>
      <c r="C879" s="27"/>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68"/>
      <c r="B880" s="71"/>
      <c r="C880" s="27"/>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68"/>
      <c r="B881" s="71"/>
      <c r="C881" s="27"/>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68"/>
      <c r="B882" s="71"/>
      <c r="C882" s="27"/>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68"/>
      <c r="B883" s="71"/>
      <c r="C883" s="27"/>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68"/>
      <c r="B884" s="71"/>
      <c r="C884" s="27"/>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68"/>
      <c r="B885" s="71"/>
      <c r="C885" s="27"/>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68"/>
      <c r="B886" s="71"/>
      <c r="C886" s="27"/>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68"/>
      <c r="B887" s="71"/>
      <c r="C887" s="27"/>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68"/>
      <c r="B888" s="71"/>
      <c r="C888" s="27"/>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68"/>
      <c r="B889" s="71"/>
      <c r="C889" s="27"/>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68"/>
      <c r="B890" s="71"/>
      <c r="C890" s="27"/>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68"/>
      <c r="B891" s="71"/>
      <c r="C891" s="27"/>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68"/>
      <c r="B892" s="71"/>
      <c r="C892" s="27"/>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68"/>
      <c r="B893" s="71"/>
      <c r="C893" s="27"/>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68"/>
      <c r="B894" s="71"/>
      <c r="C894" s="27"/>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68"/>
      <c r="B895" s="71"/>
      <c r="C895" s="27"/>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68"/>
      <c r="B896" s="71"/>
      <c r="C896" s="27"/>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68"/>
      <c r="B897" s="71"/>
      <c r="C897" s="27"/>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68"/>
      <c r="B898" s="71"/>
      <c r="C898" s="27"/>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68"/>
      <c r="B899" s="71"/>
      <c r="C899" s="27"/>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68"/>
      <c r="B900" s="71"/>
      <c r="C900" s="27"/>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68"/>
      <c r="B901" s="71"/>
      <c r="C901" s="27"/>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68"/>
      <c r="B902" s="71"/>
      <c r="C902" s="27"/>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68"/>
      <c r="B903" s="71"/>
      <c r="C903" s="27"/>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68"/>
      <c r="B904" s="71"/>
      <c r="C904" s="27"/>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68"/>
      <c r="B905" s="71"/>
      <c r="C905" s="27"/>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68"/>
      <c r="B906" s="71"/>
      <c r="C906" s="27"/>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68"/>
      <c r="B907" s="71"/>
      <c r="C907" s="27"/>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68"/>
      <c r="B908" s="71"/>
      <c r="C908" s="27"/>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68"/>
      <c r="B909" s="71"/>
      <c r="C909" s="27"/>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68"/>
      <c r="B910" s="71"/>
      <c r="C910" s="27"/>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68"/>
      <c r="B911" s="71"/>
      <c r="C911" s="27"/>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68"/>
      <c r="B912" s="71"/>
      <c r="C912" s="27"/>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68"/>
      <c r="B913" s="71"/>
      <c r="C913" s="27"/>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68"/>
      <c r="B914" s="71"/>
      <c r="C914" s="27"/>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68"/>
      <c r="B915" s="71"/>
      <c r="C915" s="27"/>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68"/>
      <c r="B916" s="71"/>
      <c r="C916" s="27"/>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68"/>
      <c r="B917" s="71"/>
      <c r="C917" s="27"/>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68"/>
      <c r="B918" s="71"/>
      <c r="C918" s="27"/>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68"/>
      <c r="B919" s="71"/>
      <c r="C919" s="27"/>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68"/>
      <c r="B920" s="71"/>
      <c r="C920" s="27"/>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68"/>
      <c r="B921" s="71"/>
      <c r="C921" s="27"/>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68"/>
      <c r="B922" s="71"/>
      <c r="C922" s="27"/>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68"/>
      <c r="B923" s="71"/>
      <c r="C923" s="27"/>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68"/>
      <c r="B924" s="71"/>
      <c r="C924" s="27"/>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68"/>
      <c r="B925" s="71"/>
      <c r="C925" s="27"/>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68"/>
      <c r="B926" s="71"/>
      <c r="C926" s="27"/>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68"/>
      <c r="B927" s="71"/>
      <c r="C927" s="27"/>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68"/>
      <c r="B928" s="71"/>
      <c r="C928" s="27"/>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68"/>
      <c r="B929" s="71"/>
      <c r="C929" s="27"/>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68"/>
      <c r="B930" s="71"/>
      <c r="C930" s="27"/>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68"/>
      <c r="B931" s="71"/>
      <c r="C931" s="27"/>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68"/>
      <c r="B932" s="71"/>
      <c r="C932" s="27"/>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68"/>
      <c r="B933" s="71"/>
      <c r="C933" s="27"/>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68"/>
      <c r="B934" s="71"/>
      <c r="C934" s="27"/>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68"/>
      <c r="B935" s="71"/>
      <c r="C935" s="27"/>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68"/>
      <c r="B936" s="71"/>
      <c r="C936" s="27"/>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68"/>
      <c r="B937" s="71"/>
      <c r="C937" s="27"/>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68"/>
      <c r="B938" s="71"/>
      <c r="C938" s="27"/>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68"/>
      <c r="B939" s="71"/>
      <c r="C939" s="27"/>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68"/>
      <c r="B940" s="71"/>
      <c r="C940" s="27"/>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68"/>
      <c r="B941" s="71"/>
      <c r="C941" s="27"/>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68"/>
      <c r="B942" s="71"/>
      <c r="C942" s="27"/>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68"/>
      <c r="B943" s="71"/>
      <c r="C943" s="27"/>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68"/>
      <c r="B944" s="71"/>
      <c r="C944" s="27"/>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68"/>
      <c r="B945" s="71"/>
      <c r="C945" s="27"/>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68"/>
      <c r="B946" s="71"/>
      <c r="C946" s="27"/>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68"/>
      <c r="B947" s="71"/>
      <c r="C947" s="27"/>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68"/>
      <c r="B948" s="71"/>
      <c r="C948" s="27"/>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68"/>
      <c r="B949" s="71"/>
      <c r="C949" s="27"/>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68"/>
      <c r="B950" s="71"/>
      <c r="C950" s="27"/>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68"/>
      <c r="B951" s="71"/>
      <c r="C951" s="27"/>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68"/>
      <c r="B952" s="71"/>
      <c r="C952" s="27"/>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68"/>
      <c r="B953" s="71"/>
      <c r="C953" s="27"/>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68"/>
      <c r="B954" s="71"/>
      <c r="C954" s="27"/>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68"/>
      <c r="B955" s="71"/>
      <c r="C955" s="27"/>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68"/>
      <c r="B956" s="71"/>
      <c r="C956" s="27"/>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68"/>
      <c r="B957" s="71"/>
      <c r="C957" s="27"/>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68"/>
      <c r="B958" s="71"/>
      <c r="C958" s="27"/>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68"/>
      <c r="B959" s="71"/>
      <c r="C959" s="27"/>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68"/>
      <c r="B960" s="71"/>
      <c r="C960" s="27"/>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68"/>
      <c r="B961" s="71"/>
      <c r="C961" s="27"/>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68"/>
      <c r="B962" s="71"/>
      <c r="C962" s="27"/>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68"/>
      <c r="B963" s="71"/>
      <c r="C963" s="27"/>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68"/>
      <c r="B964" s="71"/>
      <c r="C964" s="27"/>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68"/>
      <c r="B965" s="71"/>
      <c r="C965" s="27"/>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68"/>
      <c r="B966" s="71"/>
      <c r="C966" s="27"/>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68"/>
      <c r="B967" s="71"/>
      <c r="C967" s="27"/>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68"/>
      <c r="B968" s="71"/>
      <c r="C968" s="27"/>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68"/>
      <c r="B969" s="71"/>
      <c r="C969" s="27"/>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68"/>
      <c r="B970" s="71"/>
      <c r="C970" s="27"/>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68"/>
      <c r="B971" s="71"/>
      <c r="C971" s="27"/>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68"/>
      <c r="B972" s="71"/>
      <c r="C972" s="27"/>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68"/>
      <c r="B973" s="71"/>
      <c r="C973" s="27"/>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68"/>
      <c r="B974" s="71"/>
      <c r="C974" s="27"/>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68"/>
      <c r="B975" s="71"/>
      <c r="C975" s="27"/>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68"/>
      <c r="B976" s="71"/>
      <c r="C976" s="27"/>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68"/>
      <c r="B977" s="71"/>
      <c r="C977" s="27"/>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68"/>
      <c r="B978" s="71"/>
      <c r="C978" s="27"/>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68"/>
      <c r="B979" s="71"/>
      <c r="C979" s="27"/>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68"/>
      <c r="B980" s="71"/>
      <c r="C980" s="27"/>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68"/>
      <c r="B981" s="71"/>
      <c r="C981" s="27"/>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68"/>
      <c r="B982" s="71"/>
      <c r="C982" s="27"/>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68"/>
      <c r="B983" s="71"/>
      <c r="C983" s="27"/>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68"/>
      <c r="B984" s="71"/>
      <c r="C984" s="27"/>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68"/>
      <c r="B985" s="71"/>
      <c r="C985" s="27"/>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68"/>
      <c r="B986" s="71"/>
      <c r="C986" s="27"/>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68"/>
      <c r="B987" s="71"/>
      <c r="C987" s="27"/>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68"/>
      <c r="B988" s="71"/>
      <c r="C988" s="27"/>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68"/>
      <c r="B989" s="71"/>
      <c r="C989" s="27"/>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68"/>
      <c r="B990" s="71"/>
      <c r="C990" s="27"/>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68"/>
      <c r="B991" s="71"/>
      <c r="C991" s="27"/>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68"/>
      <c r="B992" s="71"/>
      <c r="C992" s="27"/>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68"/>
      <c r="B993" s="71"/>
      <c r="C993" s="27"/>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68"/>
      <c r="B994" s="71"/>
      <c r="C994" s="27"/>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68"/>
      <c r="B995" s="71"/>
      <c r="C995" s="27"/>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68"/>
      <c r="B996" s="71"/>
      <c r="C996" s="27"/>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68"/>
      <c r="B997" s="71"/>
      <c r="C997" s="27"/>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68"/>
      <c r="B998" s="71"/>
      <c r="C998" s="27"/>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68"/>
      <c r="B999" s="71"/>
      <c r="C999" s="27"/>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68"/>
      <c r="B1000" s="71"/>
      <c r="C1000" s="2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68"/>
      <c r="B1001" s="71"/>
      <c r="C1001" s="27"/>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68"/>
      <c r="B1002" s="71"/>
      <c r="C1002" s="27"/>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68"/>
      <c r="B1003" s="71"/>
      <c r="C1003" s="27"/>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68"/>
      <c r="B1004" s="71"/>
      <c r="C1004" s="27"/>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68"/>
      <c r="B1005" s="71"/>
      <c r="C1005" s="27"/>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68"/>
      <c r="B1006" s="71"/>
      <c r="C1006" s="27"/>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68"/>
      <c r="B1007" s="71"/>
      <c r="C1007" s="27"/>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68"/>
      <c r="B1008" s="71"/>
      <c r="C1008" s="27"/>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68"/>
      <c r="B1009" s="71"/>
      <c r="C1009" s="27"/>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68"/>
      <c r="B1010" s="71"/>
      <c r="C1010" s="27"/>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68"/>
      <c r="B1011" s="71"/>
      <c r="C1011" s="27"/>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68"/>
      <c r="B1012" s="71"/>
      <c r="C1012" s="27"/>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68"/>
      <c r="B1013" s="71"/>
      <c r="C1013" s="27"/>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68"/>
      <c r="B1014" s="71"/>
      <c r="C1014" s="27"/>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68"/>
      <c r="B1015" s="71"/>
      <c r="C1015" s="27"/>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68"/>
      <c r="B1016" s="71"/>
      <c r="C1016" s="27"/>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68"/>
      <c r="B1017" s="71"/>
      <c r="C1017" s="27"/>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68"/>
      <c r="B1018" s="71"/>
      <c r="C1018" s="27"/>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68"/>
      <c r="B1019" s="71"/>
      <c r="C1019" s="27"/>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68"/>
      <c r="B1020" s="71"/>
      <c r="C1020" s="27"/>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68"/>
      <c r="B1021" s="71"/>
      <c r="C1021" s="27"/>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68"/>
      <c r="B1022" s="71"/>
      <c r="C1022" s="27"/>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68"/>
      <c r="B1023" s="71"/>
      <c r="C1023" s="27"/>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68"/>
      <c r="B1024" s="71"/>
      <c r="C1024" s="27"/>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68"/>
      <c r="B1025" s="71"/>
      <c r="C1025" s="27"/>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68"/>
      <c r="B1026" s="71"/>
      <c r="C1026" s="27"/>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68"/>
      <c r="B1027" s="71"/>
      <c r="C1027" s="27"/>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68"/>
      <c r="B1028" s="71"/>
      <c r="C1028" s="27"/>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68"/>
      <c r="B1029" s="71"/>
      <c r="C1029" s="27"/>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68"/>
      <c r="B1030" s="71"/>
      <c r="C1030" s="27"/>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68"/>
      <c r="B1031" s="71"/>
      <c r="C1031" s="27"/>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68"/>
      <c r="B1032" s="71"/>
      <c r="C1032" s="27"/>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68"/>
      <c r="B1033" s="71"/>
      <c r="C1033" s="27"/>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68"/>
      <c r="B1034" s="71"/>
      <c r="C1034" s="27"/>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68"/>
      <c r="B1035" s="71"/>
      <c r="C1035" s="27"/>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68"/>
      <c r="B1036" s="71"/>
      <c r="C1036" s="27"/>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68"/>
      <c r="B1037" s="71"/>
      <c r="C1037" s="27"/>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68"/>
      <c r="B1038" s="71"/>
      <c r="C1038" s="27"/>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68"/>
      <c r="B1039" s="71"/>
      <c r="C1039" s="27"/>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68"/>
      <c r="B1040" s="71"/>
      <c r="C1040" s="27"/>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68"/>
      <c r="B1041" s="71"/>
      <c r="C1041" s="27"/>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68"/>
      <c r="B1042" s="71"/>
      <c r="C1042" s="27"/>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68"/>
      <c r="B1043" s="71"/>
      <c r="C1043" s="27"/>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68"/>
      <c r="B1044" s="71"/>
      <c r="C1044" s="27"/>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68"/>
      <c r="B1045" s="71"/>
      <c r="C1045" s="27"/>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68"/>
      <c r="B1046" s="71"/>
      <c r="C1046" s="27"/>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68"/>
      <c r="B1047" s="71"/>
      <c r="C1047" s="27"/>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68"/>
      <c r="B1048" s="71"/>
      <c r="C1048" s="27"/>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68"/>
      <c r="B1049" s="71"/>
      <c r="C1049" s="27"/>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68"/>
      <c r="B1050" s="71"/>
      <c r="C1050" s="27"/>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68"/>
      <c r="B1051" s="71"/>
      <c r="C1051" s="27"/>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68"/>
      <c r="B1052" s="71"/>
      <c r="C1052" s="27"/>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68"/>
      <c r="B1053" s="71"/>
      <c r="C1053" s="27"/>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68"/>
      <c r="B1054" s="71"/>
      <c r="C1054" s="27"/>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68"/>
      <c r="B1055" s="71"/>
      <c r="C1055" s="27"/>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68"/>
      <c r="B1056" s="71"/>
      <c r="C1056" s="27"/>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68"/>
      <c r="B1057" s="71"/>
      <c r="C1057" s="27"/>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68"/>
      <c r="B1058" s="71"/>
      <c r="C1058" s="27"/>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68"/>
      <c r="B1059" s="71"/>
      <c r="C1059" s="27"/>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68"/>
      <c r="B1060" s="71"/>
      <c r="C1060" s="27"/>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68"/>
      <c r="B1061" s="71"/>
      <c r="C1061" s="27"/>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68"/>
      <c r="B1062" s="71"/>
      <c r="C1062" s="27"/>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68"/>
      <c r="B1063" s="71"/>
      <c r="C1063" s="27"/>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68"/>
      <c r="B1064" s="71"/>
      <c r="C1064" s="27"/>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68"/>
      <c r="B1065" s="71"/>
      <c r="C1065" s="27"/>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68"/>
      <c r="B1066" s="71"/>
      <c r="C1066" s="27"/>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68"/>
      <c r="B1067" s="71"/>
      <c r="C1067" s="27"/>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68"/>
      <c r="B1068" s="71"/>
      <c r="C1068" s="27"/>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68"/>
      <c r="B1069" s="71"/>
      <c r="C1069" s="27"/>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68"/>
      <c r="B1070" s="71"/>
      <c r="C1070" s="27"/>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68"/>
      <c r="B1071" s="71"/>
      <c r="C1071" s="27"/>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68"/>
      <c r="B1072" s="71"/>
      <c r="C1072" s="27"/>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sheetData>
  <mergeCells count="25">
    <mergeCell ref="B99:B101"/>
    <mergeCell ref="B57:B58"/>
    <mergeCell ref="B61:B63"/>
    <mergeCell ref="B64:B66"/>
    <mergeCell ref="B68:B69"/>
    <mergeCell ref="B70:B71"/>
    <mergeCell ref="B74:B76"/>
    <mergeCell ref="B77:B79"/>
    <mergeCell ref="B81:B82"/>
    <mergeCell ref="B83:B84"/>
    <mergeCell ref="B87:B89"/>
    <mergeCell ref="B90:B92"/>
    <mergeCell ref="B94:B95"/>
    <mergeCell ref="B96:B97"/>
    <mergeCell ref="B3:B7"/>
    <mergeCell ref="B35:B37"/>
    <mergeCell ref="B38:B40"/>
    <mergeCell ref="B42:B43"/>
    <mergeCell ref="B8:B15"/>
    <mergeCell ref="B16:B20"/>
    <mergeCell ref="B44:B45"/>
    <mergeCell ref="B48:B50"/>
    <mergeCell ref="B51:B53"/>
    <mergeCell ref="B55:B56"/>
    <mergeCell ref="B22:B31"/>
  </mergeCells>
  <phoneticPr fontId="1"/>
  <hyperlinks>
    <hyperlink ref="C46" display="https://www.amazon.co.jp/Anker-PowerCore-%E3%83%A2%E3%83%90%E3%82%A4%E3%83%AB%E3%83%90%E3%83%83%E3%83%86%E3%83%AA%E3%83%BC-Android%E5%AF%BE%E5%BF%9C-2018%E5%B9%B411%E6%9C%88%E6%99%82%E7%82%B9/product-reviews/B019GNUT0C/ref=cm_cr_dp_d_show_all_top?ie=UTF8&amp;"/>
    <hyperlink ref="C59" display="https://www.amazon.co.jp/Anker-PowerCore-10000mAh-%E3%83%A2%E3%83%90%E3%82%A4%E3%83%AB%E3%83%90%E3%83%83%E3%83%86%E3%83%AA%E3%83%BC-Android%E5%90%84%E7%A8%AE%E5%AF%BE%E5%BF%9C/product-reviews/B01JYK1NKW/ref=cm_cr_dp_d_show_all_top?ie=UTF8&amp;reviewerType=all"/>
    <hyperlink ref="C72" r:id="rId1"/>
    <hyperlink ref="C85" r:id="rId2"/>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5" sqref="D15"/>
    </sheetView>
  </sheetViews>
  <sheetFormatPr defaultRowHeight="13.5"/>
  <cols>
    <col min="1" max="1" width="23.75" customWidth="1"/>
    <col min="2" max="6" width="25.625" customWidth="1"/>
  </cols>
  <sheetData>
    <row r="1" spans="1:26" ht="88.5" customHeight="1" thickBot="1">
      <c r="A1" s="3" t="s">
        <v>2</v>
      </c>
      <c r="B1" s="50" t="s">
        <v>3</v>
      </c>
      <c r="C1" s="51"/>
      <c r="D1" s="52"/>
      <c r="E1" s="1"/>
      <c r="F1" s="1"/>
      <c r="G1" s="1"/>
      <c r="H1" s="1"/>
      <c r="I1" s="1"/>
      <c r="J1" s="1"/>
      <c r="K1" s="1"/>
      <c r="L1" s="1"/>
      <c r="M1" s="1"/>
      <c r="N1" s="1"/>
      <c r="O1" s="1"/>
      <c r="P1" s="1"/>
      <c r="Q1" s="1"/>
      <c r="R1" s="1"/>
      <c r="S1" s="1"/>
      <c r="T1" s="1"/>
      <c r="U1" s="1"/>
      <c r="V1" s="1"/>
      <c r="W1" s="1"/>
      <c r="X1" s="1"/>
      <c r="Y1" s="1"/>
      <c r="Z1" s="1"/>
    </row>
    <row r="2" spans="1:26" ht="18.75" thickBot="1">
      <c r="A2" s="33"/>
      <c r="B2" s="33"/>
      <c r="C2" s="33"/>
      <c r="D2" s="33"/>
      <c r="E2" s="34"/>
      <c r="F2" s="34"/>
      <c r="G2" s="1"/>
      <c r="H2" s="1"/>
      <c r="I2" s="1"/>
      <c r="J2" s="1"/>
      <c r="K2" s="1"/>
      <c r="L2" s="1"/>
      <c r="M2" s="1"/>
      <c r="N2" s="1"/>
      <c r="O2" s="1"/>
      <c r="P2" s="1"/>
      <c r="Q2" s="1"/>
      <c r="R2" s="1"/>
      <c r="S2" s="1"/>
      <c r="T2" s="1"/>
      <c r="U2" s="1"/>
      <c r="V2" s="1"/>
      <c r="W2" s="1"/>
      <c r="X2" s="1"/>
      <c r="Y2" s="1"/>
      <c r="Z2" s="1"/>
    </row>
    <row r="3" spans="1:26" ht="41.25" thickBot="1">
      <c r="A3" s="38" t="s">
        <v>4</v>
      </c>
      <c r="B3" s="40" t="s">
        <v>149</v>
      </c>
      <c r="C3" s="40" t="s">
        <v>151</v>
      </c>
      <c r="D3" s="41" t="s">
        <v>153</v>
      </c>
      <c r="E3" s="39" t="s">
        <v>155</v>
      </c>
      <c r="F3" s="39" t="s">
        <v>157</v>
      </c>
      <c r="G3" s="16"/>
      <c r="H3" s="1"/>
      <c r="I3" s="1"/>
      <c r="J3" s="1"/>
      <c r="K3" s="1"/>
      <c r="L3" s="1"/>
      <c r="M3" s="1"/>
      <c r="N3" s="1"/>
      <c r="O3" s="1"/>
      <c r="P3" s="1"/>
      <c r="Q3" s="1"/>
      <c r="R3" s="1"/>
      <c r="S3" s="1"/>
      <c r="T3" s="1"/>
      <c r="U3" s="1"/>
      <c r="V3" s="1"/>
      <c r="W3" s="1"/>
      <c r="X3" s="1"/>
      <c r="Y3" s="1"/>
      <c r="Z3" s="1"/>
    </row>
    <row r="4" spans="1:26" ht="15.75" thickBot="1">
      <c r="A4" s="23" t="s">
        <v>83</v>
      </c>
      <c r="B4" s="37">
        <v>4</v>
      </c>
      <c r="C4" s="37">
        <v>4</v>
      </c>
      <c r="D4" s="37">
        <v>5</v>
      </c>
      <c r="E4" s="18">
        <v>5</v>
      </c>
      <c r="F4" s="18">
        <v>4</v>
      </c>
      <c r="G4" s="16"/>
      <c r="H4" s="1"/>
      <c r="I4" s="1"/>
      <c r="J4" s="1"/>
      <c r="K4" s="1"/>
      <c r="L4" s="1"/>
      <c r="M4" s="1"/>
      <c r="N4" s="1"/>
      <c r="O4" s="1"/>
      <c r="P4" s="1"/>
      <c r="Q4" s="1"/>
      <c r="R4" s="1"/>
      <c r="S4" s="1"/>
      <c r="T4" s="1"/>
      <c r="U4" s="1"/>
      <c r="V4" s="1"/>
      <c r="W4" s="1"/>
      <c r="X4" s="1"/>
      <c r="Y4" s="1"/>
      <c r="Z4" s="1"/>
    </row>
    <row r="5" spans="1:26" ht="15.75" thickBot="1">
      <c r="A5" s="23" t="s">
        <v>84</v>
      </c>
      <c r="B5" s="37">
        <v>4</v>
      </c>
      <c r="C5" s="37">
        <v>4</v>
      </c>
      <c r="D5" s="37">
        <v>4</v>
      </c>
      <c r="E5" s="18">
        <v>3</v>
      </c>
      <c r="F5" s="18">
        <v>3</v>
      </c>
      <c r="G5" s="16"/>
      <c r="H5" s="1"/>
      <c r="I5" s="1"/>
      <c r="J5" s="1"/>
      <c r="K5" s="1"/>
      <c r="L5" s="1"/>
      <c r="M5" s="1"/>
      <c r="N5" s="1"/>
      <c r="O5" s="1"/>
      <c r="P5" s="1"/>
      <c r="Q5" s="1"/>
      <c r="R5" s="1"/>
      <c r="S5" s="1"/>
      <c r="T5" s="1"/>
      <c r="U5" s="1"/>
      <c r="V5" s="1"/>
      <c r="W5" s="1"/>
      <c r="X5" s="1"/>
      <c r="Y5" s="1"/>
      <c r="Z5" s="1"/>
    </row>
    <row r="6" spans="1:26" ht="15.75" thickBot="1">
      <c r="A6" s="23" t="s">
        <v>88</v>
      </c>
      <c r="B6" s="37">
        <v>4</v>
      </c>
      <c r="C6" s="37">
        <v>5</v>
      </c>
      <c r="D6" s="37">
        <v>4</v>
      </c>
      <c r="E6" s="18">
        <v>3</v>
      </c>
      <c r="F6" s="18">
        <v>3</v>
      </c>
      <c r="G6" s="16"/>
      <c r="H6" s="1"/>
      <c r="I6" s="1"/>
      <c r="J6" s="1"/>
      <c r="K6" s="1"/>
      <c r="L6" s="1"/>
      <c r="M6" s="1"/>
      <c r="N6" s="1"/>
      <c r="O6" s="1"/>
      <c r="P6" s="1"/>
      <c r="Q6" s="1"/>
      <c r="R6" s="1"/>
      <c r="S6" s="1"/>
      <c r="T6" s="1"/>
      <c r="U6" s="1"/>
      <c r="V6" s="1"/>
      <c r="W6" s="1"/>
      <c r="X6" s="1"/>
      <c r="Y6" s="1"/>
      <c r="Z6" s="1"/>
    </row>
    <row r="7" spans="1:26" ht="15.75" thickBot="1">
      <c r="A7" s="23" t="s">
        <v>85</v>
      </c>
      <c r="B7" s="37">
        <v>5</v>
      </c>
      <c r="C7" s="37">
        <v>4</v>
      </c>
      <c r="D7" s="37">
        <v>1</v>
      </c>
      <c r="E7" s="18">
        <v>1</v>
      </c>
      <c r="F7" s="18">
        <v>3</v>
      </c>
      <c r="G7" s="16"/>
      <c r="H7" s="1"/>
      <c r="I7" s="1"/>
      <c r="J7" s="1"/>
      <c r="K7" s="1"/>
      <c r="L7" s="1"/>
      <c r="M7" s="1"/>
      <c r="N7" s="1"/>
      <c r="O7" s="1"/>
      <c r="P7" s="1"/>
      <c r="Q7" s="1"/>
      <c r="R7" s="1"/>
      <c r="S7" s="1"/>
      <c r="T7" s="1"/>
      <c r="U7" s="1"/>
      <c r="V7" s="1"/>
      <c r="W7" s="1"/>
      <c r="X7" s="1"/>
      <c r="Y7" s="1"/>
      <c r="Z7" s="1"/>
    </row>
    <row r="8" spans="1:26" ht="15.75" thickBot="1">
      <c r="A8" s="23" t="s">
        <v>86</v>
      </c>
      <c r="B8" s="37">
        <v>3</v>
      </c>
      <c r="C8" s="37">
        <v>3</v>
      </c>
      <c r="D8" s="37">
        <v>5</v>
      </c>
      <c r="E8" s="18">
        <v>5</v>
      </c>
      <c r="F8" s="18">
        <v>3</v>
      </c>
      <c r="G8" s="16"/>
      <c r="H8" s="1"/>
      <c r="I8" s="1"/>
      <c r="J8" s="1"/>
      <c r="K8" s="1"/>
      <c r="L8" s="1"/>
      <c r="M8" s="1"/>
      <c r="N8" s="1"/>
      <c r="O8" s="1"/>
      <c r="P8" s="1"/>
      <c r="Q8" s="1"/>
      <c r="R8" s="1"/>
      <c r="S8" s="1"/>
      <c r="T8" s="1"/>
      <c r="U8" s="1"/>
      <c r="V8" s="1"/>
      <c r="W8" s="1"/>
      <c r="X8" s="1"/>
      <c r="Y8" s="1"/>
      <c r="Z8" s="1"/>
    </row>
    <row r="9" spans="1:26" ht="15" thickBot="1">
      <c r="A9" s="35" t="s">
        <v>5</v>
      </c>
      <c r="B9" s="36">
        <f>SUM(B4:B8)</f>
        <v>20</v>
      </c>
      <c r="C9" s="36">
        <f t="shared" ref="C9:F9" si="0">SUM(C4:C8)</f>
        <v>20</v>
      </c>
      <c r="D9" s="36">
        <f t="shared" si="0"/>
        <v>19</v>
      </c>
      <c r="E9" s="36">
        <f t="shared" si="0"/>
        <v>17</v>
      </c>
      <c r="F9" s="36">
        <f t="shared" si="0"/>
        <v>16</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G11" sqref="G11"/>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t="s">
        <v>169</v>
      </c>
      <c r="C2" t="s">
        <v>170</v>
      </c>
    </row>
    <row r="3" spans="2:8">
      <c r="B3" s="7" t="s">
        <v>33</v>
      </c>
      <c r="C3" s="53" t="s">
        <v>171</v>
      </c>
      <c r="D3" s="53"/>
      <c r="E3" s="6" t="s">
        <v>197</v>
      </c>
      <c r="F3">
        <f>LEN(C3)</f>
        <v>35</v>
      </c>
      <c r="G3" t="s">
        <v>53</v>
      </c>
    </row>
    <row r="4" spans="2:8">
      <c r="B4" s="12"/>
      <c r="C4" s="10"/>
      <c r="D4" s="10"/>
      <c r="H4" t="s">
        <v>54</v>
      </c>
    </row>
    <row r="5" spans="2:8">
      <c r="B5" s="7" t="s">
        <v>46</v>
      </c>
      <c r="C5" s="7" t="s">
        <v>77</v>
      </c>
      <c r="D5" s="7" t="s">
        <v>47</v>
      </c>
      <c r="E5" s="7" t="s">
        <v>176</v>
      </c>
      <c r="H5" t="s">
        <v>55</v>
      </c>
    </row>
    <row r="6" spans="2:8">
      <c r="B6" s="7" t="s">
        <v>31</v>
      </c>
      <c r="C6" s="6" t="str">
        <f>IF(C29="","",SUBSTITUTE(MID(C29,FIND("src=",C29)+5,FIND("alt",C29)-FIND("src=",C29)-7),"amp;",""))</f>
        <v>https://images-fe.ssl-images-amazon.com/images/I/31w3wAg-D9L.jpg</v>
      </c>
      <c r="D6" s="6" t="str">
        <f>アンケート!C34</f>
        <v xml:space="preserve">Anker PowerCore 10000 (10000mAh 最小最軽量 大容量 モバイルバッテリー) </v>
      </c>
      <c r="E6" s="45">
        <v>2799</v>
      </c>
    </row>
    <row r="7" spans="2:8">
      <c r="B7" s="7" t="s">
        <v>30</v>
      </c>
      <c r="C7" s="6" t="str">
        <f>IF(C31="","",SUBSTITUTE(MID(C31,FIND("src=",C31)+5,FIND("alt",C31)-FIND("src=",C31)-7),"amp;",""))</f>
        <v>https://images-fe.ssl-images-amazon.com/images/I/31kQkGE1mBL.jpg</v>
      </c>
      <c r="D7" s="6" t="str">
        <f>アンケート!C47</f>
        <v>Anker PowerCore Speed 10000 QC(10000mAh 大容量 モバイルバッテリー)</v>
      </c>
      <c r="E7" s="45">
        <v>2999</v>
      </c>
    </row>
    <row r="8" spans="2:8">
      <c r="B8" s="7" t="s">
        <v>29</v>
      </c>
      <c r="C8" s="6" t="str">
        <f>IF(C33="","",SUBSTITUTE(MID(C33,FIND("src=",C33)+5,FIND("alt",C33)-FIND("src=",C33)-7),"amp;",""))</f>
        <v>https://images-fe.ssl-images-amazon.com/images/I/31yRZxyP0TL.jpg</v>
      </c>
      <c r="D8" s="6" t="str">
        <f>アンケート!C60</f>
        <v xml:space="preserve">Anker PowerCore 26800 (26800mAh 超大容量 パソコン 充電 バッテリー) </v>
      </c>
      <c r="E8" s="46">
        <v>5999</v>
      </c>
    </row>
    <row r="9" spans="2:8">
      <c r="B9" s="7" t="s">
        <v>64</v>
      </c>
      <c r="C9" s="6" t="str">
        <f>IF(C35="","",SUBSTITUTE(MID(C35,FIND("src=",C35)+5,FIND("alt",C35)-FIND("src=",C35)-7),"amp;",""))</f>
        <v>https://images-fe.ssl-images-amazon.com/images/I/41mwXDxbOVL.jpg</v>
      </c>
      <c r="D9" s="6" t="str">
        <f>アンケート!C29</f>
        <v>RAVPower USB-C 26800mAh</v>
      </c>
      <c r="E9" s="45">
        <v>6999</v>
      </c>
    </row>
    <row r="10" spans="2:8">
      <c r="B10" s="7" t="s">
        <v>65</v>
      </c>
      <c r="C10" s="6" t="str">
        <f>IF(C37="","",SUBSTITUTE(MID(C37,FIND("src=",C37)+5,FIND("alt",C37)-FIND("src=",C37)-7),"amp;",""))</f>
        <v>https://images-fe.ssl-images-amazon.com/images/I/41wUJMHVijL.jpg</v>
      </c>
      <c r="D10" s="6" t="str">
        <f>アンケート!C31</f>
        <v>Poweradd Pilot 2GS 10000mAh</v>
      </c>
      <c r="E10" s="47">
        <v>1899</v>
      </c>
    </row>
    <row r="13" spans="2:8">
      <c r="B13" s="63" t="s">
        <v>28</v>
      </c>
      <c r="C13" s="64"/>
      <c r="D13" s="64"/>
      <c r="E13" s="64"/>
      <c r="F13" s="65"/>
    </row>
    <row r="14" spans="2:8">
      <c r="B14" s="11" t="s">
        <v>34</v>
      </c>
      <c r="C14" s="11" t="s">
        <v>35</v>
      </c>
      <c r="D14" s="11" t="s">
        <v>36</v>
      </c>
      <c r="E14" s="11" t="s">
        <v>37</v>
      </c>
      <c r="F14" s="11" t="s">
        <v>38</v>
      </c>
    </row>
    <row r="15" spans="2:8">
      <c r="B15" s="57" t="s">
        <v>31</v>
      </c>
      <c r="C15" s="53" t="str">
        <f>アンケート!C46</f>
        <v>https://www.amazon.co.jp/Anker-PowerCore-%E3%83%A2%E3%83%90%E3%82%A4%E3%83%AB%E3%83%90%E3%83%83%E3%83%86%E3%83%AA%E3%83%BC-Android%E5%AF%BE%E5%BF%9C-2018%E5%B9%B411%E6%9C%88%E6%99%82%E7%82%B9/product-reviews/B019GNUT0C/ref=cm_cr_dp_d_show_all_top?ie=UTF8&amp;reviewerType=all_reviews</v>
      </c>
      <c r="D15" s="61">
        <f>SQL!A11+1</f>
        <v>320</v>
      </c>
      <c r="E15" s="6" t="str">
        <f>アンケート!C44</f>
        <v>30代男性</v>
      </c>
      <c r="F15" s="6" t="str">
        <f>IF(ISERROR(FIND("女",E15)),"m","w")&amp;"_"&amp;LEFT(E15,2)&amp;"_"&amp;"2"</f>
        <v>m_30_2</v>
      </c>
    </row>
    <row r="16" spans="2:8">
      <c r="B16" s="58"/>
      <c r="C16" s="53"/>
      <c r="D16" s="62"/>
      <c r="E16" s="6" t="str">
        <f>アンケート!C45</f>
        <v>40代男性</v>
      </c>
      <c r="F16" s="6" t="str">
        <f>IF(ISERROR(FIND("女",E16)),"m","w")&amp;"_"&amp;LEFT(E16,2)&amp;"_"&amp;"1"</f>
        <v>m_40_1</v>
      </c>
    </row>
    <row r="17" spans="2:6">
      <c r="B17" s="57" t="s">
        <v>30</v>
      </c>
      <c r="C17" s="53" t="str">
        <f>アンケート!C59</f>
        <v>https://www.amazon.co.jp/Anker-PowerCore-10000mAh-%E3%83%A2%E3%83%90%E3%82%A4%E3%83%AB%E3%83%90%E3%83%83%E3%83%86%E3%83%AA%E3%83%BC-Android%E5%90%84%E7%A8%AE%E5%AF%BE%E5%BF%9C/product-reviews/B01JYK1NKW/ref=cm_cr_dp_d_show_all_top?ie=UTF8&amp;reviewerType=all_reviews</v>
      </c>
      <c r="D17" s="61">
        <f>IF(D15="","",D15+1)</f>
        <v>321</v>
      </c>
      <c r="E17" s="6" t="str">
        <f>アンケート!C57</f>
        <v>30代男性</v>
      </c>
      <c r="F17" s="6" t="str">
        <f>IF(ISERROR(FIND("女",E17)),"m","w")&amp;"_"&amp;LEFT(E17,2)&amp;"_"&amp;"2"</f>
        <v>m_30_2</v>
      </c>
    </row>
    <row r="18" spans="2:6">
      <c r="B18" s="58"/>
      <c r="C18" s="53"/>
      <c r="D18" s="62"/>
      <c r="E18" s="6" t="str">
        <f>アンケート!C58</f>
        <v>20代男性</v>
      </c>
      <c r="F18" s="6" t="str">
        <f>IF(ISERROR(FIND("女",E18)),"m","w")&amp;"_"&amp;LEFT(E18,2)&amp;"_"&amp;"1"</f>
        <v>m_20_1</v>
      </c>
    </row>
    <row r="19" spans="2:6">
      <c r="B19" s="57" t="s">
        <v>29</v>
      </c>
      <c r="C19" s="53" t="str">
        <f>アンケート!C72</f>
        <v>http://www.cosme.net/product/product_id/317222/reviews</v>
      </c>
      <c r="D19" s="61">
        <f>IF(D17="","",D17+1)</f>
        <v>322</v>
      </c>
      <c r="E19" s="6" t="str">
        <f>アンケート!C70</f>
        <v>50代男性</v>
      </c>
      <c r="F19" s="6" t="str">
        <f>IF(ISERROR(FIND("女",E19)),"m","w")&amp;"_"&amp;LEFT(E19,2)&amp;"_"&amp;"2"</f>
        <v>m_50_2</v>
      </c>
    </row>
    <row r="20" spans="2:6">
      <c r="B20" s="58"/>
      <c r="C20" s="53"/>
      <c r="D20" s="62"/>
      <c r="E20" s="6" t="str">
        <f>アンケート!C71</f>
        <v>30代男性</v>
      </c>
      <c r="F20" s="6" t="str">
        <f t="shared" ref="F20" si="0">IF(ISERROR(FIND("女",E20)),"m","w")&amp;"_"&amp;LEFT(E20,2)&amp;"_"&amp;"1"</f>
        <v>m_30_1</v>
      </c>
    </row>
    <row r="21" spans="2:6">
      <c r="B21" s="57" t="s">
        <v>66</v>
      </c>
      <c r="C21" s="59" t="str">
        <f>アンケート!C85</f>
        <v>https://www.amazon.co.jp/RAVPower-26800mAh-USB-C%E3%82%B1%E3%83%BC%E3%83%96%E3%83%AB%E4%BB%98-MacBook-RP-PB058/product-reviews/B06XTLKRKY/ref=cm_cr_dp_d_show_all_top?ie=UTF8&amp;reviewerType=all_reviews</v>
      </c>
      <c r="D21" s="61">
        <f>IF(D19="","",D19+1)</f>
        <v>323</v>
      </c>
      <c r="E21" s="6" t="str">
        <f>アンケート!C83</f>
        <v>20代男性</v>
      </c>
      <c r="F21" s="6" t="str">
        <f>IF(ISERROR(FIND("女",E21)),"m","w")&amp;"_"&amp;LEFT(E21,2)&amp;"_"&amp;"2"</f>
        <v>m_20_2</v>
      </c>
    </row>
    <row r="22" spans="2:6">
      <c r="B22" s="58"/>
      <c r="C22" s="60"/>
      <c r="D22" s="62"/>
      <c r="E22" s="6" t="str">
        <f>アンケート!C84</f>
        <v>20代男性</v>
      </c>
      <c r="F22" s="6" t="str">
        <f t="shared" ref="F22" si="1">IF(ISERROR(FIND("女",E22)),"m","w")&amp;"_"&amp;LEFT(E22,2)&amp;"_"&amp;"1"</f>
        <v>m_20_1</v>
      </c>
    </row>
    <row r="23" spans="2:6">
      <c r="B23" s="57" t="s">
        <v>67</v>
      </c>
      <c r="C23" s="59">
        <f>アンケート!C98</f>
        <v>0</v>
      </c>
      <c r="D23" s="61">
        <f>IF(D21="","",D21+1)</f>
        <v>324</v>
      </c>
      <c r="E23" s="6" t="str">
        <f>アンケート!C96</f>
        <v>50代男性</v>
      </c>
      <c r="F23" s="6" t="str">
        <f>IF(ISERROR(FIND("女",E23)),"m","w")&amp;"_"&amp;LEFT(E23,2)&amp;"_"&amp;"2"</f>
        <v>m_50_2</v>
      </c>
    </row>
    <row r="24" spans="2:6">
      <c r="B24" s="58"/>
      <c r="C24" s="60"/>
      <c r="D24" s="62"/>
      <c r="E24" s="6" t="str">
        <f>アンケート!C97</f>
        <v>30代男性</v>
      </c>
      <c r="F24" s="6" t="str">
        <f t="shared" ref="F24" si="2">IF(ISERROR(FIND("女",E24)),"m","w")&amp;"_"&amp;LEFT(E24,2)&amp;"_"&amp;"1"</f>
        <v>m_30_1</v>
      </c>
    </row>
    <row r="25" spans="2:6">
      <c r="D25" s="10"/>
    </row>
    <row r="26" spans="2:6">
      <c r="D26" s="10"/>
    </row>
    <row r="27" spans="2:6">
      <c r="B27" s="55" t="s">
        <v>39</v>
      </c>
      <c r="C27" s="55"/>
      <c r="D27" s="55"/>
      <c r="E27" s="55"/>
      <c r="F27" s="55"/>
    </row>
    <row r="28" spans="2:6">
      <c r="B28" s="13" t="s">
        <v>46</v>
      </c>
      <c r="C28" s="13" t="s">
        <v>43</v>
      </c>
      <c r="D28" s="55" t="s">
        <v>44</v>
      </c>
      <c r="E28" s="55"/>
      <c r="F28" s="13" t="s">
        <v>45</v>
      </c>
    </row>
    <row r="29" spans="2:6">
      <c r="B29" s="55" t="s">
        <v>40</v>
      </c>
      <c r="C29" s="6" t="s">
        <v>159</v>
      </c>
      <c r="D29" s="56" t="str">
        <f t="shared" ref="D29:D34" si="3">IF(C29="","",SUBSTITUTE(MID(C29,FIND("href=",C29)+6,FIND("rel=",C29)-FIND("href=",C29)-8),"amp;",""))</f>
        <v>//af.moshimo.com/af/c/click?a_id=988731&amp;p_id=170&amp;pc_id=185&amp;pl_id=4062&amp;url=https%3A%2F%2Fwww.amazon.co.jp%2FAnker-PowerCore-%25E3%2583%25A2%25E3%2583%2590%25E3%2582%25A4%25E3%2583%25AB%25E3%2583%2590%25E3%2583%2583%25E3%2583%2586%25E3%2583%25AA%25E3%2583%25BC-Android%25E5%25AF%25BE%25E5%25BF%259C-2018%25E5%25B9%25B411%25E6%259C%2588%25E6%2599%2582%25E7%2582%25B9%2Fdp%2FB019GNUT0C</v>
      </c>
      <c r="E29" s="56"/>
      <c r="F29" s="6" t="str">
        <f>IF(ISERROR(FIND("amazon",C29)),IF(ISERROR(FIND("rakuten",C29)),"","楽天"),"Amazon")</f>
        <v>Amazon</v>
      </c>
    </row>
    <row r="30" spans="2:6">
      <c r="B30" s="55"/>
      <c r="C30" s="6" t="s">
        <v>161</v>
      </c>
      <c r="D30" s="56" t="str">
        <f t="shared" si="3"/>
        <v>//af.moshimo.com/af/c/click?a_id=988729&amp;p_id=54&amp;pc_id=54&amp;pl_id=616&amp;url=https%3A%2F%2Fitem.rakuten.co.jp%2Fp-peach%2Fca_b019gnut0c%2F&amp;m=http%3A%2F%2Fm.rakuten.co.jp%2Fp-peach%2Fi%2F10001051%2F&amp;r_v=g00sp8f3.9tq3ed96.g00sp8f3.9tq3f34e</v>
      </c>
      <c r="E30" s="56"/>
      <c r="F30" s="6" t="str">
        <f t="shared" ref="F30:F38" si="4">IF(ISERROR(FIND("amazon",C30)),IF(ISERROR(FIND("rakuten",C30)),"","楽天"),"Amazon")</f>
        <v>楽天</v>
      </c>
    </row>
    <row r="31" spans="2:6">
      <c r="B31" s="55" t="s">
        <v>41</v>
      </c>
      <c r="C31" s="6" t="s">
        <v>160</v>
      </c>
      <c r="D31" s="56" t="str">
        <f t="shared" si="3"/>
        <v>//af.moshimo.com/af/c/click?a_id=988731&amp;p_id=170&amp;pc_id=185&amp;pl_id=4062&amp;url=https%3A%2F%2Fwww.amazon.co.jp%2FAnker-PowerCore-10000mAh-%25E3%2583%25A2%25E3%2583%2590%25E3%2582%25A4%25E3%2583%25AB%25E3%2583%2590%25E3%2583%2583%25E3%2583%2586%25E3%2583%25AA%25E3%2583%25BC-Android%25E5%2590%2584%25E7%25A8%25AE%25E5%25AF%25BE%25E5%25BF%259C%2Fdp%2FB01JYK1NKW</v>
      </c>
      <c r="E31" s="56"/>
      <c r="F31" s="6" t="str">
        <f t="shared" si="4"/>
        <v>Amazon</v>
      </c>
    </row>
    <row r="32" spans="2:6">
      <c r="B32" s="55"/>
      <c r="C32" s="6" t="s">
        <v>162</v>
      </c>
      <c r="D32" s="56" t="str">
        <f t="shared" si="3"/>
        <v>//af.moshimo.com/af/c/click?a_id=988729&amp;p_id=54&amp;pc_id=54&amp;pl_id=616&amp;url=https%3A%2F%2Fitem.rakuten.co.jp%2Fanker%2Fa1266011%2F&amp;m=http%3A%2F%2Fm.rakuten.co.jp%2Fanker%2Fi%2F10000395%2F&amp;r_v=g00rr093.9tq3ef13.g00rr093.9tq3fb46</v>
      </c>
      <c r="E32" s="56"/>
      <c r="F32" s="6" t="str">
        <f t="shared" si="4"/>
        <v>楽天</v>
      </c>
    </row>
    <row r="33" spans="2:6">
      <c r="B33" s="55" t="s">
        <v>42</v>
      </c>
      <c r="C33" s="6" t="s">
        <v>163</v>
      </c>
      <c r="D33" s="56" t="str">
        <f t="shared" si="3"/>
        <v>//af.moshimo.com/af/c/click?a_id=988731&amp;p_id=170&amp;pc_id=185&amp;pl_id=4062&amp;url=https%3A%2F%2Fwww.amazon.co.jp%2FAnker-PowerCore-%25E3%2580%2590%25E3%2583%2587%25E3%2583%25A5%25E3%2582%25A2%25E3%2583%25AB%25E5%2585%25A5%25E5%258A%259B%25E3%2583%259D%25E3%2583%25BC%25E3%2583%2588-3%25E5%258F%25B0%25E5%2590%258C%25E6%2599%2582%25E5%2585%2585%25E9%259B%25BB%25E3%2580%2591iPhone-%25E6%2596%25B0%25E3%2581%2597%25E3%2581%2584MacBook%25E4%25BB%2596%25E5%2590%2584%25E7%25A8%25AE%25E5%25AF%25BE%25E5%25BF%259C%2Fdp%2FB01JYL3IF4</v>
      </c>
      <c r="E33" s="56"/>
      <c r="F33" s="6" t="str">
        <f t="shared" si="4"/>
        <v>Amazon</v>
      </c>
    </row>
    <row r="34" spans="2:6">
      <c r="B34" s="55"/>
      <c r="C34" s="6"/>
      <c r="D34" s="56" t="str">
        <f t="shared" si="3"/>
        <v/>
      </c>
      <c r="E34" s="56"/>
      <c r="F34" s="6" t="str">
        <f t="shared" si="4"/>
        <v/>
      </c>
    </row>
    <row r="35" spans="2:6">
      <c r="B35" s="55" t="s">
        <v>66</v>
      </c>
      <c r="C35" s="6" t="s">
        <v>164</v>
      </c>
      <c r="D35" s="56" t="str">
        <f t="shared" ref="D35:D38" si="5">IF(C35="","",SUBSTITUTE(MID(C35,FIND("href=",C35)+6,FIND("rel=",C35)-FIND("href=",C35)-8),"amp;",""))</f>
        <v>//af.moshimo.com/af/c/click?a_id=988731&amp;p_id=170&amp;pc_id=185&amp;pl_id=4062&amp;url=https%3A%2F%2Fwww.amazon.co.jp%2FRAVPower-26800mAh-USB-C%25E3%2582%25B1%25E3%2583%25BC%25E3%2583%2596%25E3%2583%25AB%25E4%25BB%2598-MacBook-RP-PB058%2Fdp%2FB06XTLKRKY</v>
      </c>
      <c r="E35" s="56"/>
      <c r="F35" s="6" t="str">
        <f t="shared" si="4"/>
        <v>Amazon</v>
      </c>
    </row>
    <row r="36" spans="2:6">
      <c r="B36" s="55"/>
      <c r="C36" s="6" t="s">
        <v>165</v>
      </c>
      <c r="D36" s="56" t="str">
        <f t="shared" si="5"/>
        <v>//af.moshimo.com/af/c/click?a_id=988729&amp;p_id=54&amp;pc_id=54&amp;pl_id=616&amp;url=https%3A%2F%2Fitem.rakuten.co.jp%2Fp-peach%2Fca_b06xtlkrky%2F&amp;m=http%3A%2F%2Fm.rakuten.co.jp%2Fp-peach%2Fi%2F10001861%2F&amp;r_v=g00sp8f3.9tq3ed96.g00sp8f3.9tq3f34e</v>
      </c>
      <c r="E36" s="56"/>
      <c r="F36" s="6" t="str">
        <f t="shared" si="4"/>
        <v>楽天</v>
      </c>
    </row>
    <row r="37" spans="2:6">
      <c r="B37" s="55" t="s">
        <v>67</v>
      </c>
      <c r="C37" s="6" t="s">
        <v>166</v>
      </c>
      <c r="D37" s="56" t="str">
        <f t="shared" si="5"/>
        <v>//af.moshimo.com/af/c/click?a_id=988731&amp;p_id=170&amp;pc_id=185&amp;pl_id=4062&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v>
      </c>
      <c r="E37" s="56"/>
      <c r="F37" s="6" t="str">
        <f t="shared" si="4"/>
        <v>Amazon</v>
      </c>
    </row>
    <row r="38" spans="2:6">
      <c r="B38" s="55"/>
      <c r="C38" s="6" t="s">
        <v>167</v>
      </c>
      <c r="D38" s="56" t="str">
        <f t="shared" si="5"/>
        <v>//af.moshimo.com/af/c/click?a_id=988729&amp;p_id=54&amp;pc_id=54&amp;pl_id=616&amp;url=https%3A%2F%2Fitem.rakuten.co.jp%2Faoiboeki%2F10005887%2F&amp;m=http%3A%2F%2Fm.rakuten.co.jp%2Faoiboeki%2Fi%2F10005887%2F&amp;r_v=g00s5q73.9tq3e371.g00s5q73.9tq3f435</v>
      </c>
      <c r="E38" s="56"/>
      <c r="F38" s="6" t="str">
        <f t="shared" si="4"/>
        <v>楽天</v>
      </c>
    </row>
    <row r="39" spans="2:6">
      <c r="D39" s="10"/>
    </row>
    <row r="41" spans="2:6">
      <c r="B41" s="54" t="s">
        <v>76</v>
      </c>
      <c r="C41" s="54"/>
      <c r="D41" s="54"/>
      <c r="E41" s="54"/>
      <c r="F41" s="54"/>
    </row>
    <row r="42" spans="2:6">
      <c r="B42" s="42" t="s">
        <v>74</v>
      </c>
      <c r="C42" s="53"/>
      <c r="D42" s="53"/>
      <c r="E42" s="53"/>
      <c r="F42" s="53"/>
    </row>
    <row r="43" spans="2:6">
      <c r="B43" s="42" t="s">
        <v>75</v>
      </c>
      <c r="C43" s="53" t="s">
        <v>168</v>
      </c>
      <c r="D43" s="53"/>
      <c r="E43" s="53"/>
      <c r="F43" s="53"/>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hyperlinks>
    <hyperlink ref="E10" r:id="rId1" display="https://www.amazon.co.jp/gp/slredirect/picassoRedirect.html/ref=pa_sp_atf_aps_sr_pg1_1?ie=UTF8&amp;adId=A3P912YTALNSGX&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2Fref%3Dsr_1_1_sspa%3Fie%3DUTF8%26qid%3D1545137145%26sr%3D8-1-spons%26keywords%3DPoweradd%2BPilot%2B2GS%2B10000mAh%26psc%3D1&amp;qualifier=1545137144&amp;id=8066407461329102&amp;widgetName=sp_atf"/>
  </hyperlinks>
  <pageMargins left="0.7" right="0.7" top="0.75" bottom="0.75"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9"/>
  <sheetViews>
    <sheetView topLeftCell="A37" workbookViewId="0">
      <selection activeCell="F46" sqref="F46"/>
    </sheetView>
  </sheetViews>
  <sheetFormatPr defaultRowHeight="13.5"/>
  <cols>
    <col min="1" max="1" width="67.375" bestFit="1" customWidth="1"/>
  </cols>
  <sheetData>
    <row r="1" spans="1:1">
      <c r="A1" t="str">
        <f>入力シート!C3</f>
        <v>【モバイルバッテリーのおすすめ5選】大容量で高性能なバッテリーはこれ！</v>
      </c>
    </row>
    <row r="2" spans="1:1">
      <c r="A2" s="4" t="str">
        <f>CONCATENATE("&lt;h2&gt;はじめに ",入力シート!E3,"&lt;/h2&gt;")</f>
        <v>&lt;h2&gt;はじめに 【モバイルバッテリーのおすすめ5選】&lt;/h2&gt;</v>
      </c>
    </row>
    <row r="3" spans="1:1">
      <c r="A3" s="4" t="s">
        <v>72</v>
      </c>
    </row>
    <row r="4" spans="1:1">
      <c r="A4" s="4"/>
    </row>
    <row r="5" spans="1:1">
      <c r="A5" s="4" t="s">
        <v>81</v>
      </c>
    </row>
    <row r="6" spans="1:1">
      <c r="A6" s="4" t="s">
        <v>17</v>
      </c>
    </row>
    <row r="7" spans="1:1">
      <c r="A7" s="5" t="s">
        <v>18</v>
      </c>
    </row>
    <row r="8" spans="1:1">
      <c r="A8" s="4" t="str">
        <f>CONCATENATE("&lt;li&gt;", アンケート!C99, "&lt;/li&gt;")</f>
        <v>&lt;li&gt;高性能なモバイルバッテリーを探している方&lt;/li&gt;</v>
      </c>
    </row>
    <row r="9" spans="1:1">
      <c r="A9" s="4" t="str">
        <f>CONCATENATE("&lt;li&gt;", アンケート!C100, "&lt;/li&gt;")</f>
        <v>&lt;li&gt;大容量でおすすめのモバイルバッテリーを知りたい方&lt;/li&gt;</v>
      </c>
    </row>
    <row r="10" spans="1:1">
      <c r="A10" s="4" t="str">
        <f>CONCATENATE("&lt;li&gt;", アンケート!C101, "&lt;/li&gt;")</f>
        <v>&lt;li&gt;iPhone用やAnadroid用のモバイルバッテリーの違いを知りたい方&lt;/li&gt;</v>
      </c>
    </row>
    <row r="11" spans="1:1">
      <c r="A11" s="4" t="s">
        <v>19</v>
      </c>
    </row>
    <row r="12" spans="1:1">
      <c r="A12" s="4" t="s">
        <v>20</v>
      </c>
    </row>
    <row r="13" spans="1:1">
      <c r="A13" t="s">
        <v>172</v>
      </c>
    </row>
    <row r="14" spans="1:1">
      <c r="A14" s="4"/>
    </row>
    <row r="15" spans="1:1" s="32" customFormat="1">
      <c r="A15" s="43"/>
    </row>
    <row r="16" spans="1:1">
      <c r="A16" s="4" t="str">
        <f>"&lt;h2&gt;"&amp;アンケート!C2&amp;"の選び方のポイント&lt;/h2&gt;"</f>
        <v>&lt;h2&gt;モバイルバッテリーの選び方のポイント&lt;/h2&gt;</v>
      </c>
    </row>
    <row r="17" spans="1:1">
      <c r="A17" s="4" t="s">
        <v>71</v>
      </c>
    </row>
    <row r="18" spans="1:1">
      <c r="A18" s="4" t="s">
        <v>68</v>
      </c>
    </row>
    <row r="19" spans="1:1">
      <c r="A19" s="4" t="str">
        <f>"&lt;li&gt;"&amp;アンケート!C8&amp;"&lt;/li&gt;"</f>
        <v>&lt;li&gt;バッテリー容量&lt;/li&gt;</v>
      </c>
    </row>
    <row r="20" spans="1:1">
      <c r="A20" s="4" t="str">
        <f>"&lt;li&gt;"&amp;アンケート!C10&amp;"&lt;/li&gt;"</f>
        <v>&lt;li&gt;充電の速さ&lt;/li&gt;</v>
      </c>
    </row>
    <row r="21" spans="1:1">
      <c r="A21" s="4" t="str">
        <f>"&lt;li&gt;"&amp;アンケート!C12&amp;"&lt;/li&gt;"</f>
        <v>&lt;li&gt;重量&lt;/li&gt;</v>
      </c>
    </row>
    <row r="22" spans="1:1">
      <c r="A22" s="4" t="str">
        <f>"&lt;li&gt;"&amp;アンケート!C14&amp;"&lt;/li&gt;"</f>
        <v>&lt;li&gt;急速充電対応&lt;/li&gt;</v>
      </c>
    </row>
    <row r="23" spans="1:1">
      <c r="A23" s="4" t="s">
        <v>69</v>
      </c>
    </row>
    <row r="24" spans="1:1">
      <c r="A24" s="4" t="s">
        <v>70</v>
      </c>
    </row>
    <row r="25" spans="1:1">
      <c r="A25" t="str">
        <f>"&lt;h3&gt;"&amp;アンケート!C2&amp;"ポイント①：　"&amp;アンケート!C8&amp;"&lt;/h3&gt;"</f>
        <v>&lt;h3&gt;モバイルバッテリーポイント①：　バッテリー容量&lt;/h3&gt;</v>
      </c>
    </row>
    <row r="26" spans="1:1">
      <c r="A26" s="4" t="s">
        <v>6</v>
      </c>
    </row>
    <row r="27" spans="1:1">
      <c r="A27" s="4" t="str">
        <f>アンケート!C9</f>
        <v>モバイルバッテリーを選ぶ際に最も重要なのが、バッテリー容量です。
容量は、「mAh（ミリアンペア・アワー）」で表記され、この大きさによって容量が決まります。
注意が必要なポイントが、モバイルバッテリーの容量のうち６～７割ほどしか、実際に使用することができない点があります。
バッテリーの熱によってエネルギーが消費されてしまうからです。
モバイルバッテリーの容量は、用途によって決めることが大切です。
目安としては、
スマートフォンを１回充電⇒2000～3000mAh
タブレットを１回充電⇒4000～8000mAh
ノートPCを１回充電⇒10000mAh～
という感じですので、何を充電するのか？何回充電するのか？を考えて、モバイルバッテリーの容量は決めるといいでしょう。
具体的には、
スマートフォンの充電用とする場合は、「10000mAh」
タブレットやノートＰＣなど大容量機器を充電する場合は、「20000mAh以上」
を選ぶといいと思います！</v>
      </c>
    </row>
    <row r="28" spans="1:1">
      <c r="A28" s="4" t="s">
        <v>7</v>
      </c>
    </row>
    <row r="29" spans="1:1">
      <c r="A29" t="str">
        <f>"&lt;h3&gt;"&amp;アンケート!C2&amp;"ポイント②：　"&amp;アンケート!C10&amp;"&lt;/h3&gt;"</f>
        <v>&lt;h3&gt;モバイルバッテリーポイント②：　充電の速さ&lt;/h3&gt;</v>
      </c>
    </row>
    <row r="30" spans="1:1">
      <c r="A30" s="4" t="s">
        <v>6</v>
      </c>
    </row>
    <row r="31" spans="1:1">
      <c r="A31" s="4" t="str">
        <f>アンケート!C11</f>
        <v>次に重要なのが、「充電の速さ」です。
大容量のバッテリーでも、充電速度が遅いと、バッテリーを常につけておくハメにもなりかねません。
そこで、充電の速さに大きく関係するのが、「出力Ａ（アンペア）」です！
以前までは、１Ａのモバイルバッテリーが主流でしたが、最近では２A以上のモバイルバッテリーが登場してきています。
ですので、２Ａ以上かどうかを目安として選ぶことをおすすめします！
また、マルチポート対応（複数ポート）の場合は、複数のポートで充電する場合にどうなるのかも忘れずにチェックしたいポイントです。</v>
      </c>
    </row>
    <row r="32" spans="1:1">
      <c r="A32" s="4" t="s">
        <v>7</v>
      </c>
    </row>
    <row r="33" spans="1:1">
      <c r="A33" t="str">
        <f>"&lt;h3&gt;"&amp;アンケート!C2&amp;"ポイント③：　"&amp;アンケート!C12&amp;"&lt;/h3&gt;"</f>
        <v>&lt;h3&gt;モバイルバッテリーポイント③：　重量&lt;/h3&gt;</v>
      </c>
    </row>
    <row r="34" spans="1:1">
      <c r="A34" s="4" t="s">
        <v>6</v>
      </c>
    </row>
    <row r="35" spans="1:1">
      <c r="A35" s="4" t="str">
        <f>アンケート!C13</f>
        <v>最近では、高性能だけでなく、小型化も進んできています。
モバイルバッテリーを使用したことがある人ならわかると思いますが、モバイルバッテリーの重量は忘れがちなポイントですよね。
高性能に目を取られ、重量を忘れていると、思わぬ落とし穴があります。
モバイルバッテリーの容量が増えると、重量も増えるため、容量とのバランスを考えることが大事になってきます。</v>
      </c>
    </row>
    <row r="36" spans="1:1">
      <c r="A36" s="4" t="s">
        <v>7</v>
      </c>
    </row>
    <row r="37" spans="1:1">
      <c r="A37" t="str">
        <f>"&lt;h3&gt;"&amp;アンケート!C2&amp;"ポイント④：　"&amp;アンケート!C14&amp;"&lt;/h3&gt;"</f>
        <v>&lt;h3&gt;モバイルバッテリーポイント④：　急速充電対応&lt;/h3&gt;</v>
      </c>
    </row>
    <row r="38" spans="1:1">
      <c r="A38" s="4" t="s">
        <v>6</v>
      </c>
    </row>
    <row r="39" spans="1:1">
      <c r="A39" s="4" t="str">
        <f>アンケート!C15</f>
        <v>「急速充電対応」と書かれてあるモバイルバッテリーがほとんどだと思います。
しかし、急速充電対応と書かれていている場合、どの端末で急速充電できるのかをチェックすることが大事になってきます。
Androidスマートフォンやタブレットでは、「QuickCharge（QC）」と呼ばれる急速充電の規格が使われている場合がほとんどです。
一方、iPhoneの場合も独自のバッテリー規格を採用しています。
すなわち、
Android（ＱＣ）に対応か？
iPhone対応か？
をチェックすることがポイントです。
なお、モバイルバッテリーのメーカーにもAnkerの「PowerIQ」や「VoltageBoost 」、cheeroの「Auto-IC」、バッファローの「AUTO POWER SELECT」のような端末の種類を識別して急速充電を行う規格もあるので、これらのような識別してくれるモバイルバッテリーがより幅広く使用できるのでおすすめです。
また、最新のAndroidスマートフォンや「iPhoneＸ」や「iPhone8」シリーズで採用されているUSB PD（USB Power Delivery）という新規格も登場してきいています。
USB PD（USB Power Delivery）対応のモバイルバッテリーは、ノートＰＣでの利用も想定しているため、ノートＰＣにも使いたい方にはおすすめです。</v>
      </c>
    </row>
    <row r="40" spans="1:1">
      <c r="A40" s="4" t="s">
        <v>7</v>
      </c>
    </row>
    <row r="41" spans="1:1">
      <c r="A41" s="4"/>
    </row>
    <row r="42" spans="1:1">
      <c r="A42" s="4"/>
    </row>
    <row r="43" spans="1:1">
      <c r="A43" s="4"/>
    </row>
    <row r="44" spans="1:1">
      <c r="A44" s="4"/>
    </row>
    <row r="45" spans="1:1">
      <c r="A45" s="4" t="str">
        <f>"&lt;h2&gt;"&amp;アンケート!C102&amp;"&lt;/h2&gt;"</f>
        <v>&lt;h2&gt;モバイルバッテリーの重量の目安&lt;/h2&gt;</v>
      </c>
    </row>
    <row r="46" spans="1:1">
      <c r="A46" s="4" t="s">
        <v>72</v>
      </c>
    </row>
    <row r="47" spans="1:1">
      <c r="A47" s="4" t="str">
        <f>アンケート!C103</f>
        <v>ここでは、モバイルバッテリーの重量の目安を「iPhoneＸ」を例に紹介します。
□iPhoneXへの充電できる回数
5000mAh  ・・・ 約1.3回
6700mAh  ・・・ 約1.7回
10000mAh ・・・ 約2.6回
13000mAh ・・・ 約3.4回
20000mAh ・・・ 約5.3回
26800mAh ・・・ 約7回
タブレットの目安は？
タブレットなどの目安を考えるときは、
iPhoneX 2.5回分 = タブレット（iPad Pro）
を目安にするといいでしょう。</v>
      </c>
    </row>
    <row r="48" spans="1:1">
      <c r="A48" s="4" t="s">
        <v>73</v>
      </c>
    </row>
    <row r="49" spans="1:1">
      <c r="A49" s="4"/>
    </row>
    <row r="50" spans="1:1" s="32" customFormat="1"/>
    <row r="51" spans="1:1">
      <c r="A51" s="4" t="s">
        <v>192</v>
      </c>
    </row>
    <row r="52" spans="1:1">
      <c r="A52" s="4" t="s">
        <v>21</v>
      </c>
    </row>
    <row r="53" spans="1:1">
      <c r="A53" s="4" t="s">
        <v>190</v>
      </c>
    </row>
    <row r="54" spans="1:1">
      <c r="A54" s="9" t="str">
        <f>"&lt;img class=""margin-bottom-0"" src=""http://shomty.com/wp-content/uploads/img/parts/positionMap/"&amp;アンケート!C32&amp;".jpg"" /&gt;"</f>
        <v>&lt;img class="margin-bottom-0" src="http://shomty.com/wp-content/uploads/img/parts/positionMap/7.jpg" /&gt;</v>
      </c>
    </row>
    <row r="55" spans="1:1">
      <c r="A55" s="9" t="s">
        <v>25</v>
      </c>
    </row>
    <row r="56" spans="1:1">
      <c r="A56" s="9" t="s">
        <v>193</v>
      </c>
    </row>
    <row r="57" spans="1:1">
      <c r="A57" s="9" t="s">
        <v>194</v>
      </c>
    </row>
    <row r="58" spans="1:1">
      <c r="A58" s="9" t="s">
        <v>195</v>
      </c>
    </row>
    <row r="59" spans="1:1">
      <c r="A59" s="9" t="str">
        <f>"今回紹介する『"&amp;アンケート!C2&amp;"』は「価格と品質」どちらを重要視したのかをあらわした図です。"</f>
        <v>今回紹介する『モバイルバッテリー』は「価格と品質」どちらを重要視したのかをあらわした図です。</v>
      </c>
    </row>
    <row r="60" spans="1:1">
      <c r="A60" s="4"/>
    </row>
    <row r="61" spans="1:1">
      <c r="A61" s="9" t="s">
        <v>196</v>
      </c>
    </row>
    <row r="62" spans="1:1">
      <c r="A62" s="9" t="s">
        <v>52</v>
      </c>
    </row>
    <row r="63" spans="1:1">
      <c r="A63" s="4" t="s">
        <v>25</v>
      </c>
    </row>
    <row r="64" spans="1:1">
      <c r="A64" s="4" t="s">
        <v>20</v>
      </c>
    </row>
    <row r="65" spans="1:1">
      <c r="A65" s="4"/>
    </row>
    <row r="66" spans="1:1">
      <c r="A66" t="str">
        <f>CONCATENATE("&lt;h2&gt;",アンケート!C2," ランキング&lt;/h2&gt;")</f>
        <v>&lt;h2&gt;モバイルバッテリー ランキング&lt;/h2&gt;</v>
      </c>
    </row>
    <row r="67" spans="1:1">
      <c r="A67" t="s">
        <v>180</v>
      </c>
    </row>
    <row r="68" spans="1:1">
      <c r="A68" t="str">
        <f>アンケート!C33</f>
        <v>今回のモバイルバッテリーランキングは、大容量タイプ（10000mAh以上）のものを取り上げています。
スマートフォン以外に、タブレットやノートＰＣ、モバイルディスｒプレイなどを使用する人には参考になると思います。</v>
      </c>
    </row>
    <row r="70" spans="1:1">
      <c r="A70" t="str">
        <f>"それでは、"&amp;アンケート!C2&amp;"ランキングを紹介していきます！"</f>
        <v>それでは、モバイルバッテリーランキングを紹介していきます！</v>
      </c>
    </row>
    <row r="71" spans="1:1">
      <c r="A71" t="s">
        <v>181</v>
      </c>
    </row>
    <row r="72" spans="1:1" s="32" customFormat="1"/>
    <row r="73" spans="1:1">
      <c r="A73" t="s">
        <v>191</v>
      </c>
    </row>
    <row r="74" spans="1:1">
      <c r="A74" t="s">
        <v>182</v>
      </c>
    </row>
    <row r="75" spans="1:1">
      <c r="A75" t="s">
        <v>183</v>
      </c>
    </row>
    <row r="76" spans="1:1">
      <c r="A76" t="s">
        <v>178</v>
      </c>
    </row>
    <row r="77" spans="1:1">
      <c r="A77" t="str">
        <f>CONCATENATE("&lt;div&gt;",アンケート!C31,"&lt;/div&gt;")</f>
        <v>&lt;div&gt;Poweradd Pilot 2GS 10000mAh&lt;/div&gt;</v>
      </c>
    </row>
    <row r="78" spans="1:1">
      <c r="A78" t="s">
        <v>184</v>
      </c>
    </row>
    <row r="79" spans="1:1">
      <c r="A79" t="str">
        <f>"&lt;div class=""position_price""&gt;&lt;span class=""suffix_price""&gt;価格：&lt;/span&gt;&lt;span class=""price""&gt;￥"&amp;TEXT(入力シート!E10,"#,##0")&amp;"&lt;/span&gt;&lt;span class=""suffix_price""&gt;円（税込）&lt;/span&gt;&lt;/div&gt;"</f>
        <v>&lt;div class="position_price"&gt;&lt;span class="suffix_price"&gt;価格：&lt;/span&gt;&lt;span class="price"&gt;￥1,899&lt;/span&gt;&lt;span class="suffix_price"&gt;円（税込）&lt;/span&gt;&lt;/div&gt;</v>
      </c>
    </row>
    <row r="80" spans="1:1">
      <c r="A80" t="s">
        <v>187</v>
      </c>
    </row>
    <row r="81" spans="1:2">
      <c r="A81" t="s">
        <v>22</v>
      </c>
    </row>
    <row r="82" spans="1:2">
      <c r="A82" t="s">
        <v>6</v>
      </c>
    </row>
    <row r="83" spans="1:2">
      <c r="A83" t="str">
        <f>アンケート!C93</f>
        <v>目立つシミのない若者</v>
      </c>
    </row>
    <row r="84" spans="1:2">
      <c r="A84" t="s">
        <v>7</v>
      </c>
    </row>
    <row r="85" spans="1:2" ht="27">
      <c r="A85" s="2" t="str">
        <f>CONCATENATE("[tblStart num=5]",入力シート!C10, "[/tblStart]")</f>
        <v>[tblStart num=5]https://images-fe.ssl-images-amazon.com/images/I/41wUJMHVijL.jpg[/tblStart]</v>
      </c>
    </row>
    <row r="86" spans="1:2">
      <c r="A86" t="str">
        <f>CONCATENATE("[tdLevel type=", B86, "]", 比較表!A4, "[/tdLevel]")</f>
        <v>[tdLevel type=5]バッテリー容量[/tdLevel]</v>
      </c>
      <c r="B86">
        <f>HLOOKUP(アンケート!C31,比較表!$B$3:$F$8,2)</f>
        <v>5</v>
      </c>
    </row>
    <row r="87" spans="1:2">
      <c r="A87" t="str">
        <f>CONCATENATE("[tdLevel type=", B87, "]", 比較表!A5, "[/tdLevel]")</f>
        <v>[tdLevel type=4]急速充電対応[/tdLevel]</v>
      </c>
      <c r="B87">
        <f>HLOOKUP(アンケート!C31,比較表!$B$3:$F$8,3)</f>
        <v>4</v>
      </c>
    </row>
    <row r="88" spans="1:2">
      <c r="A88" t="str">
        <f>CONCATENATE("[tdLevel type=", B88, "]", 比較表!A6, "[/tdLevel]")</f>
        <v>[tdLevel type=4]充電の速さ[/tdLevel]</v>
      </c>
      <c r="B88">
        <f>HLOOKUP(アンケート!C31,比較表!$B$3:$F$8,4)</f>
        <v>4</v>
      </c>
    </row>
    <row r="89" spans="1:2">
      <c r="A89" t="str">
        <f>CONCATENATE("[tdLevel type=", B89, "]", 比較表!A7, "[/tdLevel]")</f>
        <v>[tdLevel type=1]重量[/tdLevel]</v>
      </c>
      <c r="B89">
        <f>HLOOKUP(アンケート!C31,比較表!$B$3:$F$8,5)</f>
        <v>1</v>
      </c>
    </row>
    <row r="90" spans="1:2">
      <c r="A90" t="str">
        <f>CONCATENATE("[tdLevel type=", B90, "]", 比較表!A8, "[/tdLevel]")</f>
        <v>[tdLevel type=5]USBポート数[/tdLevel]</v>
      </c>
      <c r="B90">
        <f>HLOOKUP(アンケート!C31,比較表!$B$3:$F$8,6)</f>
        <v>5</v>
      </c>
    </row>
    <row r="91" spans="1:2">
      <c r="A91" t="s">
        <v>8</v>
      </c>
    </row>
    <row r="93" spans="1:2">
      <c r="A93" s="2" t="str">
        <f>CONCATENATE("[product_link id=",入力シート!D23,"][/product_link]")</f>
        <v>[product_link id=324][/product_link]</v>
      </c>
    </row>
    <row r="94" spans="1:2">
      <c r="A94" t="s">
        <v>174</v>
      </c>
    </row>
    <row r="95" spans="1:2">
      <c r="A95" t="s">
        <v>23</v>
      </c>
    </row>
    <row r="96" spans="1:2">
      <c r="A96" t="s">
        <v>24</v>
      </c>
    </row>
    <row r="97" spans="1:1">
      <c r="A97" t="s">
        <v>18</v>
      </c>
    </row>
    <row r="98" spans="1:1">
      <c r="A98" t="str">
        <f>CONCATENATE("&lt;li&gt;", アンケート!C87,"&lt;/li&gt;")</f>
        <v>&lt;li&gt;出力3.1Ａなので高速充電&lt;/li&gt;</v>
      </c>
    </row>
    <row r="99" spans="1:1">
      <c r="A99" t="str">
        <f>CONCATENATE("&lt;li&gt;", アンケート!C88,"&lt;/li&gt;")</f>
        <v>&lt;li&gt;コストパフォーマンスが高い&lt;/li&gt;</v>
      </c>
    </row>
    <row r="100" spans="1:1">
      <c r="A100" t="str">
        <f>CONCATENATE("&lt;li&gt;", アンケート!C89,"&lt;/li&gt;")</f>
        <v>&lt;li&gt;２台同時に充電ができる&lt;/li&gt;</v>
      </c>
    </row>
    <row r="101" spans="1:1">
      <c r="A101" t="s">
        <v>63</v>
      </c>
    </row>
    <row r="102" spans="1:1">
      <c r="A102" t="s">
        <v>20</v>
      </c>
    </row>
    <row r="103" spans="1:1">
      <c r="A103" t="s">
        <v>25</v>
      </c>
    </row>
    <row r="104" spans="1:1">
      <c r="A104" t="s">
        <v>175</v>
      </c>
    </row>
    <row r="105" spans="1:1">
      <c r="A105" t="s">
        <v>23</v>
      </c>
    </row>
    <row r="106" spans="1:1">
      <c r="A106" t="s">
        <v>26</v>
      </c>
    </row>
    <row r="107" spans="1:1">
      <c r="A107" t="s">
        <v>18</v>
      </c>
    </row>
    <row r="108" spans="1:1">
      <c r="A108" t="str">
        <f>CONCATENATE("&lt;li&gt;", アンケート!C90,"&lt;/li&gt;")</f>
        <v>&lt;li&gt;276gと軽量とは言えない&lt;/li&gt;</v>
      </c>
    </row>
    <row r="109" spans="1:1">
      <c r="A109" t="str">
        <f>CONCATENATE("&lt;li&gt;", アンケート!C91,"&lt;/li&gt;")</f>
        <v>&lt;li&gt;稀に初期不良がある&lt;/li&gt;</v>
      </c>
    </row>
    <row r="110" spans="1:1">
      <c r="A110" t="str">
        <f>CONCATENATE("&lt;li&gt;", アンケート!C92,"&lt;/li&gt;")</f>
        <v>&lt;li&gt;モバイルバッテリー本体の充電に時間がかかる&lt;/li&gt;</v>
      </c>
    </row>
    <row r="111" spans="1:1">
      <c r="A111" t="s">
        <v>19</v>
      </c>
    </row>
    <row r="112" spans="1:1">
      <c r="A112" t="s">
        <v>20</v>
      </c>
    </row>
    <row r="113" spans="1:1">
      <c r="A113" t="s">
        <v>25</v>
      </c>
    </row>
    <row r="114" spans="1:1">
      <c r="A114" t="s">
        <v>56</v>
      </c>
    </row>
    <row r="115" spans="1:1">
      <c r="A115" t="str">
        <f>CONCATENATE("[voice icon=","""http://shomty.com/wp-content/uploads/img/parts/review/", 入力シート!F23, ".jpg", """ name=""", 入力シート!E23, """ type=""", "l", """]")</f>
        <v>[voice icon="http://shomty.com/wp-content/uploads/img/parts/review/m_50_2.jpg" name="50代男性" type="l"]</v>
      </c>
    </row>
    <row r="116" spans="1:1">
      <c r="A116" t="str">
        <f>アンケート!C94</f>
        <v>仕事用のPCバッグだと手さげのせいか重さを感じます。
ですが容量を考えればこの重さは許容範囲。
出先でのスマホ、タブレット、ルーターの充電に使用。
ゲームはほぼしないので、10000mAhのこちらをチョイス。</v>
      </c>
    </row>
    <row r="117" spans="1:1">
      <c r="A117" t="s">
        <v>32</v>
      </c>
    </row>
    <row r="118" spans="1:1">
      <c r="A118" t="str">
        <f>CONCATENATE("[voice icon=","""http://shomty.com/wp-content/uploads/img/parts/review/", 入力シート!F24, ".jpg", """ name=""", 入力シート!E24, """ type=""", "r", """]")</f>
        <v>[voice icon="http://shomty.com/wp-content/uploads/img/parts/review/m_30_1.jpg" name="30代男性" type="r"]</v>
      </c>
    </row>
    <row r="119" spans="1:1">
      <c r="A119" t="str">
        <f>アンケート!C95</f>
        <v>この容量でこの価格。
色んなレビュー見て渡りましたがレビューに書いてある事は同じような感じだったので最安値だったこちらを初購入。
説明書に重さが書いてありましたが276gあります。
たっぷり小銭の入った財布くらいにズッシリ重さを感じます。</v>
      </c>
    </row>
    <row r="120" spans="1:1">
      <c r="A120" t="s">
        <v>32</v>
      </c>
    </row>
    <row r="121" spans="1:1">
      <c r="A121" t="s">
        <v>27</v>
      </c>
    </row>
    <row r="122" spans="1:1">
      <c r="A122" t="str">
        <f>CONCATENATE("[reviewLink id=","""", 入力シート!D23,"""][/reviewLink]")</f>
        <v>[reviewLink id="324"][/reviewLink]</v>
      </c>
    </row>
    <row r="123" spans="1:1">
      <c r="A123" t="s">
        <v>189</v>
      </c>
    </row>
    <row r="125" spans="1:1" s="32" customFormat="1"/>
    <row r="126" spans="1:1">
      <c r="A126" t="s">
        <v>191</v>
      </c>
    </row>
    <row r="127" spans="1:1">
      <c r="A127" t="s">
        <v>182</v>
      </c>
    </row>
    <row r="128" spans="1:1">
      <c r="A128" t="s">
        <v>183</v>
      </c>
    </row>
    <row r="129" spans="1:2">
      <c r="A129" t="s">
        <v>177</v>
      </c>
    </row>
    <row r="130" spans="1:2">
      <c r="A130" t="str">
        <f>CONCATENATE("&lt;div&gt;",アンケート!C73,"&lt;/div&gt;")</f>
        <v>&lt;div&gt;RAVPower USB-C 26800mAh&lt;/div&gt;</v>
      </c>
    </row>
    <row r="131" spans="1:2">
      <c r="A131" t="s">
        <v>184</v>
      </c>
    </row>
    <row r="132" spans="1:2">
      <c r="A132" t="str">
        <f>"&lt;div class=""position_price""&gt;&lt;span class=""suffix_price""&gt;価格：&lt;/span&gt;&lt;span class=""price""&gt;￥"&amp;TEXT(入力シート!E9,"#,##0")&amp;"&lt;/span&gt;&lt;span class=""suffix_price""&gt;円（税込）&lt;/span&gt;&lt;/div&gt;"</f>
        <v>&lt;div class="position_price"&gt;&lt;span class="suffix_price"&gt;価格：&lt;/span&gt;&lt;span class="price"&gt;￥6,999&lt;/span&gt;&lt;span class="suffix_price"&gt;円（税込）&lt;/span&gt;&lt;/div&gt;</v>
      </c>
    </row>
    <row r="133" spans="1:2">
      <c r="A133" t="s">
        <v>188</v>
      </c>
    </row>
    <row r="134" spans="1:2">
      <c r="A134" t="s">
        <v>22</v>
      </c>
    </row>
    <row r="135" spans="1:2">
      <c r="A135" t="s">
        <v>6</v>
      </c>
    </row>
    <row r="136" spans="1:2">
      <c r="A136" t="str">
        <f>アンケート!C80</f>
        <v>USB-C PD対応の大容量モバイルバッテリーを探している方</v>
      </c>
    </row>
    <row r="137" spans="1:2">
      <c r="A137" t="s">
        <v>7</v>
      </c>
    </row>
    <row r="138" spans="1:2" ht="27">
      <c r="A138" s="2" t="str">
        <f>CONCATENATE("[tblStart num=5]", 入力シート!C9, "[/tblStart]")</f>
        <v>[tblStart num=5]https://images-fe.ssl-images-amazon.com/images/I/41mwXDxbOVL.jpg[/tblStart]</v>
      </c>
    </row>
    <row r="139" spans="1:2">
      <c r="A139" t="str">
        <f>CONCATENATE("[tdLevel type=", B139, "]", 比較表!A4, "[/tdLevel]")</f>
        <v>[tdLevel type=5]バッテリー容量[/tdLevel]</v>
      </c>
      <c r="B139">
        <f>HLOOKUP(アンケート!C29,比較表!$B$3:$F$8,2)</f>
        <v>5</v>
      </c>
    </row>
    <row r="140" spans="1:2">
      <c r="A140" t="str">
        <f>CONCATENATE("[tdLevel type=", B140, "]", 比較表!A5, "[/tdLevel]")</f>
        <v>[tdLevel type=3]急速充電対応[/tdLevel]</v>
      </c>
      <c r="B140">
        <f>HLOOKUP(アンケート!C29,比較表!$B$3:$F$8,3)</f>
        <v>3</v>
      </c>
    </row>
    <row r="141" spans="1:2">
      <c r="A141" t="str">
        <f>CONCATENATE("[tdLevel type=", B141, "]", 比較表!A6, "[/tdLevel]")</f>
        <v>[tdLevel type=3]充電の速さ[/tdLevel]</v>
      </c>
      <c r="B141">
        <f>HLOOKUP(アンケート!C29,比較表!$B$3:$F$8,4)</f>
        <v>3</v>
      </c>
    </row>
    <row r="142" spans="1:2">
      <c r="A142" t="str">
        <f>CONCATENATE("[tdLevel type=", B142, "]", 比較表!A7, "[/tdLevel]")</f>
        <v>[tdLevel type=1]重量[/tdLevel]</v>
      </c>
      <c r="B142">
        <f>HLOOKUP(アンケート!C29,比較表!$B$3:$F$8,5)</f>
        <v>1</v>
      </c>
    </row>
    <row r="143" spans="1:2">
      <c r="A143" t="str">
        <f>CONCATENATE("[tdLevel type=", B143, "]", 比較表!A8, "[/tdLevel]")</f>
        <v>[tdLevel type=5]USBポート数[/tdLevel]</v>
      </c>
      <c r="B143">
        <f>HLOOKUP(アンケート!C29,比較表!$B$3:$F$8,6)</f>
        <v>5</v>
      </c>
    </row>
    <row r="144" spans="1:2">
      <c r="A144" t="s">
        <v>8</v>
      </c>
    </row>
    <row r="146" spans="1:1">
      <c r="A146" s="2" t="str">
        <f>CONCATENATE("[product_link id=",入力シート!D21,"][/product_link]")</f>
        <v>[product_link id=323][/product_link]</v>
      </c>
    </row>
    <row r="147" spans="1:1">
      <c r="A147" t="s">
        <v>174</v>
      </c>
    </row>
    <row r="148" spans="1:1">
      <c r="A148" t="s">
        <v>23</v>
      </c>
    </row>
    <row r="149" spans="1:1">
      <c r="A149" t="s">
        <v>24</v>
      </c>
    </row>
    <row r="150" spans="1:1">
      <c r="A150" t="s">
        <v>18</v>
      </c>
    </row>
    <row r="151" spans="1:1">
      <c r="A151" t="str">
        <f>CONCATENATE("&lt;li&gt;", アンケート!C74,"&lt;/li&gt;")</f>
        <v>&lt;li&gt;大容量モデル&lt;/li&gt;</v>
      </c>
    </row>
    <row r="152" spans="1:1">
      <c r="A152" t="str">
        <f>CONCATENATE("&lt;li&gt;", アンケート!C75,"&lt;/li&gt;")</f>
        <v>&lt;li&gt;USB-C PD対応モデル&lt;/li&gt;</v>
      </c>
    </row>
    <row r="153" spans="1:1">
      <c r="A153" t="str">
        <f>CONCATENATE("&lt;li&gt;", アンケート!C76,"&lt;/li&gt;")</f>
        <v>&lt;li&gt;あらゆる機器に使用できる&lt;/li&gt;</v>
      </c>
    </row>
    <row r="154" spans="1:1">
      <c r="A154" t="s">
        <v>63</v>
      </c>
    </row>
    <row r="155" spans="1:1">
      <c r="A155" t="s">
        <v>20</v>
      </c>
    </row>
    <row r="156" spans="1:1">
      <c r="A156" t="s">
        <v>25</v>
      </c>
    </row>
    <row r="157" spans="1:1">
      <c r="A157" t="s">
        <v>175</v>
      </c>
    </row>
    <row r="158" spans="1:1">
      <c r="A158" t="s">
        <v>23</v>
      </c>
    </row>
    <row r="159" spans="1:1">
      <c r="A159" t="s">
        <v>26</v>
      </c>
    </row>
    <row r="160" spans="1:1">
      <c r="A160" t="s">
        <v>18</v>
      </c>
    </row>
    <row r="161" spans="1:1">
      <c r="A161" t="str">
        <f>CONCATENATE("&lt;li&gt;", アンケート!C77,"&lt;/li&gt;")</f>
        <v>&lt;li&gt;電源ボタンの長押しによる充電モードの切り替えが少しわかりにくい&lt;/li&gt;</v>
      </c>
    </row>
    <row r="162" spans="1:1">
      <c r="A162" t="str">
        <f>CONCATENATE("&lt;li&gt;", アンケート!C78,"&lt;/li&gt;")</f>
        <v>&lt;li&gt;USB-C充電器が付属していない&lt;/li&gt;</v>
      </c>
    </row>
    <row r="163" spans="1:1">
      <c r="A163" t="str">
        <f>CONCATENATE("&lt;li&gt;", アンケート!C79,"&lt;/li&gt;")</f>
        <v>&lt;li&gt;本体の充電に時間がかかる&lt;/li&gt;</v>
      </c>
    </row>
    <row r="164" spans="1:1">
      <c r="A164" t="s">
        <v>19</v>
      </c>
    </row>
    <row r="165" spans="1:1">
      <c r="A165" t="s">
        <v>20</v>
      </c>
    </row>
    <row r="166" spans="1:1">
      <c r="A166" t="s">
        <v>25</v>
      </c>
    </row>
    <row r="167" spans="1:1">
      <c r="A167" t="s">
        <v>56</v>
      </c>
    </row>
    <row r="168" spans="1:1">
      <c r="A168" t="str">
        <f>CONCATENATE("[voice icon=","""http://shomty.com/wp-content/uploads/img/parts/review/",入力シート!F21, ".jpg", """ name=""",入力シート!E21, """ type=""", "l", """]")</f>
        <v>[voice icon="http://shomty.com/wp-content/uploads/img/parts/review/m_20_2.jpg" name="20代男性" type="l"]</v>
      </c>
    </row>
    <row r="169" spans="1:1">
      <c r="A169" t="str">
        <f>アンケート!C81</f>
        <v>ニンテンドースイッチ用に購入しましたが、問題無く使用出来ますし、スマホの充電も同時に実施可能。
PD対応だったと思うので、PDで充電出来るUSBハブを経由しても充電出来ました。
とても満足しています。</v>
      </c>
    </row>
    <row r="170" spans="1:1">
      <c r="A170" t="s">
        <v>32</v>
      </c>
    </row>
    <row r="171" spans="1:1">
      <c r="A171" t="str">
        <f>CONCATENATE("[voice icon=","""http://shomty.com/wp-content/uploads/img/parts/review/", 入力シート!F22, ".jpg", """ name=""", 入力シート!E22, """ type=""", "r", """]")</f>
        <v>[voice icon="http://shomty.com/wp-content/uploads/img/parts/review/m_20_1.jpg" name="20代男性" type="r"]</v>
      </c>
    </row>
    <row r="172" spans="1:1">
      <c r="A172" t="str">
        <f>アンケート!C82</f>
        <v>非常にバッテリーが大容量で自分の用途では一ヶ月に一回も充電しません。(3ヶ月に2回くらい？)
PD対応の為、大容量にもかかわらず3時間くらいで充電が終わります。
また、給電時もUSB-CはPD対応なのでPD対応ノートなどを持っている方に非常にオススメです。</v>
      </c>
    </row>
    <row r="173" spans="1:1">
      <c r="A173" t="s">
        <v>32</v>
      </c>
    </row>
    <row r="174" spans="1:1">
      <c r="A174" t="s">
        <v>27</v>
      </c>
    </row>
    <row r="175" spans="1:1">
      <c r="A175" t="str">
        <f>CONCATENATE("[reviewLink id=","""", 入力シート!D21,"""][/reviewLink]")</f>
        <v>[reviewLink id="323"][/reviewLink]</v>
      </c>
    </row>
    <row r="176" spans="1:1">
      <c r="A176" t="s">
        <v>189</v>
      </c>
    </row>
    <row r="178" spans="1:2" s="32" customFormat="1"/>
    <row r="179" spans="1:2">
      <c r="A179" t="s">
        <v>191</v>
      </c>
    </row>
    <row r="180" spans="1:2">
      <c r="A180" t="s">
        <v>182</v>
      </c>
    </row>
    <row r="181" spans="1:2">
      <c r="A181" t="s">
        <v>183</v>
      </c>
    </row>
    <row r="182" spans="1:2">
      <c r="A182" t="s">
        <v>179</v>
      </c>
    </row>
    <row r="183" spans="1:2">
      <c r="A183" t="str">
        <f>CONCATENATE("&lt;div&gt;",アンケート!C60,"&lt;/div&gt;")</f>
        <v>&lt;div&gt;Anker PowerCore 26800 (26800mAh 超大容量 パソコン 充電 バッテリー) &lt;/div&gt;</v>
      </c>
    </row>
    <row r="184" spans="1:2">
      <c r="A184" t="s">
        <v>184</v>
      </c>
    </row>
    <row r="185" spans="1:2">
      <c r="A185" t="str">
        <f>"&lt;div class=""position_price""&gt;&lt;span class=""suffix_price""&gt;価格：&lt;/span&gt;&lt;span class=""price""&gt;￥"&amp;TEXT(入力シート!E8,"#,##0")&amp;"&lt;/span&gt;&lt;span class=""suffix_price""&gt;円（税込）&lt;/span&gt;&lt;/div&gt;"</f>
        <v>&lt;div class="position_price"&gt;&lt;span class="suffix_price"&gt;価格：&lt;/span&gt;&lt;span class="price"&gt;￥5,999&lt;/span&gt;&lt;span class="suffix_price"&gt;円（税込）&lt;/span&gt;&lt;/div&gt;</v>
      </c>
    </row>
    <row r="186" spans="1:2">
      <c r="A186" t="s">
        <v>188</v>
      </c>
    </row>
    <row r="187" spans="1:2">
      <c r="A187" t="s">
        <v>22</v>
      </c>
    </row>
    <row r="188" spans="1:2">
      <c r="A188" t="s">
        <v>6</v>
      </c>
    </row>
    <row r="189" spans="1:2">
      <c r="A189" t="str">
        <f>アンケート!C67</f>
        <v>大容量のモバイルバッテリーを探している方</v>
      </c>
    </row>
    <row r="190" spans="1:2">
      <c r="A190" t="s">
        <v>7</v>
      </c>
    </row>
    <row r="191" spans="1:2" ht="27">
      <c r="A191" s="2" t="str">
        <f>CONCATENATE("[tblStart num=5]", 入力シート!C8, "[/tblStart]")</f>
        <v>[tblStart num=5]https://images-fe.ssl-images-amazon.com/images/I/31yRZxyP0TL.jpg[/tblStart]</v>
      </c>
    </row>
    <row r="192" spans="1:2">
      <c r="A192" t="str">
        <f>CONCATENATE("[tdLevel type=", B192, "]", 比較表!A4, "[/tdLevel]")</f>
        <v>[tdLevel type=5]バッテリー容量[/tdLevel]</v>
      </c>
      <c r="B192">
        <f>HLOOKUP(アンケート!$C$60,比較表!$B$3:$F$8,2)</f>
        <v>5</v>
      </c>
    </row>
    <row r="193" spans="1:2">
      <c r="A193" t="str">
        <f>CONCATENATE("[tdLevel type=", B193, "]", 比較表!A5, "[/tdLevel]")</f>
        <v>[tdLevel type=4]急速充電対応[/tdLevel]</v>
      </c>
      <c r="B193">
        <f>HLOOKUP(アンケート!$C$60,比較表!$B$3:$F$8,3)</f>
        <v>4</v>
      </c>
    </row>
    <row r="194" spans="1:2">
      <c r="A194" t="str">
        <f>CONCATENATE("[tdLevel type=", B194, "]", 比較表!A6, "[/tdLevel]")</f>
        <v>[tdLevel type=4]充電の速さ[/tdLevel]</v>
      </c>
      <c r="B194">
        <f>HLOOKUP(アンケート!$C$60,比較表!$B$3:$F$8,4)</f>
        <v>4</v>
      </c>
    </row>
    <row r="195" spans="1:2">
      <c r="A195" t="str">
        <f>CONCATENATE("[tdLevel type=", B195, "]", 比較表!A7, "[/tdLevel]")</f>
        <v>[tdLevel type=1]重量[/tdLevel]</v>
      </c>
      <c r="B195">
        <f>HLOOKUP(アンケート!$C$60,比較表!$B$3:$F$8,5)</f>
        <v>1</v>
      </c>
    </row>
    <row r="196" spans="1:2">
      <c r="A196" t="str">
        <f>CONCATENATE("[tdLevel type=", B196, "]", 比較表!A8, "[/tdLevel]")</f>
        <v>[tdLevel type=5]USBポート数[/tdLevel]</v>
      </c>
      <c r="B196">
        <f>HLOOKUP(アンケート!$C$60,比較表!$B$3:$F$8,6)</f>
        <v>5</v>
      </c>
    </row>
    <row r="197" spans="1:2">
      <c r="A197" t="s">
        <v>8</v>
      </c>
    </row>
    <row r="199" spans="1:2">
      <c r="A199" s="2" t="str">
        <f>CONCATENATE("[product_link id=",入力シート!D19,"][/product_link]")</f>
        <v>[product_link id=322][/product_link]</v>
      </c>
    </row>
    <row r="200" spans="1:2">
      <c r="A200" t="s">
        <v>174</v>
      </c>
    </row>
    <row r="201" spans="1:2">
      <c r="A201" t="s">
        <v>23</v>
      </c>
    </row>
    <row r="202" spans="1:2">
      <c r="A202" t="s">
        <v>24</v>
      </c>
    </row>
    <row r="203" spans="1:2">
      <c r="A203" t="s">
        <v>18</v>
      </c>
    </row>
    <row r="204" spans="1:2">
      <c r="A204" t="str">
        <f>CONCATENATE("&lt;li&gt;", アンケート!C61,"&lt;/li&gt;")</f>
        <v>&lt;li&gt;大容量モデル&lt;/li&gt;</v>
      </c>
    </row>
    <row r="205" spans="1:2">
      <c r="A205" t="str">
        <f>CONCATENATE("&lt;li&gt;", アンケート!C62,"&lt;/li&gt;")</f>
        <v>&lt;li&gt;モバイルバッテリー本体の充電を倍速でできる&lt;/li&gt;</v>
      </c>
    </row>
    <row r="206" spans="1:2">
      <c r="A206" t="str">
        <f>CONCATENATE("&lt;li&gt;", アンケート!C63,"&lt;/li&gt;")</f>
        <v>&lt;li&gt;3台同時に急速充電できる(合計最大6A)&lt;/li&gt;</v>
      </c>
    </row>
    <row r="207" spans="1:2">
      <c r="A207" t="s">
        <v>19</v>
      </c>
    </row>
    <row r="208" spans="1:2">
      <c r="A208" t="s">
        <v>20</v>
      </c>
    </row>
    <row r="209" spans="1:1">
      <c r="A209" t="s">
        <v>25</v>
      </c>
    </row>
    <row r="210" spans="1:1">
      <c r="A210" t="s">
        <v>175</v>
      </c>
    </row>
    <row r="211" spans="1:1">
      <c r="A211" t="s">
        <v>23</v>
      </c>
    </row>
    <row r="212" spans="1:1">
      <c r="A212" t="s">
        <v>26</v>
      </c>
    </row>
    <row r="213" spans="1:1">
      <c r="A213" t="s">
        <v>18</v>
      </c>
    </row>
    <row r="214" spans="1:1">
      <c r="A214" t="str">
        <f>CONCATENATE("&lt;li&gt;", アンケート!C64,"&lt;/li&gt;")</f>
        <v>&lt;li&gt;重量が495gと結構重い&lt;/li&gt;</v>
      </c>
    </row>
    <row r="215" spans="1:1">
      <c r="A215" t="str">
        <f>CONCATENATE("&lt;li&gt;", アンケート!C65,"&lt;/li&gt;")</f>
        <v>&lt;li&gt;Quick Charge非対応&lt;/li&gt;</v>
      </c>
    </row>
    <row r="216" spans="1:1">
      <c r="A216" t="str">
        <f>CONCATENATE("&lt;li&gt;", アンケート!C66,"&lt;/li&gt;")</f>
        <v>&lt;li&gt;モバイルバッテリーの色が黒色しかない&lt;/li&gt;</v>
      </c>
    </row>
    <row r="217" spans="1:1">
      <c r="A217" t="s">
        <v>19</v>
      </c>
    </row>
    <row r="218" spans="1:1">
      <c r="A218" t="s">
        <v>20</v>
      </c>
    </row>
    <row r="219" spans="1:1">
      <c r="A219" t="s">
        <v>25</v>
      </c>
    </row>
    <row r="220" spans="1:1">
      <c r="A220" t="s">
        <v>56</v>
      </c>
    </row>
    <row r="221" spans="1:1">
      <c r="A221" t="str">
        <f>CONCATENATE("[voice icon=","""http://shomty.com/wp-content/uploads/img/parts/review/", 入力シート!F19, ".jpg", """ name=""", 入力シート!E19, """ type=""", "l", """]")</f>
        <v>[voice icon="http://shomty.com/wp-content/uploads/img/parts/review/m_50_2.jpg" name="50代男性" type="l"]</v>
      </c>
    </row>
    <row r="222" spans="1:1">
      <c r="A222" t="str">
        <f>アンケート!C68</f>
        <v>ノートパソコンとスマホを携帯するに当たって，バッテリーを心配する必要がなくなりました。満足しています。</v>
      </c>
    </row>
    <row r="223" spans="1:1">
      <c r="A223" t="s">
        <v>32</v>
      </c>
    </row>
    <row r="224" spans="1:1">
      <c r="A224" t="str">
        <f>CONCATENATE("[voice icon=","""http://shomty.com/wp-content/uploads/img/parts/review/", 入力シート!F20, ".jpg", """ name=""", 入力シート!E20, """ type=""", "r", """]")</f>
        <v>[voice icon="http://shomty.com/wp-content/uploads/img/parts/review/m_30_1.jpg" name="30代男性" type="r"]</v>
      </c>
    </row>
    <row r="225" spans="1:1">
      <c r="A225" t="str">
        <f>アンケート!C69</f>
        <v>この商品は充電ポートが二個あるのでバッテリーが空状態になったとしても３時間半程で満充電になります。
以前の充電ポートが一つしかない同じ26800mAhのと比較しても、単に充電時間が半分になったのではなく、それ以上に早くなりました。</v>
      </c>
    </row>
    <row r="226" spans="1:1">
      <c r="A226" t="s">
        <v>32</v>
      </c>
    </row>
    <row r="227" spans="1:1">
      <c r="A227" t="s">
        <v>27</v>
      </c>
    </row>
    <row r="228" spans="1:1">
      <c r="A228" t="str">
        <f>CONCATENATE("[reviewLink id=","""", 入力シート!D19,"""][/reviewLink]")</f>
        <v>[reviewLink id="322"][/reviewLink]</v>
      </c>
    </row>
    <row r="229" spans="1:1">
      <c r="A229" t="s">
        <v>189</v>
      </c>
    </row>
    <row r="231" spans="1:1" s="32" customFormat="1"/>
    <row r="232" spans="1:1">
      <c r="A232" t="s">
        <v>191</v>
      </c>
    </row>
    <row r="233" spans="1:1">
      <c r="A233" t="s">
        <v>182</v>
      </c>
    </row>
    <row r="234" spans="1:1">
      <c r="A234" t="s">
        <v>183</v>
      </c>
    </row>
    <row r="235" spans="1:1">
      <c r="A235" t="s">
        <v>185</v>
      </c>
    </row>
    <row r="236" spans="1:1">
      <c r="A236" t="str">
        <f>CONCATENATE("&lt;div&gt;",アンケート!C47,"&lt;/div&gt;")</f>
        <v>&lt;div&gt;Anker PowerCore Speed 10000 QC(10000mAh 大容量 モバイルバッテリー)&lt;/div&gt;</v>
      </c>
    </row>
    <row r="237" spans="1:1">
      <c r="A237" t="s">
        <v>184</v>
      </c>
    </row>
    <row r="238" spans="1:1">
      <c r="A238" t="str">
        <f>"&lt;div class=""position_price""&gt;&lt;span class=""suffix_price""&gt;価格：&lt;/span&gt;&lt;span class=""price""&gt;￥"&amp;TEXT(入力シート!E7,"#,##0")&amp;"&lt;/span&gt;&lt;span class=""suffix_price""&gt;円（税込）&lt;/span&gt;&lt;/div&gt;"</f>
        <v>&lt;div class="position_price"&gt;&lt;span class="suffix_price"&gt;価格：&lt;/span&gt;&lt;span class="price"&gt;￥2,999&lt;/span&gt;&lt;span class="suffix_price"&gt;円（税込）&lt;/span&gt;&lt;/div&gt;</v>
      </c>
    </row>
    <row r="239" spans="1:1">
      <c r="A239" t="s">
        <v>188</v>
      </c>
    </row>
    <row r="240" spans="1:1">
      <c r="A240" t="s">
        <v>22</v>
      </c>
    </row>
    <row r="241" spans="1:2">
      <c r="A241" t="s">
        <v>6</v>
      </c>
    </row>
    <row r="242" spans="1:2">
      <c r="A242" t="str">
        <f>アンケート!C54</f>
        <v>Androidスマートフォンやタブレット用にモバイルバッテリーを探している方</v>
      </c>
    </row>
    <row r="243" spans="1:2">
      <c r="A243" t="s">
        <v>7</v>
      </c>
    </row>
    <row r="244" spans="1:2" ht="27">
      <c r="A244" s="2" t="str">
        <f>CONCATENATE("[tblStart num=5]", 入力シート!$C$7, "[/tblStart]")</f>
        <v>[tblStart num=5]https://images-fe.ssl-images-amazon.com/images/I/31kQkGE1mBL.jpg[/tblStart]</v>
      </c>
    </row>
    <row r="245" spans="1:2">
      <c r="A245" t="str">
        <f>CONCATENATE("[tdLevel type=", B245, "]", 比較表!A4, "[/tdLevel]")</f>
        <v>[tdLevel type=4]バッテリー容量[/tdLevel]</v>
      </c>
      <c r="B245">
        <f>HLOOKUP(アンケート!$C$47,比較表!$B$3:$F$8,2,FALSE)</f>
        <v>4</v>
      </c>
    </row>
    <row r="246" spans="1:2">
      <c r="A246" t="str">
        <f>CONCATENATE("[tdLevel type=", B246, "]", 比較表!A5, "[/tdLevel]")</f>
        <v>[tdLevel type=4]急速充電対応[/tdLevel]</v>
      </c>
      <c r="B246">
        <f>HLOOKUP(アンケート!$C$47,比較表!$B$3:$F$8,3,FALSE)</f>
        <v>4</v>
      </c>
    </row>
    <row r="247" spans="1:2">
      <c r="A247" t="str">
        <f>CONCATENATE("[tdLevel type=", B247, "]", 比較表!A6, "[/tdLevel]")</f>
        <v>[tdLevel type=5]充電の速さ[/tdLevel]</v>
      </c>
      <c r="B247">
        <f>HLOOKUP(アンケート!$C$47,比較表!$B$3:$F$8,4,FALSE)</f>
        <v>5</v>
      </c>
    </row>
    <row r="248" spans="1:2">
      <c r="A248" t="str">
        <f>CONCATENATE("[tdLevel type=", B248, "]", 比較表!A7, "[/tdLevel]")</f>
        <v>[tdLevel type=4]重量[/tdLevel]</v>
      </c>
      <c r="B248">
        <f>HLOOKUP(アンケート!$C$47,比較表!$B$3:$F$8,5,FALSE)</f>
        <v>4</v>
      </c>
    </row>
    <row r="249" spans="1:2">
      <c r="A249" t="str">
        <f>CONCATENATE("[tdLevel type=", B249, "]", 比較表!A8, "[/tdLevel]")</f>
        <v>[tdLevel type=3]USBポート数[/tdLevel]</v>
      </c>
      <c r="B249">
        <f>HLOOKUP(アンケート!$C$47,比較表!$B$3:$F$8,6,FALSE)</f>
        <v>3</v>
      </c>
    </row>
    <row r="250" spans="1:2">
      <c r="A250" t="s">
        <v>8</v>
      </c>
    </row>
    <row r="252" spans="1:2">
      <c r="A252" s="2" t="str">
        <f>CONCATENATE("[product_link id=",入力シート!D17,"][/product_link]")</f>
        <v>[product_link id=321][/product_link]</v>
      </c>
    </row>
    <row r="253" spans="1:2">
      <c r="A253" t="s">
        <v>174</v>
      </c>
    </row>
    <row r="254" spans="1:2">
      <c r="A254" t="s">
        <v>23</v>
      </c>
    </row>
    <row r="255" spans="1:2">
      <c r="A255" t="s">
        <v>24</v>
      </c>
    </row>
    <row r="256" spans="1:2">
      <c r="A256" t="s">
        <v>18</v>
      </c>
    </row>
    <row r="257" spans="1:1">
      <c r="A257" t="str">
        <f>CONCATENATE("&lt;li&gt;", アンケート!C48,"&lt;/li&gt;")</f>
        <v>&lt;li&gt;Quick Charge対応&lt;/li&gt;</v>
      </c>
    </row>
    <row r="258" spans="1:1">
      <c r="A258" t="str">
        <f>CONCATENATE("&lt;li&gt;", アンケート!C49,"&lt;/li&gt;")</f>
        <v>&lt;li&gt;iPhoneでも使用できるので、端末を選ばず使用できる&lt;/li&gt;</v>
      </c>
    </row>
    <row r="259" spans="1:1">
      <c r="A259" t="str">
        <f>CONCATENATE("&lt;li&gt;", アンケート!C50,"&lt;/li&gt;")</f>
        <v>&lt;li&gt;Anker PowerCore 10000の上位モデル&lt;/li&gt;</v>
      </c>
    </row>
    <row r="260" spans="1:1">
      <c r="A260" t="s">
        <v>19</v>
      </c>
    </row>
    <row r="261" spans="1:1">
      <c r="A261" t="s">
        <v>20</v>
      </c>
    </row>
    <row r="262" spans="1:1">
      <c r="A262" t="s">
        <v>25</v>
      </c>
    </row>
    <row r="263" spans="1:1">
      <c r="A263" t="s">
        <v>175</v>
      </c>
    </row>
    <row r="264" spans="1:1">
      <c r="A264" t="s">
        <v>23</v>
      </c>
    </row>
    <row r="265" spans="1:1">
      <c r="A265" t="s">
        <v>26</v>
      </c>
    </row>
    <row r="266" spans="1:1">
      <c r="A266" t="s">
        <v>18</v>
      </c>
    </row>
    <row r="267" spans="1:1">
      <c r="A267" t="str">
        <f>CONCATENATE("&lt;li&gt;", アンケート!C51,"&lt;/li&gt;")</f>
        <v>&lt;li&gt;多少熱をもつ&lt;/li&gt;</v>
      </c>
    </row>
    <row r="268" spans="1:1">
      <c r="A268" t="str">
        <f>CONCATENATE("&lt;li&gt;", アンケート!C52,"&lt;/li&gt;")</f>
        <v>&lt;li&gt;急速充電と通常充電かがパッとわからない&lt;/li&gt;</v>
      </c>
    </row>
    <row r="269" spans="1:1">
      <c r="A269" t="str">
        <f>CONCATENATE("&lt;li&gt;", アンケート!C53,"&lt;/li&gt;")</f>
        <v>&lt;li&gt;Anker PowerCore 10000よりも少し重い&lt;/li&gt;</v>
      </c>
    </row>
    <row r="270" spans="1:1">
      <c r="A270" t="s">
        <v>19</v>
      </c>
    </row>
    <row r="271" spans="1:1">
      <c r="A271" t="s">
        <v>20</v>
      </c>
    </row>
    <row r="272" spans="1:1">
      <c r="A272" t="s">
        <v>25</v>
      </c>
    </row>
    <row r="273" spans="1:1">
      <c r="A273" t="s">
        <v>56</v>
      </c>
    </row>
    <row r="274" spans="1:1">
      <c r="A274" t="str">
        <f>CONCATENATE("[voice icon=","""http://shomty.com/wp-content/uploads/img/parts/review/", 入力シート!F17, ".jpg", """ name=""", 入力シート!E17, """ type=""", "l", """]")</f>
        <v>[voice icon="http://shomty.com/wp-content/uploads/img/parts/review/m_30_2.jpg" name="30代男性" type="l"]</v>
      </c>
    </row>
    <row r="275" spans="1:1">
      <c r="A275" t="str">
        <f>アンケート!C55</f>
        <v>似たようなモバイルバッテリーと迷いましたが、どうもこのメーカーの信頼性が高いということが徐々にわかり、最終的にはコンパクトと信頼性で購入しました。まだ、使って2、3週間ですが、レビューはウソをついてなかったことを実感しております。</v>
      </c>
    </row>
    <row r="276" spans="1:1">
      <c r="A276" t="s">
        <v>32</v>
      </c>
    </row>
    <row r="277" spans="1:1">
      <c r="A277" t="str">
        <f>CONCATENATE("[voice icon=","""http://shomty.com/wp-content/uploads/img/parts/review/", 入力シート!F18, ".jpg", """ name=""", 入力シート!E18, """ type=""", "r", """]")</f>
        <v>[voice icon="http://shomty.com/wp-content/uploads/img/parts/review/m_20_1.jpg" name="20代男性" type="r"]</v>
      </c>
    </row>
    <row r="278" spans="1:1">
      <c r="A278" t="str">
        <f>アンケート!C56</f>
        <v>これまではモバイルバッテリーといえばcheero一択！と思ってきた者ですが完全に覆りました。
10000mAhという数字に対して、この価格と本体サイズはAnkerさん天晴ですね。
さらにQC3.0対応は素晴らしいです。
ただ、通常充電なのかQCで充電されているのかがわかるインジケータがあるといいなと思いました。</v>
      </c>
    </row>
    <row r="279" spans="1:1">
      <c r="A279" t="s">
        <v>32</v>
      </c>
    </row>
    <row r="280" spans="1:1">
      <c r="A280" t="s">
        <v>27</v>
      </c>
    </row>
    <row r="281" spans="1:1">
      <c r="A281" t="str">
        <f>CONCATENATE("[reviewLink id=","""", 入力シート!D17,"""][/reviewLink]")</f>
        <v>[reviewLink id="321"][/reviewLink]</v>
      </c>
    </row>
    <row r="282" spans="1:1">
      <c r="A282" t="s">
        <v>189</v>
      </c>
    </row>
    <row r="284" spans="1:1" s="32" customFormat="1"/>
    <row r="285" spans="1:1">
      <c r="A285" t="s">
        <v>191</v>
      </c>
    </row>
    <row r="286" spans="1:1">
      <c r="A286" t="s">
        <v>182</v>
      </c>
    </row>
    <row r="287" spans="1:1">
      <c r="A287" t="s">
        <v>183</v>
      </c>
    </row>
    <row r="288" spans="1:1">
      <c r="A288" t="s">
        <v>186</v>
      </c>
    </row>
    <row r="289" spans="1:2">
      <c r="A289" t="str">
        <f>CONCATENATE("&lt;div&gt;",アンケート!C34,"&lt;/div&gt;")</f>
        <v>&lt;div&gt;Anker PowerCore 10000 (10000mAh 最小最軽量 大容量 モバイルバッテリー) &lt;/div&gt;</v>
      </c>
    </row>
    <row r="290" spans="1:2">
      <c r="A290" t="s">
        <v>184</v>
      </c>
    </row>
    <row r="291" spans="1:2">
      <c r="A291" t="str">
        <f>"&lt;div class=""position_price""&gt;&lt;span class=""suffix_price""&gt;価格：&lt;/span&gt;&lt;span class=""price""&gt;￥"&amp;TEXT(入力シート!E6,"#,##0")&amp;"&lt;/span&gt;&lt;span class=""suffix_price""&gt;円（税込）&lt;/span&gt;&lt;/div&gt;"</f>
        <v>&lt;div class="position_price"&gt;&lt;span class="suffix_price"&gt;価格：&lt;/span&gt;&lt;span class="price"&gt;￥2,799&lt;/span&gt;&lt;span class="suffix_price"&gt;円（税込）&lt;/span&gt;&lt;/div&gt;</v>
      </c>
    </row>
    <row r="292" spans="1:2">
      <c r="A292" t="s">
        <v>188</v>
      </c>
    </row>
    <row r="293" spans="1:2">
      <c r="A293" t="s">
        <v>22</v>
      </c>
    </row>
    <row r="294" spans="1:2">
      <c r="A294" t="s">
        <v>6</v>
      </c>
    </row>
    <row r="295" spans="1:2">
      <c r="A295" t="str">
        <f>アンケート!C41</f>
        <v>iPhone用の10000mAhほどのモバイルバッテリーを探している方</v>
      </c>
    </row>
    <row r="296" spans="1:2">
      <c r="A296" t="s">
        <v>7</v>
      </c>
    </row>
    <row r="297" spans="1:2" ht="27">
      <c r="A297" s="2" t="str">
        <f>CONCATENATE("[tblStart num=5]", 入力シート!C6, "[/tblStart]")</f>
        <v>[tblStart num=5]https://images-fe.ssl-images-amazon.com/images/I/31w3wAg-D9L.jpg[/tblStart]</v>
      </c>
    </row>
    <row r="298" spans="1:2">
      <c r="A298" t="str">
        <f>CONCATENATE("[tdLevel type=", B298, "]", 比較表!A4, "[/tdLevel]")</f>
        <v>[tdLevel type=4]バッテリー容量[/tdLevel]</v>
      </c>
      <c r="B298">
        <f>HLOOKUP(アンケート!$C$34,比較表!$B$3:$F$8,2,FALSE)</f>
        <v>4</v>
      </c>
    </row>
    <row r="299" spans="1:2">
      <c r="A299" t="str">
        <f>CONCATENATE("[tdLevel type=", B299, "]", 比較表!A5, "[/tdLevel]")</f>
        <v>[tdLevel type=4]急速充電対応[/tdLevel]</v>
      </c>
      <c r="B299">
        <f>HLOOKUP(アンケート!$C$34,比較表!$B$3:$F$8,3,FALSE)</f>
        <v>4</v>
      </c>
    </row>
    <row r="300" spans="1:2">
      <c r="A300" t="str">
        <f>CONCATENATE("[tdLevel type=", B300, "]", 比較表!A6, "[/tdLevel]")</f>
        <v>[tdLevel type=4]充電の速さ[/tdLevel]</v>
      </c>
      <c r="B300">
        <f>HLOOKUP(アンケート!$C$34,比較表!$B$3:$F$8,4,FALSE)</f>
        <v>4</v>
      </c>
    </row>
    <row r="301" spans="1:2">
      <c r="A301" t="str">
        <f>CONCATENATE("[tdLevel type=", B301, "]", 比較表!A7, "[/tdLevel]")</f>
        <v>[tdLevel type=5]重量[/tdLevel]</v>
      </c>
      <c r="B301">
        <f>HLOOKUP(アンケート!$C$34,比較表!$B$3:$F$8,5,FALSE)</f>
        <v>5</v>
      </c>
    </row>
    <row r="302" spans="1:2">
      <c r="A302" t="str">
        <f>CONCATENATE("[tdLevel type=", B302, "]", 比較表!A8, "[/tdLevel]")</f>
        <v>[tdLevel type=3]USBポート数[/tdLevel]</v>
      </c>
      <c r="B302">
        <f>HLOOKUP(アンケート!$C$34,比較表!$B$3:$F$8,6,FALSE)</f>
        <v>3</v>
      </c>
    </row>
    <row r="303" spans="1:2">
      <c r="A303" t="s">
        <v>8</v>
      </c>
    </row>
    <row r="305" spans="1:1">
      <c r="A305" s="2" t="str">
        <f>CONCATENATE("[product_link id=",入力シート!D15,"][/product_link]")</f>
        <v>[product_link id=320][/product_link]</v>
      </c>
    </row>
    <row r="306" spans="1:1">
      <c r="A306" t="s">
        <v>174</v>
      </c>
    </row>
    <row r="307" spans="1:1">
      <c r="A307" t="s">
        <v>23</v>
      </c>
    </row>
    <row r="308" spans="1:1">
      <c r="A308" t="s">
        <v>24</v>
      </c>
    </row>
    <row r="309" spans="1:1">
      <c r="A309" t="s">
        <v>18</v>
      </c>
    </row>
    <row r="310" spans="1:1">
      <c r="A310" t="str">
        <f>CONCATENATE("&lt;li&gt;", アンケート!C35,"&lt;/li&gt;")</f>
        <v>&lt;li&gt;10000mAhの中で最小・最軽量&lt;/li&gt;</v>
      </c>
    </row>
    <row r="311" spans="1:1">
      <c r="A311" t="str">
        <f>CONCATENATE("&lt;li&gt;", アンケート!C36,"&lt;/li&gt;")</f>
        <v>&lt;li&gt;頑丈で耐久性が高い&lt;/li&gt;</v>
      </c>
    </row>
    <row r="312" spans="1:1">
      <c r="A312" t="str">
        <f>CONCATENATE("&lt;li&gt;", アンケート!C37,"&lt;/li&gt;")</f>
        <v>&lt;li&gt;メーカー保証がついている&lt;/li&gt;</v>
      </c>
    </row>
    <row r="313" spans="1:1">
      <c r="A313" t="s">
        <v>19</v>
      </c>
    </row>
    <row r="314" spans="1:1">
      <c r="A314" t="s">
        <v>20</v>
      </c>
    </row>
    <row r="315" spans="1:1">
      <c r="A315" t="s">
        <v>25</v>
      </c>
    </row>
    <row r="316" spans="1:1">
      <c r="A316" t="s">
        <v>175</v>
      </c>
    </row>
    <row r="317" spans="1:1">
      <c r="A317" t="s">
        <v>23</v>
      </c>
    </row>
    <row r="318" spans="1:1">
      <c r="A318" t="s">
        <v>26</v>
      </c>
    </row>
    <row r="319" spans="1:1">
      <c r="A319" t="s">
        <v>18</v>
      </c>
    </row>
    <row r="320" spans="1:1">
      <c r="A320" t="str">
        <f>CONCATENATE("&lt;li&gt;", アンケート!C38,"&lt;/li&gt;")</f>
        <v>&lt;li&gt;稀に不良品にあたる場合がある&lt;/li&gt;</v>
      </c>
    </row>
    <row r="321" spans="1:1">
      <c r="A321" t="str">
        <f>CONCATENATE("&lt;li&gt;", アンケート!C39,"&lt;/li&gt;")</f>
        <v>&lt;li&gt;Quick Chargeに未対応&lt;/li&gt;</v>
      </c>
    </row>
    <row r="322" spans="1:1">
      <c r="A322" t="str">
        <f>CONCATENATE("&lt;li&gt;", アンケート!C40,"&lt;/li&gt;")</f>
        <v>&lt;li&gt;最大出力が2.4A(最速ではない）&lt;/li&gt;</v>
      </c>
    </row>
    <row r="323" spans="1:1">
      <c r="A323" t="s">
        <v>19</v>
      </c>
    </row>
    <row r="324" spans="1:1">
      <c r="A324" t="s">
        <v>20</v>
      </c>
    </row>
    <row r="325" spans="1:1">
      <c r="A325" t="s">
        <v>25</v>
      </c>
    </row>
    <row r="326" spans="1:1">
      <c r="A326" t="s">
        <v>56</v>
      </c>
    </row>
    <row r="327" spans="1:1">
      <c r="A327" t="str">
        <f>CONCATENATE("[voice icon=","""http://shomty.com/wp-content/uploads/img/parts/review/", 入力シート!F15, ".jpg", """ name=""", 入力シート!E15, """ type=""", "l", """]")</f>
        <v>[voice icon="http://shomty.com/wp-content/uploads/img/parts/review/m_30_2.jpg" name="30代男性" type="l"]</v>
      </c>
    </row>
    <row r="328" spans="1:1">
      <c r="A328" t="str">
        <f>アンケート!C42</f>
        <v>雑にコードを抜き差しし、落とすこともあります。ガンガン使い倒して、普段使用する際に特に意識することもありません。２年たった現在も現役です。値段が崩れていないのも、いい商品の証拠なのではないでしょうか。</v>
      </c>
    </row>
    <row r="329" spans="1:1">
      <c r="A329" t="s">
        <v>32</v>
      </c>
    </row>
    <row r="330" spans="1:1">
      <c r="A330" t="str">
        <f>CONCATENATE("[voice icon=","""http://shomty.com/wp-content/uploads/img/parts/review/", 入力シート!F16, ".jpg", """ name=""", 入力シート!E16, """ type=""", "r", """]")</f>
        <v>[voice icon="http://shomty.com/wp-content/uploads/img/parts/review/m_40_1.jpg" name="40代男性" type="r"]</v>
      </c>
    </row>
    <row r="331" spans="1:1">
      <c r="A331" t="str">
        <f>アンケート!C43</f>
        <v>費用対効果は勿論のこと、バッテリー容量 充電速度ともバランスが取れている。
私はiPhone6s+で使用しているが、残量20%から2度充電しても まだ足りる位。
発熱も 端末の方が熱いくらいなので気にならないと思います。</v>
      </c>
    </row>
    <row r="332" spans="1:1">
      <c r="A332" t="s">
        <v>32</v>
      </c>
    </row>
    <row r="333" spans="1:1">
      <c r="A333" t="s">
        <v>27</v>
      </c>
    </row>
    <row r="334" spans="1:1">
      <c r="A334" t="str">
        <f>CONCATENATE("[reviewLink id=","""", 入力シート!D15,"""][/reviewLink]")</f>
        <v>[reviewLink id="320"][/reviewLink]</v>
      </c>
    </row>
    <row r="335" spans="1:1">
      <c r="A335" t="s">
        <v>189</v>
      </c>
    </row>
    <row r="337" spans="1:1" s="32" customFormat="1"/>
    <row r="338" spans="1:1">
      <c r="A338" t="str">
        <f>"&lt;h2&gt;"&amp;アンケート!C2&amp;"の売れ筋ランキング&lt;/h2&gt;"</f>
        <v>&lt;h2&gt;モバイルバッテリーの売れ筋ランキング&lt;/h2&gt;</v>
      </c>
    </row>
    <row r="339" spans="1:1">
      <c r="A339" t="s">
        <v>78</v>
      </c>
    </row>
    <row r="340" spans="1:1">
      <c r="A340">
        <f>入力シート!C42</f>
        <v>0</v>
      </c>
    </row>
    <row r="341" spans="1:1">
      <c r="A341" t="s">
        <v>79</v>
      </c>
    </row>
    <row r="342" spans="1:1">
      <c r="A342" t="s">
        <v>78</v>
      </c>
    </row>
    <row r="343" spans="1:1">
      <c r="A343" t="str">
        <f>入力シート!C43</f>
        <v>&lt;a href="https://hb.afl.rakuten.co.jp/hgc/14f85975.8b50e5c3.14f85976.bff8e7ef/?pc=https%3A%2F%2Franking.rakuten.co.jp%2Fdaily%2F564277%2F&amp;m=https%3A%2F%2Franking.rakuten.co.jp%2Fdaily%2F564277%2F" target="_blank" rel="nofollow noopener noreferrer" style="word-wrap:break-word;"  &gt;楽天市場ランキング&lt;/a&gt;</v>
      </c>
    </row>
    <row r="344" spans="1:1">
      <c r="A344" t="s">
        <v>79</v>
      </c>
    </row>
    <row r="346" spans="1:1">
      <c r="A346" t="s">
        <v>80</v>
      </c>
    </row>
    <row r="347" spans="1:1">
      <c r="A347" t="s">
        <v>72</v>
      </c>
    </row>
    <row r="349" spans="1:1">
      <c r="A349" t="s">
        <v>73</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H22" sqref="H22"/>
    </sheetView>
  </sheetViews>
  <sheetFormatPr defaultRowHeight="13.5"/>
  <sheetData>
    <row r="1" spans="1:1">
      <c r="A1" t="s">
        <v>50</v>
      </c>
    </row>
    <row r="2" spans="1:1">
      <c r="A2" t="str">
        <f>"("&amp;入力シート!D15&amp;","&amp;"'"&amp;入力シート!D29&amp;"', '"&amp;入力シート!D30&amp;"', '"&amp;入力シート!C15&amp;"', '"&amp;入力シート!C6&amp;"', '"&amp;入力シート!D6&amp;"'),"</f>
        <v>(320,'//af.moshimo.com/af/c/click?a_id=988731&amp;p_id=170&amp;pc_id=185&amp;pl_id=4062&amp;url=https%3A%2F%2Fwww.amazon.co.jp%2FAnker-PowerCore-%25E3%2583%25A2%25E3%2583%2590%25E3%2582%25A4%25E3%2583%25AB%25E3%2583%2590%25E3%2583%2583%25E3%2583%2586%25E3%2583%25AA%25E3%2583%25BC-Android%25E5%25AF%25BE%25E5%25BF%259C-2018%25E5%25B9%25B411%25E6%259C%2588%25E6%2599%2582%25E7%2582%25B9%2Fdp%2FB019GNUT0C', '//af.moshimo.com/af/c/click?a_id=988729&amp;p_id=54&amp;pc_id=54&amp;pl_id=616&amp;url=https%3A%2F%2Fitem.rakuten.co.jp%2Fp-peach%2Fca_b019gnut0c%2F&amp;m=http%3A%2F%2Fm.rakuten.co.jp%2Fp-peach%2Fi%2F10001051%2F&amp;r_v=g00sp8f3.9tq3ed96.g00sp8f3.9tq3f34e', 'https://www.amazon.co.jp/Anker-PowerCore-%E3%83%A2%E3%83%90%E3%82%A4%E3%83%AB%E3%83%90%E3%83%83%E3%83%86%E3%83%AA%E3%83%BC-Android%E5%AF%BE%E5%BF%9C-2018%E5%B9%B411%E6%9C%88%E6%99%82%E7%82%B9/product-reviews/B019GNUT0C/ref=cm_cr_dp_d_show_all_top?ie=UTF8&amp;reviewerType=all_reviews', 'https://images-fe.ssl-images-amazon.com/images/I/31w3wAg-D9L.jpg', 'Anker PowerCore 10000 (10000mAh 最小最軽量 大容量 モバイルバッテリー) '),</v>
      </c>
    </row>
    <row r="3" spans="1:1">
      <c r="A3" t="str">
        <f>"("&amp;入力シート!D17&amp;","&amp;"'"&amp;入力シート!D31&amp;"', '"&amp;入力シート!D32&amp;"', '"&amp;入力シート!C17&amp;"', '"&amp;入力シート!C7&amp;"', '"&amp;入力シート!D7&amp;"'),"</f>
        <v>(321,'//af.moshimo.com/af/c/click?a_id=988731&amp;p_id=170&amp;pc_id=185&amp;pl_id=4062&amp;url=https%3A%2F%2Fwww.amazon.co.jp%2FAnker-PowerCore-10000mAh-%25E3%2583%25A2%25E3%2583%2590%25E3%2582%25A4%25E3%2583%25AB%25E3%2583%2590%25E3%2583%2583%25E3%2583%2586%25E3%2583%25AA%25E3%2583%25BC-Android%25E5%2590%2584%25E7%25A8%25AE%25E5%25AF%25BE%25E5%25BF%259C%2Fdp%2FB01JYK1NKW', '//af.moshimo.com/af/c/click?a_id=988729&amp;p_id=54&amp;pc_id=54&amp;pl_id=616&amp;url=https%3A%2F%2Fitem.rakuten.co.jp%2Fanker%2Fa1266011%2F&amp;m=http%3A%2F%2Fm.rakuten.co.jp%2Fanker%2Fi%2F10000395%2F&amp;r_v=g00rr093.9tq3ef13.g00rr093.9tq3fb46', 'https://www.amazon.co.jp/Anker-PowerCore-10000mAh-%E3%83%A2%E3%83%90%E3%82%A4%E3%83%AB%E3%83%90%E3%83%83%E3%83%86%E3%83%AA%E3%83%BC-Android%E5%90%84%E7%A8%AE%E5%AF%BE%E5%BF%9C/product-reviews/B01JYK1NKW/ref=cm_cr_dp_d_show_all_top?ie=UTF8&amp;reviewerType=all_reviews', 'https://images-fe.ssl-images-amazon.com/images/I/31kQkGE1mBL.jpg', 'Anker PowerCore Speed 10000 QC(10000mAh 大容量 モバイルバッテリー)'),</v>
      </c>
    </row>
    <row r="4" spans="1:1">
      <c r="A4" t="str">
        <f>"("&amp;入力シート!D19&amp;","&amp;"'"&amp;入力シート!D33&amp;"', '"&amp;入力シート!D34&amp;"', '"&amp;入力シート!C19&amp;"', '"&amp;入力シート!C8&amp;"', '"&amp;入力シート!D8&amp;"'),"</f>
        <v>(322,'//af.moshimo.com/af/c/click?a_id=988731&amp;p_id=170&amp;pc_id=185&amp;pl_id=4062&amp;url=https%3A%2F%2Fwww.amazon.co.jp%2FAnker-PowerCore-%25E3%2580%2590%25E3%2583%2587%25E3%2583%25A5%25E3%2582%25A2%25E3%2583%25AB%25E5%2585%25A5%25E5%258A%259B%25E3%2583%259D%25E3%2583%25BC%25E3%2583%2588-3%25E5%258F%25B0%25E5%2590%258C%25E6%2599%2582%25E5%2585%2585%25E9%259B%25BB%25E3%2580%2591iPhone-%25E6%2596%25B0%25E3%2581%2597%25E3%2581%2584MacBook%25E4%25BB%2596%25E5%2590%2584%25E7%25A8%25AE%25E5%25AF%25BE%25E5%25BF%259C%2Fdp%2FB01JYL3IF4', '', 'http://www.cosme.net/product/product_id/317222/reviews', 'https://images-fe.ssl-images-amazon.com/images/I/31yRZxyP0TL.jpg', 'Anker PowerCore 26800 (26800mAh 超大容量 パソコン 充電 バッテリー) '),</v>
      </c>
    </row>
    <row r="5" spans="1:1">
      <c r="A5" t="str">
        <f>"("&amp;入力シート!D21&amp;","&amp;"'"&amp;入力シート!D35&amp;"', '"&amp;入力シート!D36&amp;"', '"&amp;入力シート!C21&amp;"', '"&amp;入力シート!C9&amp;"', '"&amp;入力シート!D9&amp;"'),"</f>
        <v>(323,'//af.moshimo.com/af/c/click?a_id=988731&amp;p_id=170&amp;pc_id=185&amp;pl_id=4062&amp;url=https%3A%2F%2Fwww.amazon.co.jp%2FRAVPower-26800mAh-USB-C%25E3%2582%25B1%25E3%2583%25BC%25E3%2583%2596%25E3%2583%25AB%25E4%25BB%2598-MacBook-RP-PB058%2Fdp%2FB06XTLKRKY', '//af.moshimo.com/af/c/click?a_id=988729&amp;p_id=54&amp;pc_id=54&amp;pl_id=616&amp;url=https%3A%2F%2Fitem.rakuten.co.jp%2Fp-peach%2Fca_b06xtlkrky%2F&amp;m=http%3A%2F%2Fm.rakuten.co.jp%2Fp-peach%2Fi%2F10001861%2F&amp;r_v=g00sp8f3.9tq3ed96.g00sp8f3.9tq3f34e', 'https://www.amazon.co.jp/RAVPower-26800mAh-USB-C%E3%82%B1%E3%83%BC%E3%83%96%E3%83%AB%E4%BB%98-MacBook-RP-PB058/product-reviews/B06XTLKRKY/ref=cm_cr_dp_d_show_all_top?ie=UTF8&amp;reviewerType=all_reviews', 'https://images-fe.ssl-images-amazon.com/images/I/41mwXDxbOVL.jpg', 'RAVPower USB-C 26800mAh'),</v>
      </c>
    </row>
    <row r="6" spans="1:1">
      <c r="A6" t="str">
        <f>"("&amp;入力シート!D23&amp;","&amp;"'"&amp;入力シート!D37&amp;"', '"&amp;入力シート!D38&amp;"', '"&amp;入力シート!C23&amp;"', '"&amp;入力シート!C10&amp;"', '"&amp;入力シート!D10&amp;"');"</f>
        <v>(324,'//af.moshimo.com/af/c/click?a_id=988731&amp;p_id=170&amp;pc_id=185&amp;pl_id=4062&amp;url=https%3A%2F%2Fwww.amazon.co.jp%2F%25E3%2580%258C%25E3%2583%2590%25E3%2583%25BC%25E3%2582%25B8%25E3%2583%25A7%25E3%2583%25B3%25E3%2582%25A2%25E3%2583%2583%25E3%2583%2597%25E7%2589%2588%25E3%2580%258D-Poweradd-%25E3%2583%25A2%25E3%2583%2590%25E3%2582%25A4%25E3%2583%25AB%25E3%2583%2590%25E3%2583%2583%25E3%2583%2586%25E3%2583%25AA%25E3%2583%25BC-Android%25E5%2590%2584%25E7%25A8%25AE%25E5%25AF%25BE%25E5%25BF%259C-%25E9%2598%25B2%25E7%2581%25BD%25E3%2582%25B0%25E3%2583%2583%25E3%2582%25BA%25EF%25BC%2588%25E3%2582%25B7%25E3%2583%25AB%25E3%2583%2590%25E3%2583%25BC%25EF%25BC%2589%2Fdp%2FB075NKTKK8', '//af.moshimo.com/af/c/click?a_id=988729&amp;p_id=54&amp;pc_id=54&amp;pl_id=616&amp;url=https%3A%2F%2Fitem.rakuten.co.jp%2Faoiboeki%2F10005887%2F&amp;m=http%3A%2F%2Fm.rakuten.co.jp%2Faoiboeki%2Fi%2F10005887%2F&amp;r_v=g00s5q73.9tq3e371.g00s5q73.9tq3f435', '0', 'https://images-fe.ssl-images-amazon.com/images/I/41wUJMHVijL.jpg', 'Poweradd Pilot 2GS 10000mAh');</v>
      </c>
    </row>
    <row r="9" spans="1:1">
      <c r="A9" s="14" t="s">
        <v>49</v>
      </c>
    </row>
    <row r="10" spans="1:1" ht="14.25" thickBot="1">
      <c r="A10" t="s">
        <v>48</v>
      </c>
    </row>
    <row r="11" spans="1:1" ht="14.25" thickBot="1">
      <c r="A11" s="15">
        <v>319</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2018-12-22T02:54:07Z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