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18210" windowHeight="7215" activeTab="3"/>
  </bookViews>
  <sheets>
    <sheet name="アンケート" sheetId="1" r:id="rId1"/>
    <sheet name="比較表" sheetId="2" r:id="rId2"/>
    <sheet name="入力シート" sheetId="4" r:id="rId3"/>
    <sheet name="出力" sheetId="3" r:id="rId4"/>
    <sheet name="SQL" sheetId="5" r:id="rId5"/>
  </sheets>
  <calcPr calcId="145621"/>
</workbook>
</file>

<file path=xl/calcChain.xml><?xml version="1.0" encoding="utf-8"?>
<calcChain xmlns="http://schemas.openxmlformats.org/spreadsheetml/2006/main">
  <c r="B90" i="3" l="1"/>
  <c r="B89" i="3"/>
  <c r="B88" i="3"/>
  <c r="B87" i="3"/>
  <c r="B86" i="3"/>
  <c r="A321" i="3" l="1"/>
  <c r="A340" i="3"/>
  <c r="A238" i="3"/>
  <c r="A185" i="3"/>
  <c r="A132" i="3"/>
  <c r="A79" i="3"/>
  <c r="A291" i="3"/>
  <c r="C85" i="1" l="1"/>
  <c r="A54" i="3" l="1"/>
  <c r="A2" i="3"/>
  <c r="A1" i="3"/>
  <c r="A59" i="3"/>
  <c r="A66" i="3"/>
  <c r="A68" i="3"/>
  <c r="A77" i="3"/>
  <c r="A136" i="3" l="1"/>
  <c r="F3" i="4"/>
  <c r="A70" i="3"/>
  <c r="C9" i="2"/>
  <c r="D9" i="2"/>
  <c r="E9" i="2"/>
  <c r="F9" i="2"/>
  <c r="B9" i="2"/>
  <c r="A37" i="3" l="1"/>
  <c r="A33" i="3"/>
  <c r="A29" i="3"/>
  <c r="A25" i="3"/>
  <c r="A346" i="3"/>
  <c r="A343" i="3"/>
  <c r="A338" i="3"/>
  <c r="A47" i="3"/>
  <c r="A45" i="3"/>
  <c r="A39" i="3"/>
  <c r="A35" i="3"/>
  <c r="A31" i="3"/>
  <c r="A27" i="3"/>
  <c r="A22" i="3"/>
  <c r="A21" i="3"/>
  <c r="A20" i="3"/>
  <c r="A19" i="3"/>
  <c r="A16" i="3"/>
  <c r="A172" i="3"/>
  <c r="A169" i="3"/>
  <c r="A162" i="3"/>
  <c r="A163" i="3"/>
  <c r="A161" i="3"/>
  <c r="A152" i="3"/>
  <c r="A153" i="3"/>
  <c r="A151" i="3"/>
  <c r="B143" i="3"/>
  <c r="A143" i="3" s="1"/>
  <c r="B142" i="3"/>
  <c r="A142" i="3" s="1"/>
  <c r="B141" i="3"/>
  <c r="A141" i="3" s="1"/>
  <c r="B140" i="3"/>
  <c r="A140" i="3" s="1"/>
  <c r="A90" i="3"/>
  <c r="A89" i="3"/>
  <c r="A88" i="3"/>
  <c r="A87" i="3"/>
  <c r="A86" i="3"/>
  <c r="B139" i="3"/>
  <c r="A139" i="3" s="1"/>
  <c r="A109" i="3"/>
  <c r="A110" i="3"/>
  <c r="A108" i="3"/>
  <c r="A119" i="3"/>
  <c r="A116" i="3"/>
  <c r="A99" i="3"/>
  <c r="A100" i="3"/>
  <c r="A98" i="3"/>
  <c r="D10" i="4"/>
  <c r="D9" i="4"/>
  <c r="C10" i="4"/>
  <c r="C9" i="4"/>
  <c r="A138" i="3" s="1"/>
  <c r="F35" i="4"/>
  <c r="F36" i="4"/>
  <c r="F37" i="4"/>
  <c r="F38" i="4"/>
  <c r="D35" i="4"/>
  <c r="D36" i="4"/>
  <c r="D37" i="4"/>
  <c r="D38" i="4"/>
  <c r="E24" i="4"/>
  <c r="F24" i="4" s="1"/>
  <c r="A118" i="3" s="1"/>
  <c r="E23" i="4"/>
  <c r="F23" i="4" s="1"/>
  <c r="A115" i="3" s="1"/>
  <c r="E22" i="4"/>
  <c r="F22" i="4" s="1"/>
  <c r="A171" i="3" s="1"/>
  <c r="E21" i="4"/>
  <c r="F21" i="4" s="1"/>
  <c r="A168" i="3" s="1"/>
  <c r="C23" i="4"/>
  <c r="C21" i="4"/>
  <c r="A83" i="3"/>
  <c r="C72" i="1"/>
  <c r="A130" i="3" s="1"/>
  <c r="A85" i="3" l="1"/>
  <c r="C59" i="1"/>
  <c r="A183" i="3" s="1"/>
  <c r="C46" i="1"/>
  <c r="A236" i="3" s="1"/>
  <c r="C33" i="1"/>
  <c r="A289" i="3" s="1"/>
  <c r="B195" i="3" l="1"/>
  <c r="B194" i="3"/>
  <c r="B193" i="3"/>
  <c r="B196" i="3"/>
  <c r="B192" i="3"/>
  <c r="B248" i="3"/>
  <c r="B249" i="3"/>
  <c r="B247" i="3"/>
  <c r="B246" i="3"/>
  <c r="B245" i="3"/>
  <c r="B300" i="3"/>
  <c r="B299" i="3"/>
  <c r="B302" i="3"/>
  <c r="B298" i="3"/>
  <c r="B301" i="3"/>
  <c r="D15" i="4"/>
  <c r="C6" i="4" l="1"/>
  <c r="C7" i="4"/>
  <c r="C8" i="4"/>
  <c r="F34" i="4" l="1"/>
  <c r="F33" i="4"/>
  <c r="F32" i="4"/>
  <c r="F31" i="4"/>
  <c r="F30" i="4"/>
  <c r="F29" i="4"/>
  <c r="A305" i="3"/>
  <c r="D17" i="4"/>
  <c r="D8" i="4"/>
  <c r="D7" i="4"/>
  <c r="D6" i="4"/>
  <c r="D34" i="4"/>
  <c r="D32" i="4"/>
  <c r="D30" i="4"/>
  <c r="D33" i="4"/>
  <c r="D31" i="4"/>
  <c r="D29" i="4"/>
  <c r="A225" i="3"/>
  <c r="A222" i="3"/>
  <c r="D19" i="4" l="1"/>
  <c r="A252" i="3"/>
  <c r="A191" i="3"/>
  <c r="A297" i="3"/>
  <c r="A244" i="3"/>
  <c r="A334" i="3"/>
  <c r="A281" i="3"/>
  <c r="A302" i="3"/>
  <c r="A301" i="3"/>
  <c r="A300" i="3"/>
  <c r="A299" i="3"/>
  <c r="A298" i="3"/>
  <c r="A295" i="3"/>
  <c r="A322" i="3"/>
  <c r="A320" i="3"/>
  <c r="A311" i="3"/>
  <c r="A312" i="3"/>
  <c r="A310" i="3"/>
  <c r="A331" i="3"/>
  <c r="A328" i="3"/>
  <c r="A278" i="3"/>
  <c r="A275" i="3"/>
  <c r="A268" i="3"/>
  <c r="A269" i="3"/>
  <c r="A267" i="3"/>
  <c r="A258" i="3"/>
  <c r="A259" i="3"/>
  <c r="A257" i="3"/>
  <c r="A249" i="3"/>
  <c r="A248" i="3"/>
  <c r="A247" i="3"/>
  <c r="A246" i="3"/>
  <c r="A245" i="3"/>
  <c r="A242" i="3"/>
  <c r="C15" i="4"/>
  <c r="A2" i="5" s="1"/>
  <c r="C17" i="4"/>
  <c r="A3" i="5" s="1"/>
  <c r="C19" i="4"/>
  <c r="E16" i="4"/>
  <c r="F16" i="4" s="1"/>
  <c r="A330" i="3" s="1"/>
  <c r="E15" i="4"/>
  <c r="F15" i="4" s="1"/>
  <c r="A327" i="3" s="1"/>
  <c r="E18" i="4"/>
  <c r="F18" i="4" s="1"/>
  <c r="A277" i="3" s="1"/>
  <c r="E17" i="4"/>
  <c r="F17" i="4" s="1"/>
  <c r="A274" i="3" s="1"/>
  <c r="E20" i="4"/>
  <c r="F20" i="4" s="1"/>
  <c r="A224" i="3" s="1"/>
  <c r="E19" i="4"/>
  <c r="F19" i="4" s="1"/>
  <c r="A221" i="3" s="1"/>
  <c r="A215" i="3"/>
  <c r="A216" i="3"/>
  <c r="A214" i="3"/>
  <c r="A205" i="3"/>
  <c r="A206" i="3"/>
  <c r="A204" i="3"/>
  <c r="A196" i="3"/>
  <c r="A194" i="3"/>
  <c r="A193" i="3"/>
  <c r="A195" i="3"/>
  <c r="A192" i="3"/>
  <c r="A4" i="5" l="1"/>
  <c r="A199" i="3"/>
  <c r="D21" i="4"/>
  <c r="A5" i="5" s="1"/>
  <c r="A228" i="3"/>
  <c r="A189" i="3"/>
  <c r="A9" i="3"/>
  <c r="A10" i="3"/>
  <c r="A8" i="3"/>
  <c r="D23" i="4" l="1"/>
  <c r="A6" i="5" s="1"/>
  <c r="A175" i="3"/>
  <c r="A146" i="3"/>
  <c r="A93" i="3" l="1"/>
  <c r="A122" i="3"/>
</calcChain>
</file>

<file path=xl/sharedStrings.xml><?xml version="1.0" encoding="utf-8"?>
<sst xmlns="http://schemas.openxmlformats.org/spreadsheetml/2006/main" count="392" uniqueCount="207">
  <si>
    <t>項番</t>
  </si>
  <si>
    <t>内容</t>
  </si>
  <si>
    <t>あなたが比較紹介したいアイテムは何ですか？</t>
  </si>
  <si>
    <t>　　　　５:大変満足
　　　　４:満足
　　　　３:普通
　　　　２:少し不満
　　１:不満</t>
  </si>
  <si>
    <t>※なるべく極端に点数をつけてください！</t>
  </si>
  <si>
    <t>項目</t>
  </si>
  <si>
    <t>合計点数</t>
  </si>
  <si>
    <t>&lt;p&gt;</t>
  </si>
  <si>
    <t>&lt;/p&gt;</t>
  </si>
  <si>
    <t>[tblEnd][/tblEnd]</t>
  </si>
  <si>
    <t>購入する際に、価格と品質のどちらを重要視したかを
別紙（価格/品質）を参考に数字を記入してください。</t>
  </si>
  <si>
    <t>選ぶときに、大事なポイントを5つ教えてください！</t>
  </si>
  <si>
    <t>各ポイントに点数をつけてください。</t>
  </si>
  <si>
    <t>※比較表に記入</t>
  </si>
  <si>
    <t>上記の口コミは何十代の男性/女性ですか？
※不明な場合は、予想で構いません。</t>
  </si>
  <si>
    <t>参考にしたサイトのURLを記入してください。</t>
  </si>
  <si>
    <t>上記の口コミは何十代の男性/女性ですか？ 
※不明な場合は、予想で構いません。</t>
  </si>
  <si>
    <t>このアンケートはどんな人に参考になると思いますか？
具体的に3つ記入してください。</t>
  </si>
  <si>
    <r>
      <t>[aside type="normal"]&lt;strong&gt;</t>
    </r>
    <r>
      <rPr>
        <sz val="10"/>
        <color theme="1"/>
        <rFont val="ＭＳ Ｐゴシック"/>
        <family val="3"/>
        <charset val="128"/>
      </rPr>
      <t>こんな人におすすめ！！</t>
    </r>
    <r>
      <rPr>
        <sz val="10"/>
        <color theme="1"/>
        <rFont val="Verdana"/>
        <family val="2"/>
      </rPr>
      <t>&lt;/strong&gt;</t>
    </r>
  </si>
  <si>
    <t>&lt;ul&gt;</t>
  </si>
  <si>
    <t>&lt;/ul&gt;</t>
  </si>
  <si>
    <t>[/aside]</t>
  </si>
  <si>
    <t>[aside type="boader custom"]</t>
  </si>
  <si>
    <t>&lt;h4&gt;&lt;span class="f_yellow"&gt;こんな人におすすめ&lt;/span&gt;&lt;/h4&gt;</t>
    <phoneticPr fontId="1"/>
  </si>
  <si>
    <t>&lt;div class="bg-white"&gt;</t>
  </si>
  <si>
    <t>[aside type="boader blue bg-blue"]</t>
  </si>
  <si>
    <t>&lt;/div&gt;</t>
  </si>
  <si>
    <t>[aside type="boader red bg-red"]</t>
  </si>
  <si>
    <t>&lt;h4&gt;&lt;span class="f_yellow"&gt;もっと口コミをみる&lt;/span&gt;&lt;/h4&gt;</t>
  </si>
  <si>
    <t>口コミ</t>
    <rPh sb="0" eb="1">
      <t>クチ</t>
    </rPh>
    <phoneticPr fontId="1"/>
  </si>
  <si>
    <t>３位</t>
    <rPh sb="1" eb="2">
      <t>イ</t>
    </rPh>
    <phoneticPr fontId="1"/>
  </si>
  <si>
    <t>２位</t>
    <rPh sb="1" eb="2">
      <t>イ</t>
    </rPh>
    <phoneticPr fontId="1"/>
  </si>
  <si>
    <t>１位</t>
    <rPh sb="1" eb="2">
      <t>イ</t>
    </rPh>
    <phoneticPr fontId="1"/>
  </si>
  <si>
    <t>[/voice]</t>
  </si>
  <si>
    <t>タイトル</t>
    <phoneticPr fontId="1"/>
  </si>
  <si>
    <t>ランキング</t>
    <phoneticPr fontId="1"/>
  </si>
  <si>
    <t>口コミサイトURL</t>
    <rPh sb="0" eb="1">
      <t>クチ</t>
    </rPh>
    <phoneticPr fontId="1"/>
  </si>
  <si>
    <t>wp_product_link_id</t>
    <phoneticPr fontId="1"/>
  </si>
  <si>
    <t>口コミユーザ情報</t>
    <rPh sb="0" eb="1">
      <t>クチ</t>
    </rPh>
    <rPh sb="6" eb="8">
      <t>ジョウホウ</t>
    </rPh>
    <phoneticPr fontId="1"/>
  </si>
  <si>
    <t>画像ファイル名</t>
    <rPh sb="0" eb="2">
      <t>ガゾウ</t>
    </rPh>
    <rPh sb="6" eb="7">
      <t>メイ</t>
    </rPh>
    <phoneticPr fontId="1"/>
  </si>
  <si>
    <t>アフィリエイトURL</t>
    <phoneticPr fontId="1"/>
  </si>
  <si>
    <t>１位</t>
    <rPh sb="1" eb="2">
      <t>イ</t>
    </rPh>
    <phoneticPr fontId="1"/>
  </si>
  <si>
    <t>２位</t>
    <rPh sb="1" eb="2">
      <t>イ</t>
    </rPh>
    <phoneticPr fontId="1"/>
  </si>
  <si>
    <t>３位</t>
    <rPh sb="1" eb="2">
      <t>イ</t>
    </rPh>
    <phoneticPr fontId="1"/>
  </si>
  <si>
    <t>入力</t>
    <rPh sb="0" eb="2">
      <t>ニュウリョク</t>
    </rPh>
    <phoneticPr fontId="1"/>
  </si>
  <si>
    <t>出力</t>
    <rPh sb="0" eb="2">
      <t>シュツリョク</t>
    </rPh>
    <phoneticPr fontId="1"/>
  </si>
  <si>
    <t>PF</t>
    <phoneticPr fontId="1"/>
  </si>
  <si>
    <t>ランキング</t>
    <phoneticPr fontId="1"/>
  </si>
  <si>
    <t>商品名</t>
    <rPh sb="0" eb="3">
      <t>ショウヒンメイ</t>
    </rPh>
    <phoneticPr fontId="1"/>
  </si>
  <si>
    <t>SELECT * FROM `wp_product_link` ORDER BY id DESC LIMIT 1;</t>
  </si>
  <si>
    <t>[ 確認用SQL ]</t>
    <rPh sb="2" eb="5">
      <t>カクニンヨウ</t>
    </rPh>
    <phoneticPr fontId="1"/>
  </si>
  <si>
    <t>INSERT INTO `wp_product_link` (`id`, `amz_url`, `rkt_url`, `review_url`, `img_url`, `memo`) VALUES</t>
    <phoneticPr fontId="1"/>
  </si>
  <si>
    <t>上の図は、今回紹介する内容の基準ですので、同じような基準のあなたにとってはとても参考になること間違いなし！</t>
  </si>
  <si>
    <t>（※30文字から35文字程度）</t>
    <rPh sb="4" eb="6">
      <t>モジ</t>
    </rPh>
    <rPh sb="10" eb="12">
      <t>モジ</t>
    </rPh>
    <rPh sb="12" eb="14">
      <t>テイド</t>
    </rPh>
    <phoneticPr fontId="1"/>
  </si>
  <si>
    <t>Google:29文字</t>
    <rPh sb="9" eb="11">
      <t>モジ</t>
    </rPh>
    <phoneticPr fontId="1"/>
  </si>
  <si>
    <t>Yahoo:32文字</t>
    <rPh sb="8" eb="10">
      <t>モジ</t>
    </rPh>
    <phoneticPr fontId="1"/>
  </si>
  <si>
    <t>&lt;h3&gt;《 口コミ 》&lt;/h3&gt;</t>
    <phoneticPr fontId="1"/>
  </si>
  <si>
    <t>そのポイント（重要な４つ）を説明してください。
※注意１：　【ポイント〇】の箇所は、それぞれ書き換えて下さい！
※注意２：　コスパや価格は除いてください。</t>
    <rPh sb="7" eb="9">
      <t>ジュウヨウ</t>
    </rPh>
    <rPh sb="14" eb="16">
      <t>セツメイ</t>
    </rPh>
    <rPh sb="26" eb="28">
      <t>チュウイ</t>
    </rPh>
    <rPh sb="39" eb="41">
      <t>カショ</t>
    </rPh>
    <rPh sb="47" eb="48">
      <t>カ</t>
    </rPh>
    <rPh sb="49" eb="50">
      <t>カ</t>
    </rPh>
    <rPh sb="52" eb="53">
      <t>クダ</t>
    </rPh>
    <rPh sb="58" eb="60">
      <t>チュウイ</t>
    </rPh>
    <rPh sb="67" eb="69">
      <t>カカク</t>
    </rPh>
    <rPh sb="70" eb="71">
      <t>ノゾ</t>
    </rPh>
    <phoneticPr fontId="1"/>
  </si>
  <si>
    <t>【１位】</t>
    <rPh sb="2" eb="3">
      <t>イ</t>
    </rPh>
    <phoneticPr fontId="1"/>
  </si>
  <si>
    <t>【２位】</t>
    <rPh sb="2" eb="3">
      <t>イ</t>
    </rPh>
    <phoneticPr fontId="1"/>
  </si>
  <si>
    <t>【３位】</t>
    <rPh sb="2" eb="3">
      <t>イ</t>
    </rPh>
    <phoneticPr fontId="1"/>
  </si>
  <si>
    <t>【４位】</t>
    <rPh sb="2" eb="3">
      <t>イ</t>
    </rPh>
    <phoneticPr fontId="1"/>
  </si>
  <si>
    <t>【５位】</t>
    <rPh sb="2" eb="3">
      <t>イ</t>
    </rPh>
    <phoneticPr fontId="1"/>
  </si>
  <si>
    <t>今回比較する商品を5つ順位をつけて記入してください。</t>
    <rPh sb="11" eb="13">
      <t>ジュンイ</t>
    </rPh>
    <rPh sb="17" eb="19">
      <t>キニュウ</t>
    </rPh>
    <phoneticPr fontId="1"/>
  </si>
  <si>
    <t>１位商品</t>
    <rPh sb="1" eb="2">
      <t>イ</t>
    </rPh>
    <rPh sb="2" eb="4">
      <t>ショウヒン</t>
    </rPh>
    <phoneticPr fontId="1"/>
  </si>
  <si>
    <t>２位商品</t>
    <rPh sb="1" eb="2">
      <t>イ</t>
    </rPh>
    <rPh sb="2" eb="4">
      <t>ショウヒン</t>
    </rPh>
    <phoneticPr fontId="1"/>
  </si>
  <si>
    <t>３位商品</t>
    <rPh sb="1" eb="2">
      <t>イ</t>
    </rPh>
    <rPh sb="2" eb="4">
      <t>ショウヒン</t>
    </rPh>
    <phoneticPr fontId="1"/>
  </si>
  <si>
    <t>４位商品</t>
    <rPh sb="1" eb="2">
      <t>イ</t>
    </rPh>
    <rPh sb="2" eb="4">
      <t>ショウヒン</t>
    </rPh>
    <phoneticPr fontId="1"/>
  </si>
  <si>
    <t>５位商品</t>
    <rPh sb="1" eb="2">
      <t>イ</t>
    </rPh>
    <rPh sb="2" eb="4">
      <t>ショウヒン</t>
    </rPh>
    <phoneticPr fontId="1"/>
  </si>
  <si>
    <r>
      <rPr>
        <sz val="9"/>
        <color rgb="FF000000"/>
        <rFont val="ＭＳ Ｐゴシック"/>
        <family val="3"/>
        <charset val="128"/>
      </rPr>
      <t>良いところを</t>
    </r>
    <r>
      <rPr>
        <sz val="9"/>
        <color rgb="FF000000"/>
        <rFont val="Arial"/>
        <family val="2"/>
      </rPr>
      <t>3</t>
    </r>
    <r>
      <rPr>
        <sz val="9"/>
        <color rgb="FF000000"/>
        <rFont val="ＭＳ Ｐゴシック"/>
        <family val="3"/>
        <charset val="128"/>
      </rPr>
      <t>つ以上挙げてください。</t>
    </r>
    <phoneticPr fontId="1"/>
  </si>
  <si>
    <r>
      <rPr>
        <sz val="9"/>
        <color rgb="FF000000"/>
        <rFont val="ＭＳ Ｐゴシック"/>
        <family val="3"/>
        <charset val="128"/>
      </rPr>
      <t>悪いところを</t>
    </r>
    <r>
      <rPr>
        <sz val="9"/>
        <color rgb="FF000000"/>
        <rFont val="Arial"/>
        <family val="2"/>
      </rPr>
      <t>3</t>
    </r>
    <r>
      <rPr>
        <sz val="9"/>
        <color rgb="FF000000"/>
        <rFont val="ＭＳ Ｐゴシック"/>
        <family val="3"/>
        <charset val="128"/>
      </rPr>
      <t>つ以上挙げてください。</t>
    </r>
    <phoneticPr fontId="1"/>
  </si>
  <si>
    <t>この商品はどのような人におすすめできますか？</t>
    <phoneticPr fontId="1"/>
  </si>
  <si>
    <t>この商品のためになった（なる）口コミやレビューを２つ記入してください。</t>
    <phoneticPr fontId="1"/>
  </si>
  <si>
    <r>
      <rPr>
        <sz val="9"/>
        <color rgb="FF000000"/>
        <rFont val="ＭＳ Ｐゴシック"/>
        <family val="3"/>
        <charset val="128"/>
      </rPr>
      <t>悪いところ</t>
    </r>
    <r>
      <rPr>
        <sz val="9"/>
        <color rgb="FF000000"/>
        <rFont val="ＭＳ Ｐゴシック"/>
        <family val="3"/>
        <charset val="128"/>
      </rPr>
      <t>を3つ以上挙げてください。</t>
    </r>
    <phoneticPr fontId="1"/>
  </si>
  <si>
    <r>
      <rPr>
        <sz val="9"/>
        <color rgb="FF000000"/>
        <rFont val="ＭＳ Ｐゴシック"/>
        <family val="3"/>
        <charset val="128"/>
      </rPr>
      <t>参考にした口コミサイトの</t>
    </r>
    <r>
      <rPr>
        <sz val="9"/>
        <color rgb="FF000000"/>
        <rFont val="Arial"/>
        <family val="2"/>
      </rPr>
      <t>URL</t>
    </r>
    <r>
      <rPr>
        <sz val="9"/>
        <color rgb="FF000000"/>
        <rFont val="ＭＳ Ｐゴシック"/>
        <family val="3"/>
        <charset val="128"/>
      </rPr>
      <t>を記入してください。</t>
    </r>
    <rPh sb="5" eb="6">
      <t>クチ</t>
    </rPh>
    <phoneticPr fontId="1"/>
  </si>
  <si>
    <r>
      <rPr>
        <sz val="9"/>
        <color rgb="FF000000"/>
        <rFont val="ＭＳ Ｐゴシック"/>
        <family val="3"/>
        <charset val="128"/>
      </rPr>
      <t>参考にした口コミサイトの</t>
    </r>
    <r>
      <rPr>
        <sz val="9"/>
        <color rgb="FF000000"/>
        <rFont val="Arial"/>
        <family val="2"/>
      </rPr>
      <t>URL</t>
    </r>
    <r>
      <rPr>
        <sz val="9"/>
        <color rgb="FF000000"/>
        <rFont val="ＭＳ Ｐゴシック"/>
        <family val="3"/>
        <charset val="128"/>
      </rPr>
      <t>を記入してください。</t>
    </r>
    <phoneticPr fontId="1"/>
  </si>
  <si>
    <t>参考にした口コミサイトのURLを記入してください。</t>
    <phoneticPr fontId="1"/>
  </si>
  <si>
    <t>記入欄</t>
    <rPh sb="0" eb="2">
      <t>キニュウ</t>
    </rPh>
    <rPh sb="2" eb="3">
      <t>ラン</t>
    </rPh>
    <phoneticPr fontId="1"/>
  </si>
  <si>
    <t>&lt;/ul&gt;</t>
    <phoneticPr fontId="1"/>
  </si>
  <si>
    <t>４位</t>
    <rPh sb="1" eb="2">
      <t>イ</t>
    </rPh>
    <phoneticPr fontId="1"/>
  </si>
  <si>
    <t>５位</t>
    <rPh sb="1" eb="2">
      <t>イ</t>
    </rPh>
    <phoneticPr fontId="1"/>
  </si>
  <si>
    <t>4位</t>
    <rPh sb="1" eb="2">
      <t>イ</t>
    </rPh>
    <phoneticPr fontId="1"/>
  </si>
  <si>
    <t>5位</t>
    <rPh sb="1" eb="2">
      <t>イ</t>
    </rPh>
    <phoneticPr fontId="1"/>
  </si>
  <si>
    <t>&lt;ol&gt;</t>
  </si>
  <si>
    <t>&lt;/ol&gt;</t>
  </si>
  <si>
    <t>[/box]</t>
  </si>
  <si>
    <r>
      <t>[box class="blue_box" title="</t>
    </r>
    <r>
      <rPr>
        <sz val="10"/>
        <color theme="1"/>
        <rFont val="ＭＳ Ｐゴシック"/>
        <family val="3"/>
        <charset val="128"/>
      </rPr>
      <t>ポイントまとめ</t>
    </r>
    <r>
      <rPr>
        <sz val="10"/>
        <color theme="1"/>
        <rFont val="Verdana"/>
        <family val="2"/>
      </rPr>
      <t>"]</t>
    </r>
    <phoneticPr fontId="1"/>
  </si>
  <si>
    <t>具体的に説明してください。</t>
    <rPh sb="0" eb="3">
      <t>グタイテキ</t>
    </rPh>
    <rPh sb="4" eb="6">
      <t>セツメイ</t>
    </rPh>
    <phoneticPr fontId="1"/>
  </si>
  <si>
    <t>&lt;p&gt;</t>
    <phoneticPr fontId="1"/>
  </si>
  <si>
    <t>&lt;/p&gt;</t>
    <phoneticPr fontId="1"/>
  </si>
  <si>
    <t>アマゾン</t>
    <phoneticPr fontId="1"/>
  </si>
  <si>
    <t>楽天市場</t>
    <rPh sb="0" eb="2">
      <t>ラクテン</t>
    </rPh>
    <rPh sb="2" eb="4">
      <t>イチバ</t>
    </rPh>
    <phoneticPr fontId="1"/>
  </si>
  <si>
    <t>ランキング</t>
    <phoneticPr fontId="1"/>
  </si>
  <si>
    <t>商品画像URL</t>
    <rPh sb="0" eb="2">
      <t>ショウヒン</t>
    </rPh>
    <rPh sb="2" eb="4">
      <t>ガゾウ</t>
    </rPh>
    <phoneticPr fontId="1"/>
  </si>
  <si>
    <t>[btn class="simple big"]</t>
    <phoneticPr fontId="1"/>
  </si>
  <si>
    <t>[/btn]</t>
  </si>
  <si>
    <t>&lt;h2&gt;まとめ&lt;/h2&gt;</t>
    <phoneticPr fontId="1"/>
  </si>
  <si>
    <t>&lt;/p&gt;</t>
    <phoneticPr fontId="1"/>
  </si>
  <si>
    <t>失敗しないために、商品を選ぶ前に知っておいた方がいいことはなんですか？</t>
    <rPh sb="0" eb="2">
      <t>シッパイ</t>
    </rPh>
    <rPh sb="9" eb="11">
      <t>ショウヒン</t>
    </rPh>
    <rPh sb="12" eb="13">
      <t>エラ</t>
    </rPh>
    <rPh sb="14" eb="15">
      <t>マエ</t>
    </rPh>
    <rPh sb="16" eb="17">
      <t>シ</t>
    </rPh>
    <rPh sb="22" eb="23">
      <t>ホウ</t>
    </rPh>
    <phoneticPr fontId="1"/>
  </si>
  <si>
    <t>今回のランキングは、どのような点を意識してつけたかを記述してください。</t>
    <rPh sb="0" eb="2">
      <t>コンカイ</t>
    </rPh>
    <rPh sb="15" eb="16">
      <t>テン</t>
    </rPh>
    <rPh sb="17" eb="19">
      <t>イシキ</t>
    </rPh>
    <rPh sb="26" eb="28">
      <t>キジュツ</t>
    </rPh>
    <phoneticPr fontId="1"/>
  </si>
  <si>
    <t>ターゲット</t>
    <phoneticPr fontId="1"/>
  </si>
  <si>
    <t>[toc heading_levels="2,3"]</t>
    <phoneticPr fontId="1"/>
  </si>
  <si>
    <t>&lt;h4 class="margin-bottom-15"&gt;&lt;span class="f_yellow f_blue"&gt;おすすめポイント&lt;/span&gt;&lt;/h4&gt;</t>
  </si>
  <si>
    <t>&lt;h4 class="margin-bottom-15"&gt;&lt;span class="f_yellow f_red"&gt;いまいちポイント&lt;/span&gt;&lt;/h4&gt;</t>
  </si>
  <si>
    <t>金額</t>
    <rPh sb="0" eb="2">
      <t>キンガク</t>
    </rPh>
    <phoneticPr fontId="1"/>
  </si>
  <si>
    <t>&lt;div class="rank"&gt;&lt;span class="rank_normal"&gt;4位&lt;/span&gt;&lt;/div&gt;</t>
    <phoneticPr fontId="1"/>
  </si>
  <si>
    <t>&lt;div class="rank"&gt;&lt;span class="rank_normal"&gt;5位&lt;/span&gt;&lt;/div&gt;</t>
    <phoneticPr fontId="1"/>
  </si>
  <si>
    <t>&lt;div class="rank"&gt;&lt;span class="rank_normal rank_3rd"&gt;3位&lt;/span&gt;&lt;/div&gt;</t>
    <phoneticPr fontId="1"/>
  </si>
  <si>
    <t>&lt;p&gt;</t>
    <phoneticPr fontId="1"/>
  </si>
  <si>
    <t>&lt;/p&gt;</t>
    <phoneticPr fontId="1"/>
  </si>
  <si>
    <t>&lt;div class="position_fixed rank_area"&gt;</t>
    <phoneticPr fontId="1"/>
  </si>
  <si>
    <t>&lt;h3 class="relative"&gt;</t>
    <phoneticPr fontId="1"/>
  </si>
  <si>
    <t>&lt;/h3&gt;</t>
    <phoneticPr fontId="1"/>
  </si>
  <si>
    <t>&lt;div class="rank"&gt;&lt;span class="rank_normal rank_2nd"&gt;2位&lt;/span&gt;&lt;/div&gt;</t>
    <phoneticPr fontId="1"/>
  </si>
  <si>
    <t>&lt;div class="rank"&gt;&lt;span class="rank_normal rank_1st"&gt;1位&lt;/span&gt;&lt;/div&gt;</t>
    <phoneticPr fontId="1"/>
  </si>
  <si>
    <t>&lt;/div&gt;</t>
    <phoneticPr fontId="1"/>
  </si>
  <si>
    <t>&lt;/div&gt;</t>
    <phoneticPr fontId="1"/>
  </si>
  <si>
    <t>&lt;/div&gt;</t>
    <phoneticPr fontId="1"/>
  </si>
  <si>
    <t>&lt;div&gt;</t>
  </si>
  <si>
    <t>&lt;div&gt;</t>
    <phoneticPr fontId="1"/>
  </si>
  <si>
    <r>
      <t>&lt;p class="value_money"&gt;&lt;span&gt;</t>
    </r>
    <r>
      <rPr>
        <sz val="10"/>
        <color theme="1"/>
        <rFont val="ＭＳ Ｐゴシック"/>
        <family val="3"/>
        <charset val="128"/>
      </rPr>
      <t>価格と品質どっちを重要視する？</t>
    </r>
    <r>
      <rPr>
        <sz val="10"/>
        <color theme="1"/>
        <rFont val="Verdana"/>
        <family val="2"/>
      </rPr>
      <t>&lt;/span&gt;&lt;/p&gt;</t>
    </r>
  </si>
  <si>
    <t>&lt;div class="text_center"&gt;図の説明[ &lt;span class="switchbtn"&gt;表示&lt;/span&gt; ]&lt;/div&gt;</t>
  </si>
  <si>
    <t>&lt;div class="slidecontent"&gt;</t>
  </si>
  <si>
    <t>&lt;br/&gt;</t>
  </si>
  <si>
    <t>購入する際には、価格と品質のどちらかを重要視するかを意識することは大切ですよね。</t>
    <rPh sb="26" eb="28">
      <t>イシキ</t>
    </rPh>
    <rPh sb="33" eb="35">
      <t>タイセツ</t>
    </rPh>
    <phoneticPr fontId="1"/>
  </si>
  <si>
    <t>https://www.amazon.co.jp/%E3%83%A4%E3%83%88%E3%83%9F-happiness-%E3%82%B9%E3%83%A0%E3%83%BC%E3%82%B9%E3%83%90%E3%82%AE%E3%83%BC-%E3%83%AC%E3%83%83%E3%83%89-ST-SM-RD/product-reviews/B00XJSI8DQ/ref=cm_cr_dp_d_show_all_top?ie=UTF8&amp;reviewerType=all_reviews</t>
  </si>
  <si>
    <r>
      <t>30</t>
    </r>
    <r>
      <rPr>
        <sz val="10"/>
        <color theme="1"/>
        <rFont val="ＭＳ Ｐゴシック"/>
        <family val="3"/>
        <charset val="128"/>
      </rPr>
      <t>代女性</t>
    </r>
    <rPh sb="3" eb="5">
      <t>ジョセイ</t>
    </rPh>
    <phoneticPr fontId="1"/>
  </si>
  <si>
    <r>
      <t>20</t>
    </r>
    <r>
      <rPr>
        <sz val="10"/>
        <color theme="1"/>
        <rFont val="ＭＳ Ｐゴシック"/>
        <family val="3"/>
        <charset val="128"/>
      </rPr>
      <t>代女性</t>
    </r>
    <rPh sb="3" eb="5">
      <t>ジョセイ</t>
    </rPh>
    <phoneticPr fontId="1"/>
  </si>
  <si>
    <t>&lt;p&gt;</t>
    <phoneticPr fontId="1"/>
  </si>
  <si>
    <t>&lt;/p&gt;</t>
    <phoneticPr fontId="1"/>
  </si>
  <si>
    <t xml:space="preserve">紹介する商品を「5つ」記入してください。 
</t>
  </si>
  <si>
    <t>ワンデーアーキュビュー</t>
    <phoneticPr fontId="1"/>
  </si>
  <si>
    <t>ナチュラルさ</t>
    <phoneticPr fontId="1"/>
  </si>
  <si>
    <t>くっきりさ</t>
    <phoneticPr fontId="1"/>
  </si>
  <si>
    <t>ラディアン　シック（ゴールデンブラウン）</t>
    <phoneticPr fontId="1"/>
  </si>
  <si>
    <t>ラディアント　チャーム（リッチハ二―グレー）</t>
    <rPh sb="16" eb="17">
      <t>ニ</t>
    </rPh>
    <phoneticPr fontId="1"/>
  </si>
  <si>
    <t>ワンデー　アキュビュー　ヴィヴィッド　スタイル</t>
    <phoneticPr fontId="1"/>
  </si>
  <si>
    <t>ナチュラル　シャイン（シャイニーグレー）
ヴィヴィッド　スタイル（キャメルブラウン）
アクセント　スタイル（ルーセントブラック）</t>
    <phoneticPr fontId="1"/>
  </si>
  <si>
    <t>ワンデー　アキュビュー　ナチュラル　シャイン</t>
    <phoneticPr fontId="1"/>
  </si>
  <si>
    <t>ラディアント　ブライト（ライトモカ）</t>
    <phoneticPr fontId="1"/>
  </si>
  <si>
    <t>ワンデー　アキュビュー　ラディアント　ブライト</t>
    <phoneticPr fontId="1"/>
  </si>
  <si>
    <t>ワンデー　アキュビュー　アクセント　スタイル</t>
    <phoneticPr fontId="1"/>
  </si>
  <si>
    <t>ナチュラルで優しい雰囲気になります。
普通のコンタクトも取り扱ってるメーカーさんなので、安心して着用できます。</t>
    <phoneticPr fontId="1"/>
  </si>
  <si>
    <t>元々 目が茶気味なのですが（ヴィヴィットスタイルを付けても色の変化の見分けがつかない程度）その瞳の輪郭をこげ茶で縁取る感じになりました。
アクセントスタイルのこげ茶版という感じでしょうか。
とても自然で付けていても違和感ありません。</t>
    <phoneticPr fontId="1"/>
  </si>
  <si>
    <r>
      <t>20</t>
    </r>
    <r>
      <rPr>
        <sz val="9"/>
        <color rgb="FF000000"/>
        <rFont val="ＭＳ Ｐゴシック"/>
        <family val="3"/>
        <charset val="128"/>
      </rPr>
      <t>代女性</t>
    </r>
    <rPh sb="3" eb="5">
      <t>ジョセイ</t>
    </rPh>
    <phoneticPr fontId="1"/>
  </si>
  <si>
    <t>自然な見た目</t>
    <rPh sb="0" eb="2">
      <t>シゼン</t>
    </rPh>
    <rPh sb="3" eb="4">
      <t>ミ</t>
    </rPh>
    <rPh sb="5" eb="6">
      <t>メ</t>
    </rPh>
    <phoneticPr fontId="1"/>
  </si>
  <si>
    <t>カラコンとしては少し物足りない</t>
    <rPh sb="8" eb="9">
      <t>スコ</t>
    </rPh>
    <rPh sb="10" eb="12">
      <t>モノタ</t>
    </rPh>
    <phoneticPr fontId="1"/>
  </si>
  <si>
    <t>控えめな感じ</t>
    <rPh sb="0" eb="1">
      <t>ヒカ</t>
    </rPh>
    <rPh sb="4" eb="5">
      <t>カン</t>
    </rPh>
    <phoneticPr fontId="1"/>
  </si>
  <si>
    <t>茶色い目の人向き</t>
    <rPh sb="0" eb="2">
      <t>チャイロ</t>
    </rPh>
    <rPh sb="3" eb="4">
      <t>メ</t>
    </rPh>
    <rPh sb="5" eb="6">
      <t>ヒト</t>
    </rPh>
    <rPh sb="6" eb="7">
      <t>ム</t>
    </rPh>
    <phoneticPr fontId="1"/>
  </si>
  <si>
    <t>瞳を大きくみせることができる</t>
    <rPh sb="0" eb="1">
      <t>ヒトミ</t>
    </rPh>
    <rPh sb="2" eb="3">
      <t>オオ</t>
    </rPh>
    <phoneticPr fontId="1"/>
  </si>
  <si>
    <t>うるんだような瞳になり可愛いくなる</t>
    <rPh sb="7" eb="8">
      <t>ヒトミ</t>
    </rPh>
    <rPh sb="11" eb="13">
      <t>カワイ</t>
    </rPh>
    <phoneticPr fontId="1"/>
  </si>
  <si>
    <t>あまりカラコンっぽくなく自然なカラコンを探している方</t>
    <rPh sb="12" eb="14">
      <t>シゼン</t>
    </rPh>
    <rPh sb="20" eb="21">
      <t>サガ</t>
    </rPh>
    <rPh sb="25" eb="26">
      <t>カタ</t>
    </rPh>
    <phoneticPr fontId="1"/>
  </si>
  <si>
    <t>https://www.amazon.co.jp/%E3%82%A2%E3%82%AD%E3%83%A5%E3%83%93%E3%83%A5%E3%83%BC-%E3%83%87%E3%82%A3%E3%83%95%E3%82%A1%E3%82%A4%E3%83%B3-%E3%83%A9%E3%83%87%E3%82%A3%E3%82%A2%E3%83%B3%E3%83%88%E3%82%B9%E3%82%A6%E3%82%A3%E3%83%BC%E3%83%88-%E3%80%90BC%E3%80%918-5-%E3%80%90DIA%E3%80%9114-2/product-reviews/B0736KZ913/ref=cm_cr_dp_d_show_all_top?ie=UTF8&amp;reviewerType=all_reviews</t>
  </si>
  <si>
    <t>私の目にはヴィヴィッドスタイルが一番自然に見えました。
コンタクトに気付く方もいますが、全く気付かない人も多いので“やりすぎ感”は少ないと思います。
なにより本当に目が大きく見えるので、興味のある方は一度使ってみる価値ありです☺☺</t>
    <phoneticPr fontId="1"/>
  </si>
  <si>
    <t>あまり変化ないとまわりからは言われますが、自己満足はできます。</t>
    <phoneticPr fontId="1"/>
  </si>
  <si>
    <t>ノーメイクだと少し違和感を感じる</t>
    <rPh sb="7" eb="8">
      <t>スコ</t>
    </rPh>
    <rPh sb="9" eb="12">
      <t>イワカン</t>
    </rPh>
    <rPh sb="13" eb="14">
      <t>カン</t>
    </rPh>
    <phoneticPr fontId="1"/>
  </si>
  <si>
    <t>自然に盛ることができる</t>
    <rPh sb="0" eb="2">
      <t>シゼン</t>
    </rPh>
    <rPh sb="3" eb="4">
      <t>モ</t>
    </rPh>
    <phoneticPr fontId="1"/>
  </si>
  <si>
    <t>メイクに合う</t>
    <rPh sb="4" eb="5">
      <t>ア</t>
    </rPh>
    <phoneticPr fontId="1"/>
  </si>
  <si>
    <t>目が輝いてみえる</t>
    <rPh sb="0" eb="1">
      <t>メ</t>
    </rPh>
    <rPh sb="2" eb="3">
      <t>カガヤ</t>
    </rPh>
    <phoneticPr fontId="1"/>
  </si>
  <si>
    <t>真っ黒の瞳には合わない</t>
    <rPh sb="0" eb="1">
      <t>マ</t>
    </rPh>
    <rPh sb="2" eb="3">
      <t>クロ</t>
    </rPh>
    <rPh sb="4" eb="5">
      <t>ヒトミ</t>
    </rPh>
    <rPh sb="7" eb="8">
      <t>ア</t>
    </rPh>
    <phoneticPr fontId="1"/>
  </si>
  <si>
    <t>自然な見た目でキラキラした瞳にしたい方</t>
    <rPh sb="0" eb="2">
      <t>シゼン</t>
    </rPh>
    <rPh sb="3" eb="4">
      <t>ミ</t>
    </rPh>
    <rPh sb="5" eb="6">
      <t>メ</t>
    </rPh>
    <rPh sb="13" eb="14">
      <t>ヒトミ</t>
    </rPh>
    <rPh sb="18" eb="19">
      <t>カタ</t>
    </rPh>
    <phoneticPr fontId="1"/>
  </si>
  <si>
    <t>黒目の人に似合う</t>
    <rPh sb="0" eb="2">
      <t>クロメ</t>
    </rPh>
    <rPh sb="3" eb="4">
      <t>ヒト</t>
    </rPh>
    <rPh sb="5" eb="7">
      <t>ニア</t>
    </rPh>
    <phoneticPr fontId="1"/>
  </si>
  <si>
    <t>瞳を大きくもれる</t>
    <rPh sb="0" eb="1">
      <t>ヒトミ</t>
    </rPh>
    <rPh sb="2" eb="3">
      <t>オオ</t>
    </rPh>
    <phoneticPr fontId="1"/>
  </si>
  <si>
    <t>茶色い目の人には向かない</t>
    <rPh sb="0" eb="2">
      <t>チャイロ</t>
    </rPh>
    <rPh sb="3" eb="4">
      <t>メ</t>
    </rPh>
    <rPh sb="5" eb="6">
      <t>ヒト</t>
    </rPh>
    <rPh sb="8" eb="9">
      <t>ム</t>
    </rPh>
    <phoneticPr fontId="1"/>
  </si>
  <si>
    <t>もともと瞳が大きい人はそれほど効果を期待できない</t>
    <rPh sb="4" eb="5">
      <t>ヒトミ</t>
    </rPh>
    <rPh sb="6" eb="7">
      <t>オオ</t>
    </rPh>
    <rPh sb="9" eb="10">
      <t>ヒト</t>
    </rPh>
    <rPh sb="15" eb="17">
      <t>コウカ</t>
    </rPh>
    <rPh sb="18" eb="20">
      <t>キタイ</t>
    </rPh>
    <phoneticPr fontId="1"/>
  </si>
  <si>
    <t>見た目はギャルのような黒コン。茶コンいれてます！！目がでかいでしょー！！
みたいな感じではなく。瞳の大きさは他のカラコンと同じですが。とても自然な感じです。
確実に黒いフチでアクセントはあるものの。ナチュラルだから不自然さもなく。あれカラコン？？みたいな感じです。</t>
    <phoneticPr fontId="1"/>
  </si>
  <si>
    <t>カラコンっぽさはあまりない</t>
    <phoneticPr fontId="1"/>
  </si>
  <si>
    <t>自然に瞳をおおきく見せたい方</t>
    <rPh sb="0" eb="2">
      <t>シゼン</t>
    </rPh>
    <rPh sb="3" eb="4">
      <t>ヒトミ</t>
    </rPh>
    <rPh sb="9" eb="10">
      <t>ミ</t>
    </rPh>
    <rPh sb="13" eb="14">
      <t>カタ</t>
    </rPh>
    <phoneticPr fontId="1"/>
  </si>
  <si>
    <t>ちょっとだけオシャレしたい私には
ピッタリでした
自然なんだけど、少しだけいつもと
ちがう瞳になれます</t>
    <phoneticPr fontId="1"/>
  </si>
  <si>
    <t>https://www.amazon.co.jp/%E3%83%AF%E3%83%B3%E3%83%87%E3%83%BC-%E3%82%A2%E3%82%AD%E3%83%A5%E3%83%93%E3%83%A5%E3%83%BC-%E3%83%87%E3%82%A3%E3%83%95%E3%82%A1%E3%82%A4%E3%83%B3-%E3%83%8A%E3%83%81%E3%83%A5%E3%83%A9%E3%83%AB%E3%82%B7%E3%83%A3%E3%82%A4%E3%83%B3-%E3%80%90BC%E3%80%918-5%E3%80%90PWR%E3%80%91-4-75/product-reviews/B00N3HWLBI/ref=cm_cr_dp_d_show_all_top?ie=UTF8&amp;reviewerType=all_reviews</t>
  </si>
  <si>
    <t>とてもナチュラルで良いです
ですが、フチありなのでしてる感はあるかなーと思います。私の目が小さいからなのかもしれないですが。。。</t>
    <phoneticPr fontId="1"/>
  </si>
  <si>
    <t>派手めの色を選んだのですが、自分の目の色とほとんど変わらないので社会人的にはOKだとは思いますが、社会人的にギリギリのちょい派手くらいを求めているので私には物足りないです。着色直径がほとんど自分の黒目と変わらないのはいいと思いました。</t>
    <phoneticPr fontId="1"/>
  </si>
  <si>
    <t>会社や学校につけていける</t>
    <rPh sb="0" eb="2">
      <t>カイシャ</t>
    </rPh>
    <rPh sb="3" eb="5">
      <t>ガッコウ</t>
    </rPh>
    <phoneticPr fontId="1"/>
  </si>
  <si>
    <t>明るい印象になる</t>
    <rPh sb="0" eb="1">
      <t>アカ</t>
    </rPh>
    <rPh sb="3" eb="5">
      <t>インショウ</t>
    </rPh>
    <phoneticPr fontId="1"/>
  </si>
  <si>
    <t>カラコン初心者の方向き</t>
    <rPh sb="4" eb="7">
      <t>ショシンシャ</t>
    </rPh>
    <rPh sb="8" eb="9">
      <t>カタ</t>
    </rPh>
    <rPh sb="9" eb="10">
      <t>ム</t>
    </rPh>
    <phoneticPr fontId="1"/>
  </si>
  <si>
    <t>https://www.amazon.co.jp/%E3%83%AF%E3%83%B3%E3%83%87%E3%83%BC-%E3%82%A2%E3%82%AD%E3%83%A5%E3%83%93%E3%83%A5%E3%83%BC-%E3%83%87%E3%82%A3%E3%83%95%E3%82%A1%E3%82%A4%E3%83%B3-%E3%83%A9%E3%83%87%E3%82%A3%E3%82%A2%E3%83%B3%E3%83%88%E3%83%96%E3%83%A9%E3%82%A4%E3%83%88-%E3%80%90BC%E3%80%918-5%E3%80%90PWR%E3%80%91-2-50/product-reviews/B01HJGG0KQ/ref=cm_cr_dp_d_show_all_top?ie=UTF8&amp;reviewerType=all_reviews</t>
  </si>
  <si>
    <t>黒い縁だけなので凛と目を大きくしてくれます。
とても自然で目立つことはないし、学校や仕事場などに最適だと思います(^-^)</t>
    <phoneticPr fontId="1"/>
  </si>
  <si>
    <t>んー…付けてもあまり盛れないかな？誰にも何も家族にすら何も言われないという…。学校や会社に良いと思います。自然な感じで黒目が大きくなる。</t>
    <phoneticPr fontId="1"/>
  </si>
  <si>
    <t>自然に黒目を大きく見せたい人向き</t>
    <rPh sb="0" eb="2">
      <t>シゼン</t>
    </rPh>
    <rPh sb="3" eb="5">
      <t>クロメ</t>
    </rPh>
    <rPh sb="6" eb="7">
      <t>オオ</t>
    </rPh>
    <rPh sb="9" eb="10">
      <t>ミ</t>
    </rPh>
    <rPh sb="13" eb="14">
      <t>ヒト</t>
    </rPh>
    <rPh sb="14" eb="15">
      <t>ム</t>
    </rPh>
    <phoneticPr fontId="1"/>
  </si>
  <si>
    <t>黒目を大きくみせれる</t>
    <rPh sb="0" eb="2">
      <t>クロメ</t>
    </rPh>
    <rPh sb="3" eb="4">
      <t>オオ</t>
    </rPh>
    <phoneticPr fontId="1"/>
  </si>
  <si>
    <t>目の存在感がアップする</t>
    <rPh sb="0" eb="1">
      <t>メ</t>
    </rPh>
    <rPh sb="2" eb="4">
      <t>ソンザイ</t>
    </rPh>
    <rPh sb="4" eb="5">
      <t>カン</t>
    </rPh>
    <phoneticPr fontId="1"/>
  </si>
  <si>
    <t>くっきりした目になる</t>
    <rPh sb="6" eb="7">
      <t>メ</t>
    </rPh>
    <phoneticPr fontId="1"/>
  </si>
  <si>
    <t>https://www.amazon.co.jp/%E3%83%AF%E3%83%B3%E3%83%87%E3%83%BC-%E3%82%A2%E3%82%AD%E3%83%A5%E3%83%93%E3%83%A5%E3%83%BC-%E3%83%87%E3%82%A3%E3%83%95%E3%82%A1%E3%82%A4%E3%83%B3-%E3%82%A2%E3%82%AF%E3%82%BB%E3%83%B3%E3%83%88%E3%82%B9%E3%82%BF%E3%82%A4%E3%83%AB-%E3%80%90BC%E3%80%918-5%E3%80%90PWR%E3%80%91%C2%B10-00/product-reviews/B00M9XGYII/ref=cm_cr_dp_d_show_all_top?ie=UTF8&amp;reviewerType=all_reviews</t>
  </si>
  <si>
    <t>自然なカラコンを探している方</t>
    <rPh sb="0" eb="2">
      <t>シゼン</t>
    </rPh>
    <rPh sb="8" eb="9">
      <t>サガ</t>
    </rPh>
    <rPh sb="13" eb="14">
      <t>カタ</t>
    </rPh>
    <phoneticPr fontId="1"/>
  </si>
  <si>
    <t>黒目や茶色い目など自分の目の色に合うカラコンを探している方</t>
    <rPh sb="0" eb="2">
      <t>クロメ</t>
    </rPh>
    <rPh sb="3" eb="5">
      <t>チャイロ</t>
    </rPh>
    <rPh sb="6" eb="7">
      <t>メ</t>
    </rPh>
    <rPh sb="9" eb="11">
      <t>ジブン</t>
    </rPh>
    <rPh sb="12" eb="13">
      <t>メ</t>
    </rPh>
    <rPh sb="14" eb="15">
      <t>イロ</t>
    </rPh>
    <rPh sb="16" eb="17">
      <t>ア</t>
    </rPh>
    <rPh sb="23" eb="24">
      <t>サガ</t>
    </rPh>
    <rPh sb="28" eb="29">
      <t>カタ</t>
    </rPh>
    <phoneticPr fontId="1"/>
  </si>
  <si>
    <t>会社や学校などにつけていける、バレないカラコンを探している方</t>
    <rPh sb="0" eb="2">
      <t>カイシャ</t>
    </rPh>
    <rPh sb="3" eb="5">
      <t>ガッコウ</t>
    </rPh>
    <rPh sb="24" eb="25">
      <t>サガ</t>
    </rPh>
    <rPh sb="29" eb="30">
      <t>カタ</t>
    </rPh>
    <phoneticPr fontId="1"/>
  </si>
  <si>
    <t>ワンデー　アキュビュー　ディファイン　シリーズについて</t>
    <phoneticPr fontId="1"/>
  </si>
  <si>
    <t>ワンデーアキュビュー　ディファンモイストの特徴は、快適な付け心地を追及した点です。
カラコンを使っていると、目が乾燥してシュパシュパしたり、コンタクトがずれたりするカラコンが多いと思います。
しかし、ワンデーアキュビュー　ディファインモイストは、「保湿成分」が配合されているため、うるおいをキープして一日中快適な付け心地ちを実現しています。
また、ワンデーアキュビュー　ディファインモイストは、７つの種類がありますが、どれをとっても自然さにこだわったデザインとなっています。
カラコンっぽさが苦手・・・という方にとっては、ピッタリのシリーズだと思います。</t>
    <rPh sb="21" eb="23">
      <t>トクチョウ</t>
    </rPh>
    <rPh sb="25" eb="27">
      <t>カイテキ</t>
    </rPh>
    <rPh sb="28" eb="29">
      <t>ツ</t>
    </rPh>
    <rPh sb="30" eb="32">
      <t>ゴコチ</t>
    </rPh>
    <rPh sb="33" eb="35">
      <t>ツイキュウ</t>
    </rPh>
    <rPh sb="37" eb="38">
      <t>テン</t>
    </rPh>
    <rPh sb="48" eb="49">
      <t>ツカ</t>
    </rPh>
    <rPh sb="55" eb="56">
      <t>メ</t>
    </rPh>
    <rPh sb="57" eb="59">
      <t>カンソウ</t>
    </rPh>
    <rPh sb="88" eb="89">
      <t>オオ</t>
    </rPh>
    <rPh sb="91" eb="92">
      <t>オモ</t>
    </rPh>
    <rPh sb="126" eb="128">
      <t>ホシツ</t>
    </rPh>
    <rPh sb="128" eb="130">
      <t>セイブン</t>
    </rPh>
    <rPh sb="132" eb="134">
      <t>ハイゴウ</t>
    </rPh>
    <rPh sb="152" eb="154">
      <t>イチニチ</t>
    </rPh>
    <rPh sb="154" eb="155">
      <t>チュウ</t>
    </rPh>
    <rPh sb="155" eb="157">
      <t>カイテキ</t>
    </rPh>
    <rPh sb="158" eb="159">
      <t>ツ</t>
    </rPh>
    <rPh sb="160" eb="162">
      <t>ゴコチ</t>
    </rPh>
    <rPh sb="164" eb="166">
      <t>ジツゲン</t>
    </rPh>
    <rPh sb="203" eb="205">
      <t>シュルイ</t>
    </rPh>
    <rPh sb="219" eb="221">
      <t>シゼン</t>
    </rPh>
    <rPh sb="250" eb="252">
      <t>ニガテ</t>
    </rPh>
    <rPh sb="258" eb="259">
      <t>カタ</t>
    </rPh>
    <rPh sb="276" eb="277">
      <t>オモ</t>
    </rPh>
    <phoneticPr fontId="1"/>
  </si>
  <si>
    <t>それでは、ここからワンデーアキュビュー　ディファインのランキングを紹介します。
目の色や目的によって選ぶ基準は人によって変わってくると思いますので、それぞれの特徴を参考にしてみてください。</t>
    <rPh sb="33" eb="35">
      <t>ショウカイ</t>
    </rPh>
    <rPh sb="41" eb="42">
      <t>メ</t>
    </rPh>
    <rPh sb="43" eb="44">
      <t>イロ</t>
    </rPh>
    <rPh sb="45" eb="47">
      <t>モクテキ</t>
    </rPh>
    <rPh sb="51" eb="52">
      <t>エラ</t>
    </rPh>
    <rPh sb="53" eb="55">
      <t>キジュン</t>
    </rPh>
    <rPh sb="56" eb="57">
      <t>ヒト</t>
    </rPh>
    <rPh sb="61" eb="62">
      <t>カ</t>
    </rPh>
    <rPh sb="68" eb="69">
      <t>オモ</t>
    </rPh>
    <rPh sb="80" eb="82">
      <t>トクチョウ</t>
    </rPh>
    <rPh sb="83" eb="85">
      <t>サンコウ</t>
    </rPh>
    <phoneticPr fontId="1"/>
  </si>
  <si>
    <t>可愛さ</t>
    <rPh sb="0" eb="2">
      <t>カワイ</t>
    </rPh>
    <phoneticPr fontId="1"/>
  </si>
  <si>
    <t>黒目向き</t>
    <rPh sb="0" eb="2">
      <t>クロメ</t>
    </rPh>
    <rPh sb="2" eb="3">
      <t>ム</t>
    </rPh>
    <phoneticPr fontId="1"/>
  </si>
  <si>
    <t>茶目向き</t>
    <rPh sb="0" eb="1">
      <t>チャ</t>
    </rPh>
    <rPh sb="1" eb="2">
      <t>メ</t>
    </rPh>
    <rPh sb="2" eb="3">
      <t>ム</t>
    </rPh>
    <phoneticPr fontId="1"/>
  </si>
  <si>
    <t>ワンデーアキュビュー　ディファイン　ランキング</t>
    <phoneticPr fontId="1"/>
  </si>
  <si>
    <t>【ワンデーアキュビュー ディファインのランキング】特徴とおすすめポイントのまとめ</t>
    <rPh sb="25" eb="27">
      <t>トクチョウ</t>
    </rPh>
    <phoneticPr fontId="1"/>
  </si>
  <si>
    <t>&lt;a target="_blank" href="//af.moshimo.com/af/c/click?a_id=988731&amp;amp;p_id=170&amp;amp;pc_id=185&amp;amp;pl_id=4062&amp;amp;url=https%3A%2F%2Fwww.amazon.co.jp%2F%25E3%2582%25A2%25E3%2582%25AD%25E3%2583%25A5%25E3%2583%2593%25E3%2583%25A5%25E3%2583%25BC-%25E3%2583%2587%25E3%2582%25A3%25E3%2583%2595%25E3%2582%25A1%25E3%2582%25A4%25E3%2583%25B3-%25E3%2583%25A9%25E3%2583%2587%25E3%2582%25A3%25E3%2582%25A2%25E3%2583%25B3%25E3%2583%2588%25E3%2582%25B9%25E3%2582%25A6%25E3%2582%25A3%25E3%2583%25BC%25E3%2583%2588-%25E3%2580%2590BC%25E3%2580%25918-5-%25E3%2580%2590DIA%25E3%2580%259114-2%2Fdp%2FB0736KPR72" rel="nofollow"&gt;&lt;img src="https://images-fe.ssl-images-amazon.com/images/I/31e6wHU4PkL.jpg" alt="" style="border: none;" /&gt;&lt;br /&gt;ワンデー アキュビュー ディファイン モイスト ラディアントスウィート 【BC】8.5 【DIA】14.2 (PWR, ±0.00) 30枚入り&lt;/a&gt;&lt;img src="//i.moshimo.com/af/i/impression?a_id=988731&amp;amp;p_id=170&amp;amp;pc_id=185&amp;amp;pl_id=4062" alt="" width="1" height="1" style="border: 0px;" /&gt;</t>
  </si>
  <si>
    <t>&lt;a target="_blank" href="//af.moshimo.com/af/c/click?a_id=988729&amp;amp;p_id=54&amp;amp;pc_id=54&amp;amp;pl_id=616&amp;amp;url=https%3A%2F%2Fitem.rakuten.co.jp%2Fcontaro%2Fy387010-2%2F&amp;amp;m=http%3A%2F%2Fm.rakuten.co.jp%2Fcontaro%2Fi%2F10000450%2F&amp;amp;r_v=g00sqnj3.9tq3ecd4.g00sqnj3.9tq3fc02" rel="nofollow"&gt;&lt;img src="//thumbnail.image.rakuten.co.jp/@0_mall/contaro/cabinet/contaro01/cnt-dfmrs-2m.jpg?_ex=128x128" alt="" style="border: none;" /&gt;&lt;br /&gt;【5枚入りx2箱】【送料無料！】ワンデーアキュビューディファインモイスト ラディアントスウィート ラディアントスイート 5枚入x2箱 1日使い捨て 1day カラコン アキビューディファイン【ポスト投函発送】&lt;/a&gt;&lt;img src="//i.moshimo.com/af/i/impression?a_id=988729&amp;amp;p_id=54&amp;amp;pc_id=54&amp;amp;pl_id=616" alt="" width="1" height="1" style="border: 0px;" /&gt;</t>
  </si>
  <si>
    <t>&lt;a target="_blank" href="//af.moshimo.com/af/c/click?a_id=988731&amp;amp;p_id=170&amp;amp;pc_id=185&amp;amp;pl_id=4062&amp;amp;url=https%3A%2F%2Fwww.amazon.co.jp%2F%25E3%2583%25AF%25E3%2583%25B3%25E3%2583%2587%25E3%2583%25BC-%25E3%2582%25A2%25E3%2582%25AD%25E3%2583%25A5%25E3%2583%2593%25E3%2583%25A5%25E3%2583%25BC-%25E3%2583%2587%25E3%2582%25A3%25E3%2583%2595%25E3%2582%25A1%25E3%2582%25A4%25E3%2583%25B3-%25E3%2583%25B4%25E3%2582%25A3%25E3%2583%25B4%25E3%2582%25A3%25E3%2583%2583%25E3%2583%2589%25E3%2582%25B9%25E3%2582%25BF%25E3%2582%25A4%25E3%2583%25AB-%25E3%2580%2590BC%25E3%2580%25918-5%25E3%2580%2590PWR%25E3%2580%2591-5-75%2Fdp%2FB00NWEDCOC" rel="nofollow"&gt;&lt;img src="https://images-fe.ssl-images-amazon.com/images/I/41SIDfVK7YL.jpg" alt="" style="border: none;" /&gt;&lt;br /&gt;ワンデー アキュビュー ディファイン モイスト ヴィヴィッドスタイル 【BC】8.5【PWR】-5.75 30枚入&lt;/a&gt;&lt;img src="//i.moshimo.com/af/i/impression?a_id=988731&amp;amp;p_id=170&amp;amp;pc_id=185&amp;amp;pl_id=4062" alt="" width="1" height="1" style="border: 0px;" /&gt;</t>
  </si>
  <si>
    <t>&lt;a target="_blank" href="//af.moshimo.com/af/c/click?a_id=988729&amp;amp;p_id=54&amp;amp;pc_id=54&amp;amp;pl_id=616&amp;amp;url=https%3A%2F%2Fitem.rakuten.co.jp%2Feyemake%2Fjj1dadmv-2%2F&amp;amp;m=http%3A%2F%2Fm.rakuten.co.jp%2Feyemake%2Fi%2F10000144%2F&amp;amp;r_v=g00s2zu3.9tq3e6c8.g00s2zu3.9tq3fca1" rel="nofollow"&gt;&lt;img src="//thumbnail.image.rakuten.co.jp/@0_mall/eyemake/cabinet/jj/jj1dadmv/jj1dadmv-2a_2810.jpg?_ex=128x128" alt="" style="border: none;" /&gt;&lt;br /&gt;★【送料無料】ワンデー アキュビュー ディファイン モイスト（ヴィヴィッドスタイル）×2箱セット　1日使い捨て／カラコン／度あり／度なし／ジョンソン&amp;amp;ジョンソン&lt;/a&gt;&lt;img src="//i.moshimo.com/af/i/impression?a_id=988729&amp;amp;p_id=54&amp;amp;pc_id=54&amp;amp;pl_id=616" alt="" width="1" height="1" style="border: 0px;" /&gt;</t>
  </si>
  <si>
    <t>&lt;a target="_blank" href="//af.moshimo.com/af/c/click?a_id=988731&amp;amp;p_id=170&amp;amp;pc_id=185&amp;amp;pl_id=4062&amp;amp;url=https%3A%2F%2Fwww.amazon.co.jp%2F%25E3%2583%25AF%25E3%2583%25B3%25E3%2583%2587%25E3%2583%25BC-%25E3%2582%25A2%25E3%2582%25AD%25E3%2583%25A5%25E3%2583%2593%25E3%2583%25A5%25E3%2583%25BC-%25E3%2583%2587%25E3%2582%25A3%25E3%2583%2595%25E3%2582%25A1%25E3%2582%25A4%25E3%2583%25B3-%25E3%2583%258A%25E3%2583%2581%25E3%2583%25A5%25E3%2583%25A9%25E3%2583%25AB%25E3%2582%25B7%25E3%2583%25A3%25E3%2582%25A4%25E3%2583%25B3-%25E3%2580%2590BC%25E3%2580%25918-5%25E3%2580%2590PWR%25E3%2580%2591-4-50%2Fdp%2FB00N3HXD74" rel="nofollow"&gt;&lt;img src="https://images-fe.ssl-images-amazon.com/images/I/41jZU3lwZIL.jpg" alt="" style="border: none;" /&gt;&lt;br /&gt;ワンデー アキュビュー ディファイン モイスト ナチュラルシャイン 【BC】8.5【PWR】-4.50 30枚入&lt;/a&gt;&lt;img src="//i.moshimo.com/af/i/impression?a_id=988731&amp;amp;p_id=170&amp;amp;pc_id=185&amp;amp;pl_id=4062" alt="" width="1" height="1" style="border: 0px;" /&gt;</t>
  </si>
  <si>
    <t>&lt;a target="_blank" href="//af.moshimo.com/af/c/click?a_id=988729&amp;amp;p_id=54&amp;amp;pc_id=54&amp;amp;pl_id=616&amp;amp;url=https%3A%2F%2Fitem.rakuten.co.jp%2Feyemake%2Fjj1dadmn-2%2F&amp;amp;m=http%3A%2F%2Fm.rakuten.co.jp%2Feyemake%2Fi%2F10000135%2F&amp;amp;r_v=g00s2zu3.9tq3e6c8.g00s2zu3.9tq3fca1" rel="nofollow"&gt;&lt;img src="//thumbnail.image.rakuten.co.jp/@0_mall/eyemake/cabinet/jj/jj1dadmn/jj1dadmn-2a_2810.jpg?_ex=128x128" alt="" style="border: none;" /&gt;&lt;br /&gt;★【送料無料】ワンデー アキュビュー ディファイン モイスト（ナチュラルシャイン）×2箱セット　1日使い捨て／カラコン／度あり／度なし／ジョンソン&amp;amp;ジョンソン&lt;/a&gt;&lt;img src="//i.moshimo.com/af/i/impression?a_id=988729&amp;amp;p_id=54&amp;amp;pc_id=54&amp;amp;pl_id=616" alt="" width="1" height="1" style="border: 0px;" /&gt;</t>
  </si>
  <si>
    <t>&lt;a target="_blank" href="//af.moshimo.com/af/c/click?a_id=988731&amp;amp;p_id=170&amp;amp;pc_id=185&amp;amp;pl_id=4062&amp;amp;url=https%3A%2F%2Fwww.amazon.co.jp%2F%25E3%2583%25AF%25E3%2583%25B3%25E3%2583%2587%25E3%2583%25BC-%25E3%2582%25A2%25E3%2582%25AD%25E3%2583%25A5%25E3%2583%2593%25E3%2583%25A5%25E3%2583%25BC-%25E3%2583%2587%25E3%2582%25A3%25E3%2583%2595%25E3%2582%25A1%25E3%2582%25A4%25E3%2583%25B3-%25E3%2583%25A9%25E3%2583%2587%25E3%2582%25A3%25E3%2582%25A2%25E3%2583%25B3%25E3%2583%2588%25E3%2583%2596%25E3%2583%25A9%25E3%2582%25A4%25E3%2583%2588-%25E3%2580%2590BC%25E3%2580%25918-5%25E3%2580%2590PWR%25E3%2580%2591-2-75%2Fdp%2FB01HJGG0ME" rel="nofollow"&gt;&lt;img src="https://images-fe.ssl-images-amazon.com/images/I/41C8vz9-3IL.jpg" alt="" style="border: none;" /&gt;&lt;br /&gt;ワンデー アキュビュー ディファイン モイスト ラディアントブライト 【BC】8.5【PWR】-2.75 30枚入&lt;/a&gt;&lt;img src="//i.moshimo.com/af/i/impression?a_id=988731&amp;amp;p_id=170&amp;amp;pc_id=185&amp;amp;pl_id=4062" alt="" width="1" height="1" style="border: 0px;" /&gt;</t>
  </si>
  <si>
    <t>&lt;a target="_blank" href="//af.moshimo.com/af/c/click?a_id=988729&amp;amp;p_id=54&amp;amp;pc_id=54&amp;amp;pl_id=616&amp;amp;url=https%3A%2F%2Fitem.rakuten.co.jp%2Feyemake%2Fjj1dadrb%2F&amp;amp;m=http%3A%2F%2Fm.rakuten.co.jp%2Feyemake%2Fi%2F10000967%2F&amp;amp;r_v=g00s2zu3.9tq3e6c8.g00s2zu3.9tq3fca1" rel="nofollow"&gt;&lt;img src="//thumbnail.image.rakuten.co.jp/@0_mall/eyemake/cabinet/jj/jj1dadrb/jj1dadrb-a_2820.jpg?_ex=128x128" alt="" style="border: none;" /&gt;&lt;br /&gt;★ワンデー アキュビュー ディファイン モイスト（ラディアント ブライト） 1日使い捨て／カラコン／度あり／度なし／ジョンソン&amp;amp;ジョンソン&lt;/a&gt;&lt;img src="//i.moshimo.com/af/i/impression?a_id=988729&amp;amp;p_id=54&amp;amp;pc_id=54&amp;amp;pl_id=616" alt="" width="1" height="1" style="border: 0px;" /&gt;</t>
  </si>
  <si>
    <t>&lt;a target="_blank" href="//af.moshimo.com/af/c/click?a_id=988731&amp;amp;p_id=170&amp;amp;pc_id=185&amp;amp;pl_id=4062&amp;amp;url=https%3A%2F%2Fwww.amazon.co.jp%2F%25E3%2583%25AF%25E3%2583%25B3%25E3%2583%2587%25E3%2583%25BC-%25E3%2582%25A2%25E3%2582%25AD%25E3%2583%25A5%25E3%2583%2593%25E3%2583%25A5%25E3%2583%25BC-%25E3%2583%2587%25E3%2582%25A3%25E3%2583%2595%25E3%2582%25A1%25E3%2582%25A4%25E3%2583%25B3-%25E3%2582%25A2%25E3%2582%25AF%25E3%2582%25BB%25E3%2583%25B3%25E3%2583%2588%25E3%2582%25B9%25E3%2582%25BF%25E3%2582%25A4%25E3%2583%25AB-%25E3%2580%2590BC%25E3%2580%25918-5%25E3%2580%2590PWR%25E3%2580%2591-1-50%2Fdp%2FB00M9XH3LA" rel="nofollow"&gt;&lt;img src="https://images-fe.ssl-images-amazon.com/images/I/416oPudKJyL.jpg" alt="" style="border: none;" /&gt;&lt;br /&gt;ワンデー アキュビュー ディファイン モイスト アクセントスタイル 【BC】8.5【PWR】-1.50 30枚入&lt;/a&gt;&lt;img src="//i.moshimo.com/af/i/impression?a_id=988731&amp;amp;p_id=170&amp;amp;pc_id=185&amp;amp;pl_id=4062" alt="" width="1" height="1" style="border: 0px;" /&gt;</t>
  </si>
  <si>
    <t>&lt;a target="_blank" href="//af.moshimo.com/af/c/click?a_id=988729&amp;amp;p_id=54&amp;amp;pc_id=54&amp;amp;pl_id=616&amp;amp;url=https%3A%2F%2Fitem.rakuten.co.jp%2Feyemake%2Fjj1dadma-2%2F&amp;amp;m=http%3A%2F%2Fm.rakuten.co.jp%2Feyemake%2Fi%2F10000128%2F&amp;amp;r_v=g00s2zu3.9tq3e6c8.g00s2zu3.9tq3fca1" rel="nofollow"&gt;&lt;img src="//thumbnail.image.rakuten.co.jp/@0_mall/eyemake/cabinet/jj/jj1dadma/jj1dadma-2a_2810.jpg?_ex=128x128" alt="" style="border: none;" /&gt;&lt;br /&gt;★【送料無料】ワンデー アキュビュー ディファイン モイスト（アクセントスタイル）×2箱セット 1日使い捨て／カラコン／度あり／度なし／ジョンソン&amp;amp;ジョンソン&lt;/a&gt;&lt;img src="//i.moshimo.com/af/i/impression?a_id=988729&amp;amp;p_id=54&amp;amp;pc_id=54&amp;amp;pl_id=616" alt="" width="1" height="1" style="border: 0px;" /&gt;</t>
  </si>
  <si>
    <t>ラディアント　スウィート（エスプレッソブラウン）</t>
    <phoneticPr fontId="1"/>
  </si>
  <si>
    <t>ワンデー　アキュビュー　ラディアント　スウィート</t>
    <phoneticPr fontId="1"/>
  </si>
  <si>
    <t>【ワンデーアキュビュー ディファインのランキング】</t>
  </si>
</sst>
</file>

<file path=xl/styles.xml><?xml version="1.0" encoding="utf-8"?>
<styleSheet xmlns="http://schemas.openxmlformats.org/spreadsheetml/2006/main" xmlns:mc="http://schemas.openxmlformats.org/markup-compatibility/2006" xmlns:x14ac="http://schemas.microsoft.com/office/spreadsheetml/2009/9/ac" mc:Ignorable="x14ac">
  <fonts count="17">
    <font>
      <sz val="11"/>
      <color theme="1"/>
      <name val="ＭＳ Ｐゴシック"/>
      <family val="2"/>
      <charset val="128"/>
      <scheme val="minor"/>
    </font>
    <font>
      <sz val="6"/>
      <name val="ＭＳ Ｐゴシック"/>
      <family val="2"/>
      <charset val="128"/>
      <scheme val="minor"/>
    </font>
    <font>
      <b/>
      <sz val="9"/>
      <color rgb="FFFFFFFF"/>
      <name val="Arial"/>
      <family val="2"/>
    </font>
    <font>
      <sz val="10"/>
      <color theme="1"/>
      <name val="Arial"/>
      <family val="2"/>
    </font>
    <font>
      <sz val="9"/>
      <color rgb="FF000000"/>
      <name val="Arial"/>
      <family val="2"/>
    </font>
    <font>
      <sz val="9"/>
      <color rgb="FFFF0000"/>
      <name val="Arial"/>
      <family val="2"/>
    </font>
    <font>
      <b/>
      <sz val="10"/>
      <color rgb="FF000000"/>
      <name val="Arial"/>
      <family val="2"/>
    </font>
    <font>
      <b/>
      <sz val="14"/>
      <color rgb="FF000000"/>
      <name val="Arial"/>
      <family val="2"/>
    </font>
    <font>
      <sz val="11"/>
      <color rgb="FF000000"/>
      <name val="Arial"/>
      <family val="2"/>
    </font>
    <font>
      <b/>
      <sz val="11"/>
      <color rgb="FFFF9900"/>
      <name val="Arial"/>
      <family val="2"/>
    </font>
    <font>
      <sz val="10"/>
      <color theme="1"/>
      <name val="Verdana"/>
      <family val="2"/>
    </font>
    <font>
      <sz val="10"/>
      <color theme="1"/>
      <name val="MS Gothic"/>
      <family val="3"/>
    </font>
    <font>
      <u/>
      <sz val="11"/>
      <color theme="10"/>
      <name val="ＭＳ Ｐゴシック"/>
      <family val="2"/>
      <charset val="128"/>
      <scheme val="minor"/>
    </font>
    <font>
      <sz val="10"/>
      <color theme="1"/>
      <name val="ＭＳ Ｐゴシック"/>
      <family val="3"/>
      <charset val="128"/>
    </font>
    <font>
      <b/>
      <sz val="11"/>
      <color theme="1"/>
      <name val="ＭＳ Ｐゴシック"/>
      <family val="3"/>
      <charset val="128"/>
      <scheme val="minor"/>
    </font>
    <font>
      <sz val="9"/>
      <color rgb="FF000000"/>
      <name val="ＭＳ Ｐゴシック"/>
      <family val="3"/>
      <charset val="128"/>
    </font>
    <font>
      <b/>
      <sz val="9"/>
      <color rgb="FFFFFFFF"/>
      <name val="ＭＳ Ｐゴシック"/>
      <family val="3"/>
      <charset val="128"/>
    </font>
  </fonts>
  <fills count="12">
    <fill>
      <patternFill patternType="none"/>
    </fill>
    <fill>
      <patternFill patternType="gray125"/>
    </fill>
    <fill>
      <patternFill patternType="solid">
        <fgColor rgb="FF4F81BD"/>
        <bgColor indexed="64"/>
      </patternFill>
    </fill>
    <fill>
      <patternFill patternType="solid">
        <fgColor rgb="FFFFFFFF"/>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3" tint="0.39997558519241921"/>
        <bgColor indexed="64"/>
      </patternFill>
    </fill>
    <fill>
      <patternFill patternType="solid">
        <fgColor theme="6" tint="0.39997558519241921"/>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theme="1" tint="0.499984740745262"/>
        <bgColor indexed="64"/>
      </patternFill>
    </fill>
    <fill>
      <patternFill patternType="solid">
        <fgColor rgb="FFFFFF00"/>
        <bgColor indexed="64"/>
      </patternFill>
    </fill>
  </fills>
  <borders count="17">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right/>
      <top style="medium">
        <color rgb="FFCCCCCC"/>
      </top>
      <bottom style="medium">
        <color rgb="FFCCCCCC"/>
      </bottom>
      <diagonal/>
    </border>
    <border>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rgb="FF4F81BD"/>
      </left>
      <right/>
      <top style="medium">
        <color rgb="FF4F81BD"/>
      </top>
      <bottom style="medium">
        <color rgb="FF000000"/>
      </bottom>
      <diagonal/>
    </border>
    <border>
      <left style="medium">
        <color rgb="FF000000"/>
      </left>
      <right/>
      <top style="medium">
        <color rgb="FFCCCCCC"/>
      </top>
      <bottom style="medium">
        <color rgb="FF000000"/>
      </bottom>
      <diagonal/>
    </border>
    <border>
      <left style="medium">
        <color rgb="FFCCCCCC"/>
      </left>
      <right style="medium">
        <color rgb="FFCCCCCC"/>
      </right>
      <top/>
      <bottom style="medium">
        <color rgb="FFCCCCCC"/>
      </bottom>
      <diagonal/>
    </border>
    <border>
      <left style="thin">
        <color indexed="64"/>
      </left>
      <right style="thin">
        <color indexed="64"/>
      </right>
      <top/>
      <bottom/>
      <diagonal/>
    </border>
    <border>
      <left style="medium">
        <color rgb="FFCCCCCC"/>
      </left>
      <right style="medium">
        <color rgb="FFCCCCCC"/>
      </right>
      <top style="medium">
        <color rgb="FFCCCCCC"/>
      </top>
      <bottom/>
      <diagonal/>
    </border>
  </borders>
  <cellStyleXfs count="2">
    <xf numFmtId="0" fontId="0" fillId="0" borderId="0">
      <alignment vertical="center"/>
    </xf>
    <xf numFmtId="0" fontId="12" fillId="0" borderId="0" applyNumberFormat="0" applyFill="0" applyBorder="0" applyAlignment="0" applyProtection="0">
      <alignment vertical="center"/>
    </xf>
  </cellStyleXfs>
  <cellXfs count="80">
    <xf numFmtId="0" fontId="0" fillId="0" borderId="0" xfId="0">
      <alignment vertical="center"/>
    </xf>
    <xf numFmtId="0" fontId="3" fillId="0" borderId="1" xfId="0" applyFont="1" applyBorder="1" applyAlignment="1">
      <alignment wrapText="1"/>
    </xf>
    <xf numFmtId="0" fontId="0" fillId="0" borderId="0" xfId="0" applyAlignment="1">
      <alignment vertical="center" wrapText="1"/>
    </xf>
    <xf numFmtId="0" fontId="6" fillId="0" borderId="1" xfId="0" applyFont="1" applyBorder="1" applyAlignment="1">
      <alignment wrapText="1"/>
    </xf>
    <xf numFmtId="0" fontId="10" fillId="0" borderId="0" xfId="0" applyFont="1">
      <alignment vertical="center"/>
    </xf>
    <xf numFmtId="0" fontId="11" fillId="0" borderId="0" xfId="0" applyFont="1">
      <alignment vertical="center"/>
    </xf>
    <xf numFmtId="0" fontId="0" fillId="0" borderId="5" xfId="0" applyBorder="1">
      <alignment vertical="center"/>
    </xf>
    <xf numFmtId="0" fontId="0" fillId="4" borderId="5" xfId="0" applyFill="1" applyBorder="1">
      <alignment vertical="center"/>
    </xf>
    <xf numFmtId="0" fontId="3" fillId="3" borderId="1" xfId="0" applyFont="1" applyFill="1" applyBorder="1" applyAlignment="1">
      <alignment wrapText="1"/>
    </xf>
    <xf numFmtId="0" fontId="13" fillId="0" borderId="0" xfId="0" applyFont="1">
      <alignment vertical="center"/>
    </xf>
    <xf numFmtId="0" fontId="0" fillId="0" borderId="0" xfId="0" applyBorder="1">
      <alignment vertical="center"/>
    </xf>
    <xf numFmtId="0" fontId="0" fillId="4" borderId="5" xfId="0" applyFill="1" applyBorder="1" applyAlignment="1">
      <alignment horizontal="center" vertical="center"/>
    </xf>
    <xf numFmtId="0" fontId="0" fillId="0" borderId="0" xfId="0" applyFill="1" applyBorder="1">
      <alignment vertical="center"/>
    </xf>
    <xf numFmtId="0" fontId="0" fillId="5" borderId="5" xfId="0" applyFill="1" applyBorder="1">
      <alignment vertical="center"/>
    </xf>
    <xf numFmtId="0" fontId="14" fillId="0" borderId="0" xfId="0" applyFont="1">
      <alignment vertical="center"/>
    </xf>
    <xf numFmtId="0" fontId="0" fillId="0" borderId="11" xfId="0" applyBorder="1">
      <alignment vertical="center"/>
    </xf>
    <xf numFmtId="0" fontId="2" fillId="2" borderId="12" xfId="0" applyFont="1" applyFill="1" applyBorder="1" applyAlignment="1">
      <alignment horizontal="center" wrapText="1"/>
    </xf>
    <xf numFmtId="0" fontId="4" fillId="0" borderId="13" xfId="0" applyFont="1" applyBorder="1" applyAlignment="1">
      <alignment wrapText="1"/>
    </xf>
    <xf numFmtId="0" fontId="3" fillId="0" borderId="4" xfId="0" applyFont="1" applyBorder="1" applyAlignment="1">
      <alignment wrapText="1"/>
    </xf>
    <xf numFmtId="0" fontId="3" fillId="3" borderId="4" xfId="0" applyFont="1" applyFill="1" applyBorder="1" applyAlignment="1">
      <alignment wrapText="1"/>
    </xf>
    <xf numFmtId="0" fontId="2" fillId="2" borderId="5" xfId="0" applyFont="1" applyFill="1" applyBorder="1" applyAlignment="1">
      <alignment horizontal="center" wrapText="1"/>
    </xf>
    <xf numFmtId="0" fontId="4" fillId="0" borderId="5" xfId="0" applyFont="1" applyBorder="1" applyAlignment="1">
      <alignment wrapText="1"/>
    </xf>
    <xf numFmtId="0" fontId="4" fillId="3" borderId="5" xfId="0" applyFont="1" applyFill="1" applyBorder="1" applyAlignment="1">
      <alignment vertical="center" wrapText="1"/>
    </xf>
    <xf numFmtId="0" fontId="3" fillId="0" borderId="5" xfId="0" applyFont="1" applyBorder="1" applyAlignment="1">
      <alignment wrapText="1"/>
    </xf>
    <xf numFmtId="0" fontId="4" fillId="7" borderId="5" xfId="0" applyFont="1" applyFill="1" applyBorder="1" applyAlignment="1">
      <alignment vertical="center" wrapText="1"/>
    </xf>
    <xf numFmtId="0" fontId="4" fillId="8" borderId="5" xfId="0" applyFont="1" applyFill="1" applyBorder="1" applyAlignment="1">
      <alignment wrapText="1"/>
    </xf>
    <xf numFmtId="0" fontId="4" fillId="8" borderId="5" xfId="0" applyFont="1" applyFill="1" applyBorder="1" applyAlignment="1">
      <alignment vertical="center" wrapText="1"/>
    </xf>
    <xf numFmtId="0" fontId="4" fillId="0" borderId="5" xfId="0" applyFont="1" applyFill="1" applyBorder="1" applyAlignment="1">
      <alignment wrapText="1"/>
    </xf>
    <xf numFmtId="0" fontId="3" fillId="0" borderId="5" xfId="0" applyFont="1" applyFill="1" applyBorder="1" applyAlignment="1">
      <alignment wrapText="1"/>
    </xf>
    <xf numFmtId="0" fontId="12" fillId="0" borderId="5" xfId="1" applyFill="1" applyBorder="1" applyAlignment="1">
      <alignment wrapText="1"/>
    </xf>
    <xf numFmtId="0" fontId="15" fillId="8" borderId="5" xfId="0" applyFont="1" applyFill="1" applyBorder="1" applyAlignment="1">
      <alignment wrapText="1"/>
    </xf>
    <xf numFmtId="0" fontId="15" fillId="0" borderId="5" xfId="0" applyFont="1" applyFill="1" applyBorder="1" applyAlignment="1">
      <alignment wrapText="1"/>
    </xf>
    <xf numFmtId="0" fontId="5" fillId="0" borderId="5" xfId="0" applyFont="1" applyFill="1" applyBorder="1" applyAlignment="1">
      <alignment wrapText="1"/>
    </xf>
    <xf numFmtId="0" fontId="4" fillId="0" borderId="5" xfId="0" applyFont="1" applyFill="1" applyBorder="1" applyAlignment="1">
      <alignment vertical="center" wrapText="1"/>
    </xf>
    <xf numFmtId="0" fontId="3" fillId="0" borderId="1" xfId="0" applyFont="1" applyFill="1" applyBorder="1" applyAlignment="1">
      <alignment wrapText="1"/>
    </xf>
    <xf numFmtId="0" fontId="0" fillId="0" borderId="0" xfId="0" applyFill="1">
      <alignment vertical="center"/>
    </xf>
    <xf numFmtId="0" fontId="3" fillId="8" borderId="5" xfId="0" applyFont="1" applyFill="1" applyBorder="1" applyAlignment="1">
      <alignment wrapText="1"/>
    </xf>
    <xf numFmtId="0" fontId="3" fillId="7" borderId="5" xfId="0" applyFont="1" applyFill="1" applyBorder="1" applyAlignment="1">
      <alignment wrapText="1"/>
    </xf>
    <xf numFmtId="0" fontId="15" fillId="7" borderId="5" xfId="0" applyFont="1" applyFill="1" applyBorder="1" applyAlignment="1">
      <alignment wrapText="1"/>
    </xf>
    <xf numFmtId="0" fontId="16" fillId="6" borderId="5" xfId="0" applyFont="1" applyFill="1" applyBorder="1" applyAlignment="1">
      <alignment horizontal="center" wrapText="1"/>
    </xf>
    <xf numFmtId="0" fontId="0" fillId="10" borderId="0" xfId="0" applyFill="1">
      <alignment vertical="center"/>
    </xf>
    <xf numFmtId="0" fontId="7" fillId="0" borderId="16" xfId="0" applyFont="1" applyBorder="1" applyAlignment="1">
      <alignment horizontal="center" wrapText="1"/>
    </xf>
    <xf numFmtId="0" fontId="3" fillId="0" borderId="16" xfId="0" applyFont="1" applyBorder="1" applyAlignment="1">
      <alignment wrapText="1"/>
    </xf>
    <xf numFmtId="0" fontId="8" fillId="0" borderId="14" xfId="0" applyFont="1" applyBorder="1" applyAlignment="1">
      <alignment wrapText="1"/>
    </xf>
    <xf numFmtId="0" fontId="8" fillId="0" borderId="14" xfId="0" applyFont="1" applyBorder="1" applyAlignment="1">
      <alignment horizontal="right" wrapText="1"/>
    </xf>
    <xf numFmtId="0" fontId="13" fillId="0" borderId="5" xfId="0" applyFont="1" applyBorder="1" applyAlignment="1">
      <alignment wrapText="1"/>
    </xf>
    <xf numFmtId="0" fontId="9" fillId="0" borderId="5" xfId="0" applyFont="1" applyBorder="1" applyAlignment="1">
      <alignment horizontal="right" wrapText="1"/>
    </xf>
    <xf numFmtId="0" fontId="8" fillId="9" borderId="5" xfId="0" applyFont="1" applyFill="1" applyBorder="1" applyAlignment="1">
      <alignment horizontal="center" wrapText="1"/>
    </xf>
    <xf numFmtId="0" fontId="0" fillId="11" borderId="5" xfId="0" applyFill="1" applyBorder="1">
      <alignment vertical="center"/>
    </xf>
    <xf numFmtId="0" fontId="10" fillId="10" borderId="0" xfId="0" applyFont="1" applyFill="1">
      <alignment vertical="center"/>
    </xf>
    <xf numFmtId="0" fontId="13" fillId="0" borderId="5" xfId="0" applyFont="1" applyFill="1" applyBorder="1" applyAlignment="1">
      <alignment wrapText="1"/>
    </xf>
    <xf numFmtId="0" fontId="13" fillId="0" borderId="14" xfId="0" applyFont="1" applyBorder="1" applyAlignment="1">
      <alignment wrapText="1"/>
    </xf>
    <xf numFmtId="0" fontId="13" fillId="0" borderId="14" xfId="0" applyFont="1" applyFill="1" applyBorder="1" applyAlignment="1">
      <alignment wrapText="1"/>
    </xf>
    <xf numFmtId="3" fontId="0" fillId="0" borderId="5" xfId="0" applyNumberFormat="1" applyBorder="1">
      <alignment vertical="center"/>
    </xf>
    <xf numFmtId="0" fontId="4" fillId="0" borderId="5" xfId="0" applyFont="1" applyBorder="1" applyAlignment="1">
      <alignment vertical="center" wrapText="1"/>
    </xf>
    <xf numFmtId="0" fontId="4" fillId="7" borderId="5" xfId="0" applyFont="1" applyFill="1" applyBorder="1" applyAlignment="1">
      <alignment vertical="center" wrapText="1"/>
    </xf>
    <xf numFmtId="0" fontId="4" fillId="8" borderId="5" xfId="0" applyFont="1" applyFill="1" applyBorder="1" applyAlignment="1">
      <alignment vertical="center" wrapText="1"/>
    </xf>
    <xf numFmtId="0" fontId="15" fillId="8" borderId="5" xfId="0" applyFont="1" applyFill="1" applyBorder="1" applyAlignment="1">
      <alignment vertical="center" wrapText="1"/>
    </xf>
    <xf numFmtId="0" fontId="15" fillId="7" borderId="5" xfId="0" applyFont="1" applyFill="1" applyBorder="1" applyAlignment="1">
      <alignment vertical="center" wrapText="1"/>
    </xf>
    <xf numFmtId="0" fontId="4" fillId="3" borderId="5" xfId="0" applyFont="1" applyFill="1" applyBorder="1" applyAlignment="1">
      <alignment vertical="center" wrapText="1"/>
    </xf>
    <xf numFmtId="0" fontId="15" fillId="3" borderId="9" xfId="0" applyFont="1" applyFill="1" applyBorder="1" applyAlignment="1">
      <alignment horizontal="left" vertical="center" wrapText="1"/>
    </xf>
    <xf numFmtId="0" fontId="4" fillId="3" borderId="15" xfId="0" applyFont="1" applyFill="1" applyBorder="1" applyAlignment="1">
      <alignment horizontal="left" vertical="center" wrapText="1"/>
    </xf>
    <xf numFmtId="0" fontId="4" fillId="3" borderId="10" xfId="0" applyFont="1" applyFill="1" applyBorder="1" applyAlignment="1">
      <alignment horizontal="left" vertical="center" wrapText="1"/>
    </xf>
    <xf numFmtId="0" fontId="15" fillId="0" borderId="5" xfId="0" applyFont="1" applyBorder="1" applyAlignment="1">
      <alignment vertical="center" wrapText="1"/>
    </xf>
    <xf numFmtId="0" fontId="7" fillId="0" borderId="2" xfId="0" applyFont="1" applyBorder="1" applyAlignment="1">
      <alignment horizontal="center" wrapText="1"/>
    </xf>
    <xf numFmtId="0" fontId="7" fillId="0" borderId="3" xfId="0" applyFont="1" applyBorder="1" applyAlignment="1">
      <alignment horizontal="center" wrapText="1"/>
    </xf>
    <xf numFmtId="0" fontId="7" fillId="0" borderId="4" xfId="0" applyFont="1" applyBorder="1" applyAlignment="1">
      <alignment horizontal="center" wrapText="1"/>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0" borderId="9" xfId="0" applyBorder="1" applyAlignment="1">
      <alignment horizontal="center" vertical="center"/>
    </xf>
    <xf numFmtId="0" fontId="0" fillId="0" borderId="10" xfId="0" applyBorder="1" applyAlignment="1">
      <alignment horizontal="center" vertical="center"/>
    </xf>
    <xf numFmtId="0" fontId="0" fillId="5" borderId="5" xfId="0" applyFill="1" applyBorder="1" applyAlignment="1">
      <alignment horizontal="center" vertical="center"/>
    </xf>
    <xf numFmtId="0" fontId="0" fillId="0" borderId="5" xfId="0" applyBorder="1" applyAlignment="1">
      <alignment horizontal="left" vertical="center"/>
    </xf>
    <xf numFmtId="0" fontId="0" fillId="4" borderId="9" xfId="0" applyFill="1" applyBorder="1" applyAlignment="1">
      <alignment horizontal="center" vertical="center"/>
    </xf>
    <xf numFmtId="0" fontId="0" fillId="4" borderId="10" xfId="0" applyFill="1" applyBorder="1" applyAlignment="1">
      <alignment horizontal="center" vertical="center"/>
    </xf>
    <xf numFmtId="0" fontId="0" fillId="0" borderId="5" xfId="0" applyBorder="1" applyAlignment="1">
      <alignment horizontal="center" vertical="center"/>
    </xf>
    <xf numFmtId="0" fontId="0" fillId="11" borderId="5" xfId="0" applyFill="1" applyBorder="1" applyAlignment="1">
      <alignment horizontal="center" vertical="center"/>
    </xf>
    <xf numFmtId="0" fontId="0" fillId="0" borderId="9" xfId="0" applyBorder="1" applyAlignment="1">
      <alignment horizontal="left" vertical="center"/>
    </xf>
    <xf numFmtId="0" fontId="0" fillId="0" borderId="10" xfId="0" applyBorder="1" applyAlignment="1">
      <alignment horizontal="left" vertical="center"/>
    </xf>
  </cellXfs>
  <cellStyles count="2">
    <cellStyle name="ハイパーリンク" xfId="1" builtinId="8"/>
    <cellStyle name="標準"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72"/>
  <sheetViews>
    <sheetView topLeftCell="A10" workbookViewId="0">
      <selection activeCell="B33" sqref="B33"/>
    </sheetView>
  </sheetViews>
  <sheetFormatPr defaultRowHeight="13.5"/>
  <cols>
    <col min="2" max="2" width="59.625" customWidth="1"/>
    <col min="3" max="3" width="90.875" style="35" customWidth="1"/>
  </cols>
  <sheetData>
    <row r="1" spans="1:26" ht="14.25" thickBot="1">
      <c r="A1" s="16" t="s">
        <v>0</v>
      </c>
      <c r="B1" s="20" t="s">
        <v>1</v>
      </c>
      <c r="C1" s="39" t="s">
        <v>77</v>
      </c>
      <c r="D1" s="18"/>
      <c r="E1" s="1"/>
      <c r="F1" s="1"/>
      <c r="G1" s="1"/>
      <c r="H1" s="1"/>
      <c r="I1" s="1"/>
      <c r="J1" s="1"/>
      <c r="K1" s="1"/>
      <c r="L1" s="1"/>
      <c r="M1" s="1"/>
      <c r="N1" s="1"/>
      <c r="O1" s="1"/>
      <c r="P1" s="1"/>
      <c r="Q1" s="1"/>
      <c r="R1" s="1"/>
      <c r="S1" s="1"/>
      <c r="T1" s="1"/>
      <c r="U1" s="1"/>
      <c r="V1" s="1"/>
      <c r="W1" s="1"/>
      <c r="X1" s="1"/>
      <c r="Y1" s="1"/>
      <c r="Z1" s="1"/>
    </row>
    <row r="2" spans="1:26" ht="15" customHeight="1" thickBot="1">
      <c r="A2" s="17">
        <v>1</v>
      </c>
      <c r="B2" s="21" t="s">
        <v>2</v>
      </c>
      <c r="C2" s="31" t="s">
        <v>131</v>
      </c>
      <c r="D2" s="18"/>
      <c r="E2" s="1"/>
      <c r="F2" s="1"/>
      <c r="G2" s="1"/>
      <c r="H2" s="1"/>
      <c r="I2" s="1"/>
      <c r="J2" s="1"/>
      <c r="K2" s="1"/>
      <c r="L2" s="1"/>
      <c r="M2" s="1"/>
      <c r="N2" s="1"/>
      <c r="O2" s="1"/>
      <c r="P2" s="1"/>
      <c r="Q2" s="1"/>
      <c r="R2" s="1"/>
      <c r="S2" s="1"/>
      <c r="T2" s="1"/>
      <c r="U2" s="1"/>
      <c r="V2" s="1"/>
      <c r="W2" s="1"/>
      <c r="X2" s="1"/>
      <c r="Y2" s="1"/>
      <c r="Z2" s="1"/>
    </row>
    <row r="3" spans="1:26" ht="14.25" thickBot="1">
      <c r="A3" s="17">
        <v>2</v>
      </c>
      <c r="B3" s="59" t="s">
        <v>11</v>
      </c>
      <c r="C3" s="31" t="s">
        <v>132</v>
      </c>
      <c r="D3" s="19"/>
      <c r="E3" s="8"/>
      <c r="F3" s="8"/>
      <c r="G3" s="8"/>
      <c r="H3" s="8"/>
      <c r="I3" s="8"/>
      <c r="J3" s="8"/>
      <c r="K3" s="8"/>
      <c r="L3" s="8"/>
      <c r="M3" s="8"/>
      <c r="N3" s="8"/>
      <c r="O3" s="8"/>
      <c r="P3" s="8"/>
      <c r="Q3" s="8"/>
      <c r="R3" s="8"/>
      <c r="S3" s="8"/>
      <c r="T3" s="8"/>
      <c r="U3" s="8"/>
      <c r="V3" s="8"/>
      <c r="W3" s="8"/>
      <c r="X3" s="8"/>
      <c r="Y3" s="8"/>
      <c r="Z3" s="8"/>
    </row>
    <row r="4" spans="1:26" ht="14.25" thickBot="1">
      <c r="A4" s="17">
        <v>3</v>
      </c>
      <c r="B4" s="59"/>
      <c r="C4" s="31" t="s">
        <v>133</v>
      </c>
      <c r="D4" s="19"/>
      <c r="E4" s="8"/>
      <c r="F4" s="8"/>
      <c r="G4" s="8"/>
      <c r="H4" s="8"/>
      <c r="I4" s="8"/>
      <c r="J4" s="8"/>
      <c r="K4" s="8"/>
      <c r="L4" s="8"/>
      <c r="M4" s="8"/>
      <c r="N4" s="8"/>
      <c r="O4" s="8"/>
      <c r="P4" s="8"/>
      <c r="Q4" s="8"/>
      <c r="R4" s="8"/>
      <c r="S4" s="8"/>
      <c r="T4" s="8"/>
      <c r="U4" s="8"/>
      <c r="V4" s="8"/>
      <c r="W4" s="8"/>
      <c r="X4" s="8"/>
      <c r="Y4" s="8"/>
      <c r="Z4" s="8"/>
    </row>
    <row r="5" spans="1:26" ht="14.25" thickBot="1">
      <c r="A5" s="17">
        <v>4</v>
      </c>
      <c r="B5" s="59"/>
      <c r="C5" s="31" t="s">
        <v>189</v>
      </c>
      <c r="D5" s="19"/>
      <c r="E5" s="8"/>
      <c r="F5" s="8"/>
      <c r="G5" s="8"/>
      <c r="H5" s="8"/>
      <c r="I5" s="8"/>
      <c r="J5" s="8"/>
      <c r="K5" s="8"/>
      <c r="L5" s="8"/>
      <c r="M5" s="8"/>
      <c r="N5" s="8"/>
      <c r="O5" s="8"/>
      <c r="P5" s="8"/>
      <c r="Q5" s="8"/>
      <c r="R5" s="8"/>
      <c r="S5" s="8"/>
      <c r="T5" s="8"/>
      <c r="U5" s="8"/>
      <c r="V5" s="8"/>
      <c r="W5" s="8"/>
      <c r="X5" s="8"/>
      <c r="Y5" s="8"/>
      <c r="Z5" s="8"/>
    </row>
    <row r="6" spans="1:26" ht="14.25" thickBot="1">
      <c r="A6" s="17">
        <v>5</v>
      </c>
      <c r="B6" s="59"/>
      <c r="C6" s="31" t="s">
        <v>190</v>
      </c>
      <c r="D6" s="18"/>
      <c r="E6" s="1"/>
      <c r="F6" s="1"/>
      <c r="G6" s="1"/>
      <c r="H6" s="1"/>
      <c r="I6" s="1"/>
      <c r="J6" s="1"/>
      <c r="K6" s="1"/>
      <c r="L6" s="1"/>
      <c r="M6" s="1"/>
      <c r="N6" s="1"/>
      <c r="O6" s="1"/>
      <c r="P6" s="1"/>
      <c r="Q6" s="1"/>
      <c r="R6" s="1"/>
      <c r="S6" s="1"/>
      <c r="T6" s="1"/>
      <c r="U6" s="1"/>
      <c r="V6" s="1"/>
      <c r="W6" s="1"/>
      <c r="X6" s="1"/>
      <c r="Y6" s="1"/>
      <c r="Z6" s="1"/>
    </row>
    <row r="7" spans="1:26" ht="14.25" thickBot="1">
      <c r="A7" s="17">
        <v>6</v>
      </c>
      <c r="B7" s="59"/>
      <c r="C7" s="31" t="s">
        <v>191</v>
      </c>
      <c r="D7" s="18"/>
      <c r="E7" s="1"/>
      <c r="F7" s="1"/>
      <c r="G7" s="1"/>
      <c r="H7" s="1"/>
      <c r="I7" s="1"/>
      <c r="J7" s="1"/>
      <c r="K7" s="1"/>
      <c r="L7" s="1"/>
      <c r="M7" s="1"/>
      <c r="N7" s="1"/>
      <c r="O7" s="1"/>
      <c r="P7" s="1"/>
      <c r="Q7" s="1"/>
      <c r="R7" s="1"/>
      <c r="S7" s="1"/>
      <c r="T7" s="1"/>
      <c r="U7" s="1"/>
      <c r="V7" s="1"/>
      <c r="W7" s="1"/>
      <c r="X7" s="1"/>
      <c r="Y7" s="1"/>
      <c r="Z7" s="1"/>
    </row>
    <row r="8" spans="1:26" ht="14.25" thickBot="1">
      <c r="A8" s="17">
        <v>7</v>
      </c>
      <c r="B8" s="60" t="s">
        <v>57</v>
      </c>
      <c r="C8" s="31" t="s">
        <v>134</v>
      </c>
      <c r="D8" s="18"/>
      <c r="E8" s="1"/>
      <c r="F8" s="1"/>
      <c r="G8" s="1"/>
      <c r="H8" s="1"/>
      <c r="I8" s="1"/>
      <c r="J8" s="1"/>
      <c r="K8" s="1"/>
      <c r="L8" s="1"/>
      <c r="M8" s="1"/>
      <c r="N8" s="1"/>
      <c r="O8" s="1"/>
      <c r="P8" s="1"/>
      <c r="Q8" s="1"/>
      <c r="R8" s="1"/>
      <c r="S8" s="1"/>
      <c r="T8" s="1"/>
      <c r="U8" s="1"/>
      <c r="V8" s="1"/>
      <c r="W8" s="1"/>
      <c r="X8" s="1"/>
      <c r="Y8" s="1"/>
      <c r="Z8" s="1"/>
    </row>
    <row r="9" spans="1:26" ht="14.25" thickBot="1">
      <c r="A9" s="17">
        <v>8</v>
      </c>
      <c r="B9" s="61"/>
      <c r="C9" s="31"/>
      <c r="D9" s="18"/>
      <c r="E9" s="1"/>
      <c r="F9" s="1"/>
      <c r="G9" s="1"/>
      <c r="H9" s="1"/>
      <c r="I9" s="1"/>
      <c r="J9" s="1"/>
      <c r="K9" s="1"/>
      <c r="L9" s="1"/>
      <c r="M9" s="1"/>
      <c r="N9" s="1"/>
      <c r="O9" s="1"/>
      <c r="P9" s="1"/>
      <c r="Q9" s="1"/>
      <c r="R9" s="1"/>
      <c r="S9" s="1"/>
      <c r="T9" s="1"/>
      <c r="U9" s="1"/>
      <c r="V9" s="1"/>
      <c r="W9" s="1"/>
      <c r="X9" s="1"/>
      <c r="Y9" s="1"/>
      <c r="Z9" s="1"/>
    </row>
    <row r="10" spans="1:26" ht="14.25" thickBot="1">
      <c r="A10" s="17">
        <v>9</v>
      </c>
      <c r="B10" s="61"/>
      <c r="C10" s="31" t="s">
        <v>204</v>
      </c>
      <c r="D10" s="18"/>
      <c r="E10" s="1"/>
      <c r="F10" s="1"/>
      <c r="G10" s="1"/>
      <c r="H10" s="1"/>
      <c r="I10" s="1"/>
      <c r="J10" s="1"/>
      <c r="K10" s="1"/>
      <c r="L10" s="1"/>
      <c r="M10" s="1"/>
      <c r="N10" s="1"/>
      <c r="O10" s="1"/>
      <c r="P10" s="1"/>
      <c r="Q10" s="1"/>
      <c r="R10" s="1"/>
      <c r="S10" s="1"/>
      <c r="T10" s="1"/>
      <c r="U10" s="1"/>
      <c r="V10" s="1"/>
      <c r="W10" s="1"/>
      <c r="X10" s="1"/>
      <c r="Y10" s="1"/>
      <c r="Z10" s="1"/>
    </row>
    <row r="11" spans="1:26" ht="14.25" thickBot="1">
      <c r="A11" s="17">
        <v>10</v>
      </c>
      <c r="B11" s="61"/>
      <c r="C11" s="31"/>
      <c r="D11" s="18"/>
      <c r="E11" s="1"/>
      <c r="F11" s="1"/>
      <c r="G11" s="1"/>
      <c r="H11" s="1"/>
      <c r="I11" s="1"/>
      <c r="J11" s="1"/>
      <c r="K11" s="1"/>
      <c r="L11" s="1"/>
      <c r="M11" s="1"/>
      <c r="N11" s="1"/>
      <c r="O11" s="1"/>
      <c r="P11" s="1"/>
      <c r="Q11" s="1"/>
      <c r="R11" s="1"/>
      <c r="S11" s="1"/>
      <c r="T11" s="1"/>
      <c r="U11" s="1"/>
      <c r="V11" s="1"/>
      <c r="W11" s="1"/>
      <c r="X11" s="1"/>
      <c r="Y11" s="1"/>
      <c r="Z11" s="1"/>
    </row>
    <row r="12" spans="1:26" ht="14.25" thickBot="1">
      <c r="A12" s="17">
        <v>11</v>
      </c>
      <c r="B12" s="61"/>
      <c r="C12" s="31" t="s">
        <v>139</v>
      </c>
      <c r="D12" s="18"/>
      <c r="E12" s="1"/>
      <c r="F12" s="1"/>
      <c r="G12" s="1"/>
      <c r="H12" s="1"/>
      <c r="I12" s="1"/>
      <c r="J12" s="1"/>
      <c r="K12" s="1"/>
      <c r="L12" s="1"/>
      <c r="M12" s="1"/>
      <c r="N12" s="1"/>
      <c r="O12" s="1"/>
      <c r="P12" s="1"/>
      <c r="Q12" s="1"/>
      <c r="R12" s="1"/>
      <c r="S12" s="1"/>
      <c r="T12" s="1"/>
      <c r="U12" s="1"/>
      <c r="V12" s="1"/>
      <c r="W12" s="1"/>
      <c r="X12" s="1"/>
      <c r="Y12" s="1"/>
      <c r="Z12" s="1"/>
    </row>
    <row r="13" spans="1:26" ht="14.25" thickBot="1">
      <c r="A13" s="17">
        <v>12</v>
      </c>
      <c r="B13" s="61"/>
      <c r="C13" s="31"/>
      <c r="D13" s="18"/>
      <c r="E13" s="1"/>
      <c r="F13" s="1"/>
      <c r="G13" s="1"/>
      <c r="H13" s="1"/>
      <c r="I13" s="1"/>
      <c r="J13" s="1"/>
      <c r="K13" s="1"/>
      <c r="L13" s="1"/>
      <c r="M13" s="1"/>
      <c r="N13" s="1"/>
      <c r="O13" s="1"/>
      <c r="P13" s="1"/>
      <c r="Q13" s="1"/>
      <c r="R13" s="1"/>
      <c r="S13" s="1"/>
      <c r="T13" s="1"/>
      <c r="U13" s="1"/>
      <c r="V13" s="1"/>
      <c r="W13" s="1"/>
      <c r="X13" s="1"/>
      <c r="Y13" s="1"/>
      <c r="Z13" s="1"/>
    </row>
    <row r="14" spans="1:26" ht="14.25" thickBot="1">
      <c r="A14" s="17">
        <v>13</v>
      </c>
      <c r="B14" s="61"/>
      <c r="C14" s="31" t="s">
        <v>135</v>
      </c>
      <c r="D14" s="18"/>
      <c r="E14" s="1"/>
      <c r="F14" s="1"/>
      <c r="G14" s="1"/>
      <c r="H14" s="1"/>
      <c r="I14" s="1"/>
      <c r="J14" s="1"/>
      <c r="K14" s="1"/>
      <c r="L14" s="1"/>
      <c r="M14" s="1"/>
      <c r="N14" s="1"/>
      <c r="O14" s="1"/>
      <c r="P14" s="1"/>
      <c r="Q14" s="1"/>
      <c r="R14" s="1"/>
      <c r="S14" s="1"/>
      <c r="T14" s="1"/>
      <c r="U14" s="1"/>
      <c r="V14" s="1"/>
      <c r="W14" s="1"/>
      <c r="X14" s="1"/>
      <c r="Y14" s="1"/>
      <c r="Z14" s="1"/>
    </row>
    <row r="15" spans="1:26" ht="35.25" thickBot="1">
      <c r="A15" s="17">
        <v>14</v>
      </c>
      <c r="B15" s="62"/>
      <c r="C15" s="31" t="s">
        <v>137</v>
      </c>
      <c r="D15" s="18"/>
      <c r="E15" s="1"/>
      <c r="F15" s="1"/>
      <c r="G15" s="1"/>
      <c r="H15" s="1"/>
      <c r="I15" s="1"/>
      <c r="J15" s="1"/>
      <c r="K15" s="1"/>
      <c r="L15" s="1"/>
      <c r="M15" s="1"/>
      <c r="N15" s="1"/>
      <c r="O15" s="1"/>
      <c r="P15" s="1"/>
      <c r="Q15" s="1"/>
      <c r="R15" s="1"/>
      <c r="S15" s="1"/>
      <c r="T15" s="1"/>
      <c r="U15" s="1"/>
      <c r="V15" s="1"/>
      <c r="W15" s="1"/>
      <c r="X15" s="1"/>
      <c r="Y15" s="1"/>
      <c r="Z15" s="1"/>
    </row>
    <row r="16" spans="1:26" ht="15" customHeight="1" thickBot="1">
      <c r="A16" s="17">
        <v>15</v>
      </c>
      <c r="B16" s="54" t="s">
        <v>130</v>
      </c>
      <c r="C16" s="31"/>
      <c r="D16" s="18"/>
      <c r="E16" s="1"/>
      <c r="F16" s="1"/>
      <c r="G16" s="1"/>
      <c r="H16" s="1"/>
      <c r="I16" s="1"/>
      <c r="J16" s="1"/>
      <c r="K16" s="1"/>
      <c r="L16" s="1"/>
      <c r="M16" s="1"/>
      <c r="N16" s="1"/>
      <c r="O16" s="1"/>
      <c r="P16" s="1"/>
      <c r="Q16" s="1"/>
      <c r="R16" s="1"/>
      <c r="S16" s="1"/>
      <c r="T16" s="1"/>
      <c r="U16" s="1"/>
      <c r="V16" s="1"/>
      <c r="W16" s="1"/>
      <c r="X16" s="1"/>
      <c r="Y16" s="1"/>
      <c r="Z16" s="1"/>
    </row>
    <row r="17" spans="1:26" ht="14.25" thickBot="1">
      <c r="A17" s="17">
        <v>16</v>
      </c>
      <c r="B17" s="54"/>
      <c r="C17" s="31"/>
      <c r="D17" s="18"/>
      <c r="E17" s="1"/>
      <c r="F17" s="1"/>
      <c r="G17" s="1"/>
      <c r="H17" s="1"/>
      <c r="I17" s="1"/>
      <c r="J17" s="1"/>
      <c r="K17" s="1"/>
      <c r="L17" s="1"/>
      <c r="M17" s="1"/>
      <c r="N17" s="1"/>
      <c r="O17" s="1"/>
      <c r="P17" s="1"/>
      <c r="Q17" s="1"/>
      <c r="R17" s="1"/>
      <c r="S17" s="1"/>
      <c r="T17" s="1"/>
      <c r="U17" s="1"/>
      <c r="V17" s="1"/>
      <c r="W17" s="1"/>
      <c r="X17" s="1"/>
      <c r="Y17" s="1"/>
      <c r="Z17" s="1"/>
    </row>
    <row r="18" spans="1:26" ht="14.25" thickBot="1">
      <c r="A18" s="17">
        <v>17</v>
      </c>
      <c r="B18" s="54"/>
      <c r="C18" s="31"/>
      <c r="D18" s="18"/>
      <c r="E18" s="1"/>
      <c r="F18" s="1"/>
      <c r="G18" s="1"/>
      <c r="H18" s="1"/>
      <c r="I18" s="1"/>
      <c r="J18" s="1"/>
      <c r="K18" s="1"/>
      <c r="L18" s="1"/>
      <c r="M18" s="1"/>
      <c r="N18" s="1"/>
      <c r="O18" s="1"/>
      <c r="P18" s="1"/>
      <c r="Q18" s="1"/>
      <c r="R18" s="1"/>
      <c r="S18" s="1"/>
      <c r="T18" s="1"/>
      <c r="U18" s="1"/>
      <c r="V18" s="1"/>
      <c r="W18" s="1"/>
      <c r="X18" s="1"/>
      <c r="Y18" s="1"/>
      <c r="Z18" s="1"/>
    </row>
    <row r="19" spans="1:26" ht="14.25" thickBot="1">
      <c r="A19" s="17">
        <v>18</v>
      </c>
      <c r="B19" s="54"/>
      <c r="C19" s="31"/>
      <c r="D19" s="18"/>
      <c r="E19" s="1"/>
      <c r="F19" s="1"/>
      <c r="G19" s="1"/>
      <c r="H19" s="1"/>
      <c r="I19" s="1"/>
      <c r="J19" s="1"/>
      <c r="K19" s="1"/>
      <c r="L19" s="1"/>
      <c r="M19" s="1"/>
      <c r="N19" s="1"/>
      <c r="O19" s="1"/>
      <c r="P19" s="1"/>
      <c r="Q19" s="1"/>
      <c r="R19" s="1"/>
      <c r="S19" s="1"/>
      <c r="T19" s="1"/>
      <c r="U19" s="1"/>
      <c r="V19" s="1"/>
      <c r="W19" s="1"/>
      <c r="X19" s="1"/>
      <c r="Y19" s="1"/>
      <c r="Z19" s="1"/>
    </row>
    <row r="20" spans="1:26" ht="14.25" thickBot="1">
      <c r="A20" s="17">
        <v>19</v>
      </c>
      <c r="B20" s="54"/>
      <c r="C20" s="31"/>
      <c r="D20" s="18"/>
      <c r="E20" s="1"/>
      <c r="F20" s="1"/>
      <c r="G20" s="1"/>
      <c r="H20" s="1"/>
      <c r="I20" s="1"/>
      <c r="J20" s="1"/>
      <c r="K20" s="1"/>
      <c r="L20" s="1"/>
      <c r="M20" s="1"/>
      <c r="N20" s="1"/>
      <c r="O20" s="1"/>
      <c r="P20" s="1"/>
      <c r="Q20" s="1"/>
      <c r="R20" s="1"/>
      <c r="S20" s="1"/>
      <c r="T20" s="1"/>
      <c r="U20" s="1"/>
      <c r="V20" s="1"/>
      <c r="W20" s="1"/>
      <c r="X20" s="1"/>
      <c r="Y20" s="1"/>
      <c r="Z20" s="1"/>
    </row>
    <row r="21" spans="1:26" ht="14.25" thickBot="1">
      <c r="A21" s="17">
        <v>20</v>
      </c>
      <c r="B21" s="21" t="s">
        <v>12</v>
      </c>
      <c r="C21" s="32" t="s">
        <v>13</v>
      </c>
      <c r="D21" s="18"/>
      <c r="E21" s="1"/>
      <c r="F21" s="1"/>
      <c r="G21" s="1"/>
      <c r="H21" s="1"/>
      <c r="I21" s="1"/>
      <c r="J21" s="1"/>
      <c r="K21" s="1"/>
      <c r="L21" s="1"/>
      <c r="M21" s="1"/>
      <c r="N21" s="1"/>
      <c r="O21" s="1"/>
      <c r="P21" s="1"/>
      <c r="Q21" s="1"/>
      <c r="R21" s="1"/>
      <c r="S21" s="1"/>
      <c r="T21" s="1"/>
      <c r="U21" s="1"/>
      <c r="V21" s="1"/>
      <c r="W21" s="1"/>
      <c r="X21" s="1"/>
      <c r="Y21" s="1"/>
      <c r="Z21" s="1"/>
    </row>
    <row r="22" spans="1:26" ht="15" customHeight="1" thickBot="1">
      <c r="A22" s="17">
        <v>21</v>
      </c>
      <c r="B22" s="63" t="s">
        <v>63</v>
      </c>
      <c r="C22" s="31" t="s">
        <v>58</v>
      </c>
      <c r="D22" s="18"/>
      <c r="E22" s="1"/>
      <c r="F22" s="1"/>
      <c r="G22" s="1"/>
      <c r="H22" s="1"/>
      <c r="I22" s="1"/>
      <c r="J22" s="1"/>
      <c r="K22" s="1"/>
      <c r="L22" s="1"/>
      <c r="M22" s="1"/>
      <c r="N22" s="1"/>
      <c r="O22" s="1"/>
      <c r="P22" s="1"/>
      <c r="Q22" s="1"/>
      <c r="R22" s="1"/>
      <c r="S22" s="1"/>
      <c r="T22" s="1"/>
      <c r="U22" s="1"/>
      <c r="V22" s="1"/>
      <c r="W22" s="1"/>
      <c r="X22" s="1"/>
      <c r="Y22" s="1"/>
      <c r="Z22" s="1"/>
    </row>
    <row r="23" spans="1:26" ht="15" customHeight="1" thickBot="1">
      <c r="A23" s="17">
        <v>22</v>
      </c>
      <c r="B23" s="63"/>
      <c r="C23" s="31" t="s">
        <v>205</v>
      </c>
      <c r="D23" s="18"/>
      <c r="E23" s="1"/>
      <c r="F23" s="1"/>
      <c r="G23" s="1"/>
      <c r="H23" s="1"/>
      <c r="I23" s="1"/>
      <c r="J23" s="1"/>
      <c r="K23" s="1"/>
      <c r="L23" s="1"/>
      <c r="M23" s="1"/>
      <c r="N23" s="1"/>
      <c r="O23" s="1"/>
      <c r="P23" s="1"/>
      <c r="Q23" s="1"/>
      <c r="R23" s="1"/>
      <c r="S23" s="1"/>
      <c r="T23" s="1"/>
      <c r="U23" s="1"/>
      <c r="V23" s="1"/>
      <c r="W23" s="1"/>
      <c r="X23" s="1"/>
      <c r="Y23" s="1"/>
      <c r="Z23" s="1"/>
    </row>
    <row r="24" spans="1:26" ht="15" customHeight="1" thickBot="1">
      <c r="A24" s="17">
        <v>23</v>
      </c>
      <c r="B24" s="63"/>
      <c r="C24" s="31" t="s">
        <v>59</v>
      </c>
      <c r="D24" s="18"/>
      <c r="E24" s="1"/>
      <c r="F24" s="1"/>
      <c r="G24" s="1"/>
      <c r="H24" s="1"/>
      <c r="I24" s="1"/>
      <c r="J24" s="1"/>
      <c r="K24" s="1"/>
      <c r="L24" s="1"/>
      <c r="M24" s="1"/>
      <c r="N24" s="1"/>
      <c r="O24" s="1"/>
      <c r="P24" s="1"/>
      <c r="Q24" s="1"/>
      <c r="R24" s="1"/>
      <c r="S24" s="1"/>
      <c r="T24" s="1"/>
      <c r="U24" s="1"/>
      <c r="V24" s="1"/>
      <c r="W24" s="1"/>
      <c r="X24" s="1"/>
      <c r="Y24" s="1"/>
      <c r="Z24" s="1"/>
    </row>
    <row r="25" spans="1:26" ht="15" customHeight="1" thickBot="1">
      <c r="A25" s="17">
        <v>24</v>
      </c>
      <c r="B25" s="63"/>
      <c r="C25" s="31" t="s">
        <v>136</v>
      </c>
      <c r="D25" s="18"/>
      <c r="E25" s="1"/>
      <c r="F25" s="1"/>
      <c r="G25" s="1"/>
      <c r="H25" s="1"/>
      <c r="I25" s="1"/>
      <c r="J25" s="1"/>
      <c r="K25" s="1"/>
      <c r="L25" s="1"/>
      <c r="M25" s="1"/>
      <c r="N25" s="1"/>
      <c r="O25" s="1"/>
      <c r="P25" s="1"/>
      <c r="Q25" s="1"/>
      <c r="R25" s="1"/>
      <c r="S25" s="1"/>
      <c r="T25" s="1"/>
      <c r="U25" s="1"/>
      <c r="V25" s="1"/>
      <c r="W25" s="1"/>
      <c r="X25" s="1"/>
      <c r="Y25" s="1"/>
      <c r="Z25" s="1"/>
    </row>
    <row r="26" spans="1:26" ht="15" customHeight="1" thickBot="1">
      <c r="A26" s="17">
        <v>25</v>
      </c>
      <c r="B26" s="63"/>
      <c r="C26" s="31" t="s">
        <v>60</v>
      </c>
      <c r="D26" s="18"/>
      <c r="E26" s="1"/>
      <c r="F26" s="1"/>
      <c r="G26" s="1"/>
      <c r="H26" s="1"/>
      <c r="I26" s="1"/>
      <c r="J26" s="1"/>
      <c r="K26" s="1"/>
      <c r="L26" s="1"/>
      <c r="M26" s="1"/>
      <c r="N26" s="1"/>
      <c r="O26" s="1"/>
      <c r="P26" s="1"/>
      <c r="Q26" s="1"/>
      <c r="R26" s="1"/>
      <c r="S26" s="1"/>
      <c r="T26" s="1"/>
      <c r="U26" s="1"/>
      <c r="V26" s="1"/>
      <c r="W26" s="1"/>
      <c r="X26" s="1"/>
      <c r="Y26" s="1"/>
      <c r="Z26" s="1"/>
    </row>
    <row r="27" spans="1:26" ht="15" customHeight="1" thickBot="1">
      <c r="A27" s="17">
        <v>26</v>
      </c>
      <c r="B27" s="63"/>
      <c r="C27" s="31" t="s">
        <v>138</v>
      </c>
      <c r="D27" s="18"/>
      <c r="E27" s="1"/>
      <c r="F27" s="1"/>
      <c r="G27" s="1"/>
      <c r="H27" s="1"/>
      <c r="I27" s="1"/>
      <c r="J27" s="1"/>
      <c r="K27" s="1"/>
      <c r="L27" s="1"/>
      <c r="M27" s="1"/>
      <c r="N27" s="1"/>
      <c r="O27" s="1"/>
      <c r="P27" s="1"/>
      <c r="Q27" s="1"/>
      <c r="R27" s="1"/>
      <c r="S27" s="1"/>
      <c r="T27" s="1"/>
      <c r="U27" s="1"/>
      <c r="V27" s="1"/>
      <c r="W27" s="1"/>
      <c r="X27" s="1"/>
      <c r="Y27" s="1"/>
      <c r="Z27" s="1"/>
    </row>
    <row r="28" spans="1:26" ht="15" customHeight="1" thickBot="1">
      <c r="A28" s="17">
        <v>27</v>
      </c>
      <c r="B28" s="54"/>
      <c r="C28" s="31" t="s">
        <v>61</v>
      </c>
      <c r="D28" s="18"/>
      <c r="E28" s="1"/>
      <c r="F28" s="1"/>
      <c r="G28" s="1"/>
      <c r="H28" s="1"/>
      <c r="I28" s="1"/>
      <c r="J28" s="1"/>
      <c r="K28" s="1"/>
      <c r="L28" s="1"/>
      <c r="M28" s="1"/>
      <c r="N28" s="1"/>
      <c r="O28" s="1"/>
      <c r="P28" s="1"/>
      <c r="Q28" s="1"/>
      <c r="R28" s="1"/>
      <c r="S28" s="1"/>
      <c r="T28" s="1"/>
      <c r="U28" s="1"/>
      <c r="V28" s="1"/>
      <c r="W28" s="1"/>
      <c r="X28" s="1"/>
      <c r="Y28" s="1"/>
      <c r="Z28" s="1"/>
    </row>
    <row r="29" spans="1:26" ht="15" customHeight="1" thickBot="1">
      <c r="A29" s="17">
        <v>28</v>
      </c>
      <c r="B29" s="54"/>
      <c r="C29" s="31" t="s">
        <v>140</v>
      </c>
      <c r="D29" s="18"/>
      <c r="E29" s="1"/>
      <c r="F29" s="1"/>
      <c r="G29" s="1"/>
      <c r="H29" s="1"/>
      <c r="I29" s="1"/>
      <c r="J29" s="1"/>
      <c r="K29" s="1"/>
      <c r="L29" s="1"/>
      <c r="M29" s="1"/>
      <c r="N29" s="1"/>
      <c r="O29" s="1"/>
      <c r="P29" s="1"/>
      <c r="Q29" s="1"/>
      <c r="R29" s="1"/>
      <c r="S29" s="1"/>
      <c r="T29" s="1"/>
      <c r="U29" s="1"/>
      <c r="V29" s="1"/>
      <c r="W29" s="1"/>
      <c r="X29" s="1"/>
      <c r="Y29" s="1"/>
      <c r="Z29" s="1"/>
    </row>
    <row r="30" spans="1:26" ht="12" customHeight="1" thickBot="1">
      <c r="A30" s="17">
        <v>29</v>
      </c>
      <c r="B30" s="54"/>
      <c r="C30" s="31" t="s">
        <v>62</v>
      </c>
      <c r="D30" s="18"/>
      <c r="E30" s="1"/>
      <c r="F30" s="1"/>
      <c r="G30" s="1"/>
      <c r="H30" s="1"/>
      <c r="I30" s="1"/>
      <c r="J30" s="1"/>
      <c r="K30" s="1"/>
      <c r="L30" s="1"/>
      <c r="M30" s="1"/>
      <c r="N30" s="1"/>
      <c r="O30" s="1"/>
      <c r="P30" s="1"/>
      <c r="Q30" s="1"/>
      <c r="R30" s="1"/>
      <c r="S30" s="1"/>
      <c r="T30" s="1"/>
      <c r="U30" s="1"/>
      <c r="V30" s="1"/>
      <c r="W30" s="1"/>
      <c r="X30" s="1"/>
      <c r="Y30" s="1"/>
      <c r="Z30" s="1"/>
    </row>
    <row r="31" spans="1:26" ht="14.25" thickBot="1">
      <c r="A31" s="17">
        <v>30</v>
      </c>
      <c r="B31" s="54"/>
      <c r="C31" s="31" t="s">
        <v>141</v>
      </c>
      <c r="D31" s="18"/>
      <c r="E31" s="1"/>
      <c r="F31" s="1"/>
      <c r="G31" s="1"/>
      <c r="H31" s="1"/>
      <c r="I31" s="1"/>
      <c r="J31" s="1"/>
      <c r="K31" s="1"/>
      <c r="L31" s="1"/>
      <c r="M31" s="1"/>
      <c r="N31" s="1"/>
      <c r="O31" s="1"/>
      <c r="P31" s="1"/>
      <c r="Q31" s="1"/>
      <c r="R31" s="1"/>
      <c r="S31" s="1"/>
      <c r="T31" s="1"/>
      <c r="U31" s="1"/>
      <c r="V31" s="1"/>
      <c r="W31" s="1"/>
      <c r="X31" s="1"/>
      <c r="Y31" s="1"/>
      <c r="Z31" s="1"/>
    </row>
    <row r="32" spans="1:26" ht="24.75" thickBot="1">
      <c r="A32" s="17">
        <v>31</v>
      </c>
      <c r="B32" s="22" t="s">
        <v>10</v>
      </c>
      <c r="C32" s="33">
        <v>3</v>
      </c>
      <c r="D32" s="19"/>
      <c r="E32" s="8"/>
      <c r="F32" s="8"/>
      <c r="G32" s="8"/>
      <c r="H32" s="8"/>
      <c r="I32" s="8"/>
      <c r="J32" s="8"/>
      <c r="K32" s="8"/>
      <c r="L32" s="8"/>
      <c r="M32" s="8"/>
      <c r="N32" s="8"/>
      <c r="O32" s="8"/>
      <c r="P32" s="8"/>
      <c r="Q32" s="8"/>
      <c r="R32" s="8"/>
      <c r="S32" s="8"/>
      <c r="T32" s="8"/>
      <c r="U32" s="8"/>
      <c r="V32" s="8"/>
      <c r="W32" s="8"/>
      <c r="X32" s="8"/>
      <c r="Y32" s="8"/>
      <c r="Z32" s="8"/>
    </row>
    <row r="33" spans="1:26" ht="14.25" thickBot="1">
      <c r="A33" s="17">
        <v>32</v>
      </c>
      <c r="B33" s="30" t="s">
        <v>64</v>
      </c>
      <c r="C33" s="25" t="str">
        <f>C23</f>
        <v>ワンデー　アキュビュー　ラディアント　スウィート</v>
      </c>
      <c r="D33" s="18"/>
      <c r="E33" s="1"/>
      <c r="F33" s="1"/>
      <c r="G33" s="1"/>
      <c r="H33" s="1"/>
      <c r="I33" s="1"/>
      <c r="J33" s="1"/>
      <c r="K33" s="1"/>
      <c r="L33" s="1"/>
      <c r="M33" s="1"/>
      <c r="N33" s="1"/>
      <c r="O33" s="1"/>
      <c r="P33" s="1"/>
      <c r="Q33" s="1"/>
      <c r="R33" s="1"/>
      <c r="S33" s="1"/>
      <c r="T33" s="1"/>
      <c r="U33" s="1"/>
      <c r="V33" s="1"/>
      <c r="W33" s="1"/>
      <c r="X33" s="1"/>
      <c r="Y33" s="1"/>
      <c r="Z33" s="1"/>
    </row>
    <row r="34" spans="1:26" ht="14.25" thickBot="1">
      <c r="A34" s="17">
        <v>33</v>
      </c>
      <c r="B34" s="56" t="s">
        <v>69</v>
      </c>
      <c r="C34" s="50" t="s">
        <v>145</v>
      </c>
      <c r="D34" s="18"/>
      <c r="E34" s="1"/>
      <c r="F34" s="1"/>
      <c r="G34" s="1"/>
      <c r="H34" s="1"/>
      <c r="I34" s="1"/>
      <c r="J34" s="1"/>
      <c r="K34" s="1"/>
      <c r="L34" s="1"/>
      <c r="M34" s="1"/>
      <c r="N34" s="1"/>
      <c r="O34" s="1"/>
      <c r="P34" s="1"/>
      <c r="Q34" s="1"/>
      <c r="R34" s="1"/>
      <c r="S34" s="1"/>
      <c r="T34" s="1"/>
      <c r="U34" s="1"/>
      <c r="V34" s="1"/>
      <c r="W34" s="1"/>
      <c r="X34" s="1"/>
      <c r="Y34" s="1"/>
      <c r="Z34" s="1"/>
    </row>
    <row r="35" spans="1:26" ht="14.25" thickBot="1">
      <c r="A35" s="17">
        <v>34</v>
      </c>
      <c r="B35" s="56"/>
      <c r="C35" s="31" t="s">
        <v>149</v>
      </c>
      <c r="D35" s="18"/>
      <c r="E35" s="1"/>
      <c r="F35" s="1"/>
      <c r="G35" s="1"/>
      <c r="H35" s="1"/>
      <c r="I35" s="1"/>
      <c r="J35" s="1"/>
      <c r="K35" s="1"/>
      <c r="L35" s="1"/>
      <c r="M35" s="1"/>
      <c r="N35" s="1"/>
      <c r="O35" s="1"/>
      <c r="P35" s="1"/>
      <c r="Q35" s="1"/>
      <c r="R35" s="1"/>
      <c r="S35" s="1"/>
      <c r="T35" s="1"/>
      <c r="U35" s="1"/>
      <c r="V35" s="1"/>
      <c r="W35" s="1"/>
      <c r="X35" s="1"/>
      <c r="Y35" s="1"/>
      <c r="Z35" s="1"/>
    </row>
    <row r="36" spans="1:26" ht="14.25" thickBot="1">
      <c r="A36" s="17">
        <v>35</v>
      </c>
      <c r="B36" s="56"/>
      <c r="C36" s="31" t="s">
        <v>150</v>
      </c>
      <c r="D36" s="18"/>
      <c r="E36" s="1"/>
      <c r="F36" s="1"/>
      <c r="G36" s="1"/>
      <c r="H36" s="1"/>
      <c r="I36" s="1"/>
      <c r="J36" s="1"/>
      <c r="K36" s="1"/>
      <c r="L36" s="1"/>
      <c r="M36" s="1"/>
      <c r="N36" s="1"/>
      <c r="O36" s="1"/>
      <c r="P36" s="1"/>
      <c r="Q36" s="1"/>
      <c r="R36" s="1"/>
      <c r="S36" s="1"/>
      <c r="T36" s="1"/>
      <c r="U36" s="1"/>
      <c r="V36" s="1"/>
      <c r="W36" s="1"/>
      <c r="X36" s="1"/>
      <c r="Y36" s="1"/>
      <c r="Z36" s="1"/>
    </row>
    <row r="37" spans="1:26" ht="14.25" thickBot="1">
      <c r="A37" s="17">
        <v>36</v>
      </c>
      <c r="B37" s="57" t="s">
        <v>73</v>
      </c>
      <c r="C37" s="31" t="s">
        <v>146</v>
      </c>
      <c r="D37" s="18"/>
      <c r="E37" s="1"/>
      <c r="F37" s="1"/>
      <c r="G37" s="1"/>
      <c r="H37" s="1"/>
      <c r="I37" s="1"/>
      <c r="J37" s="1"/>
      <c r="K37" s="1"/>
      <c r="L37" s="1"/>
      <c r="M37" s="1"/>
      <c r="N37" s="1"/>
      <c r="O37" s="1"/>
      <c r="P37" s="1"/>
      <c r="Q37" s="1"/>
      <c r="R37" s="1"/>
      <c r="S37" s="1"/>
      <c r="T37" s="1"/>
      <c r="U37" s="1"/>
      <c r="V37" s="1"/>
      <c r="W37" s="1"/>
      <c r="X37" s="1"/>
      <c r="Y37" s="1"/>
      <c r="Z37" s="1"/>
    </row>
    <row r="38" spans="1:26" ht="14.25" thickBot="1">
      <c r="A38" s="17">
        <v>37</v>
      </c>
      <c r="B38" s="56"/>
      <c r="C38" s="50" t="s">
        <v>147</v>
      </c>
      <c r="D38" s="18"/>
      <c r="E38" s="1"/>
      <c r="F38" s="1"/>
      <c r="G38" s="1"/>
      <c r="H38" s="1"/>
      <c r="I38" s="1"/>
      <c r="J38" s="1"/>
      <c r="K38" s="1"/>
      <c r="L38" s="1"/>
      <c r="M38" s="1"/>
      <c r="N38" s="1"/>
      <c r="O38" s="1"/>
      <c r="P38" s="1"/>
      <c r="Q38" s="1"/>
      <c r="R38" s="1"/>
      <c r="S38" s="1"/>
      <c r="T38" s="1"/>
      <c r="U38" s="1"/>
      <c r="V38" s="1"/>
      <c r="W38" s="1"/>
      <c r="X38" s="1"/>
      <c r="Y38" s="1"/>
      <c r="Z38" s="1"/>
    </row>
    <row r="39" spans="1:26" ht="14.25" thickBot="1">
      <c r="A39" s="17">
        <v>38</v>
      </c>
      <c r="B39" s="56"/>
      <c r="C39" s="31" t="s">
        <v>148</v>
      </c>
      <c r="D39" s="18"/>
      <c r="E39" s="1"/>
      <c r="F39" s="1"/>
      <c r="G39" s="1"/>
      <c r="H39" s="1"/>
      <c r="I39" s="1"/>
      <c r="J39" s="1"/>
      <c r="K39" s="1"/>
      <c r="L39" s="1"/>
      <c r="M39" s="1"/>
      <c r="N39" s="1"/>
      <c r="O39" s="1"/>
      <c r="P39" s="1"/>
      <c r="Q39" s="1"/>
      <c r="R39" s="1"/>
      <c r="S39" s="1"/>
      <c r="T39" s="1"/>
      <c r="U39" s="1"/>
      <c r="V39" s="1"/>
      <c r="W39" s="1"/>
      <c r="X39" s="1"/>
      <c r="Y39" s="1"/>
      <c r="Z39" s="1"/>
    </row>
    <row r="40" spans="1:26" ht="14.25" thickBot="1">
      <c r="A40" s="17">
        <v>39</v>
      </c>
      <c r="B40" s="30" t="s">
        <v>71</v>
      </c>
      <c r="C40" s="31" t="s">
        <v>151</v>
      </c>
      <c r="D40" s="18"/>
      <c r="E40" s="1"/>
      <c r="F40" s="1"/>
      <c r="G40" s="1"/>
      <c r="H40" s="1"/>
      <c r="I40" s="1"/>
      <c r="J40" s="1"/>
      <c r="K40" s="1"/>
      <c r="L40" s="1"/>
      <c r="M40" s="1"/>
      <c r="N40" s="1"/>
      <c r="O40" s="1"/>
      <c r="P40" s="1"/>
      <c r="Q40" s="1"/>
      <c r="R40" s="1"/>
      <c r="S40" s="1"/>
      <c r="T40" s="1"/>
      <c r="U40" s="1"/>
      <c r="V40" s="1"/>
      <c r="W40" s="1"/>
      <c r="X40" s="1"/>
      <c r="Y40" s="1"/>
      <c r="Z40" s="1"/>
    </row>
    <row r="41" spans="1:26" ht="24" thickBot="1">
      <c r="A41" s="17">
        <v>40</v>
      </c>
      <c r="B41" s="57" t="s">
        <v>72</v>
      </c>
      <c r="C41" s="31" t="s">
        <v>142</v>
      </c>
      <c r="D41" s="18"/>
      <c r="E41" s="1"/>
      <c r="F41" s="1"/>
      <c r="G41" s="1"/>
      <c r="H41" s="1"/>
      <c r="I41" s="1"/>
      <c r="J41" s="1"/>
      <c r="K41" s="1"/>
      <c r="L41" s="1"/>
      <c r="M41" s="1"/>
      <c r="N41" s="1"/>
      <c r="O41" s="1"/>
      <c r="P41" s="1"/>
      <c r="Q41" s="1"/>
      <c r="R41" s="1"/>
      <c r="S41" s="1"/>
      <c r="T41" s="1"/>
      <c r="U41" s="1"/>
      <c r="V41" s="1"/>
      <c r="W41" s="1"/>
      <c r="X41" s="1"/>
      <c r="Y41" s="1"/>
      <c r="Z41" s="1"/>
    </row>
    <row r="42" spans="1:26" ht="57.75" thickBot="1">
      <c r="A42" s="17">
        <v>41</v>
      </c>
      <c r="B42" s="56"/>
      <c r="C42" s="31" t="s">
        <v>143</v>
      </c>
      <c r="D42" s="18"/>
      <c r="E42" s="1"/>
      <c r="F42" s="1"/>
      <c r="G42" s="1"/>
      <c r="H42" s="1"/>
      <c r="I42" s="1"/>
      <c r="J42" s="1"/>
      <c r="K42" s="1"/>
      <c r="L42" s="1"/>
      <c r="M42" s="1"/>
      <c r="N42" s="1"/>
      <c r="O42" s="1"/>
      <c r="P42" s="1"/>
      <c r="Q42" s="1"/>
      <c r="R42" s="1"/>
      <c r="S42" s="1"/>
      <c r="T42" s="1"/>
      <c r="U42" s="1"/>
      <c r="V42" s="1"/>
      <c r="W42" s="1"/>
      <c r="X42" s="1"/>
      <c r="Y42" s="1"/>
      <c r="Z42" s="1"/>
    </row>
    <row r="43" spans="1:26" ht="13.5" customHeight="1" thickBot="1">
      <c r="A43" s="17">
        <v>42</v>
      </c>
      <c r="B43" s="56" t="s">
        <v>14</v>
      </c>
      <c r="C43" s="27" t="s">
        <v>144</v>
      </c>
      <c r="D43" s="18"/>
      <c r="E43" s="1"/>
      <c r="F43" s="1"/>
      <c r="G43" s="1"/>
      <c r="H43" s="1"/>
      <c r="I43" s="1"/>
      <c r="J43" s="1"/>
      <c r="K43" s="1"/>
      <c r="L43" s="1"/>
      <c r="M43" s="1"/>
      <c r="N43" s="1"/>
      <c r="O43" s="1"/>
      <c r="P43" s="1"/>
      <c r="Q43" s="1"/>
      <c r="R43" s="1"/>
      <c r="S43" s="1"/>
      <c r="T43" s="1"/>
      <c r="U43" s="1"/>
      <c r="V43" s="1"/>
      <c r="W43" s="1"/>
      <c r="X43" s="1"/>
      <c r="Y43" s="1"/>
      <c r="Z43" s="1"/>
    </row>
    <row r="44" spans="1:26" ht="14.25" thickBot="1">
      <c r="A44" s="17">
        <v>43</v>
      </c>
      <c r="B44" s="56"/>
      <c r="C44" s="27" t="s">
        <v>144</v>
      </c>
      <c r="D44" s="18"/>
      <c r="E44" s="1"/>
      <c r="F44" s="1"/>
      <c r="G44" s="1"/>
      <c r="H44" s="1"/>
      <c r="I44" s="1"/>
      <c r="J44" s="1"/>
      <c r="K44" s="1"/>
      <c r="L44" s="1"/>
      <c r="M44" s="1"/>
      <c r="N44" s="1"/>
      <c r="O44" s="1"/>
      <c r="P44" s="1"/>
      <c r="Q44" s="1"/>
      <c r="R44" s="1"/>
      <c r="S44" s="1"/>
      <c r="T44" s="1"/>
      <c r="U44" s="1"/>
      <c r="V44" s="1"/>
      <c r="W44" s="1"/>
      <c r="X44" s="1"/>
      <c r="Y44" s="1"/>
      <c r="Z44" s="1"/>
    </row>
    <row r="45" spans="1:26" ht="15" customHeight="1" thickBot="1">
      <c r="A45" s="17">
        <v>44</v>
      </c>
      <c r="B45" s="26" t="s">
        <v>74</v>
      </c>
      <c r="C45" s="29" t="s">
        <v>152</v>
      </c>
      <c r="D45" s="18"/>
      <c r="E45" s="1"/>
      <c r="F45" s="1"/>
      <c r="G45" s="1"/>
      <c r="H45" s="1"/>
      <c r="I45" s="1"/>
      <c r="J45" s="1"/>
      <c r="K45" s="1"/>
      <c r="L45" s="1"/>
      <c r="M45" s="1"/>
      <c r="N45" s="1"/>
      <c r="O45" s="1"/>
      <c r="P45" s="1"/>
      <c r="Q45" s="1"/>
      <c r="R45" s="1"/>
      <c r="S45" s="1"/>
      <c r="T45" s="1"/>
      <c r="U45" s="1"/>
      <c r="V45" s="1"/>
      <c r="W45" s="1"/>
      <c r="X45" s="1"/>
      <c r="Y45" s="1"/>
      <c r="Z45" s="1"/>
    </row>
    <row r="46" spans="1:26" ht="14.25" thickBot="1">
      <c r="A46" s="17">
        <v>45</v>
      </c>
      <c r="B46" s="38" t="s">
        <v>65</v>
      </c>
      <c r="C46" s="37" t="str">
        <f>C25</f>
        <v>ワンデー　アキュビュー　ヴィヴィッド　スタイル</v>
      </c>
      <c r="D46" s="18"/>
      <c r="E46" s="1"/>
      <c r="F46" s="1"/>
      <c r="G46" s="1"/>
      <c r="H46" s="1"/>
      <c r="I46" s="1"/>
      <c r="J46" s="1"/>
      <c r="K46" s="1"/>
      <c r="L46" s="1"/>
      <c r="M46" s="1"/>
      <c r="N46" s="1"/>
      <c r="O46" s="1"/>
      <c r="P46" s="1"/>
      <c r="Q46" s="1"/>
      <c r="R46" s="1"/>
      <c r="S46" s="1"/>
      <c r="T46" s="1"/>
      <c r="U46" s="1"/>
      <c r="V46" s="1"/>
      <c r="W46" s="1"/>
      <c r="X46" s="1"/>
      <c r="Y46" s="1"/>
      <c r="Z46" s="1"/>
    </row>
    <row r="47" spans="1:26" ht="14.25" thickBot="1">
      <c r="A47" s="17">
        <v>46</v>
      </c>
      <c r="B47" s="55" t="s">
        <v>69</v>
      </c>
      <c r="C47" s="50" t="s">
        <v>156</v>
      </c>
      <c r="D47" s="18"/>
      <c r="E47" s="1"/>
      <c r="F47" s="1"/>
      <c r="G47" s="1"/>
      <c r="H47" s="1"/>
      <c r="I47" s="1"/>
      <c r="J47" s="1"/>
      <c r="K47" s="1"/>
      <c r="L47" s="1"/>
      <c r="M47" s="1"/>
      <c r="N47" s="1"/>
      <c r="O47" s="1"/>
      <c r="P47" s="1"/>
      <c r="Q47" s="1"/>
      <c r="R47" s="1"/>
      <c r="S47" s="1"/>
      <c r="T47" s="1"/>
      <c r="U47" s="1"/>
      <c r="V47" s="1"/>
      <c r="W47" s="1"/>
      <c r="X47" s="1"/>
      <c r="Y47" s="1"/>
      <c r="Z47" s="1"/>
    </row>
    <row r="48" spans="1:26" ht="14.25" thickBot="1">
      <c r="A48" s="17">
        <v>47</v>
      </c>
      <c r="B48" s="55"/>
      <c r="C48" s="50" t="s">
        <v>157</v>
      </c>
      <c r="D48" s="18"/>
      <c r="E48" s="1"/>
      <c r="F48" s="1"/>
      <c r="G48" s="1"/>
      <c r="H48" s="1"/>
      <c r="I48" s="1"/>
      <c r="J48" s="1"/>
      <c r="K48" s="1"/>
      <c r="L48" s="1"/>
      <c r="M48" s="1"/>
      <c r="N48" s="1"/>
      <c r="O48" s="1"/>
      <c r="P48" s="1"/>
      <c r="Q48" s="1"/>
      <c r="R48" s="1"/>
      <c r="S48" s="1"/>
      <c r="T48" s="1"/>
      <c r="U48" s="1"/>
      <c r="V48" s="1"/>
      <c r="W48" s="1"/>
      <c r="X48" s="1"/>
      <c r="Y48" s="1"/>
      <c r="Z48" s="1"/>
    </row>
    <row r="49" spans="1:26" ht="14.25" thickBot="1">
      <c r="A49" s="17">
        <v>48</v>
      </c>
      <c r="B49" s="55"/>
      <c r="C49" s="50" t="s">
        <v>158</v>
      </c>
      <c r="D49" s="18"/>
      <c r="E49" s="1"/>
      <c r="F49" s="1"/>
      <c r="G49" s="1"/>
      <c r="H49" s="1"/>
      <c r="I49" s="1"/>
      <c r="J49" s="1"/>
      <c r="K49" s="1"/>
      <c r="L49" s="1"/>
      <c r="M49" s="1"/>
      <c r="N49" s="1"/>
      <c r="O49" s="1"/>
      <c r="P49" s="1"/>
      <c r="Q49" s="1"/>
      <c r="R49" s="1"/>
      <c r="S49" s="1"/>
      <c r="T49" s="1"/>
      <c r="U49" s="1"/>
      <c r="V49" s="1"/>
      <c r="W49" s="1"/>
      <c r="X49" s="1"/>
      <c r="Y49" s="1"/>
      <c r="Z49" s="1"/>
    </row>
    <row r="50" spans="1:26" ht="14.25" thickBot="1">
      <c r="A50" s="17">
        <v>49</v>
      </c>
      <c r="B50" s="55" t="s">
        <v>70</v>
      </c>
      <c r="C50" s="50" t="s">
        <v>155</v>
      </c>
      <c r="D50" s="18"/>
      <c r="E50" s="1"/>
      <c r="F50" s="1"/>
      <c r="G50" s="1"/>
      <c r="H50" s="1"/>
      <c r="I50" s="1"/>
      <c r="J50" s="1"/>
      <c r="K50" s="1"/>
      <c r="L50" s="1"/>
      <c r="M50" s="1"/>
      <c r="N50" s="1"/>
      <c r="O50" s="1"/>
      <c r="P50" s="1"/>
      <c r="Q50" s="1"/>
      <c r="R50" s="1"/>
      <c r="S50" s="1"/>
      <c r="T50" s="1"/>
      <c r="U50" s="1"/>
      <c r="V50" s="1"/>
      <c r="W50" s="1"/>
      <c r="X50" s="1"/>
      <c r="Y50" s="1"/>
      <c r="Z50" s="1"/>
    </row>
    <row r="51" spans="1:26" ht="14.25" thickBot="1">
      <c r="A51" s="17">
        <v>50</v>
      </c>
      <c r="B51" s="55"/>
      <c r="C51" s="50" t="s">
        <v>159</v>
      </c>
      <c r="D51" s="18"/>
      <c r="E51" s="1"/>
      <c r="F51" s="1"/>
      <c r="G51" s="1"/>
      <c r="H51" s="1"/>
      <c r="I51" s="1"/>
      <c r="J51" s="1"/>
      <c r="K51" s="1"/>
      <c r="L51" s="1"/>
      <c r="M51" s="1"/>
      <c r="N51" s="1"/>
      <c r="O51" s="1"/>
      <c r="P51" s="1"/>
      <c r="Q51" s="1"/>
      <c r="R51" s="1"/>
      <c r="S51" s="1"/>
      <c r="T51" s="1"/>
      <c r="U51" s="1"/>
      <c r="V51" s="1"/>
      <c r="W51" s="1"/>
      <c r="X51" s="1"/>
      <c r="Y51" s="1"/>
      <c r="Z51" s="1"/>
    </row>
    <row r="52" spans="1:26" ht="14.25" thickBot="1">
      <c r="A52" s="17">
        <v>51</v>
      </c>
      <c r="B52" s="55"/>
      <c r="C52" s="50"/>
      <c r="D52" s="18"/>
      <c r="E52" s="1"/>
      <c r="F52" s="1"/>
      <c r="G52" s="1"/>
      <c r="H52" s="1"/>
      <c r="I52" s="1"/>
      <c r="J52" s="1"/>
      <c r="K52" s="1"/>
      <c r="L52" s="1"/>
      <c r="M52" s="1"/>
      <c r="N52" s="1"/>
      <c r="O52" s="1"/>
      <c r="P52" s="1"/>
      <c r="Q52" s="1"/>
      <c r="R52" s="1"/>
      <c r="S52" s="1"/>
      <c r="T52" s="1"/>
      <c r="U52" s="1"/>
      <c r="V52" s="1"/>
      <c r="W52" s="1"/>
      <c r="X52" s="1"/>
      <c r="Y52" s="1"/>
      <c r="Z52" s="1"/>
    </row>
    <row r="53" spans="1:26" ht="14.25" thickBot="1">
      <c r="A53" s="17">
        <v>52</v>
      </c>
      <c r="B53" s="38" t="s">
        <v>71</v>
      </c>
      <c r="C53" s="50" t="s">
        <v>160</v>
      </c>
      <c r="D53" s="18"/>
      <c r="E53" s="1"/>
      <c r="F53" s="1"/>
      <c r="G53" s="1"/>
      <c r="H53" s="1"/>
      <c r="I53" s="1"/>
      <c r="J53" s="1"/>
      <c r="K53" s="1"/>
      <c r="L53" s="1"/>
      <c r="M53" s="1"/>
      <c r="N53" s="1"/>
      <c r="O53" s="1"/>
      <c r="P53" s="1"/>
      <c r="Q53" s="1"/>
      <c r="R53" s="1"/>
      <c r="S53" s="1"/>
      <c r="T53" s="1"/>
      <c r="U53" s="1"/>
      <c r="V53" s="1"/>
      <c r="W53" s="1"/>
      <c r="X53" s="1"/>
      <c r="Y53" s="1"/>
      <c r="Z53" s="1"/>
    </row>
    <row r="54" spans="1:26" ht="37.5" thickBot="1">
      <c r="A54" s="17">
        <v>53</v>
      </c>
      <c r="B54" s="58" t="s">
        <v>72</v>
      </c>
      <c r="C54" s="50" t="s">
        <v>153</v>
      </c>
      <c r="D54" s="18"/>
      <c r="E54" s="1"/>
      <c r="F54" s="1"/>
      <c r="G54" s="1"/>
      <c r="H54" s="1"/>
      <c r="I54" s="1"/>
      <c r="J54" s="1"/>
      <c r="K54" s="1"/>
      <c r="L54" s="1"/>
      <c r="M54" s="1"/>
      <c r="N54" s="1"/>
      <c r="O54" s="1"/>
      <c r="P54" s="1"/>
      <c r="Q54" s="1"/>
      <c r="R54" s="1"/>
      <c r="S54" s="1"/>
      <c r="T54" s="1"/>
      <c r="U54" s="1"/>
      <c r="V54" s="1"/>
      <c r="W54" s="1"/>
      <c r="X54" s="1"/>
      <c r="Y54" s="1"/>
      <c r="Z54" s="1"/>
    </row>
    <row r="55" spans="1:26" ht="14.25" thickBot="1">
      <c r="A55" s="17">
        <v>54</v>
      </c>
      <c r="B55" s="55"/>
      <c r="C55" s="50" t="s">
        <v>154</v>
      </c>
      <c r="D55" s="18"/>
      <c r="E55" s="1"/>
      <c r="F55" s="1"/>
      <c r="G55" s="1"/>
      <c r="H55" s="1"/>
      <c r="I55" s="1"/>
      <c r="J55" s="1"/>
      <c r="K55" s="1"/>
      <c r="L55" s="1"/>
      <c r="M55" s="1"/>
      <c r="N55" s="1"/>
      <c r="O55" s="1"/>
      <c r="P55" s="1"/>
      <c r="Q55" s="1"/>
      <c r="R55" s="1"/>
      <c r="S55" s="1"/>
      <c r="T55" s="1"/>
      <c r="U55" s="1"/>
      <c r="V55" s="1"/>
      <c r="W55" s="1"/>
      <c r="X55" s="1"/>
      <c r="Y55" s="1"/>
      <c r="Z55" s="1"/>
    </row>
    <row r="56" spans="1:26" ht="13.5" customHeight="1" thickBot="1">
      <c r="A56" s="17">
        <v>55</v>
      </c>
      <c r="B56" s="55" t="s">
        <v>16</v>
      </c>
      <c r="C56" s="28" t="s">
        <v>126</v>
      </c>
      <c r="D56" s="18"/>
      <c r="E56" s="1"/>
      <c r="F56" s="1"/>
      <c r="G56" s="1"/>
      <c r="H56" s="1"/>
      <c r="I56" s="1"/>
      <c r="J56" s="1"/>
      <c r="K56" s="1"/>
      <c r="L56" s="1"/>
      <c r="M56" s="1"/>
      <c r="N56" s="1"/>
      <c r="O56" s="1"/>
      <c r="P56" s="1"/>
      <c r="Q56" s="1"/>
      <c r="R56" s="1"/>
      <c r="S56" s="1"/>
      <c r="T56" s="1"/>
      <c r="U56" s="1"/>
      <c r="V56" s="1"/>
      <c r="W56" s="1"/>
      <c r="X56" s="1"/>
      <c r="Y56" s="1"/>
      <c r="Z56" s="1"/>
    </row>
    <row r="57" spans="1:26" ht="14.25" thickBot="1">
      <c r="A57" s="17">
        <v>56</v>
      </c>
      <c r="B57" s="55"/>
      <c r="C57" s="28" t="s">
        <v>127</v>
      </c>
      <c r="D57" s="18"/>
      <c r="E57" s="1"/>
      <c r="F57" s="1"/>
      <c r="G57" s="1"/>
      <c r="H57" s="1"/>
      <c r="I57" s="1"/>
      <c r="J57" s="1"/>
      <c r="K57" s="1"/>
      <c r="L57" s="1"/>
      <c r="M57" s="1"/>
      <c r="N57" s="1"/>
      <c r="O57" s="1"/>
      <c r="P57" s="1"/>
      <c r="Q57" s="1"/>
      <c r="R57" s="1"/>
      <c r="S57" s="1"/>
      <c r="T57" s="1"/>
      <c r="U57" s="1"/>
      <c r="V57" s="1"/>
      <c r="W57" s="1"/>
      <c r="X57" s="1"/>
      <c r="Y57" s="1"/>
      <c r="Z57" s="1"/>
    </row>
    <row r="58" spans="1:26" ht="15" customHeight="1" thickBot="1">
      <c r="A58" s="17">
        <v>57</v>
      </c>
      <c r="B58" s="24" t="s">
        <v>75</v>
      </c>
      <c r="C58" s="29" t="s">
        <v>125</v>
      </c>
      <c r="D58" s="18"/>
      <c r="E58" s="1"/>
      <c r="F58" s="1"/>
      <c r="G58" s="1"/>
      <c r="H58" s="1"/>
      <c r="I58" s="1"/>
      <c r="J58" s="1"/>
      <c r="K58" s="1"/>
      <c r="L58" s="1"/>
      <c r="M58" s="1"/>
      <c r="N58" s="1"/>
      <c r="O58" s="1"/>
      <c r="P58" s="1"/>
      <c r="Q58" s="1"/>
      <c r="R58" s="1"/>
      <c r="S58" s="1"/>
      <c r="T58" s="1"/>
      <c r="U58" s="1"/>
      <c r="V58" s="1"/>
      <c r="W58" s="1"/>
      <c r="X58" s="1"/>
      <c r="Y58" s="1"/>
      <c r="Z58" s="1"/>
    </row>
    <row r="59" spans="1:26" ht="14.25" thickBot="1">
      <c r="A59" s="17">
        <v>58</v>
      </c>
      <c r="B59" s="30" t="s">
        <v>66</v>
      </c>
      <c r="C59" s="36" t="str">
        <f>C27</f>
        <v>ワンデー　アキュビュー　ナチュラル　シャイン</v>
      </c>
      <c r="D59" s="18"/>
      <c r="E59" s="1"/>
      <c r="F59" s="1"/>
      <c r="G59" s="1"/>
      <c r="H59" s="1"/>
      <c r="I59" s="1"/>
      <c r="J59" s="1"/>
      <c r="K59" s="1"/>
      <c r="L59" s="1"/>
      <c r="M59" s="1"/>
      <c r="N59" s="1"/>
      <c r="O59" s="1"/>
      <c r="P59" s="1"/>
      <c r="Q59" s="1"/>
      <c r="R59" s="1"/>
      <c r="S59" s="1"/>
      <c r="T59" s="1"/>
      <c r="U59" s="1"/>
      <c r="V59" s="1"/>
      <c r="W59" s="1"/>
      <c r="X59" s="1"/>
      <c r="Y59" s="1"/>
      <c r="Z59" s="1"/>
    </row>
    <row r="60" spans="1:26" ht="14.25" thickBot="1">
      <c r="A60" s="17">
        <v>59</v>
      </c>
      <c r="B60" s="56" t="s">
        <v>69</v>
      </c>
      <c r="C60" s="50" t="s">
        <v>156</v>
      </c>
      <c r="D60" s="18"/>
      <c r="E60" s="1"/>
      <c r="F60" s="1"/>
      <c r="G60" s="1"/>
      <c r="H60" s="1"/>
      <c r="I60" s="1"/>
      <c r="J60" s="1"/>
      <c r="K60" s="1"/>
      <c r="L60" s="1"/>
      <c r="M60" s="1"/>
      <c r="N60" s="1"/>
      <c r="O60" s="1"/>
      <c r="P60" s="1"/>
      <c r="Q60" s="1"/>
      <c r="R60" s="1"/>
      <c r="S60" s="1"/>
      <c r="T60" s="1"/>
      <c r="U60" s="1"/>
      <c r="V60" s="1"/>
      <c r="W60" s="1"/>
      <c r="X60" s="1"/>
      <c r="Y60" s="1"/>
      <c r="Z60" s="1"/>
    </row>
    <row r="61" spans="1:26" ht="14.25" thickBot="1">
      <c r="A61" s="17">
        <v>60</v>
      </c>
      <c r="B61" s="56"/>
      <c r="C61" s="50" t="s">
        <v>161</v>
      </c>
      <c r="D61" s="18"/>
      <c r="E61" s="1"/>
      <c r="F61" s="1"/>
      <c r="G61" s="1"/>
      <c r="H61" s="1"/>
      <c r="I61" s="1"/>
      <c r="J61" s="1"/>
      <c r="K61" s="1"/>
      <c r="L61" s="1"/>
      <c r="M61" s="1"/>
      <c r="N61" s="1"/>
      <c r="O61" s="1"/>
      <c r="P61" s="1"/>
      <c r="Q61" s="1"/>
      <c r="R61" s="1"/>
      <c r="S61" s="1"/>
      <c r="T61" s="1"/>
      <c r="U61" s="1"/>
      <c r="V61" s="1"/>
      <c r="W61" s="1"/>
      <c r="X61" s="1"/>
      <c r="Y61" s="1"/>
      <c r="Z61" s="1"/>
    </row>
    <row r="62" spans="1:26" ht="14.25" thickBot="1">
      <c r="A62" s="17">
        <v>61</v>
      </c>
      <c r="B62" s="56"/>
      <c r="C62" s="50" t="s">
        <v>162</v>
      </c>
      <c r="D62" s="18"/>
      <c r="E62" s="1"/>
      <c r="F62" s="1"/>
      <c r="G62" s="1"/>
      <c r="H62" s="1"/>
      <c r="I62" s="1"/>
      <c r="J62" s="1"/>
      <c r="K62" s="1"/>
      <c r="L62" s="1"/>
      <c r="M62" s="1"/>
      <c r="N62" s="1"/>
      <c r="O62" s="1"/>
      <c r="P62" s="1"/>
      <c r="Q62" s="1"/>
      <c r="R62" s="1"/>
      <c r="S62" s="1"/>
      <c r="T62" s="1"/>
      <c r="U62" s="1"/>
      <c r="V62" s="1"/>
      <c r="W62" s="1"/>
      <c r="X62" s="1"/>
      <c r="Y62" s="1"/>
      <c r="Z62" s="1"/>
    </row>
    <row r="63" spans="1:26" ht="14.25" thickBot="1">
      <c r="A63" s="17">
        <v>62</v>
      </c>
      <c r="B63" s="56" t="s">
        <v>70</v>
      </c>
      <c r="C63" s="50" t="s">
        <v>163</v>
      </c>
      <c r="D63" s="18"/>
      <c r="E63" s="1"/>
      <c r="F63" s="1"/>
      <c r="G63" s="1"/>
      <c r="H63" s="1"/>
      <c r="I63" s="1"/>
      <c r="J63" s="1"/>
      <c r="K63" s="1"/>
      <c r="L63" s="1"/>
      <c r="M63" s="1"/>
      <c r="N63" s="1"/>
      <c r="O63" s="1"/>
      <c r="P63" s="1"/>
      <c r="Q63" s="1"/>
      <c r="R63" s="1"/>
      <c r="S63" s="1"/>
      <c r="T63" s="1"/>
      <c r="U63" s="1"/>
      <c r="V63" s="1"/>
      <c r="W63" s="1"/>
      <c r="X63" s="1"/>
      <c r="Y63" s="1"/>
      <c r="Z63" s="1"/>
    </row>
    <row r="64" spans="1:26" ht="14.25" thickBot="1">
      <c r="A64" s="17">
        <v>63</v>
      </c>
      <c r="B64" s="56"/>
      <c r="C64" s="50" t="s">
        <v>164</v>
      </c>
      <c r="D64" s="18"/>
      <c r="E64" s="1"/>
      <c r="F64" s="1"/>
      <c r="G64" s="1"/>
      <c r="H64" s="1"/>
      <c r="I64" s="1"/>
      <c r="J64" s="1"/>
      <c r="K64" s="1"/>
      <c r="L64" s="1"/>
      <c r="M64" s="1"/>
      <c r="N64" s="1"/>
      <c r="O64" s="1"/>
      <c r="P64" s="1"/>
      <c r="Q64" s="1"/>
      <c r="R64" s="1"/>
      <c r="S64" s="1"/>
      <c r="T64" s="1"/>
      <c r="U64" s="1"/>
      <c r="V64" s="1"/>
      <c r="W64" s="1"/>
      <c r="X64" s="1"/>
      <c r="Y64" s="1"/>
      <c r="Z64" s="1"/>
    </row>
    <row r="65" spans="1:26" ht="14.25" thickBot="1">
      <c r="A65" s="17">
        <v>64</v>
      </c>
      <c r="B65" s="56"/>
      <c r="C65" s="50" t="s">
        <v>166</v>
      </c>
      <c r="D65" s="18"/>
      <c r="E65" s="1"/>
      <c r="F65" s="1"/>
      <c r="G65" s="1"/>
      <c r="H65" s="1"/>
      <c r="I65" s="1"/>
      <c r="J65" s="1"/>
      <c r="K65" s="1"/>
      <c r="L65" s="1"/>
      <c r="M65" s="1"/>
      <c r="N65" s="1"/>
      <c r="O65" s="1"/>
      <c r="P65" s="1"/>
      <c r="Q65" s="1"/>
      <c r="R65" s="1"/>
      <c r="S65" s="1"/>
      <c r="T65" s="1"/>
      <c r="U65" s="1"/>
      <c r="V65" s="1"/>
      <c r="W65" s="1"/>
      <c r="X65" s="1"/>
      <c r="Y65" s="1"/>
      <c r="Z65" s="1"/>
    </row>
    <row r="66" spans="1:26" ht="14.25" thickBot="1">
      <c r="A66" s="17">
        <v>65</v>
      </c>
      <c r="B66" s="30" t="s">
        <v>71</v>
      </c>
      <c r="C66" s="50" t="s">
        <v>167</v>
      </c>
      <c r="D66" s="18"/>
      <c r="E66" s="1"/>
      <c r="F66" s="1"/>
      <c r="G66" s="1"/>
      <c r="H66" s="1"/>
      <c r="I66" s="1"/>
      <c r="J66" s="1"/>
      <c r="K66" s="1"/>
      <c r="L66" s="1"/>
      <c r="M66" s="1"/>
      <c r="N66" s="1"/>
      <c r="O66" s="1"/>
      <c r="P66" s="1"/>
      <c r="Q66" s="1"/>
      <c r="R66" s="1"/>
      <c r="S66" s="1"/>
      <c r="T66" s="1"/>
      <c r="U66" s="1"/>
      <c r="V66" s="1"/>
      <c r="W66" s="1"/>
      <c r="X66" s="1"/>
      <c r="Y66" s="1"/>
      <c r="Z66" s="1"/>
    </row>
    <row r="67" spans="1:26" ht="61.5" thickBot="1">
      <c r="A67" s="17">
        <v>66</v>
      </c>
      <c r="B67" s="57" t="s">
        <v>72</v>
      </c>
      <c r="C67" s="50" t="s">
        <v>165</v>
      </c>
      <c r="D67" s="18"/>
      <c r="E67" s="1"/>
      <c r="F67" s="1"/>
      <c r="G67" s="1"/>
      <c r="H67" s="1"/>
      <c r="I67" s="1"/>
      <c r="J67" s="1"/>
      <c r="K67" s="1"/>
      <c r="L67" s="1"/>
      <c r="M67" s="1"/>
      <c r="N67" s="1"/>
      <c r="O67" s="1"/>
      <c r="P67" s="1"/>
      <c r="Q67" s="1"/>
      <c r="R67" s="1"/>
      <c r="S67" s="1"/>
      <c r="T67" s="1"/>
      <c r="U67" s="1"/>
      <c r="V67" s="1"/>
      <c r="W67" s="1"/>
      <c r="X67" s="1"/>
      <c r="Y67" s="1"/>
      <c r="Z67" s="1"/>
    </row>
    <row r="68" spans="1:26" ht="49.5" thickBot="1">
      <c r="A68" s="17">
        <v>67</v>
      </c>
      <c r="B68" s="56"/>
      <c r="C68" s="50" t="s">
        <v>168</v>
      </c>
      <c r="D68" s="18"/>
      <c r="E68" s="1"/>
      <c r="F68" s="1"/>
      <c r="G68" s="1"/>
      <c r="H68" s="1"/>
      <c r="I68" s="1"/>
      <c r="J68" s="1"/>
      <c r="K68" s="1"/>
      <c r="L68" s="1"/>
      <c r="M68" s="1"/>
      <c r="N68" s="1"/>
      <c r="O68" s="1"/>
      <c r="P68" s="1"/>
      <c r="Q68" s="1"/>
      <c r="R68" s="1"/>
      <c r="S68" s="1"/>
      <c r="T68" s="1"/>
      <c r="U68" s="1"/>
      <c r="V68" s="1"/>
      <c r="W68" s="1"/>
      <c r="X68" s="1"/>
      <c r="Y68" s="1"/>
      <c r="Z68" s="1"/>
    </row>
    <row r="69" spans="1:26" ht="13.5" customHeight="1" thickBot="1">
      <c r="A69" s="17">
        <v>68</v>
      </c>
      <c r="B69" s="56" t="s">
        <v>16</v>
      </c>
      <c r="C69" s="28" t="s">
        <v>127</v>
      </c>
      <c r="D69" s="18"/>
      <c r="E69" s="1"/>
      <c r="F69" s="1"/>
      <c r="G69" s="1"/>
      <c r="H69" s="1"/>
      <c r="I69" s="1"/>
      <c r="J69" s="1"/>
      <c r="K69" s="1"/>
      <c r="L69" s="1"/>
      <c r="M69" s="1"/>
      <c r="N69" s="1"/>
      <c r="O69" s="1"/>
      <c r="P69" s="1"/>
      <c r="Q69" s="1"/>
      <c r="R69" s="1"/>
      <c r="S69" s="1"/>
      <c r="T69" s="1"/>
      <c r="U69" s="1"/>
      <c r="V69" s="1"/>
      <c r="W69" s="1"/>
      <c r="X69" s="1"/>
      <c r="Y69" s="1"/>
      <c r="Z69" s="1"/>
    </row>
    <row r="70" spans="1:26" ht="14.25" thickBot="1">
      <c r="A70" s="17">
        <v>69</v>
      </c>
      <c r="B70" s="56"/>
      <c r="C70" s="28" t="s">
        <v>127</v>
      </c>
      <c r="D70" s="18"/>
      <c r="E70" s="1"/>
      <c r="F70" s="1"/>
      <c r="G70" s="1"/>
      <c r="H70" s="1"/>
      <c r="I70" s="1"/>
      <c r="J70" s="1"/>
      <c r="K70" s="1"/>
      <c r="L70" s="1"/>
      <c r="M70" s="1"/>
      <c r="N70" s="1"/>
      <c r="O70" s="1"/>
      <c r="P70" s="1"/>
      <c r="Q70" s="1"/>
      <c r="R70" s="1"/>
      <c r="S70" s="1"/>
      <c r="T70" s="1"/>
      <c r="U70" s="1"/>
      <c r="V70" s="1"/>
      <c r="W70" s="1"/>
      <c r="X70" s="1"/>
      <c r="Y70" s="1"/>
      <c r="Z70" s="1"/>
    </row>
    <row r="71" spans="1:26" ht="15" thickBot="1">
      <c r="A71" s="17">
        <v>70</v>
      </c>
      <c r="B71" s="25" t="s">
        <v>15</v>
      </c>
      <c r="C71" s="29" t="s">
        <v>169</v>
      </c>
      <c r="D71" s="18"/>
      <c r="E71" s="1"/>
      <c r="F71" s="1"/>
      <c r="G71" s="1"/>
      <c r="H71" s="1"/>
      <c r="I71" s="1"/>
      <c r="J71" s="1"/>
      <c r="K71" s="1"/>
      <c r="L71" s="1"/>
      <c r="M71" s="1"/>
      <c r="N71" s="1"/>
      <c r="O71" s="1"/>
      <c r="P71" s="1"/>
      <c r="Q71" s="1"/>
      <c r="R71" s="1"/>
      <c r="S71" s="1"/>
      <c r="T71" s="1"/>
      <c r="U71" s="1"/>
      <c r="V71" s="1"/>
      <c r="W71" s="1"/>
      <c r="X71" s="1"/>
      <c r="Y71" s="1"/>
      <c r="Z71" s="1"/>
    </row>
    <row r="72" spans="1:26" ht="14.25" thickBot="1">
      <c r="A72" s="17">
        <v>71</v>
      </c>
      <c r="B72" s="38" t="s">
        <v>67</v>
      </c>
      <c r="C72" s="37" t="str">
        <f>C29</f>
        <v>ワンデー　アキュビュー　ラディアント　ブライト</v>
      </c>
      <c r="D72" s="18"/>
      <c r="E72" s="1"/>
      <c r="F72" s="1"/>
      <c r="G72" s="1"/>
      <c r="H72" s="1"/>
      <c r="I72" s="1"/>
      <c r="J72" s="1"/>
      <c r="K72" s="1"/>
      <c r="L72" s="1"/>
      <c r="M72" s="1"/>
      <c r="N72" s="1"/>
      <c r="O72" s="1"/>
      <c r="P72" s="1"/>
      <c r="Q72" s="1"/>
      <c r="R72" s="1"/>
      <c r="S72" s="1"/>
      <c r="T72" s="1"/>
      <c r="U72" s="1"/>
      <c r="V72" s="1"/>
      <c r="W72" s="1"/>
      <c r="X72" s="1"/>
      <c r="Y72" s="1"/>
      <c r="Z72" s="1"/>
    </row>
    <row r="73" spans="1:26" ht="14.25" thickBot="1">
      <c r="A73" s="17">
        <v>72</v>
      </c>
      <c r="B73" s="55" t="s">
        <v>69</v>
      </c>
      <c r="C73" s="50" t="s">
        <v>156</v>
      </c>
      <c r="D73" s="18"/>
      <c r="E73" s="1"/>
      <c r="F73" s="1"/>
      <c r="G73" s="1"/>
      <c r="H73" s="1"/>
      <c r="I73" s="1"/>
      <c r="J73" s="1"/>
      <c r="K73" s="1"/>
      <c r="L73" s="1"/>
      <c r="M73" s="1"/>
      <c r="N73" s="1"/>
      <c r="O73" s="1"/>
      <c r="P73" s="1"/>
      <c r="Q73" s="1"/>
      <c r="R73" s="1"/>
      <c r="S73" s="1"/>
      <c r="T73" s="1"/>
      <c r="U73" s="1"/>
      <c r="V73" s="1"/>
      <c r="W73" s="1"/>
      <c r="X73" s="1"/>
      <c r="Y73" s="1"/>
      <c r="Z73" s="1"/>
    </row>
    <row r="74" spans="1:26" ht="14.25" thickBot="1">
      <c r="A74" s="17">
        <v>73</v>
      </c>
      <c r="B74" s="55"/>
      <c r="C74" s="50" t="s">
        <v>172</v>
      </c>
      <c r="D74" s="18"/>
      <c r="E74" s="1"/>
      <c r="F74" s="1"/>
      <c r="G74" s="1"/>
      <c r="H74" s="1"/>
      <c r="I74" s="1"/>
      <c r="J74" s="1"/>
      <c r="K74" s="1"/>
      <c r="L74" s="1"/>
      <c r="M74" s="1"/>
      <c r="N74" s="1"/>
      <c r="O74" s="1"/>
      <c r="P74" s="1"/>
      <c r="Q74" s="1"/>
      <c r="R74" s="1"/>
      <c r="S74" s="1"/>
      <c r="T74" s="1"/>
      <c r="U74" s="1"/>
      <c r="V74" s="1"/>
      <c r="W74" s="1"/>
      <c r="X74" s="1"/>
      <c r="Y74" s="1"/>
      <c r="Z74" s="1"/>
    </row>
    <row r="75" spans="1:26" ht="14.25" thickBot="1">
      <c r="A75" s="17">
        <v>74</v>
      </c>
      <c r="B75" s="55"/>
      <c r="C75" s="50" t="s">
        <v>173</v>
      </c>
      <c r="D75" s="18"/>
      <c r="E75" s="1"/>
      <c r="F75" s="1"/>
      <c r="G75" s="1"/>
      <c r="H75" s="1"/>
      <c r="I75" s="1"/>
      <c r="J75" s="1"/>
      <c r="K75" s="1"/>
      <c r="L75" s="1"/>
      <c r="M75" s="1"/>
      <c r="N75" s="1"/>
      <c r="O75" s="1"/>
      <c r="P75" s="1"/>
      <c r="Q75" s="1"/>
      <c r="R75" s="1"/>
      <c r="S75" s="1"/>
      <c r="T75" s="1"/>
      <c r="U75" s="1"/>
      <c r="V75" s="1"/>
      <c r="W75" s="1"/>
      <c r="X75" s="1"/>
      <c r="Y75" s="1"/>
      <c r="Z75" s="1"/>
    </row>
    <row r="76" spans="1:26" ht="14.25" thickBot="1">
      <c r="A76" s="17">
        <v>75</v>
      </c>
      <c r="B76" s="55" t="s">
        <v>70</v>
      </c>
      <c r="C76" s="50" t="s">
        <v>163</v>
      </c>
      <c r="D76" s="18"/>
      <c r="E76" s="1"/>
      <c r="F76" s="1"/>
      <c r="G76" s="1"/>
      <c r="H76" s="1"/>
      <c r="I76" s="1"/>
      <c r="J76" s="1"/>
      <c r="K76" s="1"/>
      <c r="L76" s="1"/>
      <c r="M76" s="1"/>
      <c r="N76" s="1"/>
      <c r="O76" s="1"/>
      <c r="P76" s="1"/>
      <c r="Q76" s="1"/>
      <c r="R76" s="1"/>
      <c r="S76" s="1"/>
      <c r="T76" s="1"/>
      <c r="U76" s="1"/>
      <c r="V76" s="1"/>
      <c r="W76" s="1"/>
      <c r="X76" s="1"/>
      <c r="Y76" s="1"/>
      <c r="Z76" s="1"/>
    </row>
    <row r="77" spans="1:26" ht="14.25" thickBot="1">
      <c r="A77" s="17">
        <v>76</v>
      </c>
      <c r="B77" s="55"/>
      <c r="C77" s="50" t="s">
        <v>164</v>
      </c>
      <c r="D77" s="18"/>
      <c r="E77" s="1"/>
      <c r="F77" s="1"/>
      <c r="G77" s="1"/>
      <c r="H77" s="1"/>
      <c r="I77" s="1"/>
      <c r="J77" s="1"/>
      <c r="K77" s="1"/>
      <c r="L77" s="1"/>
      <c r="M77" s="1"/>
      <c r="N77" s="1"/>
      <c r="O77" s="1"/>
      <c r="P77" s="1"/>
      <c r="Q77" s="1"/>
      <c r="R77" s="1"/>
      <c r="S77" s="1"/>
      <c r="T77" s="1"/>
      <c r="U77" s="1"/>
      <c r="V77" s="1"/>
      <c r="W77" s="1"/>
      <c r="X77" s="1"/>
      <c r="Y77" s="1"/>
      <c r="Z77" s="1"/>
    </row>
    <row r="78" spans="1:26" ht="14.25" thickBot="1">
      <c r="A78" s="17">
        <v>77</v>
      </c>
      <c r="B78" s="55"/>
      <c r="C78" s="50" t="s">
        <v>166</v>
      </c>
      <c r="D78" s="18"/>
      <c r="E78" s="1"/>
      <c r="F78" s="1"/>
      <c r="G78" s="1"/>
      <c r="H78" s="1"/>
      <c r="I78" s="1"/>
      <c r="J78" s="1"/>
      <c r="K78" s="1"/>
      <c r="L78" s="1"/>
      <c r="M78" s="1"/>
      <c r="N78" s="1"/>
      <c r="O78" s="1"/>
      <c r="P78" s="1"/>
      <c r="Q78" s="1"/>
      <c r="R78" s="1"/>
      <c r="S78" s="1"/>
      <c r="T78" s="1"/>
      <c r="U78" s="1"/>
      <c r="V78" s="1"/>
      <c r="W78" s="1"/>
      <c r="X78" s="1"/>
      <c r="Y78" s="1"/>
      <c r="Z78" s="1"/>
    </row>
    <row r="79" spans="1:26" ht="14.25" thickBot="1">
      <c r="A79" s="17">
        <v>78</v>
      </c>
      <c r="B79" s="38" t="s">
        <v>71</v>
      </c>
      <c r="C79" s="50" t="s">
        <v>174</v>
      </c>
      <c r="D79" s="18"/>
      <c r="E79" s="1"/>
      <c r="F79" s="1"/>
      <c r="G79" s="1"/>
      <c r="H79" s="1"/>
      <c r="I79" s="1"/>
      <c r="J79" s="1"/>
      <c r="K79" s="1"/>
      <c r="L79" s="1"/>
      <c r="M79" s="1"/>
      <c r="N79" s="1"/>
      <c r="O79" s="1"/>
      <c r="P79" s="1"/>
      <c r="Q79" s="1"/>
      <c r="R79" s="1"/>
      <c r="S79" s="1"/>
      <c r="T79" s="1"/>
      <c r="U79" s="1"/>
      <c r="V79" s="1"/>
      <c r="W79" s="1"/>
      <c r="X79" s="1"/>
      <c r="Y79" s="1"/>
      <c r="Z79" s="1"/>
    </row>
    <row r="80" spans="1:26" ht="25.5" thickBot="1">
      <c r="A80" s="17">
        <v>79</v>
      </c>
      <c r="B80" s="58" t="s">
        <v>72</v>
      </c>
      <c r="C80" s="50" t="s">
        <v>170</v>
      </c>
      <c r="D80" s="18"/>
      <c r="E80" s="1"/>
      <c r="F80" s="1"/>
      <c r="G80" s="1"/>
      <c r="H80" s="1"/>
      <c r="I80" s="1"/>
      <c r="J80" s="1"/>
      <c r="K80" s="1"/>
      <c r="L80" s="1"/>
      <c r="M80" s="1"/>
      <c r="N80" s="1"/>
      <c r="O80" s="1"/>
      <c r="P80" s="1"/>
      <c r="Q80" s="1"/>
      <c r="R80" s="1"/>
      <c r="S80" s="1"/>
      <c r="T80" s="1"/>
      <c r="U80" s="1"/>
      <c r="V80" s="1"/>
      <c r="W80" s="1"/>
      <c r="X80" s="1"/>
      <c r="Y80" s="1"/>
      <c r="Z80" s="1"/>
    </row>
    <row r="81" spans="1:26" ht="25.5" thickBot="1">
      <c r="A81" s="17">
        <v>80</v>
      </c>
      <c r="B81" s="55"/>
      <c r="C81" s="50" t="s">
        <v>171</v>
      </c>
      <c r="D81" s="18"/>
      <c r="E81" s="1"/>
      <c r="F81" s="1"/>
      <c r="G81" s="1"/>
      <c r="H81" s="1"/>
      <c r="I81" s="1"/>
      <c r="J81" s="1"/>
      <c r="K81" s="1"/>
      <c r="L81" s="1"/>
      <c r="M81" s="1"/>
      <c r="N81" s="1"/>
      <c r="O81" s="1"/>
      <c r="P81" s="1"/>
      <c r="Q81" s="1"/>
      <c r="R81" s="1"/>
      <c r="S81" s="1"/>
      <c r="T81" s="1"/>
      <c r="U81" s="1"/>
      <c r="V81" s="1"/>
      <c r="W81" s="1"/>
      <c r="X81" s="1"/>
      <c r="Y81" s="1"/>
      <c r="Z81" s="1"/>
    </row>
    <row r="82" spans="1:26" ht="13.5" customHeight="1" thickBot="1">
      <c r="A82" s="17">
        <v>81</v>
      </c>
      <c r="B82" s="55" t="s">
        <v>16</v>
      </c>
      <c r="C82" s="28" t="s">
        <v>127</v>
      </c>
      <c r="D82" s="18"/>
      <c r="E82" s="1"/>
      <c r="F82" s="1"/>
      <c r="G82" s="1"/>
      <c r="H82" s="1"/>
      <c r="I82" s="1"/>
      <c r="J82" s="1"/>
      <c r="K82" s="1"/>
      <c r="L82" s="1"/>
      <c r="M82" s="1"/>
      <c r="N82" s="1"/>
      <c r="O82" s="1"/>
      <c r="P82" s="1"/>
      <c r="Q82" s="1"/>
      <c r="R82" s="1"/>
      <c r="S82" s="1"/>
      <c r="T82" s="1"/>
      <c r="U82" s="1"/>
      <c r="V82" s="1"/>
      <c r="W82" s="1"/>
      <c r="X82" s="1"/>
      <c r="Y82" s="1"/>
      <c r="Z82" s="1"/>
    </row>
    <row r="83" spans="1:26" ht="14.25" thickBot="1">
      <c r="A83" s="17">
        <v>82</v>
      </c>
      <c r="B83" s="55"/>
      <c r="C83" s="28" t="s">
        <v>127</v>
      </c>
      <c r="D83" s="18"/>
      <c r="E83" s="1"/>
      <c r="F83" s="1"/>
      <c r="G83" s="1"/>
      <c r="H83" s="1"/>
      <c r="I83" s="1"/>
      <c r="J83" s="1"/>
      <c r="K83" s="1"/>
      <c r="L83" s="1"/>
      <c r="M83" s="1"/>
      <c r="N83" s="1"/>
      <c r="O83" s="1"/>
      <c r="P83" s="1"/>
      <c r="Q83" s="1"/>
      <c r="R83" s="1"/>
      <c r="S83" s="1"/>
      <c r="T83" s="1"/>
      <c r="U83" s="1"/>
      <c r="V83" s="1"/>
      <c r="W83" s="1"/>
      <c r="X83" s="1"/>
      <c r="Y83" s="1"/>
      <c r="Z83" s="1"/>
    </row>
    <row r="84" spans="1:26" ht="15" thickBot="1">
      <c r="A84" s="17">
        <v>83</v>
      </c>
      <c r="B84" s="38" t="s">
        <v>76</v>
      </c>
      <c r="C84" s="29" t="s">
        <v>175</v>
      </c>
      <c r="D84" s="18"/>
      <c r="E84" s="1"/>
      <c r="F84" s="1"/>
      <c r="G84" s="1"/>
      <c r="H84" s="1"/>
      <c r="I84" s="1"/>
      <c r="J84" s="1"/>
      <c r="K84" s="1"/>
      <c r="L84" s="1"/>
      <c r="M84" s="1"/>
      <c r="N84" s="1"/>
      <c r="O84" s="1"/>
      <c r="P84" s="1"/>
      <c r="Q84" s="1"/>
      <c r="R84" s="1"/>
      <c r="S84" s="1"/>
      <c r="T84" s="1"/>
      <c r="U84" s="1"/>
      <c r="V84" s="1"/>
      <c r="W84" s="1"/>
      <c r="X84" s="1"/>
      <c r="Y84" s="1"/>
      <c r="Z84" s="1"/>
    </row>
    <row r="85" spans="1:26" ht="14.25" thickBot="1">
      <c r="A85" s="17">
        <v>84</v>
      </c>
      <c r="B85" s="30" t="s">
        <v>68</v>
      </c>
      <c r="C85" s="36" t="str">
        <f>C31</f>
        <v>ワンデー　アキュビュー　アクセント　スタイル</v>
      </c>
      <c r="D85" s="18"/>
      <c r="E85" s="1"/>
      <c r="F85" s="1"/>
      <c r="G85" s="1"/>
      <c r="H85" s="1"/>
      <c r="I85" s="1"/>
      <c r="J85" s="1"/>
      <c r="K85" s="1"/>
      <c r="L85" s="1"/>
      <c r="M85" s="1"/>
      <c r="N85" s="1"/>
      <c r="O85" s="1"/>
      <c r="P85" s="1"/>
      <c r="Q85" s="1"/>
      <c r="R85" s="1"/>
      <c r="S85" s="1"/>
      <c r="T85" s="1"/>
      <c r="U85" s="1"/>
      <c r="V85" s="1"/>
      <c r="W85" s="1"/>
      <c r="X85" s="1"/>
      <c r="Y85" s="1"/>
      <c r="Z85" s="1"/>
    </row>
    <row r="86" spans="1:26" ht="14.25" thickBot="1">
      <c r="A86" s="17">
        <v>85</v>
      </c>
      <c r="B86" s="56" t="s">
        <v>69</v>
      </c>
      <c r="C86" s="50" t="s">
        <v>179</v>
      </c>
      <c r="D86" s="18"/>
      <c r="E86" s="1"/>
      <c r="F86" s="1"/>
      <c r="G86" s="1"/>
      <c r="H86" s="1"/>
      <c r="I86" s="1"/>
      <c r="J86" s="1"/>
      <c r="K86" s="1"/>
      <c r="L86" s="1"/>
      <c r="M86" s="1"/>
      <c r="N86" s="1"/>
      <c r="O86" s="1"/>
      <c r="P86" s="1"/>
      <c r="Q86" s="1"/>
      <c r="R86" s="1"/>
      <c r="S86" s="1"/>
      <c r="T86" s="1"/>
      <c r="U86" s="1"/>
      <c r="V86" s="1"/>
      <c r="W86" s="1"/>
      <c r="X86" s="1"/>
      <c r="Y86" s="1"/>
      <c r="Z86" s="1"/>
    </row>
    <row r="87" spans="1:26" ht="14.25" thickBot="1">
      <c r="A87" s="17">
        <v>86</v>
      </c>
      <c r="B87" s="56"/>
      <c r="C87" s="50" t="s">
        <v>180</v>
      </c>
      <c r="D87" s="18"/>
      <c r="E87" s="1"/>
      <c r="F87" s="1"/>
      <c r="G87" s="1"/>
      <c r="H87" s="1"/>
      <c r="I87" s="1"/>
      <c r="J87" s="1"/>
      <c r="K87" s="1"/>
      <c r="L87" s="1"/>
      <c r="M87" s="1"/>
      <c r="N87" s="1"/>
      <c r="O87" s="1"/>
      <c r="P87" s="1"/>
      <c r="Q87" s="1"/>
      <c r="R87" s="1"/>
      <c r="S87" s="1"/>
      <c r="T87" s="1"/>
      <c r="U87" s="1"/>
      <c r="V87" s="1"/>
      <c r="W87" s="1"/>
      <c r="X87" s="1"/>
      <c r="Y87" s="1"/>
      <c r="Z87" s="1"/>
    </row>
    <row r="88" spans="1:26" ht="14.25" thickBot="1">
      <c r="A88" s="17">
        <v>87</v>
      </c>
      <c r="B88" s="56"/>
      <c r="C88" s="50" t="s">
        <v>181</v>
      </c>
      <c r="D88" s="18"/>
      <c r="E88" s="1"/>
      <c r="F88" s="1"/>
      <c r="G88" s="1"/>
      <c r="H88" s="1"/>
      <c r="I88" s="1"/>
      <c r="J88" s="1"/>
      <c r="K88" s="1"/>
      <c r="L88" s="1"/>
      <c r="M88" s="1"/>
      <c r="N88" s="1"/>
      <c r="O88" s="1"/>
      <c r="P88" s="1"/>
      <c r="Q88" s="1"/>
      <c r="R88" s="1"/>
      <c r="S88" s="1"/>
      <c r="T88" s="1"/>
      <c r="U88" s="1"/>
      <c r="V88" s="1"/>
      <c r="W88" s="1"/>
      <c r="X88" s="1"/>
      <c r="Y88" s="1"/>
      <c r="Z88" s="1"/>
    </row>
    <row r="89" spans="1:26" ht="14.25" thickBot="1">
      <c r="A89" s="17">
        <v>88</v>
      </c>
      <c r="B89" s="56" t="s">
        <v>70</v>
      </c>
      <c r="C89" s="50" t="s">
        <v>163</v>
      </c>
      <c r="D89" s="18"/>
      <c r="E89" s="1"/>
      <c r="F89" s="1"/>
      <c r="G89" s="1"/>
      <c r="H89" s="1"/>
      <c r="I89" s="1"/>
      <c r="J89" s="1"/>
      <c r="K89" s="1"/>
      <c r="L89" s="1"/>
      <c r="M89" s="1"/>
      <c r="N89" s="1"/>
      <c r="O89" s="1"/>
      <c r="P89" s="1"/>
      <c r="Q89" s="1"/>
      <c r="R89" s="1"/>
      <c r="S89" s="1"/>
      <c r="T89" s="1"/>
      <c r="U89" s="1"/>
      <c r="V89" s="1"/>
      <c r="W89" s="1"/>
      <c r="X89" s="1"/>
      <c r="Y89" s="1"/>
      <c r="Z89" s="1"/>
    </row>
    <row r="90" spans="1:26" ht="14.25" thickBot="1">
      <c r="A90" s="17">
        <v>89</v>
      </c>
      <c r="B90" s="56"/>
      <c r="C90" s="50" t="s">
        <v>164</v>
      </c>
      <c r="D90" s="18"/>
      <c r="E90" s="1"/>
      <c r="F90" s="1"/>
      <c r="G90" s="1"/>
      <c r="H90" s="1"/>
      <c r="I90" s="1"/>
      <c r="J90" s="1"/>
      <c r="K90" s="1"/>
      <c r="L90" s="1"/>
      <c r="M90" s="1"/>
      <c r="N90" s="1"/>
      <c r="O90" s="1"/>
      <c r="P90" s="1"/>
      <c r="Q90" s="1"/>
      <c r="R90" s="1"/>
      <c r="S90" s="1"/>
      <c r="T90" s="1"/>
      <c r="U90" s="1"/>
      <c r="V90" s="1"/>
      <c r="W90" s="1"/>
      <c r="X90" s="1"/>
      <c r="Y90" s="1"/>
      <c r="Z90" s="1"/>
    </row>
    <row r="91" spans="1:26" ht="14.25" thickBot="1">
      <c r="A91" s="17">
        <v>90</v>
      </c>
      <c r="B91" s="56"/>
      <c r="C91" s="50" t="s">
        <v>166</v>
      </c>
      <c r="D91" s="18"/>
      <c r="E91" s="1"/>
      <c r="F91" s="1"/>
      <c r="G91" s="1"/>
      <c r="H91" s="1"/>
      <c r="I91" s="1"/>
      <c r="J91" s="1"/>
      <c r="K91" s="1"/>
      <c r="L91" s="1"/>
      <c r="M91" s="1"/>
      <c r="N91" s="1"/>
      <c r="O91" s="1"/>
      <c r="P91" s="1"/>
      <c r="Q91" s="1"/>
      <c r="R91" s="1"/>
      <c r="S91" s="1"/>
      <c r="T91" s="1"/>
      <c r="U91" s="1"/>
      <c r="V91" s="1"/>
      <c r="W91" s="1"/>
      <c r="X91" s="1"/>
      <c r="Y91" s="1"/>
      <c r="Z91" s="1"/>
    </row>
    <row r="92" spans="1:26" ht="14.25" thickBot="1">
      <c r="A92" s="17">
        <v>91</v>
      </c>
      <c r="B92" s="30" t="s">
        <v>71</v>
      </c>
      <c r="C92" s="50" t="s">
        <v>178</v>
      </c>
      <c r="D92" s="18"/>
      <c r="E92" s="1"/>
      <c r="F92" s="1"/>
      <c r="G92" s="1"/>
      <c r="H92" s="1"/>
      <c r="I92" s="1"/>
      <c r="J92" s="1"/>
      <c r="K92" s="1"/>
      <c r="L92" s="1"/>
      <c r="M92" s="1"/>
      <c r="N92" s="1"/>
      <c r="O92" s="1"/>
      <c r="P92" s="1"/>
      <c r="Q92" s="1"/>
      <c r="R92" s="1"/>
      <c r="S92" s="1"/>
      <c r="T92" s="1"/>
      <c r="U92" s="1"/>
      <c r="V92" s="1"/>
      <c r="W92" s="1"/>
      <c r="X92" s="1"/>
      <c r="Y92" s="1"/>
      <c r="Z92" s="1"/>
    </row>
    <row r="93" spans="1:26" ht="25.5" thickBot="1">
      <c r="A93" s="17">
        <v>92</v>
      </c>
      <c r="B93" s="57" t="s">
        <v>72</v>
      </c>
      <c r="C93" s="50" t="s">
        <v>176</v>
      </c>
      <c r="D93" s="18"/>
      <c r="E93" s="1"/>
      <c r="F93" s="1"/>
      <c r="G93" s="1"/>
      <c r="H93" s="1"/>
      <c r="I93" s="1"/>
      <c r="J93" s="1"/>
      <c r="K93" s="1"/>
      <c r="L93" s="1"/>
      <c r="M93" s="1"/>
      <c r="N93" s="1"/>
      <c r="O93" s="1"/>
      <c r="P93" s="1"/>
      <c r="Q93" s="1"/>
      <c r="R93" s="1"/>
      <c r="S93" s="1"/>
      <c r="T93" s="1"/>
      <c r="U93" s="1"/>
      <c r="V93" s="1"/>
      <c r="W93" s="1"/>
      <c r="X93" s="1"/>
      <c r="Y93" s="1"/>
      <c r="Z93" s="1"/>
    </row>
    <row r="94" spans="1:26" ht="25.5" thickBot="1">
      <c r="A94" s="17">
        <v>93</v>
      </c>
      <c r="B94" s="56"/>
      <c r="C94" s="50" t="s">
        <v>177</v>
      </c>
      <c r="D94" s="18"/>
      <c r="E94" s="1"/>
      <c r="F94" s="1"/>
      <c r="G94" s="1"/>
      <c r="H94" s="1"/>
      <c r="I94" s="1"/>
      <c r="J94" s="1"/>
      <c r="K94" s="1"/>
      <c r="L94" s="1"/>
      <c r="M94" s="1"/>
      <c r="N94" s="1"/>
      <c r="O94" s="1"/>
      <c r="P94" s="1"/>
      <c r="Q94" s="1"/>
      <c r="R94" s="1"/>
      <c r="S94" s="1"/>
      <c r="T94" s="1"/>
      <c r="U94" s="1"/>
      <c r="V94" s="1"/>
      <c r="W94" s="1"/>
      <c r="X94" s="1"/>
      <c r="Y94" s="1"/>
      <c r="Z94" s="1"/>
    </row>
    <row r="95" spans="1:26" ht="13.5" customHeight="1" thickBot="1">
      <c r="A95" s="17">
        <v>94</v>
      </c>
      <c r="B95" s="56" t="s">
        <v>16</v>
      </c>
      <c r="C95" s="28" t="s">
        <v>127</v>
      </c>
      <c r="D95" s="18"/>
      <c r="E95" s="1"/>
      <c r="F95" s="1"/>
      <c r="G95" s="1"/>
      <c r="H95" s="1"/>
      <c r="I95" s="1"/>
      <c r="J95" s="1"/>
      <c r="K95" s="1"/>
      <c r="L95" s="1"/>
      <c r="M95" s="1"/>
      <c r="N95" s="1"/>
      <c r="O95" s="1"/>
      <c r="P95" s="1"/>
      <c r="Q95" s="1"/>
      <c r="R95" s="1"/>
      <c r="S95" s="1"/>
      <c r="T95" s="1"/>
      <c r="U95" s="1"/>
      <c r="V95" s="1"/>
      <c r="W95" s="1"/>
      <c r="X95" s="1"/>
      <c r="Y95" s="1"/>
      <c r="Z95" s="1"/>
    </row>
    <row r="96" spans="1:26" ht="14.25" thickBot="1">
      <c r="A96" s="17">
        <v>95</v>
      </c>
      <c r="B96" s="56"/>
      <c r="C96" s="28" t="s">
        <v>126</v>
      </c>
      <c r="D96" s="18"/>
      <c r="E96" s="1"/>
      <c r="F96" s="1"/>
      <c r="G96" s="1"/>
      <c r="H96" s="1"/>
      <c r="I96" s="1"/>
      <c r="J96" s="1"/>
      <c r="K96" s="1"/>
      <c r="L96" s="1"/>
      <c r="M96" s="1"/>
      <c r="N96" s="1"/>
      <c r="O96" s="1"/>
      <c r="P96" s="1"/>
      <c r="Q96" s="1"/>
      <c r="R96" s="1"/>
      <c r="S96" s="1"/>
      <c r="T96" s="1"/>
      <c r="U96" s="1"/>
      <c r="V96" s="1"/>
      <c r="W96" s="1"/>
      <c r="X96" s="1"/>
      <c r="Y96" s="1"/>
      <c r="Z96" s="1"/>
    </row>
    <row r="97" spans="1:26" ht="15" thickBot="1">
      <c r="A97" s="17">
        <v>96</v>
      </c>
      <c r="B97" s="25" t="s">
        <v>75</v>
      </c>
      <c r="C97" s="29" t="s">
        <v>182</v>
      </c>
      <c r="D97" s="18"/>
      <c r="E97" s="1"/>
      <c r="F97" s="1"/>
      <c r="G97" s="1"/>
      <c r="H97" s="1"/>
      <c r="I97" s="1"/>
      <c r="J97" s="1"/>
      <c r="K97" s="1"/>
      <c r="L97" s="1"/>
      <c r="M97" s="1"/>
      <c r="N97" s="1"/>
      <c r="O97" s="1"/>
      <c r="P97" s="1"/>
      <c r="Q97" s="1"/>
      <c r="R97" s="1"/>
      <c r="S97" s="1"/>
      <c r="T97" s="1"/>
      <c r="U97" s="1"/>
      <c r="V97" s="1"/>
      <c r="W97" s="1"/>
      <c r="X97" s="1"/>
      <c r="Y97" s="1"/>
      <c r="Z97" s="1"/>
    </row>
    <row r="98" spans="1:26" ht="13.5" customHeight="1" thickBot="1">
      <c r="A98" s="17">
        <v>97</v>
      </c>
      <c r="B98" s="54" t="s">
        <v>17</v>
      </c>
      <c r="C98" s="31" t="s">
        <v>183</v>
      </c>
      <c r="D98" s="18"/>
      <c r="E98" s="1"/>
      <c r="F98" s="1"/>
      <c r="G98" s="1"/>
      <c r="H98" s="1"/>
      <c r="I98" s="1"/>
      <c r="J98" s="1"/>
      <c r="K98" s="1"/>
      <c r="L98" s="1"/>
      <c r="M98" s="1"/>
      <c r="N98" s="1"/>
      <c r="O98" s="1"/>
      <c r="P98" s="1"/>
      <c r="Q98" s="1"/>
      <c r="R98" s="1"/>
      <c r="S98" s="1"/>
      <c r="T98" s="1"/>
      <c r="U98" s="1"/>
      <c r="V98" s="1"/>
      <c r="W98" s="1"/>
      <c r="X98" s="1"/>
      <c r="Y98" s="1"/>
      <c r="Z98" s="1"/>
    </row>
    <row r="99" spans="1:26" ht="14.25" thickBot="1">
      <c r="A99" s="17">
        <v>98</v>
      </c>
      <c r="B99" s="54"/>
      <c r="C99" s="31" t="s">
        <v>184</v>
      </c>
      <c r="D99" s="18"/>
      <c r="E99" s="1"/>
      <c r="F99" s="1"/>
      <c r="G99" s="1"/>
      <c r="H99" s="1"/>
      <c r="I99" s="1"/>
      <c r="J99" s="1"/>
      <c r="K99" s="1"/>
      <c r="L99" s="1"/>
      <c r="M99" s="1"/>
      <c r="N99" s="1"/>
      <c r="O99" s="1"/>
      <c r="P99" s="1"/>
      <c r="Q99" s="1"/>
      <c r="R99" s="1"/>
      <c r="S99" s="1"/>
      <c r="T99" s="1"/>
      <c r="U99" s="1"/>
      <c r="V99" s="1"/>
      <c r="W99" s="1"/>
      <c r="X99" s="1"/>
      <c r="Y99" s="1"/>
      <c r="Z99" s="1"/>
    </row>
    <row r="100" spans="1:26" ht="14.25" thickBot="1">
      <c r="A100" s="17">
        <v>99</v>
      </c>
      <c r="B100" s="54"/>
      <c r="C100" s="31" t="s">
        <v>185</v>
      </c>
      <c r="D100" s="18"/>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7">
        <v>100</v>
      </c>
      <c r="B101" s="45" t="s">
        <v>98</v>
      </c>
      <c r="C101" s="50" t="s">
        <v>186</v>
      </c>
      <c r="D101" s="18"/>
      <c r="E101" s="1"/>
      <c r="F101" s="1"/>
      <c r="G101" s="1"/>
      <c r="H101" s="1"/>
      <c r="I101" s="1"/>
      <c r="J101" s="1"/>
      <c r="K101" s="1"/>
      <c r="L101" s="1"/>
      <c r="M101" s="1"/>
      <c r="N101" s="1"/>
      <c r="O101" s="1"/>
      <c r="P101" s="1"/>
      <c r="Q101" s="1"/>
      <c r="R101" s="1"/>
      <c r="S101" s="1"/>
      <c r="T101" s="1"/>
      <c r="U101" s="1"/>
      <c r="V101" s="1"/>
      <c r="W101" s="1"/>
      <c r="X101" s="1"/>
      <c r="Y101" s="1"/>
      <c r="Z101" s="1"/>
    </row>
    <row r="102" spans="1:26" ht="133.5" thickBot="1">
      <c r="A102" s="17">
        <v>101</v>
      </c>
      <c r="B102" s="45" t="s">
        <v>87</v>
      </c>
      <c r="C102" s="50" t="s">
        <v>187</v>
      </c>
      <c r="D102" s="18"/>
      <c r="E102" s="1"/>
      <c r="F102" s="1"/>
      <c r="G102" s="1"/>
      <c r="H102" s="1"/>
      <c r="I102" s="1"/>
      <c r="J102" s="1"/>
      <c r="K102" s="1"/>
      <c r="L102" s="1"/>
      <c r="M102" s="1"/>
      <c r="N102" s="1"/>
      <c r="O102" s="1"/>
      <c r="P102" s="1"/>
      <c r="Q102" s="1"/>
      <c r="R102" s="1"/>
      <c r="S102" s="1"/>
      <c r="T102" s="1"/>
      <c r="U102" s="1"/>
      <c r="V102" s="1"/>
      <c r="W102" s="1"/>
      <c r="X102" s="1"/>
      <c r="Y102" s="1"/>
      <c r="Z102" s="1"/>
    </row>
    <row r="103" spans="1:26" ht="37.5" thickBot="1">
      <c r="A103" s="17">
        <v>102</v>
      </c>
      <c r="B103" s="51" t="s">
        <v>99</v>
      </c>
      <c r="C103" s="52" t="s">
        <v>188</v>
      </c>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34"/>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34"/>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34"/>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34"/>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34"/>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34"/>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34"/>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34"/>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34"/>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34"/>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34"/>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34"/>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34"/>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34"/>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34"/>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34"/>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34"/>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34"/>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34"/>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34"/>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34"/>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34"/>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34"/>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34"/>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34"/>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34"/>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34"/>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34"/>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34"/>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34"/>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34"/>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34"/>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34"/>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34"/>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34"/>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34"/>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34"/>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34"/>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34"/>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34"/>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34"/>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34"/>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34"/>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34"/>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34"/>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34"/>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34"/>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34"/>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34"/>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34"/>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34"/>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34"/>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34"/>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34"/>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34"/>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34"/>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34"/>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34"/>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34"/>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34"/>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34"/>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34"/>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34"/>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34"/>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34"/>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34"/>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34"/>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34"/>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34"/>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34"/>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34"/>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34"/>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34"/>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34"/>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34"/>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34"/>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34"/>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34"/>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34"/>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34"/>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34"/>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34"/>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34"/>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34"/>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34"/>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34"/>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34"/>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34"/>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34"/>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34"/>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34"/>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34"/>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34"/>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34"/>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34"/>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34"/>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34"/>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34"/>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34"/>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34"/>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34"/>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34"/>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34"/>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34"/>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34"/>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34"/>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34"/>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34"/>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34"/>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34"/>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34"/>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34"/>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34"/>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34"/>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34"/>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34"/>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34"/>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34"/>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34"/>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34"/>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34"/>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34"/>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34"/>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34"/>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34"/>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34"/>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34"/>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34"/>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34"/>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34"/>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34"/>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34"/>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34"/>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34"/>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34"/>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34"/>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34"/>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34"/>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34"/>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34"/>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34"/>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34"/>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34"/>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34"/>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34"/>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34"/>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34"/>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34"/>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34"/>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34"/>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34"/>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34"/>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34"/>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34"/>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34"/>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34"/>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34"/>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34"/>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34"/>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34"/>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34"/>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34"/>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34"/>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34"/>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34"/>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34"/>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34"/>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34"/>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34"/>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34"/>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34"/>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34"/>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34"/>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34"/>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34"/>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34"/>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34"/>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34"/>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34"/>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34"/>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34"/>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34"/>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34"/>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34"/>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34"/>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34"/>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34"/>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34"/>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34"/>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34"/>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34"/>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34"/>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34"/>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34"/>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34"/>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34"/>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34"/>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34"/>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34"/>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34"/>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34"/>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34"/>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34"/>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34"/>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34"/>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34"/>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34"/>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34"/>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34"/>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34"/>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34"/>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34"/>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34"/>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34"/>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34"/>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34"/>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34"/>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34"/>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34"/>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34"/>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34"/>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34"/>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34"/>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34"/>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34"/>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34"/>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34"/>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34"/>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34"/>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34"/>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34"/>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34"/>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34"/>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34"/>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34"/>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34"/>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34"/>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34"/>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34"/>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34"/>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34"/>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34"/>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34"/>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34"/>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34"/>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34"/>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34"/>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34"/>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34"/>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34"/>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34"/>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34"/>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34"/>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34"/>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34"/>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34"/>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34"/>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34"/>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34"/>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34"/>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34"/>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34"/>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34"/>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34"/>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34"/>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34"/>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34"/>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34"/>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34"/>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34"/>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34"/>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34"/>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34"/>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34"/>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34"/>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34"/>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34"/>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34"/>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34"/>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34"/>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34"/>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34"/>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34"/>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34"/>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34"/>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34"/>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34"/>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34"/>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34"/>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34"/>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34"/>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34"/>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34"/>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34"/>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34"/>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34"/>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34"/>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34"/>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34"/>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34"/>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34"/>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34"/>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34"/>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34"/>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34"/>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34"/>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34"/>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34"/>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34"/>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34"/>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34"/>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34"/>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34"/>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34"/>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34"/>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34"/>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34"/>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34"/>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34"/>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34"/>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34"/>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34"/>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34"/>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34"/>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34"/>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34"/>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34"/>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34"/>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34"/>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34"/>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34"/>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34"/>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34"/>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34"/>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34"/>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34"/>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34"/>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34"/>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34"/>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34"/>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34"/>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34"/>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34"/>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34"/>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34"/>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34"/>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34"/>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34"/>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34"/>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34"/>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34"/>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34"/>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34"/>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34"/>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34"/>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34"/>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34"/>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34"/>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34"/>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34"/>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34"/>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34"/>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34"/>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34"/>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34"/>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34"/>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34"/>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34"/>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34"/>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34"/>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34"/>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34"/>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34"/>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34"/>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34"/>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34"/>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34"/>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34"/>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34"/>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34"/>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34"/>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34"/>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34"/>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34"/>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34"/>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34"/>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34"/>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34"/>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34"/>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34"/>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34"/>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34"/>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34"/>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34"/>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34"/>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34"/>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34"/>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34"/>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34"/>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34"/>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34"/>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34"/>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34"/>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34"/>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34"/>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34"/>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34"/>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34"/>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34"/>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34"/>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34"/>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34"/>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34"/>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34"/>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34"/>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34"/>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34"/>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34"/>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34"/>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34"/>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34"/>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34"/>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34"/>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34"/>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34"/>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34"/>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34"/>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34"/>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34"/>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34"/>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34"/>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34"/>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34"/>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34"/>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34"/>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34"/>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34"/>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34"/>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34"/>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34"/>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34"/>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34"/>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34"/>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34"/>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34"/>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34"/>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34"/>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34"/>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34"/>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34"/>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34"/>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34"/>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34"/>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34"/>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34"/>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34"/>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34"/>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34"/>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34"/>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34"/>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34"/>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34"/>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34"/>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34"/>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34"/>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34"/>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34"/>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34"/>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34"/>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34"/>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34"/>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34"/>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34"/>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34"/>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34"/>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34"/>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34"/>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34"/>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34"/>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34"/>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34"/>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34"/>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34"/>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34"/>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34"/>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34"/>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34"/>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34"/>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34"/>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34"/>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34"/>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34"/>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34"/>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34"/>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34"/>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34"/>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34"/>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34"/>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34"/>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34"/>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34"/>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34"/>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34"/>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34"/>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34"/>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34"/>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34"/>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34"/>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34"/>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34"/>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34"/>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34"/>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34"/>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34"/>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34"/>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34"/>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34"/>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34"/>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34"/>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34"/>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34"/>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34"/>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34"/>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34"/>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34"/>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34"/>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34"/>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34"/>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34"/>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34"/>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34"/>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34"/>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34"/>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34"/>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34"/>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34"/>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34"/>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34"/>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34"/>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34"/>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34"/>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34"/>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34"/>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34"/>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34"/>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34"/>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34"/>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34"/>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34"/>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34"/>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34"/>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34"/>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34"/>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34"/>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34"/>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34"/>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34"/>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34"/>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34"/>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34"/>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34"/>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34"/>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34"/>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34"/>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34"/>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34"/>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34"/>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34"/>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34"/>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34"/>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34"/>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34"/>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34"/>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34"/>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34"/>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34"/>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34"/>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34"/>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34"/>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34"/>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34"/>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34"/>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34"/>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34"/>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34"/>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34"/>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34"/>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34"/>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34"/>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34"/>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34"/>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34"/>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34"/>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34"/>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34"/>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34"/>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34"/>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34"/>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34"/>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34"/>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34"/>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34"/>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34"/>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34"/>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34"/>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34"/>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34"/>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34"/>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34"/>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34"/>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34"/>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34"/>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34"/>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34"/>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34"/>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34"/>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34"/>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34"/>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34"/>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34"/>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34"/>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34"/>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34"/>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34"/>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34"/>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34"/>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34"/>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34"/>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34"/>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34"/>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34"/>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34"/>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34"/>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34"/>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34"/>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34"/>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34"/>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34"/>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34"/>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34"/>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34"/>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34"/>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34"/>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34"/>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34"/>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34"/>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34"/>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34"/>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34"/>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34"/>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34"/>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34"/>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34"/>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34"/>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34"/>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34"/>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34"/>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34"/>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34"/>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34"/>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34"/>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34"/>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34"/>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34"/>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34"/>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34"/>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34"/>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34"/>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34"/>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34"/>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34"/>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34"/>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34"/>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34"/>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34"/>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34"/>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34"/>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34"/>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34"/>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34"/>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34"/>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34"/>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34"/>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34"/>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34"/>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34"/>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34"/>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34"/>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34"/>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34"/>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34"/>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34"/>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34"/>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34"/>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34"/>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34"/>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34"/>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34"/>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34"/>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34"/>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34"/>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34"/>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34"/>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34"/>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34"/>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34"/>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34"/>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34"/>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34"/>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34"/>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34"/>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34"/>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34"/>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34"/>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34"/>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34"/>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34"/>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34"/>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34"/>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34"/>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34"/>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34"/>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34"/>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34"/>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34"/>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34"/>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34"/>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34"/>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34"/>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34"/>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34"/>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34"/>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34"/>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34"/>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34"/>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34"/>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34"/>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34"/>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34"/>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34"/>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34"/>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34"/>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34"/>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34"/>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34"/>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34"/>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34"/>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34"/>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34"/>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34"/>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34"/>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34"/>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34"/>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34"/>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34"/>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34"/>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34"/>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34"/>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34"/>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34"/>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34"/>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34"/>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34"/>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34"/>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34"/>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34"/>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34"/>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34"/>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34"/>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34"/>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34"/>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34"/>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34"/>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34"/>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34"/>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34"/>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34"/>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34"/>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34"/>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34"/>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34"/>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34"/>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34"/>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34"/>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34"/>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34"/>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34"/>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34"/>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34"/>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34"/>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34"/>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34"/>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34"/>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34"/>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34"/>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34"/>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34"/>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34"/>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34"/>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34"/>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34"/>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34"/>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34"/>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34"/>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34"/>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34"/>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34"/>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34"/>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34"/>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34"/>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34"/>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34"/>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34"/>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34"/>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34"/>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34"/>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34"/>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34"/>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34"/>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34"/>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34"/>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34"/>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34"/>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34"/>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34"/>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34"/>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34"/>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34"/>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34"/>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34"/>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34"/>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34"/>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34"/>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34"/>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34"/>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34"/>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34"/>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34"/>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34"/>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34"/>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34"/>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34"/>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34"/>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34"/>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34"/>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34"/>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34"/>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34"/>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34"/>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34"/>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34"/>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34"/>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34"/>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34"/>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34"/>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34"/>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34"/>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34"/>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34"/>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34"/>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34"/>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34"/>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34"/>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34"/>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34"/>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34"/>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34"/>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34"/>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34"/>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34"/>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34"/>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34"/>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34"/>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34"/>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34"/>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34"/>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34"/>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34"/>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34"/>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34"/>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34"/>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34"/>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34"/>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34"/>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34"/>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34"/>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34"/>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34"/>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34"/>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34"/>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34"/>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34"/>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thickBot="1">
      <c r="A996" s="1"/>
      <c r="B996" s="1"/>
      <c r="C996" s="34"/>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thickBot="1">
      <c r="A997" s="1"/>
      <c r="B997" s="1"/>
      <c r="C997" s="34"/>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thickBot="1">
      <c r="A998" s="1"/>
      <c r="B998" s="1"/>
      <c r="C998" s="34"/>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thickBot="1">
      <c r="A999" s="1"/>
      <c r="B999" s="1"/>
      <c r="C999" s="34"/>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thickBot="1">
      <c r="A1000" s="1"/>
      <c r="B1000" s="1"/>
      <c r="C1000" s="34"/>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row r="1001" spans="1:26" ht="14.25" thickBot="1">
      <c r="A1001" s="1"/>
      <c r="B1001" s="1"/>
      <c r="C1001" s="34"/>
      <c r="D1001" s="1"/>
      <c r="E1001" s="1"/>
      <c r="F1001" s="1"/>
      <c r="G1001" s="1"/>
      <c r="H1001" s="1"/>
      <c r="I1001" s="1"/>
      <c r="J1001" s="1"/>
      <c r="K1001" s="1"/>
      <c r="L1001" s="1"/>
      <c r="M1001" s="1"/>
      <c r="N1001" s="1"/>
      <c r="O1001" s="1"/>
      <c r="P1001" s="1"/>
      <c r="Q1001" s="1"/>
      <c r="R1001" s="1"/>
      <c r="S1001" s="1"/>
      <c r="T1001" s="1"/>
      <c r="U1001" s="1"/>
      <c r="V1001" s="1"/>
      <c r="W1001" s="1"/>
      <c r="X1001" s="1"/>
      <c r="Y1001" s="1"/>
      <c r="Z1001" s="1"/>
    </row>
    <row r="1002" spans="1:26" ht="14.25" thickBot="1">
      <c r="A1002" s="1"/>
      <c r="B1002" s="1"/>
      <c r="C1002" s="34"/>
      <c r="D1002" s="1"/>
      <c r="E1002" s="1"/>
      <c r="F1002" s="1"/>
      <c r="G1002" s="1"/>
      <c r="H1002" s="1"/>
      <c r="I1002" s="1"/>
      <c r="J1002" s="1"/>
      <c r="K1002" s="1"/>
      <c r="L1002" s="1"/>
      <c r="M1002" s="1"/>
      <c r="N1002" s="1"/>
      <c r="O1002" s="1"/>
      <c r="P1002" s="1"/>
      <c r="Q1002" s="1"/>
      <c r="R1002" s="1"/>
      <c r="S1002" s="1"/>
      <c r="T1002" s="1"/>
      <c r="U1002" s="1"/>
      <c r="V1002" s="1"/>
      <c r="W1002" s="1"/>
      <c r="X1002" s="1"/>
      <c r="Y1002" s="1"/>
      <c r="Z1002" s="1"/>
    </row>
    <row r="1003" spans="1:26" ht="14.25" thickBot="1">
      <c r="A1003" s="1"/>
      <c r="B1003" s="1"/>
      <c r="C1003" s="34"/>
      <c r="D1003" s="1"/>
      <c r="E1003" s="1"/>
      <c r="F1003" s="1"/>
      <c r="G1003" s="1"/>
      <c r="H1003" s="1"/>
      <c r="I1003" s="1"/>
      <c r="J1003" s="1"/>
      <c r="K1003" s="1"/>
      <c r="L1003" s="1"/>
      <c r="M1003" s="1"/>
      <c r="N1003" s="1"/>
      <c r="O1003" s="1"/>
      <c r="P1003" s="1"/>
      <c r="Q1003" s="1"/>
      <c r="R1003" s="1"/>
      <c r="S1003" s="1"/>
      <c r="T1003" s="1"/>
      <c r="U1003" s="1"/>
      <c r="V1003" s="1"/>
      <c r="W1003" s="1"/>
      <c r="X1003" s="1"/>
      <c r="Y1003" s="1"/>
      <c r="Z1003" s="1"/>
    </row>
    <row r="1004" spans="1:26" ht="14.25" thickBot="1">
      <c r="A1004" s="1"/>
      <c r="B1004" s="1"/>
      <c r="C1004" s="34"/>
      <c r="D1004" s="1"/>
      <c r="E1004" s="1"/>
      <c r="F1004" s="1"/>
      <c r="G1004" s="1"/>
      <c r="H1004" s="1"/>
      <c r="I1004" s="1"/>
      <c r="J1004" s="1"/>
      <c r="K1004" s="1"/>
      <c r="L1004" s="1"/>
      <c r="M1004" s="1"/>
      <c r="N1004" s="1"/>
      <c r="O1004" s="1"/>
      <c r="P1004" s="1"/>
      <c r="Q1004" s="1"/>
      <c r="R1004" s="1"/>
      <c r="S1004" s="1"/>
      <c r="T1004" s="1"/>
      <c r="U1004" s="1"/>
      <c r="V1004" s="1"/>
      <c r="W1004" s="1"/>
      <c r="X1004" s="1"/>
      <c r="Y1004" s="1"/>
      <c r="Z1004" s="1"/>
    </row>
    <row r="1005" spans="1:26" ht="14.25" thickBot="1">
      <c r="A1005" s="1"/>
      <c r="B1005" s="1"/>
      <c r="C1005" s="34"/>
      <c r="D1005" s="1"/>
      <c r="E1005" s="1"/>
      <c r="F1005" s="1"/>
      <c r="G1005" s="1"/>
      <c r="H1005" s="1"/>
      <c r="I1005" s="1"/>
      <c r="J1005" s="1"/>
      <c r="K1005" s="1"/>
      <c r="L1005" s="1"/>
      <c r="M1005" s="1"/>
      <c r="N1005" s="1"/>
      <c r="O1005" s="1"/>
      <c r="P1005" s="1"/>
      <c r="Q1005" s="1"/>
      <c r="R1005" s="1"/>
      <c r="S1005" s="1"/>
      <c r="T1005" s="1"/>
      <c r="U1005" s="1"/>
      <c r="V1005" s="1"/>
      <c r="W1005" s="1"/>
      <c r="X1005" s="1"/>
      <c r="Y1005" s="1"/>
      <c r="Z1005" s="1"/>
    </row>
    <row r="1006" spans="1:26" ht="14.25" thickBot="1">
      <c r="A1006" s="1"/>
      <c r="B1006" s="1"/>
      <c r="C1006" s="34"/>
      <c r="D1006" s="1"/>
      <c r="E1006" s="1"/>
      <c r="F1006" s="1"/>
      <c r="G1006" s="1"/>
      <c r="H1006" s="1"/>
      <c r="I1006" s="1"/>
      <c r="J1006" s="1"/>
      <c r="K1006" s="1"/>
      <c r="L1006" s="1"/>
      <c r="M1006" s="1"/>
      <c r="N1006" s="1"/>
      <c r="O1006" s="1"/>
      <c r="P1006" s="1"/>
      <c r="Q1006" s="1"/>
      <c r="R1006" s="1"/>
      <c r="S1006" s="1"/>
      <c r="T1006" s="1"/>
      <c r="U1006" s="1"/>
      <c r="V1006" s="1"/>
      <c r="W1006" s="1"/>
      <c r="X1006" s="1"/>
      <c r="Y1006" s="1"/>
      <c r="Z1006" s="1"/>
    </row>
    <row r="1007" spans="1:26" ht="14.25" thickBot="1">
      <c r="A1007" s="1"/>
      <c r="B1007" s="1"/>
      <c r="C1007" s="34"/>
      <c r="D1007" s="1"/>
      <c r="E1007" s="1"/>
      <c r="F1007" s="1"/>
      <c r="G1007" s="1"/>
      <c r="H1007" s="1"/>
      <c r="I1007" s="1"/>
      <c r="J1007" s="1"/>
      <c r="K1007" s="1"/>
      <c r="L1007" s="1"/>
      <c r="M1007" s="1"/>
      <c r="N1007" s="1"/>
      <c r="O1007" s="1"/>
      <c r="P1007" s="1"/>
      <c r="Q1007" s="1"/>
      <c r="R1007" s="1"/>
      <c r="S1007" s="1"/>
      <c r="T1007" s="1"/>
      <c r="U1007" s="1"/>
      <c r="V1007" s="1"/>
      <c r="W1007" s="1"/>
      <c r="X1007" s="1"/>
      <c r="Y1007" s="1"/>
      <c r="Z1007" s="1"/>
    </row>
    <row r="1008" spans="1:26" ht="14.25" thickBot="1">
      <c r="A1008" s="1"/>
      <c r="B1008" s="1"/>
      <c r="C1008" s="34"/>
      <c r="D1008" s="1"/>
      <c r="E1008" s="1"/>
      <c r="F1008" s="1"/>
      <c r="G1008" s="1"/>
      <c r="H1008" s="1"/>
      <c r="I1008" s="1"/>
      <c r="J1008" s="1"/>
      <c r="K1008" s="1"/>
      <c r="L1008" s="1"/>
      <c r="M1008" s="1"/>
      <c r="N1008" s="1"/>
      <c r="O1008" s="1"/>
      <c r="P1008" s="1"/>
      <c r="Q1008" s="1"/>
      <c r="R1008" s="1"/>
      <c r="S1008" s="1"/>
      <c r="T1008" s="1"/>
      <c r="U1008" s="1"/>
      <c r="V1008" s="1"/>
      <c r="W1008" s="1"/>
      <c r="X1008" s="1"/>
      <c r="Y1008" s="1"/>
      <c r="Z1008" s="1"/>
    </row>
    <row r="1009" spans="1:26" ht="14.25" thickBot="1">
      <c r="A1009" s="1"/>
      <c r="B1009" s="1"/>
      <c r="C1009" s="34"/>
      <c r="D1009" s="1"/>
      <c r="E1009" s="1"/>
      <c r="F1009" s="1"/>
      <c r="G1009" s="1"/>
      <c r="H1009" s="1"/>
      <c r="I1009" s="1"/>
      <c r="J1009" s="1"/>
      <c r="K1009" s="1"/>
      <c r="L1009" s="1"/>
      <c r="M1009" s="1"/>
      <c r="N1009" s="1"/>
      <c r="O1009" s="1"/>
      <c r="P1009" s="1"/>
      <c r="Q1009" s="1"/>
      <c r="R1009" s="1"/>
      <c r="S1009" s="1"/>
      <c r="T1009" s="1"/>
      <c r="U1009" s="1"/>
      <c r="V1009" s="1"/>
      <c r="W1009" s="1"/>
      <c r="X1009" s="1"/>
      <c r="Y1009" s="1"/>
      <c r="Z1009" s="1"/>
    </row>
    <row r="1010" spans="1:26" ht="14.25" thickBot="1">
      <c r="A1010" s="1"/>
      <c r="B1010" s="1"/>
      <c r="C1010" s="34"/>
      <c r="D1010" s="1"/>
      <c r="E1010" s="1"/>
      <c r="F1010" s="1"/>
      <c r="G1010" s="1"/>
      <c r="H1010" s="1"/>
      <c r="I1010" s="1"/>
      <c r="J1010" s="1"/>
      <c r="K1010" s="1"/>
      <c r="L1010" s="1"/>
      <c r="M1010" s="1"/>
      <c r="N1010" s="1"/>
      <c r="O1010" s="1"/>
      <c r="P1010" s="1"/>
      <c r="Q1010" s="1"/>
      <c r="R1010" s="1"/>
      <c r="S1010" s="1"/>
      <c r="T1010" s="1"/>
      <c r="U1010" s="1"/>
      <c r="V1010" s="1"/>
      <c r="W1010" s="1"/>
      <c r="X1010" s="1"/>
      <c r="Y1010" s="1"/>
      <c r="Z1010" s="1"/>
    </row>
    <row r="1011" spans="1:26" ht="14.25" thickBot="1">
      <c r="A1011" s="1"/>
      <c r="B1011" s="1"/>
      <c r="C1011" s="34"/>
      <c r="D1011" s="1"/>
      <c r="E1011" s="1"/>
      <c r="F1011" s="1"/>
      <c r="G1011" s="1"/>
      <c r="H1011" s="1"/>
      <c r="I1011" s="1"/>
      <c r="J1011" s="1"/>
      <c r="K1011" s="1"/>
      <c r="L1011" s="1"/>
      <c r="M1011" s="1"/>
      <c r="N1011" s="1"/>
      <c r="O1011" s="1"/>
      <c r="P1011" s="1"/>
      <c r="Q1011" s="1"/>
      <c r="R1011" s="1"/>
      <c r="S1011" s="1"/>
      <c r="T1011" s="1"/>
      <c r="U1011" s="1"/>
      <c r="V1011" s="1"/>
      <c r="W1011" s="1"/>
      <c r="X1011" s="1"/>
      <c r="Y1011" s="1"/>
      <c r="Z1011" s="1"/>
    </row>
    <row r="1012" spans="1:26" ht="14.25" thickBot="1">
      <c r="A1012" s="1"/>
      <c r="B1012" s="1"/>
      <c r="C1012" s="34"/>
      <c r="D1012" s="1"/>
      <c r="E1012" s="1"/>
      <c r="F1012" s="1"/>
      <c r="G1012" s="1"/>
      <c r="H1012" s="1"/>
      <c r="I1012" s="1"/>
      <c r="J1012" s="1"/>
      <c r="K1012" s="1"/>
      <c r="L1012" s="1"/>
      <c r="M1012" s="1"/>
      <c r="N1012" s="1"/>
      <c r="O1012" s="1"/>
      <c r="P1012" s="1"/>
      <c r="Q1012" s="1"/>
      <c r="R1012" s="1"/>
      <c r="S1012" s="1"/>
      <c r="T1012" s="1"/>
      <c r="U1012" s="1"/>
      <c r="V1012" s="1"/>
      <c r="W1012" s="1"/>
      <c r="X1012" s="1"/>
      <c r="Y1012" s="1"/>
      <c r="Z1012" s="1"/>
    </row>
    <row r="1013" spans="1:26" ht="14.25" thickBot="1">
      <c r="A1013" s="1"/>
      <c r="B1013" s="1"/>
      <c r="C1013" s="34"/>
      <c r="D1013" s="1"/>
      <c r="E1013" s="1"/>
      <c r="F1013" s="1"/>
      <c r="G1013" s="1"/>
      <c r="H1013" s="1"/>
      <c r="I1013" s="1"/>
      <c r="J1013" s="1"/>
      <c r="K1013" s="1"/>
      <c r="L1013" s="1"/>
      <c r="M1013" s="1"/>
      <c r="N1013" s="1"/>
      <c r="O1013" s="1"/>
      <c r="P1013" s="1"/>
      <c r="Q1013" s="1"/>
      <c r="R1013" s="1"/>
      <c r="S1013" s="1"/>
      <c r="T1013" s="1"/>
      <c r="U1013" s="1"/>
      <c r="V1013" s="1"/>
      <c r="W1013" s="1"/>
      <c r="X1013" s="1"/>
      <c r="Y1013" s="1"/>
      <c r="Z1013" s="1"/>
    </row>
    <row r="1014" spans="1:26" ht="14.25" thickBot="1">
      <c r="A1014" s="1"/>
      <c r="B1014" s="1"/>
      <c r="C1014" s="34"/>
      <c r="D1014" s="1"/>
      <c r="E1014" s="1"/>
      <c r="F1014" s="1"/>
      <c r="G1014" s="1"/>
      <c r="H1014" s="1"/>
      <c r="I1014" s="1"/>
      <c r="J1014" s="1"/>
      <c r="K1014" s="1"/>
      <c r="L1014" s="1"/>
      <c r="M1014" s="1"/>
      <c r="N1014" s="1"/>
      <c r="O1014" s="1"/>
      <c r="P1014" s="1"/>
      <c r="Q1014" s="1"/>
      <c r="R1014" s="1"/>
      <c r="S1014" s="1"/>
      <c r="T1014" s="1"/>
      <c r="U1014" s="1"/>
      <c r="V1014" s="1"/>
      <c r="W1014" s="1"/>
      <c r="X1014" s="1"/>
      <c r="Y1014" s="1"/>
      <c r="Z1014" s="1"/>
    </row>
    <row r="1015" spans="1:26" ht="14.25" thickBot="1">
      <c r="A1015" s="1"/>
      <c r="B1015" s="1"/>
      <c r="C1015" s="34"/>
      <c r="D1015" s="1"/>
      <c r="E1015" s="1"/>
      <c r="F1015" s="1"/>
      <c r="G1015" s="1"/>
      <c r="H1015" s="1"/>
      <c r="I1015" s="1"/>
      <c r="J1015" s="1"/>
      <c r="K1015" s="1"/>
      <c r="L1015" s="1"/>
      <c r="M1015" s="1"/>
      <c r="N1015" s="1"/>
      <c r="O1015" s="1"/>
      <c r="P1015" s="1"/>
      <c r="Q1015" s="1"/>
      <c r="R1015" s="1"/>
      <c r="S1015" s="1"/>
      <c r="T1015" s="1"/>
      <c r="U1015" s="1"/>
      <c r="V1015" s="1"/>
      <c r="W1015" s="1"/>
      <c r="X1015" s="1"/>
      <c r="Y1015" s="1"/>
      <c r="Z1015" s="1"/>
    </row>
    <row r="1016" spans="1:26" ht="14.25" thickBot="1">
      <c r="A1016" s="1"/>
      <c r="B1016" s="1"/>
      <c r="C1016" s="34"/>
      <c r="D1016" s="1"/>
      <c r="E1016" s="1"/>
      <c r="F1016" s="1"/>
      <c r="G1016" s="1"/>
      <c r="H1016" s="1"/>
      <c r="I1016" s="1"/>
      <c r="J1016" s="1"/>
      <c r="K1016" s="1"/>
      <c r="L1016" s="1"/>
      <c r="M1016" s="1"/>
      <c r="N1016" s="1"/>
      <c r="O1016" s="1"/>
      <c r="P1016" s="1"/>
      <c r="Q1016" s="1"/>
      <c r="R1016" s="1"/>
      <c r="S1016" s="1"/>
      <c r="T1016" s="1"/>
      <c r="U1016" s="1"/>
      <c r="V1016" s="1"/>
      <c r="W1016" s="1"/>
      <c r="X1016" s="1"/>
      <c r="Y1016" s="1"/>
      <c r="Z1016" s="1"/>
    </row>
    <row r="1017" spans="1:26" ht="14.25" thickBot="1">
      <c r="A1017" s="1"/>
      <c r="B1017" s="1"/>
      <c r="C1017" s="34"/>
      <c r="D1017" s="1"/>
      <c r="E1017" s="1"/>
      <c r="F1017" s="1"/>
      <c r="G1017" s="1"/>
      <c r="H1017" s="1"/>
      <c r="I1017" s="1"/>
      <c r="J1017" s="1"/>
      <c r="K1017" s="1"/>
      <c r="L1017" s="1"/>
      <c r="M1017" s="1"/>
      <c r="N1017" s="1"/>
      <c r="O1017" s="1"/>
      <c r="P1017" s="1"/>
      <c r="Q1017" s="1"/>
      <c r="R1017" s="1"/>
      <c r="S1017" s="1"/>
      <c r="T1017" s="1"/>
      <c r="U1017" s="1"/>
      <c r="V1017" s="1"/>
      <c r="W1017" s="1"/>
      <c r="X1017" s="1"/>
      <c r="Y1017" s="1"/>
      <c r="Z1017" s="1"/>
    </row>
    <row r="1018" spans="1:26" ht="14.25" thickBot="1">
      <c r="A1018" s="1"/>
      <c r="B1018" s="1"/>
      <c r="C1018" s="34"/>
      <c r="D1018" s="1"/>
      <c r="E1018" s="1"/>
      <c r="F1018" s="1"/>
      <c r="G1018" s="1"/>
      <c r="H1018" s="1"/>
      <c r="I1018" s="1"/>
      <c r="J1018" s="1"/>
      <c r="K1018" s="1"/>
      <c r="L1018" s="1"/>
      <c r="M1018" s="1"/>
      <c r="N1018" s="1"/>
      <c r="O1018" s="1"/>
      <c r="P1018" s="1"/>
      <c r="Q1018" s="1"/>
      <c r="R1018" s="1"/>
      <c r="S1018" s="1"/>
      <c r="T1018" s="1"/>
      <c r="U1018" s="1"/>
      <c r="V1018" s="1"/>
      <c r="W1018" s="1"/>
      <c r="X1018" s="1"/>
      <c r="Y1018" s="1"/>
      <c r="Z1018" s="1"/>
    </row>
    <row r="1019" spans="1:26" ht="14.25" thickBot="1">
      <c r="A1019" s="1"/>
      <c r="B1019" s="1"/>
      <c r="C1019" s="34"/>
      <c r="D1019" s="1"/>
      <c r="E1019" s="1"/>
      <c r="F1019" s="1"/>
      <c r="G1019" s="1"/>
      <c r="H1019" s="1"/>
      <c r="I1019" s="1"/>
      <c r="J1019" s="1"/>
      <c r="K1019" s="1"/>
      <c r="L1019" s="1"/>
      <c r="M1019" s="1"/>
      <c r="N1019" s="1"/>
      <c r="O1019" s="1"/>
      <c r="P1019" s="1"/>
      <c r="Q1019" s="1"/>
      <c r="R1019" s="1"/>
      <c r="S1019" s="1"/>
      <c r="T1019" s="1"/>
      <c r="U1019" s="1"/>
      <c r="V1019" s="1"/>
      <c r="W1019" s="1"/>
      <c r="X1019" s="1"/>
      <c r="Y1019" s="1"/>
      <c r="Z1019" s="1"/>
    </row>
    <row r="1020" spans="1:26" ht="14.25" thickBot="1">
      <c r="A1020" s="1"/>
      <c r="B1020" s="1"/>
      <c r="C1020" s="34"/>
      <c r="D1020" s="1"/>
      <c r="E1020" s="1"/>
      <c r="F1020" s="1"/>
      <c r="G1020" s="1"/>
      <c r="H1020" s="1"/>
      <c r="I1020" s="1"/>
      <c r="J1020" s="1"/>
      <c r="K1020" s="1"/>
      <c r="L1020" s="1"/>
      <c r="M1020" s="1"/>
      <c r="N1020" s="1"/>
      <c r="O1020" s="1"/>
      <c r="P1020" s="1"/>
      <c r="Q1020" s="1"/>
      <c r="R1020" s="1"/>
      <c r="S1020" s="1"/>
      <c r="T1020" s="1"/>
      <c r="U1020" s="1"/>
      <c r="V1020" s="1"/>
      <c r="W1020" s="1"/>
      <c r="X1020" s="1"/>
      <c r="Y1020" s="1"/>
      <c r="Z1020" s="1"/>
    </row>
    <row r="1021" spans="1:26" ht="14.25" thickBot="1">
      <c r="A1021" s="1"/>
      <c r="B1021" s="1"/>
      <c r="C1021" s="34"/>
      <c r="D1021" s="1"/>
      <c r="E1021" s="1"/>
      <c r="F1021" s="1"/>
      <c r="G1021" s="1"/>
      <c r="H1021" s="1"/>
      <c r="I1021" s="1"/>
      <c r="J1021" s="1"/>
      <c r="K1021" s="1"/>
      <c r="L1021" s="1"/>
      <c r="M1021" s="1"/>
      <c r="N1021" s="1"/>
      <c r="O1021" s="1"/>
      <c r="P1021" s="1"/>
      <c r="Q1021" s="1"/>
      <c r="R1021" s="1"/>
      <c r="S1021" s="1"/>
      <c r="T1021" s="1"/>
      <c r="U1021" s="1"/>
      <c r="V1021" s="1"/>
      <c r="W1021" s="1"/>
      <c r="X1021" s="1"/>
      <c r="Y1021" s="1"/>
      <c r="Z1021" s="1"/>
    </row>
    <row r="1022" spans="1:26" ht="14.25" thickBot="1">
      <c r="A1022" s="1"/>
      <c r="B1022" s="1"/>
      <c r="C1022" s="34"/>
      <c r="D1022" s="1"/>
      <c r="E1022" s="1"/>
      <c r="F1022" s="1"/>
      <c r="G1022" s="1"/>
      <c r="H1022" s="1"/>
      <c r="I1022" s="1"/>
      <c r="J1022" s="1"/>
      <c r="K1022" s="1"/>
      <c r="L1022" s="1"/>
      <c r="M1022" s="1"/>
      <c r="N1022" s="1"/>
      <c r="O1022" s="1"/>
      <c r="P1022" s="1"/>
      <c r="Q1022" s="1"/>
      <c r="R1022" s="1"/>
      <c r="S1022" s="1"/>
      <c r="T1022" s="1"/>
      <c r="U1022" s="1"/>
      <c r="V1022" s="1"/>
      <c r="W1022" s="1"/>
      <c r="X1022" s="1"/>
      <c r="Y1022" s="1"/>
      <c r="Z1022" s="1"/>
    </row>
    <row r="1023" spans="1:26" ht="14.25" thickBot="1">
      <c r="A1023" s="1"/>
      <c r="B1023" s="1"/>
      <c r="C1023" s="34"/>
      <c r="D1023" s="1"/>
      <c r="E1023" s="1"/>
      <c r="F1023" s="1"/>
      <c r="G1023" s="1"/>
      <c r="H1023" s="1"/>
      <c r="I1023" s="1"/>
      <c r="J1023" s="1"/>
      <c r="K1023" s="1"/>
      <c r="L1023" s="1"/>
      <c r="M1023" s="1"/>
      <c r="N1023" s="1"/>
      <c r="O1023" s="1"/>
      <c r="P1023" s="1"/>
      <c r="Q1023" s="1"/>
      <c r="R1023" s="1"/>
      <c r="S1023" s="1"/>
      <c r="T1023" s="1"/>
      <c r="U1023" s="1"/>
      <c r="V1023" s="1"/>
      <c r="W1023" s="1"/>
      <c r="X1023" s="1"/>
      <c r="Y1023" s="1"/>
      <c r="Z1023" s="1"/>
    </row>
    <row r="1024" spans="1:26" ht="14.25" thickBot="1">
      <c r="A1024" s="1"/>
      <c r="B1024" s="1"/>
      <c r="C1024" s="34"/>
      <c r="D1024" s="1"/>
      <c r="E1024" s="1"/>
      <c r="F1024" s="1"/>
      <c r="G1024" s="1"/>
      <c r="H1024" s="1"/>
      <c r="I1024" s="1"/>
      <c r="J1024" s="1"/>
      <c r="K1024" s="1"/>
      <c r="L1024" s="1"/>
      <c r="M1024" s="1"/>
      <c r="N1024" s="1"/>
      <c r="O1024" s="1"/>
      <c r="P1024" s="1"/>
      <c r="Q1024" s="1"/>
      <c r="R1024" s="1"/>
      <c r="S1024" s="1"/>
      <c r="T1024" s="1"/>
      <c r="U1024" s="1"/>
      <c r="V1024" s="1"/>
      <c r="W1024" s="1"/>
      <c r="X1024" s="1"/>
      <c r="Y1024" s="1"/>
      <c r="Z1024" s="1"/>
    </row>
    <row r="1025" spans="1:26" ht="14.25" thickBot="1">
      <c r="A1025" s="1"/>
      <c r="B1025" s="1"/>
      <c r="C1025" s="34"/>
      <c r="D1025" s="1"/>
      <c r="E1025" s="1"/>
      <c r="F1025" s="1"/>
      <c r="G1025" s="1"/>
      <c r="H1025" s="1"/>
      <c r="I1025" s="1"/>
      <c r="J1025" s="1"/>
      <c r="K1025" s="1"/>
      <c r="L1025" s="1"/>
      <c r="M1025" s="1"/>
      <c r="N1025" s="1"/>
      <c r="O1025" s="1"/>
      <c r="P1025" s="1"/>
      <c r="Q1025" s="1"/>
      <c r="R1025" s="1"/>
      <c r="S1025" s="1"/>
      <c r="T1025" s="1"/>
      <c r="U1025" s="1"/>
      <c r="V1025" s="1"/>
      <c r="W1025" s="1"/>
      <c r="X1025" s="1"/>
      <c r="Y1025" s="1"/>
      <c r="Z1025" s="1"/>
    </row>
    <row r="1026" spans="1:26" ht="14.25" thickBot="1">
      <c r="A1026" s="1"/>
      <c r="B1026" s="1"/>
      <c r="C1026" s="34"/>
      <c r="D1026" s="1"/>
      <c r="E1026" s="1"/>
      <c r="F1026" s="1"/>
      <c r="G1026" s="1"/>
      <c r="H1026" s="1"/>
      <c r="I1026" s="1"/>
      <c r="J1026" s="1"/>
      <c r="K1026" s="1"/>
      <c r="L1026" s="1"/>
      <c r="M1026" s="1"/>
      <c r="N1026" s="1"/>
      <c r="O1026" s="1"/>
      <c r="P1026" s="1"/>
      <c r="Q1026" s="1"/>
      <c r="R1026" s="1"/>
      <c r="S1026" s="1"/>
      <c r="T1026" s="1"/>
      <c r="U1026" s="1"/>
      <c r="V1026" s="1"/>
      <c r="W1026" s="1"/>
      <c r="X1026" s="1"/>
      <c r="Y1026" s="1"/>
      <c r="Z1026" s="1"/>
    </row>
    <row r="1027" spans="1:26" ht="14.25" thickBot="1">
      <c r="A1027" s="1"/>
      <c r="B1027" s="1"/>
      <c r="C1027" s="34"/>
      <c r="D1027" s="1"/>
      <c r="E1027" s="1"/>
      <c r="F1027" s="1"/>
      <c r="G1027" s="1"/>
      <c r="H1027" s="1"/>
      <c r="I1027" s="1"/>
      <c r="J1027" s="1"/>
      <c r="K1027" s="1"/>
      <c r="L1027" s="1"/>
      <c r="M1027" s="1"/>
      <c r="N1027" s="1"/>
      <c r="O1027" s="1"/>
      <c r="P1027" s="1"/>
      <c r="Q1027" s="1"/>
      <c r="R1027" s="1"/>
      <c r="S1027" s="1"/>
      <c r="T1027" s="1"/>
      <c r="U1027" s="1"/>
      <c r="V1027" s="1"/>
      <c r="W1027" s="1"/>
      <c r="X1027" s="1"/>
      <c r="Y1027" s="1"/>
      <c r="Z1027" s="1"/>
    </row>
    <row r="1028" spans="1:26" ht="14.25" thickBot="1">
      <c r="A1028" s="1"/>
      <c r="B1028" s="1"/>
      <c r="C1028" s="34"/>
      <c r="D1028" s="1"/>
      <c r="E1028" s="1"/>
      <c r="F1028" s="1"/>
      <c r="G1028" s="1"/>
      <c r="H1028" s="1"/>
      <c r="I1028" s="1"/>
      <c r="J1028" s="1"/>
      <c r="K1028" s="1"/>
      <c r="L1028" s="1"/>
      <c r="M1028" s="1"/>
      <c r="N1028" s="1"/>
      <c r="O1028" s="1"/>
      <c r="P1028" s="1"/>
      <c r="Q1028" s="1"/>
      <c r="R1028" s="1"/>
      <c r="S1028" s="1"/>
      <c r="T1028" s="1"/>
      <c r="U1028" s="1"/>
      <c r="V1028" s="1"/>
      <c r="W1028" s="1"/>
      <c r="X1028" s="1"/>
      <c r="Y1028" s="1"/>
      <c r="Z1028" s="1"/>
    </row>
    <row r="1029" spans="1:26" ht="14.25" thickBot="1">
      <c r="A1029" s="1"/>
      <c r="B1029" s="1"/>
      <c r="C1029" s="34"/>
      <c r="D1029" s="1"/>
      <c r="E1029" s="1"/>
      <c r="F1029" s="1"/>
      <c r="G1029" s="1"/>
      <c r="H1029" s="1"/>
      <c r="I1029" s="1"/>
      <c r="J1029" s="1"/>
      <c r="K1029" s="1"/>
      <c r="L1029" s="1"/>
      <c r="M1029" s="1"/>
      <c r="N1029" s="1"/>
      <c r="O1029" s="1"/>
      <c r="P1029" s="1"/>
      <c r="Q1029" s="1"/>
      <c r="R1029" s="1"/>
      <c r="S1029" s="1"/>
      <c r="T1029" s="1"/>
      <c r="U1029" s="1"/>
      <c r="V1029" s="1"/>
      <c r="W1029" s="1"/>
      <c r="X1029" s="1"/>
      <c r="Y1029" s="1"/>
      <c r="Z1029" s="1"/>
    </row>
    <row r="1030" spans="1:26" ht="14.25" thickBot="1">
      <c r="A1030" s="1"/>
      <c r="B1030" s="1"/>
      <c r="C1030" s="34"/>
      <c r="D1030" s="1"/>
      <c r="E1030" s="1"/>
      <c r="F1030" s="1"/>
      <c r="G1030" s="1"/>
      <c r="H1030" s="1"/>
      <c r="I1030" s="1"/>
      <c r="J1030" s="1"/>
      <c r="K1030" s="1"/>
      <c r="L1030" s="1"/>
      <c r="M1030" s="1"/>
      <c r="N1030" s="1"/>
      <c r="O1030" s="1"/>
      <c r="P1030" s="1"/>
      <c r="Q1030" s="1"/>
      <c r="R1030" s="1"/>
      <c r="S1030" s="1"/>
      <c r="T1030" s="1"/>
      <c r="U1030" s="1"/>
      <c r="V1030" s="1"/>
      <c r="W1030" s="1"/>
      <c r="X1030" s="1"/>
      <c r="Y1030" s="1"/>
      <c r="Z1030" s="1"/>
    </row>
    <row r="1031" spans="1:26" ht="14.25" thickBot="1">
      <c r="A1031" s="1"/>
      <c r="B1031" s="1"/>
      <c r="C1031" s="34"/>
      <c r="D1031" s="1"/>
      <c r="E1031" s="1"/>
      <c r="F1031" s="1"/>
      <c r="G1031" s="1"/>
      <c r="H1031" s="1"/>
      <c r="I1031" s="1"/>
      <c r="J1031" s="1"/>
      <c r="K1031" s="1"/>
      <c r="L1031" s="1"/>
      <c r="M1031" s="1"/>
      <c r="N1031" s="1"/>
      <c r="O1031" s="1"/>
      <c r="P1031" s="1"/>
      <c r="Q1031" s="1"/>
      <c r="R1031" s="1"/>
      <c r="S1031" s="1"/>
      <c r="T1031" s="1"/>
      <c r="U1031" s="1"/>
      <c r="V1031" s="1"/>
      <c r="W1031" s="1"/>
      <c r="X1031" s="1"/>
      <c r="Y1031" s="1"/>
      <c r="Z1031" s="1"/>
    </row>
    <row r="1032" spans="1:26" ht="14.25" thickBot="1">
      <c r="A1032" s="1"/>
      <c r="B1032" s="1"/>
      <c r="C1032" s="34"/>
      <c r="D1032" s="1"/>
      <c r="E1032" s="1"/>
      <c r="F1032" s="1"/>
      <c r="G1032" s="1"/>
      <c r="H1032" s="1"/>
      <c r="I1032" s="1"/>
      <c r="J1032" s="1"/>
      <c r="K1032" s="1"/>
      <c r="L1032" s="1"/>
      <c r="M1032" s="1"/>
      <c r="N1032" s="1"/>
      <c r="O1032" s="1"/>
      <c r="P1032" s="1"/>
      <c r="Q1032" s="1"/>
      <c r="R1032" s="1"/>
      <c r="S1032" s="1"/>
      <c r="T1032" s="1"/>
      <c r="U1032" s="1"/>
      <c r="V1032" s="1"/>
      <c r="W1032" s="1"/>
      <c r="X1032" s="1"/>
      <c r="Y1032" s="1"/>
      <c r="Z1032" s="1"/>
    </row>
    <row r="1033" spans="1:26" ht="14.25" thickBot="1">
      <c r="A1033" s="1"/>
      <c r="B1033" s="1"/>
      <c r="C1033" s="34"/>
      <c r="D1033" s="1"/>
      <c r="E1033" s="1"/>
      <c r="F1033" s="1"/>
      <c r="G1033" s="1"/>
      <c r="H1033" s="1"/>
      <c r="I1033" s="1"/>
      <c r="J1033" s="1"/>
      <c r="K1033" s="1"/>
      <c r="L1033" s="1"/>
      <c r="M1033" s="1"/>
      <c r="N1033" s="1"/>
      <c r="O1033" s="1"/>
      <c r="P1033" s="1"/>
      <c r="Q1033" s="1"/>
      <c r="R1033" s="1"/>
      <c r="S1033" s="1"/>
      <c r="T1033" s="1"/>
      <c r="U1033" s="1"/>
      <c r="V1033" s="1"/>
      <c r="W1033" s="1"/>
      <c r="X1033" s="1"/>
      <c r="Y1033" s="1"/>
      <c r="Z1033" s="1"/>
    </row>
    <row r="1034" spans="1:26" ht="14.25" thickBot="1">
      <c r="A1034" s="1"/>
      <c r="B1034" s="1"/>
      <c r="C1034" s="34"/>
      <c r="D1034" s="1"/>
      <c r="E1034" s="1"/>
      <c r="F1034" s="1"/>
      <c r="G1034" s="1"/>
      <c r="H1034" s="1"/>
      <c r="I1034" s="1"/>
      <c r="J1034" s="1"/>
      <c r="K1034" s="1"/>
      <c r="L1034" s="1"/>
      <c r="M1034" s="1"/>
      <c r="N1034" s="1"/>
      <c r="O1034" s="1"/>
      <c r="P1034" s="1"/>
      <c r="Q1034" s="1"/>
      <c r="R1034" s="1"/>
      <c r="S1034" s="1"/>
      <c r="T1034" s="1"/>
      <c r="U1034" s="1"/>
      <c r="V1034" s="1"/>
      <c r="W1034" s="1"/>
      <c r="X1034" s="1"/>
      <c r="Y1034" s="1"/>
      <c r="Z1034" s="1"/>
    </row>
    <row r="1035" spans="1:26" ht="14.25" thickBot="1">
      <c r="A1035" s="1"/>
      <c r="B1035" s="1"/>
      <c r="C1035" s="34"/>
      <c r="D1035" s="1"/>
      <c r="E1035" s="1"/>
      <c r="F1035" s="1"/>
      <c r="G1035" s="1"/>
      <c r="H1035" s="1"/>
      <c r="I1035" s="1"/>
      <c r="J1035" s="1"/>
      <c r="K1035" s="1"/>
      <c r="L1035" s="1"/>
      <c r="M1035" s="1"/>
      <c r="N1035" s="1"/>
      <c r="O1035" s="1"/>
      <c r="P1035" s="1"/>
      <c r="Q1035" s="1"/>
      <c r="R1035" s="1"/>
      <c r="S1035" s="1"/>
      <c r="T1035" s="1"/>
      <c r="U1035" s="1"/>
      <c r="V1035" s="1"/>
      <c r="W1035" s="1"/>
      <c r="X1035" s="1"/>
      <c r="Y1035" s="1"/>
      <c r="Z1035" s="1"/>
    </row>
    <row r="1036" spans="1:26" ht="14.25" thickBot="1">
      <c r="A1036" s="1"/>
      <c r="B1036" s="1"/>
      <c r="C1036" s="34"/>
      <c r="D1036" s="1"/>
      <c r="E1036" s="1"/>
      <c r="F1036" s="1"/>
      <c r="G1036" s="1"/>
      <c r="H1036" s="1"/>
      <c r="I1036" s="1"/>
      <c r="J1036" s="1"/>
      <c r="K1036" s="1"/>
      <c r="L1036" s="1"/>
      <c r="M1036" s="1"/>
      <c r="N1036" s="1"/>
      <c r="O1036" s="1"/>
      <c r="P1036" s="1"/>
      <c r="Q1036" s="1"/>
      <c r="R1036" s="1"/>
      <c r="S1036" s="1"/>
      <c r="T1036" s="1"/>
      <c r="U1036" s="1"/>
      <c r="V1036" s="1"/>
      <c r="W1036" s="1"/>
      <c r="X1036" s="1"/>
      <c r="Y1036" s="1"/>
      <c r="Z1036" s="1"/>
    </row>
    <row r="1037" spans="1:26" ht="14.25" thickBot="1">
      <c r="A1037" s="1"/>
      <c r="B1037" s="1"/>
      <c r="C1037" s="34"/>
      <c r="D1037" s="1"/>
      <c r="E1037" s="1"/>
      <c r="F1037" s="1"/>
      <c r="G1037" s="1"/>
      <c r="H1037" s="1"/>
      <c r="I1037" s="1"/>
      <c r="J1037" s="1"/>
      <c r="K1037" s="1"/>
      <c r="L1037" s="1"/>
      <c r="M1037" s="1"/>
      <c r="N1037" s="1"/>
      <c r="O1037" s="1"/>
      <c r="P1037" s="1"/>
      <c r="Q1037" s="1"/>
      <c r="R1037" s="1"/>
      <c r="S1037" s="1"/>
      <c r="T1037" s="1"/>
      <c r="U1037" s="1"/>
      <c r="V1037" s="1"/>
      <c r="W1037" s="1"/>
      <c r="X1037" s="1"/>
      <c r="Y1037" s="1"/>
      <c r="Z1037" s="1"/>
    </row>
    <row r="1038" spans="1:26" ht="14.25" thickBot="1">
      <c r="A1038" s="1"/>
      <c r="B1038" s="1"/>
      <c r="C1038" s="34"/>
      <c r="D1038" s="1"/>
      <c r="E1038" s="1"/>
      <c r="F1038" s="1"/>
      <c r="G1038" s="1"/>
      <c r="H1038" s="1"/>
      <c r="I1038" s="1"/>
      <c r="J1038" s="1"/>
      <c r="K1038" s="1"/>
      <c r="L1038" s="1"/>
      <c r="M1038" s="1"/>
      <c r="N1038" s="1"/>
      <c r="O1038" s="1"/>
      <c r="P1038" s="1"/>
      <c r="Q1038" s="1"/>
      <c r="R1038" s="1"/>
      <c r="S1038" s="1"/>
      <c r="T1038" s="1"/>
      <c r="U1038" s="1"/>
      <c r="V1038" s="1"/>
      <c r="W1038" s="1"/>
      <c r="X1038" s="1"/>
      <c r="Y1038" s="1"/>
      <c r="Z1038" s="1"/>
    </row>
    <row r="1039" spans="1:26" ht="14.25" thickBot="1">
      <c r="A1039" s="1"/>
      <c r="B1039" s="1"/>
      <c r="C1039" s="34"/>
      <c r="D1039" s="1"/>
      <c r="E1039" s="1"/>
      <c r="F1039" s="1"/>
      <c r="G1039" s="1"/>
      <c r="H1039" s="1"/>
      <c r="I1039" s="1"/>
      <c r="J1039" s="1"/>
      <c r="K1039" s="1"/>
      <c r="L1039" s="1"/>
      <c r="M1039" s="1"/>
      <c r="N1039" s="1"/>
      <c r="O1039" s="1"/>
      <c r="P1039" s="1"/>
      <c r="Q1039" s="1"/>
      <c r="R1039" s="1"/>
      <c r="S1039" s="1"/>
      <c r="T1039" s="1"/>
      <c r="U1039" s="1"/>
      <c r="V1039" s="1"/>
      <c r="W1039" s="1"/>
      <c r="X1039" s="1"/>
      <c r="Y1039" s="1"/>
      <c r="Z1039" s="1"/>
    </row>
    <row r="1040" spans="1:26" ht="14.25" thickBot="1">
      <c r="A1040" s="1"/>
      <c r="B1040" s="1"/>
      <c r="C1040" s="34"/>
      <c r="D1040" s="1"/>
      <c r="E1040" s="1"/>
      <c r="F1040" s="1"/>
      <c r="G1040" s="1"/>
      <c r="H1040" s="1"/>
      <c r="I1040" s="1"/>
      <c r="J1040" s="1"/>
      <c r="K1040" s="1"/>
      <c r="L1040" s="1"/>
      <c r="M1040" s="1"/>
      <c r="N1040" s="1"/>
      <c r="O1040" s="1"/>
      <c r="P1040" s="1"/>
      <c r="Q1040" s="1"/>
      <c r="R1040" s="1"/>
      <c r="S1040" s="1"/>
      <c r="T1040" s="1"/>
      <c r="U1040" s="1"/>
      <c r="V1040" s="1"/>
      <c r="W1040" s="1"/>
      <c r="X1040" s="1"/>
      <c r="Y1040" s="1"/>
      <c r="Z1040" s="1"/>
    </row>
    <row r="1041" spans="1:26" ht="14.25" thickBot="1">
      <c r="A1041" s="1"/>
      <c r="B1041" s="1"/>
      <c r="C1041" s="34"/>
      <c r="D1041" s="1"/>
      <c r="E1041" s="1"/>
      <c r="F1041" s="1"/>
      <c r="G1041" s="1"/>
      <c r="H1041" s="1"/>
      <c r="I1041" s="1"/>
      <c r="J1041" s="1"/>
      <c r="K1041" s="1"/>
      <c r="L1041" s="1"/>
      <c r="M1041" s="1"/>
      <c r="N1041" s="1"/>
      <c r="O1041" s="1"/>
      <c r="P1041" s="1"/>
      <c r="Q1041" s="1"/>
      <c r="R1041" s="1"/>
      <c r="S1041" s="1"/>
      <c r="T1041" s="1"/>
      <c r="U1041" s="1"/>
      <c r="V1041" s="1"/>
      <c r="W1041" s="1"/>
      <c r="X1041" s="1"/>
      <c r="Y1041" s="1"/>
      <c r="Z1041" s="1"/>
    </row>
    <row r="1042" spans="1:26" ht="14.25" thickBot="1">
      <c r="A1042" s="1"/>
      <c r="B1042" s="1"/>
      <c r="C1042" s="34"/>
      <c r="D1042" s="1"/>
      <c r="E1042" s="1"/>
      <c r="F1042" s="1"/>
      <c r="G1042" s="1"/>
      <c r="H1042" s="1"/>
      <c r="I1042" s="1"/>
      <c r="J1042" s="1"/>
      <c r="K1042" s="1"/>
      <c r="L1042" s="1"/>
      <c r="M1042" s="1"/>
      <c r="N1042" s="1"/>
      <c r="O1042" s="1"/>
      <c r="P1042" s="1"/>
      <c r="Q1042" s="1"/>
      <c r="R1042" s="1"/>
      <c r="S1042" s="1"/>
      <c r="T1042" s="1"/>
      <c r="U1042" s="1"/>
      <c r="V1042" s="1"/>
      <c r="W1042" s="1"/>
      <c r="X1042" s="1"/>
      <c r="Y1042" s="1"/>
      <c r="Z1042" s="1"/>
    </row>
    <row r="1043" spans="1:26" ht="14.25" thickBot="1">
      <c r="A1043" s="1"/>
      <c r="B1043" s="1"/>
      <c r="C1043" s="34"/>
      <c r="D1043" s="1"/>
      <c r="E1043" s="1"/>
      <c r="F1043" s="1"/>
      <c r="G1043" s="1"/>
      <c r="H1043" s="1"/>
      <c r="I1043" s="1"/>
      <c r="J1043" s="1"/>
      <c r="K1043" s="1"/>
      <c r="L1043" s="1"/>
      <c r="M1043" s="1"/>
      <c r="N1043" s="1"/>
      <c r="O1043" s="1"/>
      <c r="P1043" s="1"/>
      <c r="Q1043" s="1"/>
      <c r="R1043" s="1"/>
      <c r="S1043" s="1"/>
      <c r="T1043" s="1"/>
      <c r="U1043" s="1"/>
      <c r="V1043" s="1"/>
      <c r="W1043" s="1"/>
      <c r="X1043" s="1"/>
      <c r="Y1043" s="1"/>
      <c r="Z1043" s="1"/>
    </row>
    <row r="1044" spans="1:26" ht="14.25" thickBot="1">
      <c r="A1044" s="1"/>
      <c r="B1044" s="1"/>
      <c r="C1044" s="34"/>
      <c r="D1044" s="1"/>
      <c r="E1044" s="1"/>
      <c r="F1044" s="1"/>
      <c r="G1044" s="1"/>
      <c r="H1044" s="1"/>
      <c r="I1044" s="1"/>
      <c r="J1044" s="1"/>
      <c r="K1044" s="1"/>
      <c r="L1044" s="1"/>
      <c r="M1044" s="1"/>
      <c r="N1044" s="1"/>
      <c r="O1044" s="1"/>
      <c r="P1044" s="1"/>
      <c r="Q1044" s="1"/>
      <c r="R1044" s="1"/>
      <c r="S1044" s="1"/>
      <c r="T1044" s="1"/>
      <c r="U1044" s="1"/>
      <c r="V1044" s="1"/>
      <c r="W1044" s="1"/>
      <c r="X1044" s="1"/>
      <c r="Y1044" s="1"/>
      <c r="Z1044" s="1"/>
    </row>
    <row r="1045" spans="1:26" ht="14.25" thickBot="1">
      <c r="A1045" s="1"/>
      <c r="B1045" s="1"/>
      <c r="C1045" s="34"/>
      <c r="D1045" s="1"/>
      <c r="E1045" s="1"/>
      <c r="F1045" s="1"/>
      <c r="G1045" s="1"/>
      <c r="H1045" s="1"/>
      <c r="I1045" s="1"/>
      <c r="J1045" s="1"/>
      <c r="K1045" s="1"/>
      <c r="L1045" s="1"/>
      <c r="M1045" s="1"/>
      <c r="N1045" s="1"/>
      <c r="O1045" s="1"/>
      <c r="P1045" s="1"/>
      <c r="Q1045" s="1"/>
      <c r="R1045" s="1"/>
      <c r="S1045" s="1"/>
      <c r="T1045" s="1"/>
      <c r="U1045" s="1"/>
      <c r="V1045" s="1"/>
      <c r="W1045" s="1"/>
      <c r="X1045" s="1"/>
      <c r="Y1045" s="1"/>
      <c r="Z1045" s="1"/>
    </row>
    <row r="1046" spans="1:26" ht="14.25" thickBot="1">
      <c r="A1046" s="1"/>
      <c r="B1046" s="1"/>
      <c r="C1046" s="34"/>
      <c r="D1046" s="1"/>
      <c r="E1046" s="1"/>
      <c r="F1046" s="1"/>
      <c r="G1046" s="1"/>
      <c r="H1046" s="1"/>
      <c r="I1046" s="1"/>
      <c r="J1046" s="1"/>
      <c r="K1046" s="1"/>
      <c r="L1046" s="1"/>
      <c r="M1046" s="1"/>
      <c r="N1046" s="1"/>
      <c r="O1046" s="1"/>
      <c r="P1046" s="1"/>
      <c r="Q1046" s="1"/>
      <c r="R1046" s="1"/>
      <c r="S1046" s="1"/>
      <c r="T1046" s="1"/>
      <c r="U1046" s="1"/>
      <c r="V1046" s="1"/>
      <c r="W1046" s="1"/>
      <c r="X1046" s="1"/>
      <c r="Y1046" s="1"/>
      <c r="Z1046" s="1"/>
    </row>
    <row r="1047" spans="1:26" ht="14.25" thickBot="1">
      <c r="A1047" s="1"/>
      <c r="B1047" s="1"/>
      <c r="C1047" s="34"/>
      <c r="D1047" s="1"/>
      <c r="E1047" s="1"/>
      <c r="F1047" s="1"/>
      <c r="G1047" s="1"/>
      <c r="H1047" s="1"/>
      <c r="I1047" s="1"/>
      <c r="J1047" s="1"/>
      <c r="K1047" s="1"/>
      <c r="L1047" s="1"/>
      <c r="M1047" s="1"/>
      <c r="N1047" s="1"/>
      <c r="O1047" s="1"/>
      <c r="P1047" s="1"/>
      <c r="Q1047" s="1"/>
      <c r="R1047" s="1"/>
      <c r="S1047" s="1"/>
      <c r="T1047" s="1"/>
      <c r="U1047" s="1"/>
      <c r="V1047" s="1"/>
      <c r="W1047" s="1"/>
      <c r="X1047" s="1"/>
      <c r="Y1047" s="1"/>
      <c r="Z1047" s="1"/>
    </row>
    <row r="1048" spans="1:26" ht="14.25" thickBot="1">
      <c r="A1048" s="1"/>
      <c r="B1048" s="1"/>
      <c r="C1048" s="34"/>
      <c r="D1048" s="1"/>
      <c r="E1048" s="1"/>
      <c r="F1048" s="1"/>
      <c r="G1048" s="1"/>
      <c r="H1048" s="1"/>
      <c r="I1048" s="1"/>
      <c r="J1048" s="1"/>
      <c r="K1048" s="1"/>
      <c r="L1048" s="1"/>
      <c r="M1048" s="1"/>
      <c r="N1048" s="1"/>
      <c r="O1048" s="1"/>
      <c r="P1048" s="1"/>
      <c r="Q1048" s="1"/>
      <c r="R1048" s="1"/>
      <c r="S1048" s="1"/>
      <c r="T1048" s="1"/>
      <c r="U1048" s="1"/>
      <c r="V1048" s="1"/>
      <c r="W1048" s="1"/>
      <c r="X1048" s="1"/>
      <c r="Y1048" s="1"/>
      <c r="Z1048" s="1"/>
    </row>
    <row r="1049" spans="1:26" ht="14.25" thickBot="1">
      <c r="A1049" s="1"/>
      <c r="B1049" s="1"/>
      <c r="C1049" s="34"/>
      <c r="D1049" s="1"/>
      <c r="E1049" s="1"/>
      <c r="F1049" s="1"/>
      <c r="G1049" s="1"/>
      <c r="H1049" s="1"/>
      <c r="I1049" s="1"/>
      <c r="J1049" s="1"/>
      <c r="K1049" s="1"/>
      <c r="L1049" s="1"/>
      <c r="M1049" s="1"/>
      <c r="N1049" s="1"/>
      <c r="O1049" s="1"/>
      <c r="P1049" s="1"/>
      <c r="Q1049" s="1"/>
      <c r="R1049" s="1"/>
      <c r="S1049" s="1"/>
      <c r="T1049" s="1"/>
      <c r="U1049" s="1"/>
      <c r="V1049" s="1"/>
      <c r="W1049" s="1"/>
      <c r="X1049" s="1"/>
      <c r="Y1049" s="1"/>
      <c r="Z1049" s="1"/>
    </row>
    <row r="1050" spans="1:26" ht="14.25" thickBot="1">
      <c r="A1050" s="1"/>
      <c r="B1050" s="1"/>
      <c r="C1050" s="34"/>
      <c r="D1050" s="1"/>
      <c r="E1050" s="1"/>
      <c r="F1050" s="1"/>
      <c r="G1050" s="1"/>
      <c r="H1050" s="1"/>
      <c r="I1050" s="1"/>
      <c r="J1050" s="1"/>
      <c r="K1050" s="1"/>
      <c r="L1050" s="1"/>
      <c r="M1050" s="1"/>
      <c r="N1050" s="1"/>
      <c r="O1050" s="1"/>
      <c r="P1050" s="1"/>
      <c r="Q1050" s="1"/>
      <c r="R1050" s="1"/>
      <c r="S1050" s="1"/>
      <c r="T1050" s="1"/>
      <c r="U1050" s="1"/>
      <c r="V1050" s="1"/>
      <c r="W1050" s="1"/>
      <c r="X1050" s="1"/>
      <c r="Y1050" s="1"/>
      <c r="Z1050" s="1"/>
    </row>
    <row r="1051" spans="1:26" ht="14.25" thickBot="1">
      <c r="A1051" s="1"/>
      <c r="B1051" s="1"/>
      <c r="C1051" s="34"/>
      <c r="D1051" s="1"/>
      <c r="E1051" s="1"/>
      <c r="F1051" s="1"/>
      <c r="G1051" s="1"/>
      <c r="H1051" s="1"/>
      <c r="I1051" s="1"/>
      <c r="J1051" s="1"/>
      <c r="K1051" s="1"/>
      <c r="L1051" s="1"/>
      <c r="M1051" s="1"/>
      <c r="N1051" s="1"/>
      <c r="O1051" s="1"/>
      <c r="P1051" s="1"/>
      <c r="Q1051" s="1"/>
      <c r="R1051" s="1"/>
      <c r="S1051" s="1"/>
      <c r="T1051" s="1"/>
      <c r="U1051" s="1"/>
      <c r="V1051" s="1"/>
      <c r="W1051" s="1"/>
      <c r="X1051" s="1"/>
      <c r="Y1051" s="1"/>
      <c r="Z1051" s="1"/>
    </row>
    <row r="1052" spans="1:26" ht="14.25" thickBot="1">
      <c r="A1052" s="1"/>
      <c r="B1052" s="1"/>
      <c r="C1052" s="34"/>
      <c r="D1052" s="1"/>
      <c r="E1052" s="1"/>
      <c r="F1052" s="1"/>
      <c r="G1052" s="1"/>
      <c r="H1052" s="1"/>
      <c r="I1052" s="1"/>
      <c r="J1052" s="1"/>
      <c r="K1052" s="1"/>
      <c r="L1052" s="1"/>
      <c r="M1052" s="1"/>
      <c r="N1052" s="1"/>
      <c r="O1052" s="1"/>
      <c r="P1052" s="1"/>
      <c r="Q1052" s="1"/>
      <c r="R1052" s="1"/>
      <c r="S1052" s="1"/>
      <c r="T1052" s="1"/>
      <c r="U1052" s="1"/>
      <c r="V1052" s="1"/>
      <c r="W1052" s="1"/>
      <c r="X1052" s="1"/>
      <c r="Y1052" s="1"/>
      <c r="Z1052" s="1"/>
    </row>
    <row r="1053" spans="1:26" ht="14.25" thickBot="1">
      <c r="A1053" s="1"/>
      <c r="B1053" s="1"/>
      <c r="C1053" s="34"/>
      <c r="D1053" s="1"/>
      <c r="E1053" s="1"/>
      <c r="F1053" s="1"/>
      <c r="G1053" s="1"/>
      <c r="H1053" s="1"/>
      <c r="I1053" s="1"/>
      <c r="J1053" s="1"/>
      <c r="K1053" s="1"/>
      <c r="L1053" s="1"/>
      <c r="M1053" s="1"/>
      <c r="N1053" s="1"/>
      <c r="O1053" s="1"/>
      <c r="P1053" s="1"/>
      <c r="Q1053" s="1"/>
      <c r="R1053" s="1"/>
      <c r="S1053" s="1"/>
      <c r="T1053" s="1"/>
      <c r="U1053" s="1"/>
      <c r="V1053" s="1"/>
      <c r="W1053" s="1"/>
      <c r="X1053" s="1"/>
      <c r="Y1053" s="1"/>
      <c r="Z1053" s="1"/>
    </row>
    <row r="1054" spans="1:26" ht="14.25" thickBot="1">
      <c r="A1054" s="1"/>
      <c r="B1054" s="1"/>
      <c r="C1054" s="34"/>
      <c r="D1054" s="1"/>
      <c r="E1054" s="1"/>
      <c r="F1054" s="1"/>
      <c r="G1054" s="1"/>
      <c r="H1054" s="1"/>
      <c r="I1054" s="1"/>
      <c r="J1054" s="1"/>
      <c r="K1054" s="1"/>
      <c r="L1054" s="1"/>
      <c r="M1054" s="1"/>
      <c r="N1054" s="1"/>
      <c r="O1054" s="1"/>
      <c r="P1054" s="1"/>
      <c r="Q1054" s="1"/>
      <c r="R1054" s="1"/>
      <c r="S1054" s="1"/>
      <c r="T1054" s="1"/>
      <c r="U1054" s="1"/>
      <c r="V1054" s="1"/>
      <c r="W1054" s="1"/>
      <c r="X1054" s="1"/>
      <c r="Y1054" s="1"/>
      <c r="Z1054" s="1"/>
    </row>
    <row r="1055" spans="1:26" ht="14.25" thickBot="1">
      <c r="A1055" s="1"/>
      <c r="B1055" s="1"/>
      <c r="C1055" s="34"/>
      <c r="D1055" s="1"/>
      <c r="E1055" s="1"/>
      <c r="F1055" s="1"/>
      <c r="G1055" s="1"/>
      <c r="H1055" s="1"/>
      <c r="I1055" s="1"/>
      <c r="J1055" s="1"/>
      <c r="K1055" s="1"/>
      <c r="L1055" s="1"/>
      <c r="M1055" s="1"/>
      <c r="N1055" s="1"/>
      <c r="O1055" s="1"/>
      <c r="P1055" s="1"/>
      <c r="Q1055" s="1"/>
      <c r="R1055" s="1"/>
      <c r="S1055" s="1"/>
      <c r="T1055" s="1"/>
      <c r="U1055" s="1"/>
      <c r="V1055" s="1"/>
      <c r="W1055" s="1"/>
      <c r="X1055" s="1"/>
      <c r="Y1055" s="1"/>
      <c r="Z1055" s="1"/>
    </row>
    <row r="1056" spans="1:26" ht="14.25" thickBot="1">
      <c r="A1056" s="1"/>
      <c r="B1056" s="1"/>
      <c r="C1056" s="34"/>
      <c r="D1056" s="1"/>
      <c r="E1056" s="1"/>
      <c r="F1056" s="1"/>
      <c r="G1056" s="1"/>
      <c r="H1056" s="1"/>
      <c r="I1056" s="1"/>
      <c r="J1056" s="1"/>
      <c r="K1056" s="1"/>
      <c r="L1056" s="1"/>
      <c r="M1056" s="1"/>
      <c r="N1056" s="1"/>
      <c r="O1056" s="1"/>
      <c r="P1056" s="1"/>
      <c r="Q1056" s="1"/>
      <c r="R1056" s="1"/>
      <c r="S1056" s="1"/>
      <c r="T1056" s="1"/>
      <c r="U1056" s="1"/>
      <c r="V1056" s="1"/>
      <c r="W1056" s="1"/>
      <c r="X1056" s="1"/>
      <c r="Y1056" s="1"/>
      <c r="Z1056" s="1"/>
    </row>
    <row r="1057" spans="1:26" ht="14.25" thickBot="1">
      <c r="A1057" s="1"/>
      <c r="B1057" s="1"/>
      <c r="C1057" s="34"/>
      <c r="D1057" s="1"/>
      <c r="E1057" s="1"/>
      <c r="F1057" s="1"/>
      <c r="G1057" s="1"/>
      <c r="H1057" s="1"/>
      <c r="I1057" s="1"/>
      <c r="J1057" s="1"/>
      <c r="K1057" s="1"/>
      <c r="L1057" s="1"/>
      <c r="M1057" s="1"/>
      <c r="N1057" s="1"/>
      <c r="O1057" s="1"/>
      <c r="P1057" s="1"/>
      <c r="Q1057" s="1"/>
      <c r="R1057" s="1"/>
      <c r="S1057" s="1"/>
      <c r="T1057" s="1"/>
      <c r="U1057" s="1"/>
      <c r="V1057" s="1"/>
      <c r="W1057" s="1"/>
      <c r="X1057" s="1"/>
      <c r="Y1057" s="1"/>
      <c r="Z1057" s="1"/>
    </row>
    <row r="1058" spans="1:26" ht="14.25" thickBot="1">
      <c r="A1058" s="1"/>
      <c r="B1058" s="1"/>
      <c r="C1058" s="34"/>
      <c r="D1058" s="1"/>
      <c r="E1058" s="1"/>
      <c r="F1058" s="1"/>
      <c r="G1058" s="1"/>
      <c r="H1058" s="1"/>
      <c r="I1058" s="1"/>
      <c r="J1058" s="1"/>
      <c r="K1058" s="1"/>
      <c r="L1058" s="1"/>
      <c r="M1058" s="1"/>
      <c r="N1058" s="1"/>
      <c r="O1058" s="1"/>
      <c r="P1058" s="1"/>
      <c r="Q1058" s="1"/>
      <c r="R1058" s="1"/>
      <c r="S1058" s="1"/>
      <c r="T1058" s="1"/>
      <c r="U1058" s="1"/>
      <c r="V1058" s="1"/>
      <c r="W1058" s="1"/>
      <c r="X1058" s="1"/>
      <c r="Y1058" s="1"/>
      <c r="Z1058" s="1"/>
    </row>
    <row r="1059" spans="1:26" ht="14.25" thickBot="1">
      <c r="A1059" s="1"/>
      <c r="B1059" s="1"/>
      <c r="C1059" s="34"/>
      <c r="D1059" s="1"/>
      <c r="E1059" s="1"/>
      <c r="F1059" s="1"/>
      <c r="G1059" s="1"/>
      <c r="H1059" s="1"/>
      <c r="I1059" s="1"/>
      <c r="J1059" s="1"/>
      <c r="K1059" s="1"/>
      <c r="L1059" s="1"/>
      <c r="M1059" s="1"/>
      <c r="N1059" s="1"/>
      <c r="O1059" s="1"/>
      <c r="P1059" s="1"/>
      <c r="Q1059" s="1"/>
      <c r="R1059" s="1"/>
      <c r="S1059" s="1"/>
      <c r="T1059" s="1"/>
      <c r="U1059" s="1"/>
      <c r="V1059" s="1"/>
      <c r="W1059" s="1"/>
      <c r="X1059" s="1"/>
      <c r="Y1059" s="1"/>
      <c r="Z1059" s="1"/>
    </row>
    <row r="1060" spans="1:26" ht="14.25" thickBot="1">
      <c r="A1060" s="1"/>
      <c r="B1060" s="1"/>
      <c r="C1060" s="34"/>
      <c r="D1060" s="1"/>
      <c r="E1060" s="1"/>
      <c r="F1060" s="1"/>
      <c r="G1060" s="1"/>
      <c r="H1060" s="1"/>
      <c r="I1060" s="1"/>
      <c r="J1060" s="1"/>
      <c r="K1060" s="1"/>
      <c r="L1060" s="1"/>
      <c r="M1060" s="1"/>
      <c r="N1060" s="1"/>
      <c r="O1060" s="1"/>
      <c r="P1060" s="1"/>
      <c r="Q1060" s="1"/>
      <c r="R1060" s="1"/>
      <c r="S1060" s="1"/>
      <c r="T1060" s="1"/>
      <c r="U1060" s="1"/>
      <c r="V1060" s="1"/>
      <c r="W1060" s="1"/>
      <c r="X1060" s="1"/>
      <c r="Y1060" s="1"/>
      <c r="Z1060" s="1"/>
    </row>
    <row r="1061" spans="1:26" ht="14.25" thickBot="1">
      <c r="A1061" s="1"/>
      <c r="B1061" s="1"/>
      <c r="C1061" s="34"/>
      <c r="D1061" s="1"/>
      <c r="E1061" s="1"/>
      <c r="F1061" s="1"/>
      <c r="G1061" s="1"/>
      <c r="H1061" s="1"/>
      <c r="I1061" s="1"/>
      <c r="J1061" s="1"/>
      <c r="K1061" s="1"/>
      <c r="L1061" s="1"/>
      <c r="M1061" s="1"/>
      <c r="N1061" s="1"/>
      <c r="O1061" s="1"/>
      <c r="P1061" s="1"/>
      <c r="Q1061" s="1"/>
      <c r="R1061" s="1"/>
      <c r="S1061" s="1"/>
      <c r="T1061" s="1"/>
      <c r="U1061" s="1"/>
      <c r="V1061" s="1"/>
      <c r="W1061" s="1"/>
      <c r="X1061" s="1"/>
      <c r="Y1061" s="1"/>
      <c r="Z1061" s="1"/>
    </row>
    <row r="1062" spans="1:26" ht="14.25" thickBot="1">
      <c r="A1062" s="1"/>
      <c r="B1062" s="1"/>
      <c r="C1062" s="34"/>
      <c r="D1062" s="1"/>
      <c r="E1062" s="1"/>
      <c r="F1062" s="1"/>
      <c r="G1062" s="1"/>
      <c r="H1062" s="1"/>
      <c r="I1062" s="1"/>
      <c r="J1062" s="1"/>
      <c r="K1062" s="1"/>
      <c r="L1062" s="1"/>
      <c r="M1062" s="1"/>
      <c r="N1062" s="1"/>
      <c r="O1062" s="1"/>
      <c r="P1062" s="1"/>
      <c r="Q1062" s="1"/>
      <c r="R1062" s="1"/>
      <c r="S1062" s="1"/>
      <c r="T1062" s="1"/>
      <c r="U1062" s="1"/>
      <c r="V1062" s="1"/>
      <c r="W1062" s="1"/>
      <c r="X1062" s="1"/>
      <c r="Y1062" s="1"/>
      <c r="Z1062" s="1"/>
    </row>
    <row r="1063" spans="1:26" ht="14.25" thickBot="1">
      <c r="A1063" s="1"/>
      <c r="B1063" s="1"/>
      <c r="C1063" s="34"/>
      <c r="D1063" s="1"/>
      <c r="E1063" s="1"/>
      <c r="F1063" s="1"/>
      <c r="G1063" s="1"/>
      <c r="H1063" s="1"/>
      <c r="I1063" s="1"/>
      <c r="J1063" s="1"/>
      <c r="K1063" s="1"/>
      <c r="L1063" s="1"/>
      <c r="M1063" s="1"/>
      <c r="N1063" s="1"/>
      <c r="O1063" s="1"/>
      <c r="P1063" s="1"/>
      <c r="Q1063" s="1"/>
      <c r="R1063" s="1"/>
      <c r="S1063" s="1"/>
      <c r="T1063" s="1"/>
      <c r="U1063" s="1"/>
      <c r="V1063" s="1"/>
      <c r="W1063" s="1"/>
      <c r="X1063" s="1"/>
      <c r="Y1063" s="1"/>
      <c r="Z1063" s="1"/>
    </row>
    <row r="1064" spans="1:26" ht="14.25" thickBot="1">
      <c r="A1064" s="1"/>
      <c r="B1064" s="1"/>
      <c r="C1064" s="34"/>
      <c r="D1064" s="1"/>
      <c r="E1064" s="1"/>
      <c r="F1064" s="1"/>
      <c r="G1064" s="1"/>
      <c r="H1064" s="1"/>
      <c r="I1064" s="1"/>
      <c r="J1064" s="1"/>
      <c r="K1064" s="1"/>
      <c r="L1064" s="1"/>
      <c r="M1064" s="1"/>
      <c r="N1064" s="1"/>
      <c r="O1064" s="1"/>
      <c r="P1064" s="1"/>
      <c r="Q1064" s="1"/>
      <c r="R1064" s="1"/>
      <c r="S1064" s="1"/>
      <c r="T1064" s="1"/>
      <c r="U1064" s="1"/>
      <c r="V1064" s="1"/>
      <c r="W1064" s="1"/>
      <c r="X1064" s="1"/>
      <c r="Y1064" s="1"/>
      <c r="Z1064" s="1"/>
    </row>
    <row r="1065" spans="1:26" ht="14.25" thickBot="1">
      <c r="A1065" s="1"/>
      <c r="B1065" s="1"/>
      <c r="C1065" s="34"/>
      <c r="D1065" s="1"/>
      <c r="E1065" s="1"/>
      <c r="F1065" s="1"/>
      <c r="G1065" s="1"/>
      <c r="H1065" s="1"/>
      <c r="I1065" s="1"/>
      <c r="J1065" s="1"/>
      <c r="K1065" s="1"/>
      <c r="L1065" s="1"/>
      <c r="M1065" s="1"/>
      <c r="N1065" s="1"/>
      <c r="O1065" s="1"/>
      <c r="P1065" s="1"/>
      <c r="Q1065" s="1"/>
      <c r="R1065" s="1"/>
      <c r="S1065" s="1"/>
      <c r="T1065" s="1"/>
      <c r="U1065" s="1"/>
      <c r="V1065" s="1"/>
      <c r="W1065" s="1"/>
      <c r="X1065" s="1"/>
      <c r="Y1065" s="1"/>
      <c r="Z1065" s="1"/>
    </row>
    <row r="1066" spans="1:26" ht="14.25" thickBot="1">
      <c r="A1066" s="1"/>
      <c r="B1066" s="1"/>
      <c r="C1066" s="34"/>
      <c r="D1066" s="1"/>
      <c r="E1066" s="1"/>
      <c r="F1066" s="1"/>
      <c r="G1066" s="1"/>
      <c r="H1066" s="1"/>
      <c r="I1066" s="1"/>
      <c r="J1066" s="1"/>
      <c r="K1066" s="1"/>
      <c r="L1066" s="1"/>
      <c r="M1066" s="1"/>
      <c r="N1066" s="1"/>
      <c r="O1066" s="1"/>
      <c r="P1066" s="1"/>
      <c r="Q1066" s="1"/>
      <c r="R1066" s="1"/>
      <c r="S1066" s="1"/>
      <c r="T1066" s="1"/>
      <c r="U1066" s="1"/>
      <c r="V1066" s="1"/>
      <c r="W1066" s="1"/>
      <c r="X1066" s="1"/>
      <c r="Y1066" s="1"/>
      <c r="Z1066" s="1"/>
    </row>
    <row r="1067" spans="1:26" ht="14.25" thickBot="1">
      <c r="A1067" s="1"/>
      <c r="B1067" s="1"/>
      <c r="C1067" s="34"/>
      <c r="D1067" s="1"/>
      <c r="E1067" s="1"/>
      <c r="F1067" s="1"/>
      <c r="G1067" s="1"/>
      <c r="H1067" s="1"/>
      <c r="I1067" s="1"/>
      <c r="J1067" s="1"/>
      <c r="K1067" s="1"/>
      <c r="L1067" s="1"/>
      <c r="M1067" s="1"/>
      <c r="N1067" s="1"/>
      <c r="O1067" s="1"/>
      <c r="P1067" s="1"/>
      <c r="Q1067" s="1"/>
      <c r="R1067" s="1"/>
      <c r="S1067" s="1"/>
      <c r="T1067" s="1"/>
      <c r="U1067" s="1"/>
      <c r="V1067" s="1"/>
      <c r="W1067" s="1"/>
      <c r="X1067" s="1"/>
      <c r="Y1067" s="1"/>
      <c r="Z1067" s="1"/>
    </row>
    <row r="1068" spans="1:26" ht="14.25" thickBot="1">
      <c r="A1068" s="1"/>
      <c r="B1068" s="1"/>
      <c r="C1068" s="34"/>
      <c r="D1068" s="1"/>
      <c r="E1068" s="1"/>
      <c r="F1068" s="1"/>
      <c r="G1068" s="1"/>
      <c r="H1068" s="1"/>
      <c r="I1068" s="1"/>
      <c r="J1068" s="1"/>
      <c r="K1068" s="1"/>
      <c r="L1068" s="1"/>
      <c r="M1068" s="1"/>
      <c r="N1068" s="1"/>
      <c r="O1068" s="1"/>
      <c r="P1068" s="1"/>
      <c r="Q1068" s="1"/>
      <c r="R1068" s="1"/>
      <c r="S1068" s="1"/>
      <c r="T1068" s="1"/>
      <c r="U1068" s="1"/>
      <c r="V1068" s="1"/>
      <c r="W1068" s="1"/>
      <c r="X1068" s="1"/>
      <c r="Y1068" s="1"/>
      <c r="Z1068" s="1"/>
    </row>
    <row r="1069" spans="1:26" ht="14.25" thickBot="1">
      <c r="A1069" s="1"/>
      <c r="B1069" s="1"/>
      <c r="C1069" s="34"/>
      <c r="D1069" s="1"/>
      <c r="E1069" s="1"/>
      <c r="F1069" s="1"/>
      <c r="G1069" s="1"/>
      <c r="H1069" s="1"/>
      <c r="I1069" s="1"/>
      <c r="J1069" s="1"/>
      <c r="K1069" s="1"/>
      <c r="L1069" s="1"/>
      <c r="M1069" s="1"/>
      <c r="N1069" s="1"/>
      <c r="O1069" s="1"/>
      <c r="P1069" s="1"/>
      <c r="Q1069" s="1"/>
      <c r="R1069" s="1"/>
      <c r="S1069" s="1"/>
      <c r="T1069" s="1"/>
      <c r="U1069" s="1"/>
      <c r="V1069" s="1"/>
      <c r="W1069" s="1"/>
      <c r="X1069" s="1"/>
      <c r="Y1069" s="1"/>
      <c r="Z1069" s="1"/>
    </row>
    <row r="1070" spans="1:26" ht="14.25" thickBot="1">
      <c r="A1070" s="1"/>
      <c r="B1070" s="1"/>
      <c r="C1070" s="34"/>
      <c r="D1070" s="1"/>
      <c r="E1070" s="1"/>
      <c r="F1070" s="1"/>
      <c r="G1070" s="1"/>
      <c r="H1070" s="1"/>
      <c r="I1070" s="1"/>
      <c r="J1070" s="1"/>
      <c r="K1070" s="1"/>
      <c r="L1070" s="1"/>
      <c r="M1070" s="1"/>
      <c r="N1070" s="1"/>
      <c r="O1070" s="1"/>
      <c r="P1070" s="1"/>
      <c r="Q1070" s="1"/>
      <c r="R1070" s="1"/>
      <c r="S1070" s="1"/>
      <c r="T1070" s="1"/>
      <c r="U1070" s="1"/>
      <c r="V1070" s="1"/>
      <c r="W1070" s="1"/>
      <c r="X1070" s="1"/>
      <c r="Y1070" s="1"/>
      <c r="Z1070" s="1"/>
    </row>
    <row r="1071" spans="1:26" ht="14.25" thickBot="1">
      <c r="A1071" s="1"/>
      <c r="B1071" s="1"/>
      <c r="C1071" s="34"/>
      <c r="D1071" s="1"/>
      <c r="E1071" s="1"/>
      <c r="F1071" s="1"/>
      <c r="G1071" s="1"/>
      <c r="H1071" s="1"/>
      <c r="I1071" s="1"/>
      <c r="J1071" s="1"/>
      <c r="K1071" s="1"/>
      <c r="L1071" s="1"/>
      <c r="M1071" s="1"/>
      <c r="N1071" s="1"/>
      <c r="O1071" s="1"/>
      <c r="P1071" s="1"/>
      <c r="Q1071" s="1"/>
      <c r="R1071" s="1"/>
      <c r="S1071" s="1"/>
      <c r="T1071" s="1"/>
      <c r="U1071" s="1"/>
      <c r="V1071" s="1"/>
      <c r="W1071" s="1"/>
      <c r="X1071" s="1"/>
      <c r="Y1071" s="1"/>
      <c r="Z1071" s="1"/>
    </row>
    <row r="1072" spans="1:26" ht="14.25" thickBot="1">
      <c r="A1072" s="1"/>
      <c r="B1072" s="1"/>
      <c r="C1072" s="34"/>
      <c r="D1072" s="1"/>
      <c r="E1072" s="1"/>
      <c r="F1072" s="1"/>
      <c r="G1072" s="1"/>
      <c r="H1072" s="1"/>
      <c r="I1072" s="1"/>
      <c r="J1072" s="1"/>
      <c r="K1072" s="1"/>
      <c r="L1072" s="1"/>
      <c r="M1072" s="1"/>
      <c r="N1072" s="1"/>
      <c r="O1072" s="1"/>
      <c r="P1072" s="1"/>
      <c r="Q1072" s="1"/>
      <c r="R1072" s="1"/>
      <c r="S1072" s="1"/>
      <c r="T1072" s="1"/>
      <c r="U1072" s="1"/>
      <c r="V1072" s="1"/>
      <c r="W1072" s="1"/>
      <c r="X1072" s="1"/>
      <c r="Y1072" s="1"/>
      <c r="Z1072" s="1"/>
    </row>
  </sheetData>
  <mergeCells count="25">
    <mergeCell ref="B43:B44"/>
    <mergeCell ref="B47:B49"/>
    <mergeCell ref="B50:B52"/>
    <mergeCell ref="B54:B55"/>
    <mergeCell ref="B22:B31"/>
    <mergeCell ref="B3:B7"/>
    <mergeCell ref="B34:B36"/>
    <mergeCell ref="B37:B39"/>
    <mergeCell ref="B41:B42"/>
    <mergeCell ref="B8:B15"/>
    <mergeCell ref="B16:B20"/>
    <mergeCell ref="B98:B100"/>
    <mergeCell ref="B56:B57"/>
    <mergeCell ref="B60:B62"/>
    <mergeCell ref="B63:B65"/>
    <mergeCell ref="B67:B68"/>
    <mergeCell ref="B69:B70"/>
    <mergeCell ref="B73:B75"/>
    <mergeCell ref="B76:B78"/>
    <mergeCell ref="B80:B81"/>
    <mergeCell ref="B82:B83"/>
    <mergeCell ref="B86:B88"/>
    <mergeCell ref="B89:B91"/>
    <mergeCell ref="B93:B94"/>
    <mergeCell ref="B95:B96"/>
  </mergeCells>
  <phoneticPr fontId="1"/>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5"/>
  <sheetViews>
    <sheetView workbookViewId="0">
      <selection activeCell="B15" sqref="B15"/>
    </sheetView>
  </sheetViews>
  <sheetFormatPr defaultRowHeight="13.5"/>
  <cols>
    <col min="1" max="1" width="23.75" customWidth="1"/>
    <col min="2" max="6" width="25.625" customWidth="1"/>
  </cols>
  <sheetData>
    <row r="1" spans="1:26" ht="88.5" customHeight="1" thickBot="1">
      <c r="A1" s="3" t="s">
        <v>3</v>
      </c>
      <c r="B1" s="64" t="s">
        <v>4</v>
      </c>
      <c r="C1" s="65"/>
      <c r="D1" s="66"/>
      <c r="E1" s="1"/>
      <c r="F1" s="1"/>
      <c r="G1" s="1"/>
      <c r="H1" s="1"/>
      <c r="I1" s="1"/>
      <c r="J1" s="1"/>
      <c r="K1" s="1"/>
      <c r="L1" s="1"/>
      <c r="M1" s="1"/>
      <c r="N1" s="1"/>
      <c r="O1" s="1"/>
      <c r="P1" s="1"/>
      <c r="Q1" s="1"/>
      <c r="R1" s="1"/>
      <c r="S1" s="1"/>
      <c r="T1" s="1"/>
      <c r="U1" s="1"/>
      <c r="V1" s="1"/>
      <c r="W1" s="1"/>
      <c r="X1" s="1"/>
      <c r="Y1" s="1"/>
      <c r="Z1" s="1"/>
    </row>
    <row r="2" spans="1:26" ht="18.75" thickBot="1">
      <c r="A2" s="41"/>
      <c r="B2" s="41"/>
      <c r="C2" s="41"/>
      <c r="D2" s="41"/>
      <c r="E2" s="42"/>
      <c r="F2" s="42"/>
      <c r="G2" s="1"/>
      <c r="H2" s="1"/>
      <c r="I2" s="1"/>
      <c r="J2" s="1"/>
      <c r="K2" s="1"/>
      <c r="L2" s="1"/>
      <c r="M2" s="1"/>
      <c r="N2" s="1"/>
      <c r="O2" s="1"/>
      <c r="P2" s="1"/>
      <c r="Q2" s="1"/>
      <c r="R2" s="1"/>
      <c r="S2" s="1"/>
      <c r="T2" s="1"/>
      <c r="U2" s="1"/>
      <c r="V2" s="1"/>
      <c r="W2" s="1"/>
      <c r="X2" s="1"/>
      <c r="Y2" s="1"/>
      <c r="Z2" s="1"/>
    </row>
    <row r="3" spans="1:26" ht="24" thickBot="1">
      <c r="A3" s="47" t="s">
        <v>5</v>
      </c>
      <c r="B3" s="31" t="s">
        <v>205</v>
      </c>
      <c r="C3" s="31" t="s">
        <v>136</v>
      </c>
      <c r="D3" s="31" t="s">
        <v>138</v>
      </c>
      <c r="E3" s="31" t="s">
        <v>140</v>
      </c>
      <c r="F3" s="31" t="s">
        <v>141</v>
      </c>
      <c r="G3" s="18"/>
      <c r="H3" s="1"/>
      <c r="I3" s="1"/>
      <c r="J3" s="1"/>
      <c r="K3" s="1"/>
      <c r="L3" s="1"/>
      <c r="M3" s="1"/>
      <c r="N3" s="1"/>
      <c r="O3" s="1"/>
      <c r="P3" s="1"/>
      <c r="Q3" s="1"/>
      <c r="R3" s="1"/>
      <c r="S3" s="1"/>
      <c r="T3" s="1"/>
      <c r="U3" s="1"/>
      <c r="V3" s="1"/>
      <c r="W3" s="1"/>
      <c r="X3" s="1"/>
      <c r="Y3" s="1"/>
      <c r="Z3" s="1"/>
    </row>
    <row r="4" spans="1:26" ht="15.75" thickBot="1">
      <c r="A4" s="31" t="s">
        <v>132</v>
      </c>
      <c r="B4" s="46">
        <v>4</v>
      </c>
      <c r="C4" s="46">
        <v>4</v>
      </c>
      <c r="D4" s="46">
        <v>3</v>
      </c>
      <c r="E4" s="23">
        <v>5</v>
      </c>
      <c r="F4" s="23">
        <v>3</v>
      </c>
      <c r="G4" s="18"/>
      <c r="H4" s="1"/>
      <c r="I4" s="1"/>
      <c r="J4" s="1"/>
      <c r="K4" s="1"/>
      <c r="L4" s="1"/>
      <c r="M4" s="1"/>
      <c r="N4" s="1"/>
      <c r="O4" s="1"/>
      <c r="P4" s="1"/>
      <c r="Q4" s="1"/>
      <c r="R4" s="1"/>
      <c r="S4" s="1"/>
      <c r="T4" s="1"/>
      <c r="U4" s="1"/>
      <c r="V4" s="1"/>
      <c r="W4" s="1"/>
      <c r="X4" s="1"/>
      <c r="Y4" s="1"/>
      <c r="Z4" s="1"/>
    </row>
    <row r="5" spans="1:26" ht="15.75" thickBot="1">
      <c r="A5" s="31" t="s">
        <v>133</v>
      </c>
      <c r="B5" s="46">
        <v>4</v>
      </c>
      <c r="C5" s="46">
        <v>4</v>
      </c>
      <c r="D5" s="46">
        <v>5</v>
      </c>
      <c r="E5" s="23">
        <v>3</v>
      </c>
      <c r="F5" s="23">
        <v>4</v>
      </c>
      <c r="G5" s="18"/>
      <c r="H5" s="1"/>
      <c r="I5" s="1"/>
      <c r="J5" s="1"/>
      <c r="K5" s="1"/>
      <c r="L5" s="1"/>
      <c r="M5" s="1"/>
      <c r="N5" s="1"/>
      <c r="O5" s="1"/>
      <c r="P5" s="1"/>
      <c r="Q5" s="1"/>
      <c r="R5" s="1"/>
      <c r="S5" s="1"/>
      <c r="T5" s="1"/>
      <c r="U5" s="1"/>
      <c r="V5" s="1"/>
      <c r="W5" s="1"/>
      <c r="X5" s="1"/>
      <c r="Y5" s="1"/>
      <c r="Z5" s="1"/>
    </row>
    <row r="6" spans="1:26" ht="15.75" thickBot="1">
      <c r="A6" s="31" t="s">
        <v>189</v>
      </c>
      <c r="B6" s="46">
        <v>5</v>
      </c>
      <c r="C6" s="46">
        <v>3</v>
      </c>
      <c r="D6" s="46">
        <v>3</v>
      </c>
      <c r="E6" s="23">
        <v>4</v>
      </c>
      <c r="F6" s="23">
        <v>3</v>
      </c>
      <c r="G6" s="18"/>
      <c r="H6" s="1"/>
      <c r="I6" s="1"/>
      <c r="J6" s="1"/>
      <c r="K6" s="1"/>
      <c r="L6" s="1"/>
      <c r="M6" s="1"/>
      <c r="N6" s="1"/>
      <c r="O6" s="1"/>
      <c r="P6" s="1"/>
      <c r="Q6" s="1"/>
      <c r="R6" s="1"/>
      <c r="S6" s="1"/>
      <c r="T6" s="1"/>
      <c r="U6" s="1"/>
      <c r="V6" s="1"/>
      <c r="W6" s="1"/>
      <c r="X6" s="1"/>
      <c r="Y6" s="1"/>
      <c r="Z6" s="1"/>
    </row>
    <row r="7" spans="1:26" ht="15.75" thickBot="1">
      <c r="A7" s="31" t="s">
        <v>190</v>
      </c>
      <c r="B7" s="46">
        <v>4</v>
      </c>
      <c r="C7" s="46">
        <v>3</v>
      </c>
      <c r="D7" s="46">
        <v>5</v>
      </c>
      <c r="E7" s="23">
        <v>3</v>
      </c>
      <c r="F7" s="23">
        <v>5</v>
      </c>
      <c r="G7" s="18"/>
      <c r="H7" s="1"/>
      <c r="I7" s="1"/>
      <c r="J7" s="1"/>
      <c r="K7" s="1"/>
      <c r="L7" s="1"/>
      <c r="M7" s="1"/>
      <c r="N7" s="1"/>
      <c r="O7" s="1"/>
      <c r="P7" s="1"/>
      <c r="Q7" s="1"/>
      <c r="R7" s="1"/>
      <c r="S7" s="1"/>
      <c r="T7" s="1"/>
      <c r="U7" s="1"/>
      <c r="V7" s="1"/>
      <c r="W7" s="1"/>
      <c r="X7" s="1"/>
      <c r="Y7" s="1"/>
      <c r="Z7" s="1"/>
    </row>
    <row r="8" spans="1:26" ht="15.75" thickBot="1">
      <c r="A8" s="31" t="s">
        <v>191</v>
      </c>
      <c r="B8" s="46">
        <v>4</v>
      </c>
      <c r="C8" s="46">
        <v>5</v>
      </c>
      <c r="D8" s="46">
        <v>3</v>
      </c>
      <c r="E8" s="23">
        <v>5</v>
      </c>
      <c r="F8" s="23">
        <v>3</v>
      </c>
      <c r="G8" s="18"/>
      <c r="H8" s="1"/>
      <c r="I8" s="1"/>
      <c r="J8" s="1"/>
      <c r="K8" s="1"/>
      <c r="L8" s="1"/>
      <c r="M8" s="1"/>
      <c r="N8" s="1"/>
      <c r="O8" s="1"/>
      <c r="P8" s="1"/>
      <c r="Q8" s="1"/>
      <c r="R8" s="1"/>
      <c r="S8" s="1"/>
      <c r="T8" s="1"/>
      <c r="U8" s="1"/>
      <c r="V8" s="1"/>
      <c r="W8" s="1"/>
      <c r="X8" s="1"/>
      <c r="Y8" s="1"/>
      <c r="Z8" s="1"/>
    </row>
    <row r="9" spans="1:26" ht="15" thickBot="1">
      <c r="A9" s="43" t="s">
        <v>6</v>
      </c>
      <c r="B9" s="44">
        <f>SUM(B4:B8)</f>
        <v>21</v>
      </c>
      <c r="C9" s="44">
        <f t="shared" ref="C9:F9" si="0">SUM(C4:C8)</f>
        <v>19</v>
      </c>
      <c r="D9" s="44">
        <f t="shared" si="0"/>
        <v>19</v>
      </c>
      <c r="E9" s="44">
        <f t="shared" si="0"/>
        <v>20</v>
      </c>
      <c r="F9" s="44">
        <f t="shared" si="0"/>
        <v>18</v>
      </c>
      <c r="G9" s="1"/>
      <c r="H9" s="1"/>
      <c r="I9" s="1"/>
      <c r="J9" s="1"/>
      <c r="K9" s="1"/>
      <c r="L9" s="1"/>
      <c r="M9" s="1"/>
      <c r="N9" s="1"/>
      <c r="O9" s="1"/>
      <c r="P9" s="1"/>
      <c r="Q9" s="1"/>
      <c r="R9" s="1"/>
      <c r="S9" s="1"/>
      <c r="T9" s="1"/>
      <c r="U9" s="1"/>
      <c r="V9" s="1"/>
      <c r="W9" s="1"/>
      <c r="X9" s="1"/>
      <c r="Y9" s="1"/>
      <c r="Z9" s="1"/>
    </row>
    <row r="10" spans="1:26" ht="14.25" thickBot="1">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ht="14.25" thickBot="1">
      <c r="A11" s="1"/>
      <c r="B11" s="1"/>
      <c r="C11" s="1"/>
      <c r="D11" s="1"/>
      <c r="E11" s="1"/>
      <c r="F11" s="1"/>
      <c r="G11" s="1"/>
      <c r="H11" s="1"/>
      <c r="I11" s="1"/>
      <c r="J11" s="1"/>
      <c r="K11" s="1"/>
      <c r="L11" s="1"/>
      <c r="M11" s="1"/>
      <c r="N11" s="1"/>
      <c r="O11" s="1"/>
      <c r="P11" s="1"/>
      <c r="Q11" s="1"/>
      <c r="R11" s="1"/>
      <c r="S11" s="1"/>
      <c r="T11" s="1"/>
      <c r="U11" s="1"/>
      <c r="V11" s="1"/>
      <c r="W11" s="1"/>
      <c r="X11" s="1"/>
      <c r="Y11" s="1"/>
      <c r="Z11" s="1"/>
    </row>
    <row r="12" spans="1:26" ht="14.25" thickBot="1">
      <c r="A12" s="1"/>
      <c r="B12" s="1"/>
      <c r="C12" s="1"/>
      <c r="D12" s="1"/>
      <c r="E12" s="1"/>
      <c r="F12" s="1"/>
      <c r="G12" s="1"/>
      <c r="H12" s="1"/>
      <c r="I12" s="1"/>
      <c r="J12" s="1"/>
      <c r="K12" s="1"/>
      <c r="L12" s="1"/>
      <c r="M12" s="1"/>
      <c r="N12" s="1"/>
      <c r="O12" s="1"/>
      <c r="P12" s="1"/>
      <c r="Q12" s="1"/>
      <c r="R12" s="1"/>
      <c r="S12" s="1"/>
      <c r="T12" s="1"/>
      <c r="U12" s="1"/>
      <c r="V12" s="1"/>
      <c r="W12" s="1"/>
      <c r="X12" s="1"/>
      <c r="Y12" s="1"/>
      <c r="Z12" s="1"/>
    </row>
    <row r="13" spans="1:26" ht="14.25" thickBot="1">
      <c r="A13" s="1"/>
      <c r="B13" s="1"/>
      <c r="C13" s="1"/>
      <c r="D13" s="1"/>
      <c r="E13" s="1"/>
      <c r="F13" s="1"/>
      <c r="G13" s="1"/>
      <c r="H13" s="1"/>
      <c r="I13" s="1"/>
      <c r="J13" s="1"/>
      <c r="K13" s="1"/>
      <c r="L13" s="1"/>
      <c r="M13" s="1"/>
      <c r="N13" s="1"/>
      <c r="O13" s="1"/>
      <c r="P13" s="1"/>
      <c r="Q13" s="1"/>
      <c r="R13" s="1"/>
      <c r="S13" s="1"/>
      <c r="T13" s="1"/>
      <c r="U13" s="1"/>
      <c r="V13" s="1"/>
      <c r="W13" s="1"/>
      <c r="X13" s="1"/>
      <c r="Y13" s="1"/>
      <c r="Z13" s="1"/>
    </row>
    <row r="14" spans="1:26" ht="14.25" thickBot="1">
      <c r="A14" s="1"/>
      <c r="B14" s="1"/>
      <c r="C14" s="1"/>
      <c r="D14" s="1"/>
      <c r="E14" s="1"/>
      <c r="F14" s="1"/>
      <c r="G14" s="1"/>
      <c r="H14" s="1"/>
      <c r="I14" s="1"/>
      <c r="J14" s="1"/>
      <c r="K14" s="1"/>
      <c r="L14" s="1"/>
      <c r="M14" s="1"/>
      <c r="N14" s="1"/>
      <c r="O14" s="1"/>
      <c r="P14" s="1"/>
      <c r="Q14" s="1"/>
      <c r="R14" s="1"/>
      <c r="S14" s="1"/>
      <c r="T14" s="1"/>
      <c r="U14" s="1"/>
      <c r="V14" s="1"/>
      <c r="W14" s="1"/>
      <c r="X14" s="1"/>
      <c r="Y14" s="1"/>
      <c r="Z14" s="1"/>
    </row>
    <row r="15" spans="1:26" ht="14.25" thickBot="1">
      <c r="A15" s="1"/>
      <c r="B15" s="1"/>
      <c r="C15" s="1"/>
      <c r="D15" s="1"/>
      <c r="E15" s="1"/>
      <c r="F15" s="1"/>
      <c r="G15" s="1"/>
      <c r="H15" s="1"/>
      <c r="I15" s="1"/>
      <c r="J15" s="1"/>
      <c r="K15" s="1"/>
      <c r="L15" s="1"/>
      <c r="M15" s="1"/>
      <c r="N15" s="1"/>
      <c r="O15" s="1"/>
      <c r="P15" s="1"/>
      <c r="Q15" s="1"/>
      <c r="R15" s="1"/>
      <c r="S15" s="1"/>
      <c r="T15" s="1"/>
      <c r="U15" s="1"/>
      <c r="V15" s="1"/>
      <c r="W15" s="1"/>
      <c r="X15" s="1"/>
      <c r="Y15" s="1"/>
      <c r="Z15" s="1"/>
    </row>
    <row r="16" spans="1:26" ht="14.25" thickBot="1">
      <c r="A16" s="1"/>
      <c r="B16" s="1"/>
      <c r="C16" s="1"/>
      <c r="D16" s="1"/>
      <c r="E16" s="1"/>
      <c r="F16" s="1"/>
      <c r="G16" s="1"/>
      <c r="H16" s="1"/>
      <c r="I16" s="1"/>
      <c r="J16" s="1"/>
      <c r="K16" s="1"/>
      <c r="L16" s="1"/>
      <c r="M16" s="1"/>
      <c r="N16" s="1"/>
      <c r="O16" s="1"/>
      <c r="P16" s="1"/>
      <c r="Q16" s="1"/>
      <c r="R16" s="1"/>
      <c r="S16" s="1"/>
      <c r="T16" s="1"/>
      <c r="U16" s="1"/>
      <c r="V16" s="1"/>
      <c r="W16" s="1"/>
      <c r="X16" s="1"/>
      <c r="Y16" s="1"/>
      <c r="Z16" s="1"/>
    </row>
    <row r="17" spans="1:26" ht="14.25" thickBot="1">
      <c r="A17" s="1"/>
      <c r="B17" s="1"/>
      <c r="C17" s="1"/>
      <c r="D17" s="1"/>
      <c r="E17" s="1"/>
      <c r="F17" s="1"/>
      <c r="G17" s="1"/>
      <c r="H17" s="1"/>
      <c r="I17" s="1"/>
      <c r="J17" s="1"/>
      <c r="K17" s="1"/>
      <c r="L17" s="1"/>
      <c r="M17" s="1"/>
      <c r="N17" s="1"/>
      <c r="O17" s="1"/>
      <c r="P17" s="1"/>
      <c r="Q17" s="1"/>
      <c r="R17" s="1"/>
      <c r="S17" s="1"/>
      <c r="T17" s="1"/>
      <c r="U17" s="1"/>
      <c r="V17" s="1"/>
      <c r="W17" s="1"/>
      <c r="X17" s="1"/>
      <c r="Y17" s="1"/>
      <c r="Z17" s="1"/>
    </row>
    <row r="18" spans="1:26" ht="14.25" thickBo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thickBo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thickBo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thickBo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thickBo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thickBo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thickBo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thickBo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thickBo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thickBo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thickBo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thickBo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thickBo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thickBo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thickBo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thickBo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thickBo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thickBo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thickBo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thickBo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thickBo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thickBo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thickBo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thickBo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thickBo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thickBo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thickBo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thickBo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thickBo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thickBo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thickBo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thickBo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thickBo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thickBo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thickBo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thickBo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thickBo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thickBo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thickBo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thickBo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thickBo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thickBo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thickBo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thickBo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thickBo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thickBo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thickBo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thickBo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thickBo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thickBo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thickBo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thickBo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thickBo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thickBo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thickBo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thickBo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thickBo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thickBo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thickBo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thickBo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thickBo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thickBo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thickBo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thickBo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thickBo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thickBo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thickBo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thickBo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thickBo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thickBo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thickBo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thickBo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thickBo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thickBo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thickBo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thickBo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thickBo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thickBo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thickBo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thickBo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thickBo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thickBo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thickBo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thickBo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thickBo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thickBo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thickBo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thickBo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thickBo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thickBo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thickBo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thickBo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thickBo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thickBo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thickBo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thickBo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thickBo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thickBo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thickBo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thickBo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thickBo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thickBo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thickBo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thickBo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thickBo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thickBo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thickBo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thickBo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thickBo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thickBo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thickBo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thickBo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thickBo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thickBo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thickBo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thickBo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thickBo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thickBo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thickBo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thickBo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thickBo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thickBo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thickBo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thickBo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thickBo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thickBo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thickBo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thickBo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thickBo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thickBo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thickBo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thickBo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thickBo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thickBo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thickBo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thickBo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thickBo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thickBo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thickBo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thickBo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thickBo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thickBo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thickBo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thickBo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thickBo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thickBo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thickBo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thickBo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thickBo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thickBo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thickBo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thickBo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thickBo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thickBo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thickBo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thickBo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thickBo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thickBo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thickBo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thickBo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thickBo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thickBo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thickBo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thickBo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thickBo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thickBo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thickBo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thickBo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thickBo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thickBo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thickBo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thickBo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thickBo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thickBo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thickBo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thickBo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thickBo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thickBo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thickBo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thickBo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thickBo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thickBo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thickBo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thickBo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thickBo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thickBo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thickBo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thickBo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thickBo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thickBo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thickBo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thickBo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thickBo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thickBo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thickBo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thickBo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thickBo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thickBo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thickBo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thickBo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thickBo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thickBo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thickBo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thickBo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thickBo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thickBo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thickBo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thickBo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thickBo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thickBo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thickBo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thickBo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thickBo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thickBo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thickBo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thickBo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thickBo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thickBo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thickBo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thickBo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thickBo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thickBo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thickBo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thickBo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thickBo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thickBo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thickBo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thickBo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thickBo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thickBo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thickBo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thickBo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thickBo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thickBo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thickBo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thickBo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thickBo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thickBo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thickBo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thickBo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thickBo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thickBo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thickBo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thickBo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thickBo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thickBo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thickBo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thickBo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thickBo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thickBo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thickBo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thickBo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thickBo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thickBo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thickBo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thickBo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thickBo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thickBo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thickBo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thickBo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thickBo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thickBo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thickBo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thickBo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thickBo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thickBo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thickBo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thickBo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thickBo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thickBo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thickBo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thickBo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thickBo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thickBo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thickBo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thickBo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thickBo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thickBo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thickBo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thickBo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thickBo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thickBo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thickBo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thickBo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thickBo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thickBo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thickBo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thickBo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thickBo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thickBo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thickBo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thickBo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thickBo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thickBo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thickBo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thickBo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thickBo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thickBo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thickBo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thickBo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thickBo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thickBo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thickBo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thickBo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thickBo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thickBo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thickBo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thickBo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thickBo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thickBo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thickBo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thickBo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thickBo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thickBo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thickBo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thickBo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thickBo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thickBo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thickBo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thickBo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thickBo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thickBo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thickBo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thickBo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thickBo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thickBo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thickBo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thickBo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thickBo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thickBo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thickBo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thickBo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thickBo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thickBo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thickBo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thickBo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thickBo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thickBo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thickBo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thickBo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thickBo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thickBo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thickBo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thickBo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thickBo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thickBo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thickBo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thickBo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thickBo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thickBo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thickBo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thickBo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thickBo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thickBo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thickBo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thickBo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thickBo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thickBo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thickBo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thickBo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thickBo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thickBo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thickBo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thickBo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thickBo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thickBo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thickBo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thickBo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thickBo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thickBo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thickBo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thickBo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thickBo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thickBo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thickBo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thickBo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thickBo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thickBo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thickBo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thickBo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thickBo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thickBo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thickBo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thickBo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thickBo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thickBo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thickBo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thickBo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thickBo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thickBo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thickBo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thickBo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thickBo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thickBo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thickBo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thickBo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thickBo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thickBo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thickBo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thickBo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thickBo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thickBo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thickBo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thickBo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thickBo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thickBo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thickBo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thickBo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thickBo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thickBo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thickBo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thickBo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thickBo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thickBo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thickBo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thickBo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thickBo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thickBo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thickBo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thickBo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thickBo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thickBo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thickBo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thickBo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thickBo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thickBo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thickBo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thickBo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thickBo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thickBo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thickBo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thickBo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thickBo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thickBo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thickBo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thickBo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thickBo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thickBo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thickBo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thickBo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thickBo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thickBo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thickBo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thickBo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thickBo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thickBo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thickBo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thickBo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thickBo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thickBo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thickBo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thickBo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thickBo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thickBo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thickBo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thickBo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thickBo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thickBo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thickBo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thickBo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thickBo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thickBo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thickBo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thickBo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thickBo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thickBo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thickBo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thickBo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thickBo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thickBo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thickBo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thickBo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thickBo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thickBo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thickBo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thickBo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thickBo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thickBo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thickBo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thickBo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thickBo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thickBo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thickBo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thickBo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thickBo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thickBo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thickBo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thickBo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thickBo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thickBo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thickBo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thickBo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thickBo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thickBo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thickBo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thickBo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thickBo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thickBo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thickBo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thickBo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thickBo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thickBo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thickBo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thickBo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thickBo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thickBo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thickBo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thickBo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thickBo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thickBo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thickBo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thickBo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thickBo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thickBo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thickBo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thickBo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thickBo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thickBo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thickBo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thickBo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thickBo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thickBo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thickBo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thickBo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thickBo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thickBo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thickBo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thickBo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thickBo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thickBo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thickBo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thickBo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thickBo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thickBo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thickBo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thickBo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thickBo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thickBo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thickBo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thickBo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thickBo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thickBo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thickBo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thickBo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thickBo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thickBo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thickBo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thickBo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thickBo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thickBo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thickBo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thickBo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thickBo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thickBo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thickBo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thickBo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thickBo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thickBo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thickBo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thickBo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thickBo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thickBo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thickBo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thickBo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thickBo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thickBo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thickBo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thickBo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thickBo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thickBo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thickBo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thickBo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thickBo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thickBo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thickBo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thickBo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thickBo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thickBo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thickBo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thickBo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thickBo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thickBo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thickBo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thickBo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thickBo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thickBo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thickBo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thickBo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thickBo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thickBo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thickBo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thickBo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thickBo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thickBo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thickBo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thickBo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thickBo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thickBo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thickBo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thickBo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thickBo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thickBo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thickBo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thickBo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thickBo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thickBo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thickBo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thickBo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thickBo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thickBo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thickBo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thickBo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thickBo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thickBo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thickBo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thickBo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thickBo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thickBo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thickBo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thickBo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thickBo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thickBo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thickBo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thickBo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thickBo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thickBo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thickBo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thickBo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thickBo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thickBo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thickBo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thickBo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thickBo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thickBo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thickBo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thickBo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thickBo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thickBo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thickBo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thickBo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thickBo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thickBo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thickBo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thickBo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thickBo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thickBo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thickBo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thickBo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thickBo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thickBo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thickBo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thickBo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thickBo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thickBo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thickBo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thickBo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thickBo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thickBo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thickBo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thickBo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thickBo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thickBo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thickBo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thickBo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thickBo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thickBo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thickBo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thickBo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thickBo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thickBo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thickBo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thickBo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thickBo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thickBo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thickBo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thickBo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thickBo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thickBo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thickBo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thickBo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thickBo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thickBo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thickBo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thickBo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thickBo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thickBo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thickBo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thickBo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thickBo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thickBo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thickBo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thickBo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thickBo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thickBo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thickBo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thickBo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thickBo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thickBo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thickBo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thickBo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thickBo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thickBo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thickBo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thickBo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thickBo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thickBo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thickBo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thickBo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thickBo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thickBo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thickBo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thickBo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thickBo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thickBo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thickBo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thickBo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thickBo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thickBo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thickBo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thickBo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thickBo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thickBo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thickBo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thickBo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thickBo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thickBo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thickBo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thickBo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thickBo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thickBo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thickBo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thickBo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thickBo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thickBo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thickBo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thickBo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thickBo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thickBo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thickBo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thickBo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thickBo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thickBo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thickBo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thickBo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thickBo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thickBo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thickBo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thickBo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thickBo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thickBo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thickBo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thickBo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thickBo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thickBo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thickBo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thickBo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thickBo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thickBo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thickBo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thickBo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thickBo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thickBo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thickBo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thickBo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thickBo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thickBo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thickBo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thickBo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thickBo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thickBo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thickBo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thickBo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thickBo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thickBo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thickBo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thickBo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thickBo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thickBo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thickBo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thickBo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thickBo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thickBo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thickBo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thickBo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thickBo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thickBo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thickBo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thickBo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thickBo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thickBo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thickBo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thickBo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thickBo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thickBo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thickBo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thickBo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thickBo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thickBo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thickBo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thickBo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thickBo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thickBo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thickBo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thickBo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thickBo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thickBo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thickBo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thickBo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thickBo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thickBo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thickBo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thickBo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thickBo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thickBo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thickBo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thickBo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thickBo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thickBo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thickBo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thickBo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thickBo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thickBo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thickBo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thickBo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thickBo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thickBo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thickBo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thickBo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thickBo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thickBo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thickBo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thickBo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thickBo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thickBo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thickBo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thickBo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thickBo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thickBo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thickBo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thickBo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thickBo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thickBo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thickBo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thickBo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thickBo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thickBo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thickBo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thickBo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thickBo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thickBo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thickBo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thickBo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thickBo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thickBo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thickBo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thickBo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thickBo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thickBo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thickBo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thickBo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thickBo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thickBo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thickBo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thickBo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thickBo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thickBo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thickBo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thickBo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thickBo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thickBo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thickBo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thickBo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thickBo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thickBo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thickBo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thickBo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thickBo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thickBo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thickBo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thickBo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thickBo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thickBo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thickBo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thickBo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thickBo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thickBo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thickBo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thickBo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thickBo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thickBo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thickBo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thickBo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thickBo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thickBo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thickBo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thickBo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thickBo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thickBo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thickBo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thickBo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thickBo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thickBo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thickBo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thickBo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thickBo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thickBo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thickBo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thickBo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thickBo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thickBo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thickBo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thickBo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thickBo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thickBo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thickBo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thickBo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thickBo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thickBo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thickBo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thickBo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thickBo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thickBo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thickBo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thickBo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thickBo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thickBo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thickBo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thickBo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thickBo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thickBo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thickBo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thickBo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thickBo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thickBo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thickBo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thickBo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thickBo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thickBo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thickBo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thickBo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thickBo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thickBo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thickBo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thickBo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thickBo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thickBo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thickBo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thickBo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thickBo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thickBo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thickBo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thickBo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thickBo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thickBo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thickBo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thickBo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thickBo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thickBo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thickBo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thickBo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thickBo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thickBo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thickBo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thickBo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thickBo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thickBo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thickBo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thickBo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thickBo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thickBo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thickBo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thickBo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thickBo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thickBo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thickBo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thickBo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thickBo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thickBo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sheetData>
  <mergeCells count="1">
    <mergeCell ref="B1:D1"/>
  </mergeCells>
  <phoneticPr fontId="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H43"/>
  <sheetViews>
    <sheetView workbookViewId="0">
      <selection activeCell="H11" sqref="H10:H11"/>
    </sheetView>
  </sheetViews>
  <sheetFormatPr defaultRowHeight="13.5"/>
  <cols>
    <col min="1" max="1" width="3.125" customWidth="1"/>
    <col min="2" max="2" width="16.25" customWidth="1"/>
    <col min="3" max="3" width="53.5" bestFit="1" customWidth="1"/>
    <col min="4" max="4" width="21.375" customWidth="1"/>
    <col min="5" max="5" width="16.5" bestFit="1" customWidth="1"/>
    <col min="6" max="6" width="15.625" customWidth="1"/>
  </cols>
  <sheetData>
    <row r="2" spans="2:8">
      <c r="B2" t="s">
        <v>100</v>
      </c>
      <c r="C2" t="s">
        <v>192</v>
      </c>
    </row>
    <row r="3" spans="2:8">
      <c r="B3" s="7" t="s">
        <v>34</v>
      </c>
      <c r="C3" s="76" t="s">
        <v>193</v>
      </c>
      <c r="D3" s="76"/>
      <c r="E3" s="6" t="s">
        <v>206</v>
      </c>
      <c r="F3">
        <f>LEN(C3)</f>
        <v>40</v>
      </c>
      <c r="G3" t="s">
        <v>53</v>
      </c>
    </row>
    <row r="4" spans="2:8">
      <c r="B4" s="12"/>
      <c r="C4" s="10"/>
      <c r="D4" s="10"/>
      <c r="H4" t="s">
        <v>54</v>
      </c>
    </row>
    <row r="5" spans="2:8">
      <c r="B5" s="7" t="s">
        <v>47</v>
      </c>
      <c r="C5" s="7" t="s">
        <v>93</v>
      </c>
      <c r="D5" s="7" t="s">
        <v>48</v>
      </c>
      <c r="E5" s="7" t="s">
        <v>104</v>
      </c>
      <c r="H5" t="s">
        <v>55</v>
      </c>
    </row>
    <row r="6" spans="2:8">
      <c r="B6" s="7" t="s">
        <v>32</v>
      </c>
      <c r="C6" s="6" t="str">
        <f>IF(C29="","",SUBSTITUTE(MID(C29,FIND("src=",C29)+5,FIND("alt",C29)-FIND("src=",C29)-7),"amp;",""))</f>
        <v>https://images-fe.ssl-images-amazon.com/images/I/31e6wHU4PkL.jpg</v>
      </c>
      <c r="D6" s="6" t="str">
        <f>アンケート!C33</f>
        <v>ワンデー　アキュビュー　ラディアント　スウィート</v>
      </c>
      <c r="E6" s="53">
        <v>2455</v>
      </c>
    </row>
    <row r="7" spans="2:8">
      <c r="B7" s="7" t="s">
        <v>31</v>
      </c>
      <c r="C7" s="6" t="str">
        <f>IF(C31="","",SUBSTITUTE(MID(C31,FIND("src=",C31)+5,FIND("alt",C31)-FIND("src=",C31)-7),"amp;",""))</f>
        <v>https://images-fe.ssl-images-amazon.com/images/I/41SIDfVK7YL.jpg</v>
      </c>
      <c r="D7" s="6" t="str">
        <f>アンケート!C46</f>
        <v>ワンデー　アキュビュー　ヴィヴィッド　スタイル</v>
      </c>
      <c r="E7" s="53">
        <v>2808</v>
      </c>
    </row>
    <row r="8" spans="2:8">
      <c r="B8" s="7" t="s">
        <v>30</v>
      </c>
      <c r="C8" s="6" t="str">
        <f>IF(C33="","",SUBSTITUTE(MID(C33,FIND("src=",C33)+5,FIND("alt",C33)-FIND("src=",C33)-7),"amp;",""))</f>
        <v>https://images-fe.ssl-images-amazon.com/images/I/41jZU3lwZIL.jpg</v>
      </c>
      <c r="D8" s="6" t="str">
        <f>アンケート!C59</f>
        <v>ワンデー　アキュビュー　ナチュラル　シャイン</v>
      </c>
      <c r="E8" s="53">
        <v>2808</v>
      </c>
    </row>
    <row r="9" spans="2:8">
      <c r="B9" s="7" t="s">
        <v>79</v>
      </c>
      <c r="C9" s="6" t="str">
        <f>IF(C35="","",SUBSTITUTE(MID(C35,FIND("src=",C35)+5,FIND("alt",C35)-FIND("src=",C35)-7),"amp;",""))</f>
        <v>https://images-fe.ssl-images-amazon.com/images/I/41C8vz9-3IL.jpg</v>
      </c>
      <c r="D9" s="6" t="str">
        <f>アンケート!C29</f>
        <v>ワンデー　アキュビュー　ラディアント　ブライト</v>
      </c>
      <c r="E9" s="53">
        <v>2779</v>
      </c>
    </row>
    <row r="10" spans="2:8">
      <c r="B10" s="7" t="s">
        <v>80</v>
      </c>
      <c r="C10" s="6" t="str">
        <f>IF(C37="","",SUBSTITUTE(MID(C37,FIND("src=",C37)+5,FIND("alt",C37)-FIND("src=",C37)-7),"amp;",""))</f>
        <v>https://images-fe.ssl-images-amazon.com/images/I/416oPudKJyL.jpg</v>
      </c>
      <c r="D10" s="6" t="str">
        <f>アンケート!C31</f>
        <v>ワンデー　アキュビュー　アクセント　スタイル</v>
      </c>
      <c r="E10" s="53">
        <v>2808</v>
      </c>
    </row>
    <row r="13" spans="2:8">
      <c r="B13" s="67" t="s">
        <v>29</v>
      </c>
      <c r="C13" s="68"/>
      <c r="D13" s="68"/>
      <c r="E13" s="68"/>
      <c r="F13" s="69"/>
    </row>
    <row r="14" spans="2:8">
      <c r="B14" s="11" t="s">
        <v>35</v>
      </c>
      <c r="C14" s="11" t="s">
        <v>36</v>
      </c>
      <c r="D14" s="11" t="s">
        <v>37</v>
      </c>
      <c r="E14" s="11" t="s">
        <v>38</v>
      </c>
      <c r="F14" s="11" t="s">
        <v>39</v>
      </c>
    </row>
    <row r="15" spans="2:8">
      <c r="B15" s="74" t="s">
        <v>32</v>
      </c>
      <c r="C15" s="76" t="str">
        <f>アンケート!C45</f>
        <v>https://www.amazon.co.jp/%E3%82%A2%E3%82%AD%E3%83%A5%E3%83%93%E3%83%A5%E3%83%BC-%E3%83%87%E3%82%A3%E3%83%95%E3%82%A1%E3%82%A4%E3%83%B3-%E3%83%A9%E3%83%87%E3%82%A3%E3%82%A2%E3%83%B3%E3%83%88%E3%82%B9%E3%82%A6%E3%82%A3%E3%83%BC%E3%83%88-%E3%80%90BC%E3%80%918-5-%E3%80%90DIA%E3%80%9114-2/product-reviews/B0736KZ913/ref=cm_cr_dp_d_show_all_top?ie=UTF8&amp;reviewerType=all_reviews</v>
      </c>
      <c r="D15" s="70">
        <f>SQL!A11+1</f>
        <v>332</v>
      </c>
      <c r="E15" s="6" t="str">
        <f>アンケート!C43</f>
        <v>20代女性</v>
      </c>
      <c r="F15" s="6" t="str">
        <f>IF(ISERROR(FIND("女",E15)),"m","w")&amp;"_"&amp;LEFT(E15,2)&amp;"_"&amp;"2"</f>
        <v>w_20_2</v>
      </c>
    </row>
    <row r="16" spans="2:8">
      <c r="B16" s="75"/>
      <c r="C16" s="76"/>
      <c r="D16" s="71"/>
      <c r="E16" s="6" t="str">
        <f>アンケート!C44</f>
        <v>20代女性</v>
      </c>
      <c r="F16" s="6" t="str">
        <f>IF(ISERROR(FIND("女",E16)),"m","w")&amp;"_"&amp;LEFT(E16,2)&amp;"_"&amp;"1"</f>
        <v>w_20_1</v>
      </c>
    </row>
    <row r="17" spans="2:6">
      <c r="B17" s="74" t="s">
        <v>31</v>
      </c>
      <c r="C17" s="76" t="str">
        <f>アンケート!C58</f>
        <v>https://www.amazon.co.jp/%E3%83%A4%E3%83%88%E3%83%9F-happiness-%E3%82%B9%E3%83%A0%E3%83%BC%E3%82%B9%E3%83%90%E3%82%AE%E3%83%BC-%E3%83%AC%E3%83%83%E3%83%89-ST-SM-RD/product-reviews/B00XJSI8DQ/ref=cm_cr_dp_d_show_all_top?ie=UTF8&amp;reviewerType=all_reviews</v>
      </c>
      <c r="D17" s="70">
        <f>IF(D15="","",D15+1)</f>
        <v>333</v>
      </c>
      <c r="E17" s="6" t="str">
        <f>アンケート!C56</f>
        <v>30代女性</v>
      </c>
      <c r="F17" s="6" t="str">
        <f>IF(ISERROR(FIND("女",E17)),"m","w")&amp;"_"&amp;LEFT(E17,2)&amp;"_"&amp;"2"</f>
        <v>w_30_2</v>
      </c>
    </row>
    <row r="18" spans="2:6">
      <c r="B18" s="75"/>
      <c r="C18" s="76"/>
      <c r="D18" s="71"/>
      <c r="E18" s="6" t="str">
        <f>アンケート!C57</f>
        <v>20代女性</v>
      </c>
      <c r="F18" s="6" t="str">
        <f>IF(ISERROR(FIND("女",E18)),"m","w")&amp;"_"&amp;LEFT(E18,2)&amp;"_"&amp;"1"</f>
        <v>w_20_1</v>
      </c>
    </row>
    <row r="19" spans="2:6">
      <c r="B19" s="74" t="s">
        <v>30</v>
      </c>
      <c r="C19" s="76" t="str">
        <f>アンケート!C71</f>
        <v>https://www.amazon.co.jp/%E3%83%AF%E3%83%B3%E3%83%87%E3%83%BC-%E3%82%A2%E3%82%AD%E3%83%A5%E3%83%93%E3%83%A5%E3%83%BC-%E3%83%87%E3%82%A3%E3%83%95%E3%82%A1%E3%82%A4%E3%83%B3-%E3%83%8A%E3%83%81%E3%83%A5%E3%83%A9%E3%83%AB%E3%82%B7%E3%83%A3%E3%82%A4%E3%83%B3-%E3%80%90BC%E3%80%918-5%E3%80%90PWR%E3%80%91-4-75/product-reviews/B00N3HWLBI/ref=cm_cr_dp_d_show_all_top?ie=UTF8&amp;reviewerType=all_reviews</v>
      </c>
      <c r="D19" s="70">
        <f>IF(D17="","",D17+1)</f>
        <v>334</v>
      </c>
      <c r="E19" s="6" t="str">
        <f>アンケート!C69</f>
        <v>20代女性</v>
      </c>
      <c r="F19" s="6" t="str">
        <f>IF(ISERROR(FIND("女",E19)),"m","w")&amp;"_"&amp;LEFT(E19,2)&amp;"_"&amp;"2"</f>
        <v>w_20_2</v>
      </c>
    </row>
    <row r="20" spans="2:6">
      <c r="B20" s="75"/>
      <c r="C20" s="76"/>
      <c r="D20" s="71"/>
      <c r="E20" s="6" t="str">
        <f>アンケート!C70</f>
        <v>20代女性</v>
      </c>
      <c r="F20" s="6" t="str">
        <f t="shared" ref="F20" si="0">IF(ISERROR(FIND("女",E20)),"m","w")&amp;"_"&amp;LEFT(E20,2)&amp;"_"&amp;"1"</f>
        <v>w_20_1</v>
      </c>
    </row>
    <row r="21" spans="2:6">
      <c r="B21" s="74" t="s">
        <v>81</v>
      </c>
      <c r="C21" s="78" t="str">
        <f>アンケート!C84</f>
        <v>https://www.amazon.co.jp/%E3%83%AF%E3%83%B3%E3%83%87%E3%83%BC-%E3%82%A2%E3%82%AD%E3%83%A5%E3%83%93%E3%83%A5%E3%83%BC-%E3%83%87%E3%82%A3%E3%83%95%E3%82%A1%E3%82%A4%E3%83%B3-%E3%83%A9%E3%83%87%E3%82%A3%E3%82%A2%E3%83%B3%E3%83%88%E3%83%96%E3%83%A9%E3%82%A4%E3%83%88-%E3%80%90BC%E3%80%918-5%E3%80%90PWR%E3%80%91-2-50/product-reviews/B01HJGG0KQ/ref=cm_cr_dp_d_show_all_top?ie=UTF8&amp;reviewerType=all_reviews</v>
      </c>
      <c r="D21" s="70">
        <f>IF(D19="","",D19+1)</f>
        <v>335</v>
      </c>
      <c r="E21" s="6" t="str">
        <f>アンケート!C82</f>
        <v>20代女性</v>
      </c>
      <c r="F21" s="6" t="str">
        <f>IF(ISERROR(FIND("女",E21)),"m","w")&amp;"_"&amp;LEFT(E21,2)&amp;"_"&amp;"2"</f>
        <v>w_20_2</v>
      </c>
    </row>
    <row r="22" spans="2:6">
      <c r="B22" s="75"/>
      <c r="C22" s="79"/>
      <c r="D22" s="71"/>
      <c r="E22" s="6" t="str">
        <f>アンケート!C83</f>
        <v>20代女性</v>
      </c>
      <c r="F22" s="6" t="str">
        <f t="shared" ref="F22" si="1">IF(ISERROR(FIND("女",E22)),"m","w")&amp;"_"&amp;LEFT(E22,2)&amp;"_"&amp;"1"</f>
        <v>w_20_1</v>
      </c>
    </row>
    <row r="23" spans="2:6">
      <c r="B23" s="74" t="s">
        <v>82</v>
      </c>
      <c r="C23" s="78" t="str">
        <f>アンケート!C97</f>
        <v>https://www.amazon.co.jp/%E3%83%AF%E3%83%B3%E3%83%87%E3%83%BC-%E3%82%A2%E3%82%AD%E3%83%A5%E3%83%93%E3%83%A5%E3%83%BC-%E3%83%87%E3%82%A3%E3%83%95%E3%82%A1%E3%82%A4%E3%83%B3-%E3%82%A2%E3%82%AF%E3%82%BB%E3%83%B3%E3%83%88%E3%82%B9%E3%82%BF%E3%82%A4%E3%83%AB-%E3%80%90BC%E3%80%918-5%E3%80%90PWR%E3%80%91%C2%B10-00/product-reviews/B00M9XGYII/ref=cm_cr_dp_d_show_all_top?ie=UTF8&amp;reviewerType=all_reviews</v>
      </c>
      <c r="D23" s="70">
        <f>IF(D21="","",D21+1)</f>
        <v>336</v>
      </c>
      <c r="E23" s="6" t="str">
        <f>アンケート!C95</f>
        <v>20代女性</v>
      </c>
      <c r="F23" s="6" t="str">
        <f>IF(ISERROR(FIND("女",E23)),"m","w")&amp;"_"&amp;LEFT(E23,2)&amp;"_"&amp;"2"</f>
        <v>w_20_2</v>
      </c>
    </row>
    <row r="24" spans="2:6">
      <c r="B24" s="75"/>
      <c r="C24" s="79"/>
      <c r="D24" s="71"/>
      <c r="E24" s="6" t="str">
        <f>アンケート!C96</f>
        <v>30代女性</v>
      </c>
      <c r="F24" s="6" t="str">
        <f t="shared" ref="F24" si="2">IF(ISERROR(FIND("女",E24)),"m","w")&amp;"_"&amp;LEFT(E24,2)&amp;"_"&amp;"1"</f>
        <v>w_30_1</v>
      </c>
    </row>
    <row r="25" spans="2:6">
      <c r="D25" s="10"/>
    </row>
    <row r="26" spans="2:6">
      <c r="D26" s="10"/>
    </row>
    <row r="27" spans="2:6">
      <c r="B27" s="72" t="s">
        <v>40</v>
      </c>
      <c r="C27" s="72"/>
      <c r="D27" s="72"/>
      <c r="E27" s="72"/>
      <c r="F27" s="72"/>
    </row>
    <row r="28" spans="2:6">
      <c r="B28" s="13" t="s">
        <v>47</v>
      </c>
      <c r="C28" s="13" t="s">
        <v>44</v>
      </c>
      <c r="D28" s="72" t="s">
        <v>45</v>
      </c>
      <c r="E28" s="72"/>
      <c r="F28" s="13" t="s">
        <v>46</v>
      </c>
    </row>
    <row r="29" spans="2:6">
      <c r="B29" s="72" t="s">
        <v>41</v>
      </c>
      <c r="C29" s="6" t="s">
        <v>194</v>
      </c>
      <c r="D29" s="73" t="str">
        <f t="shared" ref="D29:D34" si="3">IF(C29="","",SUBSTITUTE(MID(C29,FIND("href=",C29)+6,FIND("rel=",C29)-FIND("href=",C29)-8),"amp;",""))</f>
        <v>//af.moshimo.com/af/c/click?a_id=988731&amp;p_id=170&amp;pc_id=185&amp;pl_id=4062&amp;url=https%3A%2F%2Fwww.amazon.co.jp%2F%25E3%2582%25A2%25E3%2582%25AD%25E3%2583%25A5%25E3%2583%2593%25E3%2583%25A5%25E3%2583%25BC-%25E3%2583%2587%25E3%2582%25A3%25E3%2583%2595%25E3%2582%25A1%25E3%2582%25A4%25E3%2583%25B3-%25E3%2583%25A9%25E3%2583%2587%25E3%2582%25A3%25E3%2582%25A2%25E3%2583%25B3%25E3%2583%2588%25E3%2582%25B9%25E3%2582%25A6%25E3%2582%25A3%25E3%2583%25BC%25E3%2583%2588-%25E3%2580%2590BC%25E3%2580%25918-5-%25E3%2580%2590DIA%25E3%2580%259114-2%2Fdp%2FB0736KPR72</v>
      </c>
      <c r="E29" s="73"/>
      <c r="F29" s="6" t="str">
        <f>IF(ISERROR(FIND("amazon",C29)),IF(ISERROR(FIND("rakuten",C29)),"","楽天"),"Amazon")</f>
        <v>Amazon</v>
      </c>
    </row>
    <row r="30" spans="2:6">
      <c r="B30" s="72"/>
      <c r="C30" s="6" t="s">
        <v>195</v>
      </c>
      <c r="D30" s="73" t="str">
        <f t="shared" si="3"/>
        <v>//af.moshimo.com/af/c/click?a_id=988729&amp;p_id=54&amp;pc_id=54&amp;pl_id=616&amp;url=https%3A%2F%2Fitem.rakuten.co.jp%2Fcontaro%2Fy387010-2%2F&amp;m=http%3A%2F%2Fm.rakuten.co.jp%2Fcontaro%2Fi%2F10000450%2F&amp;r_v=g00sqnj3.9tq3ecd4.g00sqnj3.9tq3fc02</v>
      </c>
      <c r="E30" s="73"/>
      <c r="F30" s="6" t="str">
        <f t="shared" ref="F30:F38" si="4">IF(ISERROR(FIND("amazon",C30)),IF(ISERROR(FIND("rakuten",C30)),"","楽天"),"Amazon")</f>
        <v>楽天</v>
      </c>
    </row>
    <row r="31" spans="2:6">
      <c r="B31" s="72" t="s">
        <v>42</v>
      </c>
      <c r="C31" s="6" t="s">
        <v>196</v>
      </c>
      <c r="D31" s="73" t="str">
        <f t="shared" si="3"/>
        <v>//af.moshimo.com/af/c/click?a_id=988731&amp;p_id=170&amp;pc_id=185&amp;pl_id=4062&amp;url=https%3A%2F%2Fwww.amazon.co.jp%2F%25E3%2583%25AF%25E3%2583%25B3%25E3%2583%2587%25E3%2583%25BC-%25E3%2582%25A2%25E3%2582%25AD%25E3%2583%25A5%25E3%2583%2593%25E3%2583%25A5%25E3%2583%25BC-%25E3%2583%2587%25E3%2582%25A3%25E3%2583%2595%25E3%2582%25A1%25E3%2582%25A4%25E3%2583%25B3-%25E3%2583%25B4%25E3%2582%25A3%25E3%2583%25B4%25E3%2582%25A3%25E3%2583%2583%25E3%2583%2589%25E3%2582%25B9%25E3%2582%25BF%25E3%2582%25A4%25E3%2583%25AB-%25E3%2580%2590BC%25E3%2580%25918-5%25E3%2580%2590PWR%25E3%2580%2591-5-75%2Fdp%2FB00NWEDCOC</v>
      </c>
      <c r="E31" s="73"/>
      <c r="F31" s="6" t="str">
        <f t="shared" si="4"/>
        <v>Amazon</v>
      </c>
    </row>
    <row r="32" spans="2:6">
      <c r="B32" s="72"/>
      <c r="C32" s="6" t="s">
        <v>197</v>
      </c>
      <c r="D32" s="73" t="str">
        <f t="shared" si="3"/>
        <v>//af.moshimo.com/af/c/click?a_id=988729&amp;p_id=54&amp;pc_id=54&amp;pl_id=616&amp;url=https%3A%2F%2Fitem.rakuten.co.jp%2Feyemake%2Fjj1dadmv-2%2F&amp;m=http%3A%2F%2Fm.rakuten.co.jp%2Feyemake%2Fi%2F10000144%2F&amp;r_v=g00s2zu3.9tq3e6c8.g00s2zu3.9tq3fca1</v>
      </c>
      <c r="E32" s="73"/>
      <c r="F32" s="6" t="str">
        <f t="shared" si="4"/>
        <v>楽天</v>
      </c>
    </row>
    <row r="33" spans="2:6">
      <c r="B33" s="72" t="s">
        <v>43</v>
      </c>
      <c r="C33" s="6" t="s">
        <v>198</v>
      </c>
      <c r="D33" s="73" t="str">
        <f t="shared" si="3"/>
        <v>//af.moshimo.com/af/c/click?a_id=988731&amp;p_id=170&amp;pc_id=185&amp;pl_id=4062&amp;url=https%3A%2F%2Fwww.amazon.co.jp%2F%25E3%2583%25AF%25E3%2583%25B3%25E3%2583%2587%25E3%2583%25BC-%25E3%2582%25A2%25E3%2582%25AD%25E3%2583%25A5%25E3%2583%2593%25E3%2583%25A5%25E3%2583%25BC-%25E3%2583%2587%25E3%2582%25A3%25E3%2583%2595%25E3%2582%25A1%25E3%2582%25A4%25E3%2583%25B3-%25E3%2583%258A%25E3%2583%2581%25E3%2583%25A5%25E3%2583%25A9%25E3%2583%25AB%25E3%2582%25B7%25E3%2583%25A3%25E3%2582%25A4%25E3%2583%25B3-%25E3%2580%2590BC%25E3%2580%25918-5%25E3%2580%2590PWR%25E3%2580%2591-4-50%2Fdp%2FB00N3HXD74</v>
      </c>
      <c r="E33" s="73"/>
      <c r="F33" s="6" t="str">
        <f t="shared" si="4"/>
        <v>Amazon</v>
      </c>
    </row>
    <row r="34" spans="2:6">
      <c r="B34" s="72"/>
      <c r="C34" s="6" t="s">
        <v>199</v>
      </c>
      <c r="D34" s="73" t="str">
        <f t="shared" si="3"/>
        <v>//af.moshimo.com/af/c/click?a_id=988729&amp;p_id=54&amp;pc_id=54&amp;pl_id=616&amp;url=https%3A%2F%2Fitem.rakuten.co.jp%2Feyemake%2Fjj1dadmn-2%2F&amp;m=http%3A%2F%2Fm.rakuten.co.jp%2Feyemake%2Fi%2F10000135%2F&amp;r_v=g00s2zu3.9tq3e6c8.g00s2zu3.9tq3fca1</v>
      </c>
      <c r="E34" s="73"/>
      <c r="F34" s="6" t="str">
        <f t="shared" si="4"/>
        <v>楽天</v>
      </c>
    </row>
    <row r="35" spans="2:6">
      <c r="B35" s="72" t="s">
        <v>81</v>
      </c>
      <c r="C35" s="6" t="s">
        <v>200</v>
      </c>
      <c r="D35" s="73" t="str">
        <f t="shared" ref="D35:D38" si="5">IF(C35="","",SUBSTITUTE(MID(C35,FIND("href=",C35)+6,FIND("rel=",C35)-FIND("href=",C35)-8),"amp;",""))</f>
        <v>//af.moshimo.com/af/c/click?a_id=988731&amp;p_id=170&amp;pc_id=185&amp;pl_id=4062&amp;url=https%3A%2F%2Fwww.amazon.co.jp%2F%25E3%2583%25AF%25E3%2583%25B3%25E3%2583%2587%25E3%2583%25BC-%25E3%2582%25A2%25E3%2582%25AD%25E3%2583%25A5%25E3%2583%2593%25E3%2583%25A5%25E3%2583%25BC-%25E3%2583%2587%25E3%2582%25A3%25E3%2583%2595%25E3%2582%25A1%25E3%2582%25A4%25E3%2583%25B3-%25E3%2583%25A9%25E3%2583%2587%25E3%2582%25A3%25E3%2582%25A2%25E3%2583%25B3%25E3%2583%2588%25E3%2583%2596%25E3%2583%25A9%25E3%2582%25A4%25E3%2583%2588-%25E3%2580%2590BC%25E3%2580%25918-5%25E3%2580%2590PWR%25E3%2580%2591-2-75%2Fdp%2FB01HJGG0ME</v>
      </c>
      <c r="E35" s="73"/>
      <c r="F35" s="6" t="str">
        <f t="shared" si="4"/>
        <v>Amazon</v>
      </c>
    </row>
    <row r="36" spans="2:6">
      <c r="B36" s="72"/>
      <c r="C36" s="6" t="s">
        <v>201</v>
      </c>
      <c r="D36" s="73" t="str">
        <f t="shared" si="5"/>
        <v>//af.moshimo.com/af/c/click?a_id=988729&amp;p_id=54&amp;pc_id=54&amp;pl_id=616&amp;url=https%3A%2F%2Fitem.rakuten.co.jp%2Feyemake%2Fjj1dadrb%2F&amp;m=http%3A%2F%2Fm.rakuten.co.jp%2Feyemake%2Fi%2F10000967%2F&amp;r_v=g00s2zu3.9tq3e6c8.g00s2zu3.9tq3fca1</v>
      </c>
      <c r="E36" s="73"/>
      <c r="F36" s="6" t="str">
        <f t="shared" si="4"/>
        <v>楽天</v>
      </c>
    </row>
    <row r="37" spans="2:6">
      <c r="B37" s="72" t="s">
        <v>82</v>
      </c>
      <c r="C37" s="6" t="s">
        <v>202</v>
      </c>
      <c r="D37" s="73" t="str">
        <f t="shared" si="5"/>
        <v>//af.moshimo.com/af/c/click?a_id=988731&amp;p_id=170&amp;pc_id=185&amp;pl_id=4062&amp;url=https%3A%2F%2Fwww.amazon.co.jp%2F%25E3%2583%25AF%25E3%2583%25B3%25E3%2583%2587%25E3%2583%25BC-%25E3%2582%25A2%25E3%2582%25AD%25E3%2583%25A5%25E3%2583%2593%25E3%2583%25A5%25E3%2583%25BC-%25E3%2583%2587%25E3%2582%25A3%25E3%2583%2595%25E3%2582%25A1%25E3%2582%25A4%25E3%2583%25B3-%25E3%2582%25A2%25E3%2582%25AF%25E3%2582%25BB%25E3%2583%25B3%25E3%2583%2588%25E3%2582%25B9%25E3%2582%25BF%25E3%2582%25A4%25E3%2583%25AB-%25E3%2580%2590BC%25E3%2580%25918-5%25E3%2580%2590PWR%25E3%2580%2591-1-50%2Fdp%2FB00M9XH3LA</v>
      </c>
      <c r="E37" s="73"/>
      <c r="F37" s="6" t="str">
        <f t="shared" si="4"/>
        <v>Amazon</v>
      </c>
    </row>
    <row r="38" spans="2:6">
      <c r="B38" s="72"/>
      <c r="C38" s="6" t="s">
        <v>203</v>
      </c>
      <c r="D38" s="73" t="str">
        <f t="shared" si="5"/>
        <v>//af.moshimo.com/af/c/click?a_id=988729&amp;p_id=54&amp;pc_id=54&amp;pl_id=616&amp;url=https%3A%2F%2Fitem.rakuten.co.jp%2Feyemake%2Fjj1dadma-2%2F&amp;m=http%3A%2F%2Fm.rakuten.co.jp%2Feyemake%2Fi%2F10000128%2F&amp;r_v=g00s2zu3.9tq3e6c8.g00s2zu3.9tq3fca1</v>
      </c>
      <c r="E38" s="73"/>
      <c r="F38" s="6" t="str">
        <f t="shared" si="4"/>
        <v>楽天</v>
      </c>
    </row>
    <row r="39" spans="2:6">
      <c r="D39" s="10"/>
    </row>
    <row r="41" spans="2:6">
      <c r="B41" s="77" t="s">
        <v>92</v>
      </c>
      <c r="C41" s="77"/>
      <c r="D41" s="77"/>
      <c r="E41" s="77"/>
      <c r="F41" s="77"/>
    </row>
    <row r="42" spans="2:6">
      <c r="B42" s="48" t="s">
        <v>90</v>
      </c>
      <c r="C42" s="76"/>
      <c r="D42" s="76"/>
      <c r="E42" s="76"/>
      <c r="F42" s="76"/>
    </row>
    <row r="43" spans="2:6">
      <c r="B43" s="48" t="s">
        <v>91</v>
      </c>
      <c r="C43" s="76"/>
      <c r="D43" s="76"/>
      <c r="E43" s="76"/>
      <c r="F43" s="76"/>
    </row>
  </sheetData>
  <mergeCells count="37">
    <mergeCell ref="C3:D3"/>
    <mergeCell ref="B41:F41"/>
    <mergeCell ref="C42:F42"/>
    <mergeCell ref="C43:F43"/>
    <mergeCell ref="B35:B36"/>
    <mergeCell ref="D35:E35"/>
    <mergeCell ref="D36:E36"/>
    <mergeCell ref="B37:B38"/>
    <mergeCell ref="D37:E37"/>
    <mergeCell ref="D38:E38"/>
    <mergeCell ref="B21:B22"/>
    <mergeCell ref="C21:C22"/>
    <mergeCell ref="D21:D22"/>
    <mergeCell ref="B23:B24"/>
    <mergeCell ref="C23:C24"/>
    <mergeCell ref="D23:D24"/>
    <mergeCell ref="B17:B18"/>
    <mergeCell ref="B15:B16"/>
    <mergeCell ref="C19:C20"/>
    <mergeCell ref="C17:C18"/>
    <mergeCell ref="C15:C16"/>
    <mergeCell ref="B13:F13"/>
    <mergeCell ref="D19:D20"/>
    <mergeCell ref="B33:B34"/>
    <mergeCell ref="B31:B32"/>
    <mergeCell ref="B29:B30"/>
    <mergeCell ref="D28:E28"/>
    <mergeCell ref="D30:E30"/>
    <mergeCell ref="D31:E31"/>
    <mergeCell ref="D29:E29"/>
    <mergeCell ref="D32:E32"/>
    <mergeCell ref="D33:E33"/>
    <mergeCell ref="D34:E34"/>
    <mergeCell ref="B27:F27"/>
    <mergeCell ref="D17:D18"/>
    <mergeCell ref="D15:D16"/>
    <mergeCell ref="B19:B20"/>
  </mergeCells>
  <phoneticPr fontId="1"/>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52"/>
  <sheetViews>
    <sheetView tabSelected="1" topLeftCell="A259" workbookViewId="0">
      <selection activeCell="A269" sqref="A269"/>
    </sheetView>
  </sheetViews>
  <sheetFormatPr defaultRowHeight="13.5"/>
  <cols>
    <col min="1" max="1" width="67.375" bestFit="1" customWidth="1"/>
  </cols>
  <sheetData>
    <row r="1" spans="1:1">
      <c r="A1" t="str">
        <f>入力シート!C3</f>
        <v>【ワンデーアキュビュー ディファインのランキング】特徴とおすすめポイントのまとめ</v>
      </c>
    </row>
    <row r="2" spans="1:1">
      <c r="A2" s="4" t="str">
        <f>CONCATENATE("&lt;h2&gt;はじめに ",入力シート!E3,"&lt;/h2&gt;")</f>
        <v>&lt;h2&gt;はじめに 【ワンデーアキュビュー ディファインのランキング】&lt;/h2&gt;</v>
      </c>
    </row>
    <row r="3" spans="1:1">
      <c r="A3" s="4" t="s">
        <v>88</v>
      </c>
    </row>
    <row r="4" spans="1:1">
      <c r="A4" s="4"/>
    </row>
    <row r="5" spans="1:1">
      <c r="A5" s="4" t="s">
        <v>97</v>
      </c>
    </row>
    <row r="6" spans="1:1">
      <c r="A6" s="4" t="s">
        <v>18</v>
      </c>
    </row>
    <row r="7" spans="1:1">
      <c r="A7" s="5" t="s">
        <v>19</v>
      </c>
    </row>
    <row r="8" spans="1:1">
      <c r="A8" s="4" t="str">
        <f>CONCATENATE("&lt;li&gt;", アンケート!C98, "&lt;/li&gt;")</f>
        <v>&lt;li&gt;自然なカラコンを探している方&lt;/li&gt;</v>
      </c>
    </row>
    <row r="9" spans="1:1">
      <c r="A9" s="4" t="str">
        <f>CONCATENATE("&lt;li&gt;", アンケート!C99, "&lt;/li&gt;")</f>
        <v>&lt;li&gt;黒目や茶色い目など自分の目の色に合うカラコンを探している方&lt;/li&gt;</v>
      </c>
    </row>
    <row r="10" spans="1:1">
      <c r="A10" s="4" t="str">
        <f>CONCATENATE("&lt;li&gt;", アンケート!C100, "&lt;/li&gt;")</f>
        <v>&lt;li&gt;会社や学校などにつけていける、バレないカラコンを探している方&lt;/li&gt;</v>
      </c>
    </row>
    <row r="11" spans="1:1">
      <c r="A11" s="4" t="s">
        <v>20</v>
      </c>
    </row>
    <row r="12" spans="1:1">
      <c r="A12" s="4" t="s">
        <v>21</v>
      </c>
    </row>
    <row r="13" spans="1:1">
      <c r="A13" t="s">
        <v>101</v>
      </c>
    </row>
    <row r="14" spans="1:1">
      <c r="A14" s="4"/>
    </row>
    <row r="15" spans="1:1" s="40" customFormat="1">
      <c r="A15" s="49"/>
    </row>
    <row r="16" spans="1:1">
      <c r="A16" s="4" t="str">
        <f>"&lt;h2&gt;"&amp;アンケート!C2&amp;"の選び方のポイント&lt;/h2&gt;"</f>
        <v>&lt;h2&gt;ワンデーアーキュビューの選び方のポイント&lt;/h2&gt;</v>
      </c>
    </row>
    <row r="17" spans="1:1">
      <c r="A17" s="4" t="s">
        <v>86</v>
      </c>
    </row>
    <row r="18" spans="1:1">
      <c r="A18" s="4" t="s">
        <v>83</v>
      </c>
    </row>
    <row r="19" spans="1:1">
      <c r="A19" s="4" t="str">
        <f>"&lt;li&gt;"&amp;アンケート!C8&amp;"&lt;/li&gt;"</f>
        <v>&lt;li&gt;ラディアン　シック（ゴールデンブラウン）&lt;/li&gt;</v>
      </c>
    </row>
    <row r="20" spans="1:1">
      <c r="A20" s="4" t="str">
        <f>"&lt;li&gt;"&amp;アンケート!C10&amp;"&lt;/li&gt;"</f>
        <v>&lt;li&gt;ラディアント　スウィート（エスプレッソブラウン）&lt;/li&gt;</v>
      </c>
    </row>
    <row r="21" spans="1:1">
      <c r="A21" s="4" t="str">
        <f>"&lt;li&gt;"&amp;アンケート!C12&amp;"&lt;/li&gt;"</f>
        <v>&lt;li&gt;ラディアント　ブライト（ライトモカ）&lt;/li&gt;</v>
      </c>
    </row>
    <row r="22" spans="1:1">
      <c r="A22" s="4" t="str">
        <f>"&lt;li&gt;"&amp;アンケート!C14&amp;"&lt;/li&gt;"</f>
        <v>&lt;li&gt;ラディアント　チャーム（リッチハ二―グレー）&lt;/li&gt;</v>
      </c>
    </row>
    <row r="23" spans="1:1">
      <c r="A23" s="4" t="s">
        <v>84</v>
      </c>
    </row>
    <row r="24" spans="1:1">
      <c r="A24" s="4" t="s">
        <v>85</v>
      </c>
    </row>
    <row r="25" spans="1:1">
      <c r="A25" t="str">
        <f>"&lt;h3&gt;"&amp;アンケート!C2&amp;"ポイント①：　"&amp;アンケート!C8&amp;"&lt;/h3&gt;"</f>
        <v>&lt;h3&gt;ワンデーアーキュビューポイント①：　ラディアン　シック（ゴールデンブラウン）&lt;/h3&gt;</v>
      </c>
    </row>
    <row r="26" spans="1:1">
      <c r="A26" s="4" t="s">
        <v>7</v>
      </c>
    </row>
    <row r="27" spans="1:1">
      <c r="A27" s="4">
        <f>アンケート!C9</f>
        <v>0</v>
      </c>
    </row>
    <row r="28" spans="1:1">
      <c r="A28" s="4" t="s">
        <v>8</v>
      </c>
    </row>
    <row r="29" spans="1:1">
      <c r="A29" t="str">
        <f>"&lt;h3&gt;"&amp;アンケート!C2&amp;"ポイント②：　"&amp;アンケート!C10&amp;"&lt;/h3&gt;"</f>
        <v>&lt;h3&gt;ワンデーアーキュビューポイント②：　ラディアント　スウィート（エスプレッソブラウン）&lt;/h3&gt;</v>
      </c>
    </row>
    <row r="30" spans="1:1">
      <c r="A30" s="4" t="s">
        <v>7</v>
      </c>
    </row>
    <row r="31" spans="1:1">
      <c r="A31" s="4">
        <f>アンケート!C11</f>
        <v>0</v>
      </c>
    </row>
    <row r="32" spans="1:1">
      <c r="A32" s="4" t="s">
        <v>8</v>
      </c>
    </row>
    <row r="33" spans="1:1">
      <c r="A33" t="str">
        <f>"&lt;h3&gt;"&amp;アンケート!C2&amp;"ポイント③：　"&amp;アンケート!C12&amp;"&lt;/h3&gt;"</f>
        <v>&lt;h3&gt;ワンデーアーキュビューポイント③：　ラディアント　ブライト（ライトモカ）&lt;/h3&gt;</v>
      </c>
    </row>
    <row r="34" spans="1:1">
      <c r="A34" s="4" t="s">
        <v>7</v>
      </c>
    </row>
    <row r="35" spans="1:1">
      <c r="A35" s="4">
        <f>アンケート!C13</f>
        <v>0</v>
      </c>
    </row>
    <row r="36" spans="1:1">
      <c r="A36" s="4" t="s">
        <v>8</v>
      </c>
    </row>
    <row r="37" spans="1:1">
      <c r="A37" t="str">
        <f>"&lt;h3&gt;"&amp;アンケート!C2&amp;"ポイント④：　"&amp;アンケート!C14&amp;"&lt;/h3&gt;"</f>
        <v>&lt;h3&gt;ワンデーアーキュビューポイント④：　ラディアント　チャーム（リッチハ二―グレー）&lt;/h3&gt;</v>
      </c>
    </row>
    <row r="38" spans="1:1">
      <c r="A38" s="4" t="s">
        <v>7</v>
      </c>
    </row>
    <row r="39" spans="1:1">
      <c r="A39" s="4" t="str">
        <f>アンケート!C15</f>
        <v>ナチュラル　シャイン（シャイニーグレー）
ヴィヴィッド　スタイル（キャメルブラウン）
アクセント　スタイル（ルーセントブラック）</v>
      </c>
    </row>
    <row r="40" spans="1:1">
      <c r="A40" s="4" t="s">
        <v>8</v>
      </c>
    </row>
    <row r="41" spans="1:1">
      <c r="A41" s="4"/>
    </row>
    <row r="42" spans="1:1">
      <c r="A42" s="4"/>
    </row>
    <row r="43" spans="1:1">
      <c r="A43" s="4"/>
    </row>
    <row r="44" spans="1:1">
      <c r="A44" s="4"/>
    </row>
    <row r="45" spans="1:1">
      <c r="A45" s="4" t="str">
        <f>"&lt;h2&gt;"&amp;アンケート!C101&amp;"&lt;/h2&gt;"</f>
        <v>&lt;h2&gt;ワンデー　アキュビュー　ディファイン　シリーズについて&lt;/h2&gt;</v>
      </c>
    </row>
    <row r="46" spans="1:1">
      <c r="A46" s="4" t="s">
        <v>88</v>
      </c>
    </row>
    <row r="47" spans="1:1">
      <c r="A47" s="4" t="str">
        <f>アンケート!C102</f>
        <v>ワンデーアキュビュー　ディファンモイストの特徴は、快適な付け心地を追及した点です。
カラコンを使っていると、目が乾燥してシュパシュパしたり、コンタクトがずれたりするカラコンが多いと思います。
しかし、ワンデーアキュビュー　ディファインモイストは、「保湿成分」が配合されているため、うるおいをキープして一日中快適な付け心地ちを実現しています。
また、ワンデーアキュビュー　ディファインモイストは、７つの種類がありますが、どれをとっても自然さにこだわったデザインとなっています。
カラコンっぽさが苦手・・・という方にとっては、ピッタリのシリーズだと思います。</v>
      </c>
    </row>
    <row r="48" spans="1:1">
      <c r="A48" s="4" t="s">
        <v>89</v>
      </c>
    </row>
    <row r="49" spans="1:1">
      <c r="A49" s="4"/>
    </row>
    <row r="50" spans="1:1" s="40" customFormat="1"/>
    <row r="51" spans="1:1">
      <c r="A51" s="4" t="s">
        <v>120</v>
      </c>
    </row>
    <row r="52" spans="1:1">
      <c r="A52" s="4" t="s">
        <v>22</v>
      </c>
    </row>
    <row r="53" spans="1:1">
      <c r="A53" s="4" t="s">
        <v>118</v>
      </c>
    </row>
    <row r="54" spans="1:1">
      <c r="A54" s="9" t="str">
        <f>"&lt;img class=""margin-bottom-0"" src=""http://shomty.com/wp-content/uploads/img/parts/positionMap/"&amp;アンケート!C32&amp;".jpg"" /&gt;"</f>
        <v>&lt;img class="margin-bottom-0" src="http://shomty.com/wp-content/uploads/img/parts/positionMap/3.jpg" /&gt;</v>
      </c>
    </row>
    <row r="55" spans="1:1">
      <c r="A55" s="9" t="s">
        <v>26</v>
      </c>
    </row>
    <row r="56" spans="1:1">
      <c r="A56" s="9" t="s">
        <v>121</v>
      </c>
    </row>
    <row r="57" spans="1:1">
      <c r="A57" s="9" t="s">
        <v>122</v>
      </c>
    </row>
    <row r="58" spans="1:1">
      <c r="A58" s="9" t="s">
        <v>123</v>
      </c>
    </row>
    <row r="59" spans="1:1">
      <c r="A59" s="9" t="str">
        <f>"今回紹介する『"&amp;アンケート!C2&amp;"』は「価格と品質」どちらを重要視したのかをあらわした図です。"</f>
        <v>今回紹介する『ワンデーアーキュビュー』は「価格と品質」どちらを重要視したのかをあらわした図です。</v>
      </c>
    </row>
    <row r="60" spans="1:1">
      <c r="A60" s="4"/>
    </row>
    <row r="61" spans="1:1">
      <c r="A61" s="9" t="s">
        <v>124</v>
      </c>
    </row>
    <row r="62" spans="1:1">
      <c r="A62" s="9" t="s">
        <v>52</v>
      </c>
    </row>
    <row r="63" spans="1:1">
      <c r="A63" s="4" t="s">
        <v>26</v>
      </c>
    </row>
    <row r="64" spans="1:1">
      <c r="A64" s="4" t="s">
        <v>21</v>
      </c>
    </row>
    <row r="65" spans="1:1">
      <c r="A65" s="4"/>
    </row>
    <row r="66" spans="1:1">
      <c r="A66" t="str">
        <f>CONCATENATE("&lt;h2&gt;",アンケート!C2," ランキング&lt;/h2&gt;")</f>
        <v>&lt;h2&gt;ワンデーアーキュビュー ランキング&lt;/h2&gt;</v>
      </c>
    </row>
    <row r="67" spans="1:1">
      <c r="A67" t="s">
        <v>108</v>
      </c>
    </row>
    <row r="68" spans="1:1">
      <c r="A68" t="str">
        <f>アンケート!C103</f>
        <v>それでは、ここからワンデーアキュビュー　ディファインのランキングを紹介します。
目の色や目的によって選ぶ基準は人によって変わってくると思いますので、それぞれの特徴を参考にしてみてください。</v>
      </c>
    </row>
    <row r="70" spans="1:1">
      <c r="A70" t="str">
        <f>"それでは、"&amp;アンケート!C2&amp;"ランキングを紹介していきます！"</f>
        <v>それでは、ワンデーアーキュビューランキングを紹介していきます！</v>
      </c>
    </row>
    <row r="71" spans="1:1">
      <c r="A71" t="s">
        <v>109</v>
      </c>
    </row>
    <row r="72" spans="1:1" s="40" customFormat="1"/>
    <row r="73" spans="1:1">
      <c r="A73" t="s">
        <v>119</v>
      </c>
    </row>
    <row r="74" spans="1:1">
      <c r="A74" t="s">
        <v>110</v>
      </c>
    </row>
    <row r="75" spans="1:1">
      <c r="A75" t="s">
        <v>111</v>
      </c>
    </row>
    <row r="76" spans="1:1">
      <c r="A76" t="s">
        <v>106</v>
      </c>
    </row>
    <row r="77" spans="1:1">
      <c r="A77" t="str">
        <f>CONCATENATE("&lt;div&gt;",アンケート!C31,"&lt;/div&gt;")</f>
        <v>&lt;div&gt;ワンデー　アキュビュー　アクセント　スタイル&lt;/div&gt;</v>
      </c>
    </row>
    <row r="78" spans="1:1">
      <c r="A78" t="s">
        <v>112</v>
      </c>
    </row>
    <row r="79" spans="1:1">
      <c r="A79" t="str">
        <f>"&lt;div class=""position_price""&gt;&lt;span class=""suffix_price""&gt;価格：&lt;/span&gt;&lt;span class=""price""&gt;￥"&amp;TEXT(入力シート!E10,"#,##0")&amp;"&lt;/span&gt;&lt;span class=""suffix_price""&gt; ～&lt;/span&gt;&lt;/div&gt;"</f>
        <v>&lt;div class="position_price"&gt;&lt;span class="suffix_price"&gt;価格：&lt;/span&gt;&lt;span class="price"&gt;￥2,808&lt;/span&gt;&lt;span class="suffix_price"&gt; ～&lt;/span&gt;&lt;/div&gt;</v>
      </c>
    </row>
    <row r="80" spans="1:1">
      <c r="A80" t="s">
        <v>115</v>
      </c>
    </row>
    <row r="81" spans="1:2">
      <c r="A81" t="s">
        <v>23</v>
      </c>
    </row>
    <row r="82" spans="1:2">
      <c r="A82" t="s">
        <v>7</v>
      </c>
    </row>
    <row r="83" spans="1:2">
      <c r="A83" t="str">
        <f>アンケート!C92</f>
        <v>自然に黒目を大きく見せたい人向き</v>
      </c>
    </row>
    <row r="84" spans="1:2">
      <c r="A84" t="s">
        <v>8</v>
      </c>
    </row>
    <row r="85" spans="1:2" ht="27">
      <c r="A85" s="2" t="str">
        <f>CONCATENATE("[tblStart num=5]",入力シート!C10, "[/tblStart]")</f>
        <v>[tblStart num=5]https://images-fe.ssl-images-amazon.com/images/I/416oPudKJyL.jpg[/tblStart]</v>
      </c>
    </row>
    <row r="86" spans="1:2">
      <c r="A86" t="str">
        <f>CONCATENATE("[tdLevel type=", B86, "]", 比較表!A4, "[/tdLevel]")</f>
        <v>[tdLevel type=3]ナチュラルさ[/tdLevel]</v>
      </c>
      <c r="B86">
        <f>HLOOKUP(アンケート!C31,比較表!$B$3:$F$8,2,FALSE)</f>
        <v>3</v>
      </c>
    </row>
    <row r="87" spans="1:2">
      <c r="A87" t="str">
        <f>CONCATENATE("[tdLevel type=", B87, "]", 比較表!A5, "[/tdLevel]")</f>
        <v>[tdLevel type=4]くっきりさ[/tdLevel]</v>
      </c>
      <c r="B87">
        <f>HLOOKUP(アンケート!C31,比較表!$B$3:$F$8,3,FALSE)</f>
        <v>4</v>
      </c>
    </row>
    <row r="88" spans="1:2">
      <c r="A88" t="str">
        <f>CONCATENATE("[tdLevel type=", B88, "]", 比較表!A6, "[/tdLevel]")</f>
        <v>[tdLevel type=3]可愛さ[/tdLevel]</v>
      </c>
      <c r="B88">
        <f>HLOOKUP(アンケート!C31,比較表!$B$3:$F$8,4,FALSE)</f>
        <v>3</v>
      </c>
    </row>
    <row r="89" spans="1:2">
      <c r="A89" t="str">
        <f>CONCATENATE("[tdLevel type=", B89, "]", 比較表!A7, "[/tdLevel]")</f>
        <v>[tdLevel type=5]黒目向き[/tdLevel]</v>
      </c>
      <c r="B89">
        <f>HLOOKUP(アンケート!C31,比較表!$B$3:$F$8,5,FALSE)</f>
        <v>5</v>
      </c>
    </row>
    <row r="90" spans="1:2">
      <c r="A90" t="str">
        <f>CONCATENATE("[tdLevel type=", B90, "]", 比較表!A8, "[/tdLevel]")</f>
        <v>[tdLevel type=3]茶目向き[/tdLevel]</v>
      </c>
      <c r="B90">
        <f>HLOOKUP(アンケート!C31,比較表!$B$3:$F$8,6,FALSE)</f>
        <v>3</v>
      </c>
    </row>
    <row r="91" spans="1:2">
      <c r="A91" t="s">
        <v>9</v>
      </c>
    </row>
    <row r="93" spans="1:2">
      <c r="A93" s="2" t="str">
        <f>CONCATENATE("[product_link id=",入力シート!D23,"][/product_link]")</f>
        <v>[product_link id=336][/product_link]</v>
      </c>
    </row>
    <row r="94" spans="1:2">
      <c r="A94" t="s">
        <v>102</v>
      </c>
    </row>
    <row r="95" spans="1:2">
      <c r="A95" t="s">
        <v>24</v>
      </c>
    </row>
    <row r="96" spans="1:2">
      <c r="A96" t="s">
        <v>25</v>
      </c>
    </row>
    <row r="97" spans="1:1">
      <c r="A97" t="s">
        <v>19</v>
      </c>
    </row>
    <row r="98" spans="1:1">
      <c r="A98" t="str">
        <f>CONCATENATE("&lt;li&gt;", アンケート!C86,"&lt;/li&gt;")</f>
        <v>&lt;li&gt;黒目を大きくみせれる&lt;/li&gt;</v>
      </c>
    </row>
    <row r="99" spans="1:1">
      <c r="A99" t="str">
        <f>CONCATENATE("&lt;li&gt;", アンケート!C87,"&lt;/li&gt;")</f>
        <v>&lt;li&gt;目の存在感がアップする&lt;/li&gt;</v>
      </c>
    </row>
    <row r="100" spans="1:1">
      <c r="A100" t="str">
        <f>CONCATENATE("&lt;li&gt;", アンケート!C88,"&lt;/li&gt;")</f>
        <v>&lt;li&gt;くっきりした目になる&lt;/li&gt;</v>
      </c>
    </row>
    <row r="101" spans="1:1">
      <c r="A101" t="s">
        <v>78</v>
      </c>
    </row>
    <row r="102" spans="1:1">
      <c r="A102" t="s">
        <v>21</v>
      </c>
    </row>
    <row r="103" spans="1:1">
      <c r="A103" t="s">
        <v>26</v>
      </c>
    </row>
    <row r="104" spans="1:1">
      <c r="A104" t="s">
        <v>103</v>
      </c>
    </row>
    <row r="105" spans="1:1">
      <c r="A105" t="s">
        <v>24</v>
      </c>
    </row>
    <row r="106" spans="1:1">
      <c r="A106" t="s">
        <v>27</v>
      </c>
    </row>
    <row r="107" spans="1:1">
      <c r="A107" t="s">
        <v>19</v>
      </c>
    </row>
    <row r="108" spans="1:1">
      <c r="A108" t="str">
        <f>CONCATENATE("&lt;li&gt;", アンケート!C89,"&lt;/li&gt;")</f>
        <v>&lt;li&gt;茶色い目の人には向かない&lt;/li&gt;</v>
      </c>
    </row>
    <row r="109" spans="1:1">
      <c r="A109" t="str">
        <f>CONCATENATE("&lt;li&gt;", アンケート!C90,"&lt;/li&gt;")</f>
        <v>&lt;li&gt;もともと瞳が大きい人はそれほど効果を期待できない&lt;/li&gt;</v>
      </c>
    </row>
    <row r="110" spans="1:1">
      <c r="A110" t="str">
        <f>CONCATENATE("&lt;li&gt;", アンケート!C91,"&lt;/li&gt;")</f>
        <v>&lt;li&gt;カラコンっぽさはあまりない&lt;/li&gt;</v>
      </c>
    </row>
    <row r="111" spans="1:1">
      <c r="A111" t="s">
        <v>20</v>
      </c>
    </row>
    <row r="112" spans="1:1">
      <c r="A112" t="s">
        <v>21</v>
      </c>
    </row>
    <row r="113" spans="1:1">
      <c r="A113" t="s">
        <v>26</v>
      </c>
    </row>
    <row r="114" spans="1:1">
      <c r="A114" t="s">
        <v>56</v>
      </c>
    </row>
    <row r="115" spans="1:1">
      <c r="A115" t="str">
        <f>CONCATENATE("[voice icon=","""http://shomty.com/wp-content/uploads/img/parts/review/", 入力シート!F23, ".jpg", """ name=""", 入力シート!E23, """ type=""", "l", """]")</f>
        <v>[voice icon="http://shomty.com/wp-content/uploads/img/parts/review/w_20_2.jpg" name="20代女性" type="l"]</v>
      </c>
    </row>
    <row r="116" spans="1:1">
      <c r="A116" t="str">
        <f>アンケート!C93</f>
        <v>黒い縁だけなので凛と目を大きくしてくれます。
とても自然で目立つことはないし、学校や仕事場などに最適だと思います(^-^)</v>
      </c>
    </row>
    <row r="117" spans="1:1">
      <c r="A117" t="s">
        <v>33</v>
      </c>
    </row>
    <row r="118" spans="1:1">
      <c r="A118" t="str">
        <f>CONCATENATE("[voice icon=","""http://shomty.com/wp-content/uploads/img/parts/review/", 入力シート!F24, ".jpg", """ name=""", 入力シート!E24, """ type=""", "r", """]")</f>
        <v>[voice icon="http://shomty.com/wp-content/uploads/img/parts/review/w_30_1.jpg" name="30代女性" type="r"]</v>
      </c>
    </row>
    <row r="119" spans="1:1">
      <c r="A119" t="str">
        <f>アンケート!C94</f>
        <v>んー…付けてもあまり盛れないかな？誰にも何も家族にすら何も言われないという…。学校や会社に良いと思います。自然な感じで黒目が大きくなる。</v>
      </c>
    </row>
    <row r="120" spans="1:1">
      <c r="A120" t="s">
        <v>33</v>
      </c>
    </row>
    <row r="121" spans="1:1">
      <c r="A121" t="s">
        <v>28</v>
      </c>
    </row>
    <row r="122" spans="1:1">
      <c r="A122" t="str">
        <f>CONCATENATE("[reviewLink id=","""", 入力シート!D23,"""][/reviewLink]")</f>
        <v>[reviewLink id="336"][/reviewLink]</v>
      </c>
    </row>
    <row r="123" spans="1:1">
      <c r="A123" t="s">
        <v>117</v>
      </c>
    </row>
    <row r="125" spans="1:1" s="40" customFormat="1"/>
    <row r="126" spans="1:1">
      <c r="A126" t="s">
        <v>119</v>
      </c>
    </row>
    <row r="127" spans="1:1">
      <c r="A127" t="s">
        <v>110</v>
      </c>
    </row>
    <row r="128" spans="1:1">
      <c r="A128" t="s">
        <v>111</v>
      </c>
    </row>
    <row r="129" spans="1:2">
      <c r="A129" t="s">
        <v>105</v>
      </c>
    </row>
    <row r="130" spans="1:2">
      <c r="A130" t="str">
        <f>CONCATENATE("&lt;div&gt;",アンケート!C72,"&lt;/div&gt;")</f>
        <v>&lt;div&gt;ワンデー　アキュビュー　ラディアント　ブライト&lt;/div&gt;</v>
      </c>
    </row>
    <row r="131" spans="1:2">
      <c r="A131" t="s">
        <v>112</v>
      </c>
    </row>
    <row r="132" spans="1:2">
      <c r="A132" t="str">
        <f>"&lt;div class=""position_price""&gt;&lt;span class=""suffix_price""&gt;価格：&lt;/span&gt;&lt;span class=""price""&gt;￥"&amp;TEXT(入力シート!E9,"#,##0")&amp;"&lt;/span&gt;&lt;span class=""suffix_price""&gt; ～&lt;/span&gt;&lt;/div&gt;"</f>
        <v>&lt;div class="position_price"&gt;&lt;span class="suffix_price"&gt;価格：&lt;/span&gt;&lt;span class="price"&gt;￥2,779&lt;/span&gt;&lt;span class="suffix_price"&gt; ～&lt;/span&gt;&lt;/div&gt;</v>
      </c>
    </row>
    <row r="133" spans="1:2">
      <c r="A133" t="s">
        <v>116</v>
      </c>
    </row>
    <row r="134" spans="1:2">
      <c r="A134" t="s">
        <v>23</v>
      </c>
    </row>
    <row r="135" spans="1:2">
      <c r="A135" t="s">
        <v>7</v>
      </c>
    </row>
    <row r="136" spans="1:2">
      <c r="A136" t="str">
        <f>アンケート!C79</f>
        <v>カラコン初心者の方向き</v>
      </c>
    </row>
    <row r="137" spans="1:2">
      <c r="A137" t="s">
        <v>8</v>
      </c>
    </row>
    <row r="138" spans="1:2" ht="27">
      <c r="A138" s="2" t="str">
        <f>CONCATENATE("[tblStart num=5]", 入力シート!C9, "[/tblStart]")</f>
        <v>[tblStart num=5]https://images-fe.ssl-images-amazon.com/images/I/41C8vz9-3IL.jpg[/tblStart]</v>
      </c>
    </row>
    <row r="139" spans="1:2">
      <c r="A139" t="str">
        <f>CONCATENATE("[tdLevel type=", B139, "]", 比較表!A4, "[/tdLevel]")</f>
        <v>[tdLevel type=5]ナチュラルさ[/tdLevel]</v>
      </c>
      <c r="B139">
        <f>HLOOKUP(アンケート!C29,比較表!$B$3:$F$8,2)</f>
        <v>5</v>
      </c>
    </row>
    <row r="140" spans="1:2">
      <c r="A140" t="str">
        <f>CONCATENATE("[tdLevel type=", B140, "]", 比較表!A5, "[/tdLevel]")</f>
        <v>[tdLevel type=3]くっきりさ[/tdLevel]</v>
      </c>
      <c r="B140">
        <f>HLOOKUP(アンケート!C29,比較表!$B$3:$F$8,3)</f>
        <v>3</v>
      </c>
    </row>
    <row r="141" spans="1:2">
      <c r="A141" t="str">
        <f>CONCATENATE("[tdLevel type=", B141, "]", 比較表!A6, "[/tdLevel]")</f>
        <v>[tdLevel type=4]可愛さ[/tdLevel]</v>
      </c>
      <c r="B141">
        <f>HLOOKUP(アンケート!C29,比較表!$B$3:$F$8,4)</f>
        <v>4</v>
      </c>
    </row>
    <row r="142" spans="1:2">
      <c r="A142" t="str">
        <f>CONCATENATE("[tdLevel type=", B142, "]", 比較表!A7, "[/tdLevel]")</f>
        <v>[tdLevel type=3]黒目向き[/tdLevel]</v>
      </c>
      <c r="B142">
        <f>HLOOKUP(アンケート!C29,比較表!$B$3:$F$8,5)</f>
        <v>3</v>
      </c>
    </row>
    <row r="143" spans="1:2">
      <c r="A143" t="str">
        <f>CONCATENATE("[tdLevel type=", B143, "]", 比較表!A8, "[/tdLevel]")</f>
        <v>[tdLevel type=5]茶目向き[/tdLevel]</v>
      </c>
      <c r="B143">
        <f>HLOOKUP(アンケート!C29,比較表!$B$3:$F$8,6)</f>
        <v>5</v>
      </c>
    </row>
    <row r="144" spans="1:2">
      <c r="A144" t="s">
        <v>9</v>
      </c>
    </row>
    <row r="146" spans="1:1">
      <c r="A146" s="2" t="str">
        <f>CONCATENATE("[product_link id=",入力シート!D21,"][/product_link]")</f>
        <v>[product_link id=335][/product_link]</v>
      </c>
    </row>
    <row r="147" spans="1:1">
      <c r="A147" t="s">
        <v>102</v>
      </c>
    </row>
    <row r="148" spans="1:1">
      <c r="A148" t="s">
        <v>24</v>
      </c>
    </row>
    <row r="149" spans="1:1">
      <c r="A149" t="s">
        <v>25</v>
      </c>
    </row>
    <row r="150" spans="1:1">
      <c r="A150" t="s">
        <v>19</v>
      </c>
    </row>
    <row r="151" spans="1:1">
      <c r="A151" t="str">
        <f>CONCATENATE("&lt;li&gt;", アンケート!C73,"&lt;/li&gt;")</f>
        <v>&lt;li&gt;自然に盛ることができる&lt;/li&gt;</v>
      </c>
    </row>
    <row r="152" spans="1:1">
      <c r="A152" t="str">
        <f>CONCATENATE("&lt;li&gt;", アンケート!C74,"&lt;/li&gt;")</f>
        <v>&lt;li&gt;会社や学校につけていける&lt;/li&gt;</v>
      </c>
    </row>
    <row r="153" spans="1:1">
      <c r="A153" t="str">
        <f>CONCATENATE("&lt;li&gt;", アンケート!C75,"&lt;/li&gt;")</f>
        <v>&lt;li&gt;明るい印象になる&lt;/li&gt;</v>
      </c>
    </row>
    <row r="154" spans="1:1">
      <c r="A154" t="s">
        <v>78</v>
      </c>
    </row>
    <row r="155" spans="1:1">
      <c r="A155" t="s">
        <v>21</v>
      </c>
    </row>
    <row r="156" spans="1:1">
      <c r="A156" t="s">
        <v>26</v>
      </c>
    </row>
    <row r="157" spans="1:1">
      <c r="A157" t="s">
        <v>103</v>
      </c>
    </row>
    <row r="158" spans="1:1">
      <c r="A158" t="s">
        <v>24</v>
      </c>
    </row>
    <row r="159" spans="1:1">
      <c r="A159" t="s">
        <v>27</v>
      </c>
    </row>
    <row r="160" spans="1:1">
      <c r="A160" t="s">
        <v>19</v>
      </c>
    </row>
    <row r="161" spans="1:1">
      <c r="A161" t="str">
        <f>CONCATENATE("&lt;li&gt;", アンケート!C76,"&lt;/li&gt;")</f>
        <v>&lt;li&gt;茶色い目の人には向かない&lt;/li&gt;</v>
      </c>
    </row>
    <row r="162" spans="1:1">
      <c r="A162" t="str">
        <f>CONCATENATE("&lt;li&gt;", アンケート!C77,"&lt;/li&gt;")</f>
        <v>&lt;li&gt;もともと瞳が大きい人はそれほど効果を期待できない&lt;/li&gt;</v>
      </c>
    </row>
    <row r="163" spans="1:1">
      <c r="A163" t="str">
        <f>CONCATENATE("&lt;li&gt;", アンケート!C78,"&lt;/li&gt;")</f>
        <v>&lt;li&gt;カラコンっぽさはあまりない&lt;/li&gt;</v>
      </c>
    </row>
    <row r="164" spans="1:1">
      <c r="A164" t="s">
        <v>20</v>
      </c>
    </row>
    <row r="165" spans="1:1">
      <c r="A165" t="s">
        <v>21</v>
      </c>
    </row>
    <row r="166" spans="1:1">
      <c r="A166" t="s">
        <v>26</v>
      </c>
    </row>
    <row r="167" spans="1:1">
      <c r="A167" t="s">
        <v>56</v>
      </c>
    </row>
    <row r="168" spans="1:1">
      <c r="A168" t="str">
        <f>CONCATENATE("[voice icon=","""http://shomty.com/wp-content/uploads/img/parts/review/",入力シート!F21, ".jpg", """ name=""",入力シート!E21, """ type=""", "l", """]")</f>
        <v>[voice icon="http://shomty.com/wp-content/uploads/img/parts/review/w_20_2.jpg" name="20代女性" type="l"]</v>
      </c>
    </row>
    <row r="169" spans="1:1">
      <c r="A169" t="str">
        <f>アンケート!C80</f>
        <v>とてもナチュラルで良いです
ですが、フチありなのでしてる感はあるかなーと思います。私の目が小さいからなのかもしれないですが。。。</v>
      </c>
    </row>
    <row r="170" spans="1:1">
      <c r="A170" t="s">
        <v>33</v>
      </c>
    </row>
    <row r="171" spans="1:1">
      <c r="A171" t="str">
        <f>CONCATENATE("[voice icon=","""http://shomty.com/wp-content/uploads/img/parts/review/", 入力シート!F22, ".jpg", """ name=""", 入力シート!E22, """ type=""", "r", """]")</f>
        <v>[voice icon="http://shomty.com/wp-content/uploads/img/parts/review/w_20_1.jpg" name="20代女性" type="r"]</v>
      </c>
    </row>
    <row r="172" spans="1:1">
      <c r="A172" t="str">
        <f>アンケート!C81</f>
        <v>派手めの色を選んだのですが、自分の目の色とほとんど変わらないので社会人的にはOKだとは思いますが、社会人的にギリギリのちょい派手くらいを求めているので私には物足りないです。着色直径がほとんど自分の黒目と変わらないのはいいと思いました。</v>
      </c>
    </row>
    <row r="173" spans="1:1">
      <c r="A173" t="s">
        <v>33</v>
      </c>
    </row>
    <row r="174" spans="1:1">
      <c r="A174" t="s">
        <v>28</v>
      </c>
    </row>
    <row r="175" spans="1:1">
      <c r="A175" t="str">
        <f>CONCATENATE("[reviewLink id=","""", 入力シート!D21,"""][/reviewLink]")</f>
        <v>[reviewLink id="335"][/reviewLink]</v>
      </c>
    </row>
    <row r="176" spans="1:1">
      <c r="A176" t="s">
        <v>117</v>
      </c>
    </row>
    <row r="178" spans="1:2" s="40" customFormat="1"/>
    <row r="179" spans="1:2">
      <c r="A179" t="s">
        <v>119</v>
      </c>
    </row>
    <row r="180" spans="1:2">
      <c r="A180" t="s">
        <v>110</v>
      </c>
    </row>
    <row r="181" spans="1:2">
      <c r="A181" t="s">
        <v>111</v>
      </c>
    </row>
    <row r="182" spans="1:2">
      <c r="A182" t="s">
        <v>107</v>
      </c>
    </row>
    <row r="183" spans="1:2">
      <c r="A183" t="str">
        <f>CONCATENATE("&lt;div&gt;",アンケート!C59,"&lt;/div&gt;")</f>
        <v>&lt;div&gt;ワンデー　アキュビュー　ナチュラル　シャイン&lt;/div&gt;</v>
      </c>
    </row>
    <row r="184" spans="1:2">
      <c r="A184" t="s">
        <v>112</v>
      </c>
    </row>
    <row r="185" spans="1:2">
      <c r="A185" t="str">
        <f>"&lt;div class=""position_price""&gt;&lt;span class=""suffix_price""&gt;価格：&lt;/span&gt;&lt;span class=""price""&gt;￥"&amp;TEXT(入力シート!E8,"#,##0")&amp;"&lt;/span&gt;&lt;span class=""suffix_price""&gt; ～&lt;/span&gt;&lt;/div&gt;"</f>
        <v>&lt;div class="position_price"&gt;&lt;span class="suffix_price"&gt;価格：&lt;/span&gt;&lt;span class="price"&gt;￥2,808&lt;/span&gt;&lt;span class="suffix_price"&gt; ～&lt;/span&gt;&lt;/div&gt;</v>
      </c>
    </row>
    <row r="186" spans="1:2">
      <c r="A186" t="s">
        <v>116</v>
      </c>
    </row>
    <row r="187" spans="1:2">
      <c r="A187" t="s">
        <v>23</v>
      </c>
    </row>
    <row r="188" spans="1:2">
      <c r="A188" t="s">
        <v>7</v>
      </c>
    </row>
    <row r="189" spans="1:2">
      <c r="A189" t="str">
        <f>アンケート!C66</f>
        <v>自然に瞳をおおきく見せたい方</v>
      </c>
    </row>
    <row r="190" spans="1:2">
      <c r="A190" t="s">
        <v>8</v>
      </c>
    </row>
    <row r="191" spans="1:2" ht="27">
      <c r="A191" s="2" t="str">
        <f>CONCATENATE("[tblStart num=5]", 入力シート!C8, "[/tblStart]")</f>
        <v>[tblStart num=5]https://images-fe.ssl-images-amazon.com/images/I/41jZU3lwZIL.jpg[/tblStart]</v>
      </c>
    </row>
    <row r="192" spans="1:2">
      <c r="A192" t="str">
        <f>CONCATENATE("[tdLevel type=", B192, "]", 比較表!A4, "[/tdLevel]")</f>
        <v>[tdLevel type=3]ナチュラルさ[/tdLevel]</v>
      </c>
      <c r="B192">
        <f>HLOOKUP(アンケート!$C$59,比較表!$B$3:$F$8,2)</f>
        <v>3</v>
      </c>
    </row>
    <row r="193" spans="1:2">
      <c r="A193" t="str">
        <f>CONCATENATE("[tdLevel type=", B193, "]", 比較表!A5, "[/tdLevel]")</f>
        <v>[tdLevel type=5]くっきりさ[/tdLevel]</v>
      </c>
      <c r="B193">
        <f>HLOOKUP(アンケート!$C$59,比較表!$B$3:$F$8,3)</f>
        <v>5</v>
      </c>
    </row>
    <row r="194" spans="1:2">
      <c r="A194" t="str">
        <f>CONCATENATE("[tdLevel type=", B194, "]", 比較表!A6, "[/tdLevel]")</f>
        <v>[tdLevel type=3]可愛さ[/tdLevel]</v>
      </c>
      <c r="B194">
        <f>HLOOKUP(アンケート!$C$59,比較表!$B$3:$F$8,4)</f>
        <v>3</v>
      </c>
    </row>
    <row r="195" spans="1:2">
      <c r="A195" t="str">
        <f>CONCATENATE("[tdLevel type=", B195, "]", 比較表!A7, "[/tdLevel]")</f>
        <v>[tdLevel type=5]黒目向き[/tdLevel]</v>
      </c>
      <c r="B195">
        <f>HLOOKUP(アンケート!$C$59,比較表!$B$3:$F$8,5)</f>
        <v>5</v>
      </c>
    </row>
    <row r="196" spans="1:2">
      <c r="A196" t="str">
        <f>CONCATENATE("[tdLevel type=", B196, "]", 比較表!A8, "[/tdLevel]")</f>
        <v>[tdLevel type=3]茶目向き[/tdLevel]</v>
      </c>
      <c r="B196">
        <f>HLOOKUP(アンケート!$C$59,比較表!$B$3:$F$8,6)</f>
        <v>3</v>
      </c>
    </row>
    <row r="197" spans="1:2">
      <c r="A197" t="s">
        <v>9</v>
      </c>
    </row>
    <row r="199" spans="1:2">
      <c r="A199" s="2" t="str">
        <f>CONCATENATE("[product_link id=",入力シート!D19,"][/product_link]")</f>
        <v>[product_link id=334][/product_link]</v>
      </c>
    </row>
    <row r="200" spans="1:2">
      <c r="A200" t="s">
        <v>102</v>
      </c>
    </row>
    <row r="201" spans="1:2">
      <c r="A201" t="s">
        <v>24</v>
      </c>
    </row>
    <row r="202" spans="1:2">
      <c r="A202" t="s">
        <v>25</v>
      </c>
    </row>
    <row r="203" spans="1:2">
      <c r="A203" t="s">
        <v>19</v>
      </c>
    </row>
    <row r="204" spans="1:2">
      <c r="A204" t="str">
        <f>CONCATENATE("&lt;li&gt;", アンケート!C60,"&lt;/li&gt;")</f>
        <v>&lt;li&gt;自然に盛ることができる&lt;/li&gt;</v>
      </c>
    </row>
    <row r="205" spans="1:2">
      <c r="A205" t="str">
        <f>CONCATENATE("&lt;li&gt;", アンケート!C61,"&lt;/li&gt;")</f>
        <v>&lt;li&gt;黒目の人に似合う&lt;/li&gt;</v>
      </c>
    </row>
    <row r="206" spans="1:2">
      <c r="A206" t="str">
        <f>CONCATENATE("&lt;li&gt;", アンケート!C62,"&lt;/li&gt;")</f>
        <v>&lt;li&gt;瞳を大きくもれる&lt;/li&gt;</v>
      </c>
    </row>
    <row r="207" spans="1:2">
      <c r="A207" t="s">
        <v>20</v>
      </c>
    </row>
    <row r="208" spans="1:2">
      <c r="A208" t="s">
        <v>21</v>
      </c>
    </row>
    <row r="209" spans="1:1">
      <c r="A209" t="s">
        <v>26</v>
      </c>
    </row>
    <row r="210" spans="1:1">
      <c r="A210" t="s">
        <v>103</v>
      </c>
    </row>
    <row r="211" spans="1:1">
      <c r="A211" t="s">
        <v>24</v>
      </c>
    </row>
    <row r="212" spans="1:1">
      <c r="A212" t="s">
        <v>27</v>
      </c>
    </row>
    <row r="213" spans="1:1">
      <c r="A213" t="s">
        <v>19</v>
      </c>
    </row>
    <row r="214" spans="1:1">
      <c r="A214" t="str">
        <f>CONCATENATE("&lt;li&gt;", アンケート!C63,"&lt;/li&gt;")</f>
        <v>&lt;li&gt;茶色い目の人には向かない&lt;/li&gt;</v>
      </c>
    </row>
    <row r="215" spans="1:1">
      <c r="A215" t="str">
        <f>CONCATENATE("&lt;li&gt;", アンケート!C64,"&lt;/li&gt;")</f>
        <v>&lt;li&gt;もともと瞳が大きい人はそれほど効果を期待できない&lt;/li&gt;</v>
      </c>
    </row>
    <row r="216" spans="1:1">
      <c r="A216" t="str">
        <f>CONCATENATE("&lt;li&gt;", アンケート!C65,"&lt;/li&gt;")</f>
        <v>&lt;li&gt;カラコンっぽさはあまりない&lt;/li&gt;</v>
      </c>
    </row>
    <row r="217" spans="1:1">
      <c r="A217" t="s">
        <v>20</v>
      </c>
    </row>
    <row r="218" spans="1:1">
      <c r="A218" t="s">
        <v>21</v>
      </c>
    </row>
    <row r="219" spans="1:1">
      <c r="A219" t="s">
        <v>26</v>
      </c>
    </row>
    <row r="220" spans="1:1">
      <c r="A220" t="s">
        <v>56</v>
      </c>
    </row>
    <row r="221" spans="1:1">
      <c r="A221" t="str">
        <f>CONCATENATE("[voice icon=","""http://shomty.com/wp-content/uploads/img/parts/review/", 入力シート!F19, ".jpg", """ name=""", 入力シート!E19, """ type=""", "l", """]")</f>
        <v>[voice icon="http://shomty.com/wp-content/uploads/img/parts/review/w_20_2.jpg" name="20代女性" type="l"]</v>
      </c>
    </row>
    <row r="222" spans="1:1">
      <c r="A222" t="str">
        <f>アンケート!C67</f>
        <v>見た目はギャルのような黒コン。茶コンいれてます！！目がでかいでしょー！！
みたいな感じではなく。瞳の大きさは他のカラコンと同じですが。とても自然な感じです。
確実に黒いフチでアクセントはあるものの。ナチュラルだから不自然さもなく。あれカラコン？？みたいな感じです。</v>
      </c>
    </row>
    <row r="223" spans="1:1">
      <c r="A223" t="s">
        <v>33</v>
      </c>
    </row>
    <row r="224" spans="1:1">
      <c r="A224" t="str">
        <f>CONCATENATE("[voice icon=","""http://shomty.com/wp-content/uploads/img/parts/review/", 入力シート!F20, ".jpg", """ name=""", 入力シート!E20, """ type=""", "r", """]")</f>
        <v>[voice icon="http://shomty.com/wp-content/uploads/img/parts/review/w_20_1.jpg" name="20代女性" type="r"]</v>
      </c>
    </row>
    <row r="225" spans="1:1">
      <c r="A225" t="str">
        <f>アンケート!C68</f>
        <v>ちょっとだけオシャレしたい私には
ピッタリでした
自然なんだけど、少しだけいつもと
ちがう瞳になれます</v>
      </c>
    </row>
    <row r="226" spans="1:1">
      <c r="A226" t="s">
        <v>33</v>
      </c>
    </row>
    <row r="227" spans="1:1">
      <c r="A227" t="s">
        <v>28</v>
      </c>
    </row>
    <row r="228" spans="1:1">
      <c r="A228" t="str">
        <f>CONCATENATE("[reviewLink id=","""", 入力シート!D19,"""][/reviewLink]")</f>
        <v>[reviewLink id="334"][/reviewLink]</v>
      </c>
    </row>
    <row r="229" spans="1:1">
      <c r="A229" t="s">
        <v>117</v>
      </c>
    </row>
    <row r="231" spans="1:1" s="40" customFormat="1"/>
    <row r="232" spans="1:1">
      <c r="A232" t="s">
        <v>119</v>
      </c>
    </row>
    <row r="233" spans="1:1">
      <c r="A233" t="s">
        <v>110</v>
      </c>
    </row>
    <row r="234" spans="1:1">
      <c r="A234" t="s">
        <v>111</v>
      </c>
    </row>
    <row r="235" spans="1:1">
      <c r="A235" t="s">
        <v>113</v>
      </c>
    </row>
    <row r="236" spans="1:1">
      <c r="A236" t="str">
        <f>CONCATENATE("&lt;div&gt;",アンケート!C46,"&lt;/div&gt;")</f>
        <v>&lt;div&gt;ワンデー　アキュビュー　ヴィヴィッド　スタイル&lt;/div&gt;</v>
      </c>
    </row>
    <row r="237" spans="1:1">
      <c r="A237" t="s">
        <v>112</v>
      </c>
    </row>
    <row r="238" spans="1:1">
      <c r="A238" t="str">
        <f>"&lt;div class=""position_price""&gt;&lt;span class=""suffix_price""&gt;価格：&lt;/span&gt;&lt;span class=""price""&gt;￥"&amp;TEXT(入力シート!E7,"#,##0")&amp;"&lt;/span&gt;&lt;span class=""suffix_price""&gt; ～&lt;/span&gt;&lt;/div&gt;"</f>
        <v>&lt;div class="position_price"&gt;&lt;span class="suffix_price"&gt;価格：&lt;/span&gt;&lt;span class="price"&gt;￥2,808&lt;/span&gt;&lt;span class="suffix_price"&gt; ～&lt;/span&gt;&lt;/div&gt;</v>
      </c>
    </row>
    <row r="239" spans="1:1">
      <c r="A239" t="s">
        <v>116</v>
      </c>
    </row>
    <row r="240" spans="1:1">
      <c r="A240" t="s">
        <v>23</v>
      </c>
    </row>
    <row r="241" spans="1:2">
      <c r="A241" t="s">
        <v>7</v>
      </c>
    </row>
    <row r="242" spans="1:2">
      <c r="A242" t="str">
        <f>アンケート!C53</f>
        <v>自然な見た目でキラキラした瞳にしたい方</v>
      </c>
    </row>
    <row r="243" spans="1:2">
      <c r="A243" t="s">
        <v>8</v>
      </c>
    </row>
    <row r="244" spans="1:2" ht="27">
      <c r="A244" s="2" t="str">
        <f>CONCATENATE("[tblStart num=5]", 入力シート!$C$7, "[/tblStart]")</f>
        <v>[tblStart num=5]https://images-fe.ssl-images-amazon.com/images/I/41SIDfVK7YL.jpg[/tblStart]</v>
      </c>
    </row>
    <row r="245" spans="1:2">
      <c r="A245" t="str">
        <f>CONCATENATE("[tdLevel type=", B245, "]", 比較表!A4, "[/tdLevel]")</f>
        <v>[tdLevel type=4]ナチュラルさ[/tdLevel]</v>
      </c>
      <c r="B245">
        <f>HLOOKUP(アンケート!$C$46,比較表!$B$3:$F$8,2,FALSE)</f>
        <v>4</v>
      </c>
    </row>
    <row r="246" spans="1:2">
      <c r="A246" t="str">
        <f>CONCATENATE("[tdLevel type=", B246, "]", 比較表!A5, "[/tdLevel]")</f>
        <v>[tdLevel type=4]くっきりさ[/tdLevel]</v>
      </c>
      <c r="B246">
        <f>HLOOKUP(アンケート!$C$46,比較表!$B$3:$F$8,3,FALSE)</f>
        <v>4</v>
      </c>
    </row>
    <row r="247" spans="1:2">
      <c r="A247" t="str">
        <f>CONCATENATE("[tdLevel type=", B247, "]", 比較表!A6, "[/tdLevel]")</f>
        <v>[tdLevel type=3]可愛さ[/tdLevel]</v>
      </c>
      <c r="B247">
        <f>HLOOKUP(アンケート!$C$46,比較表!$B$3:$F$8,4,FALSE)</f>
        <v>3</v>
      </c>
    </row>
    <row r="248" spans="1:2">
      <c r="A248" t="str">
        <f>CONCATENATE("[tdLevel type=", B248, "]", 比較表!A7, "[/tdLevel]")</f>
        <v>[tdLevel type=3]黒目向き[/tdLevel]</v>
      </c>
      <c r="B248">
        <f>HLOOKUP(アンケート!$C$46,比較表!$B$3:$F$8,5,FALSE)</f>
        <v>3</v>
      </c>
    </row>
    <row r="249" spans="1:2">
      <c r="A249" t="str">
        <f>CONCATENATE("[tdLevel type=", B249, "]", 比較表!A8, "[/tdLevel]")</f>
        <v>[tdLevel type=5]茶目向き[/tdLevel]</v>
      </c>
      <c r="B249">
        <f>HLOOKUP(アンケート!$C$46,比較表!$B$3:$F$8,6,FALSE)</f>
        <v>5</v>
      </c>
    </row>
    <row r="250" spans="1:2">
      <c r="A250" t="s">
        <v>9</v>
      </c>
    </row>
    <row r="252" spans="1:2">
      <c r="A252" s="2" t="str">
        <f>CONCATENATE("[product_link id=",入力シート!D17,"][/product_link]")</f>
        <v>[product_link id=333][/product_link]</v>
      </c>
    </row>
    <row r="253" spans="1:2">
      <c r="A253" t="s">
        <v>102</v>
      </c>
    </row>
    <row r="254" spans="1:2">
      <c r="A254" t="s">
        <v>24</v>
      </c>
    </row>
    <row r="255" spans="1:2">
      <c r="A255" t="s">
        <v>25</v>
      </c>
    </row>
    <row r="256" spans="1:2">
      <c r="A256" t="s">
        <v>19</v>
      </c>
    </row>
    <row r="257" spans="1:1">
      <c r="A257" t="str">
        <f>CONCATENATE("&lt;li&gt;", アンケート!C47,"&lt;/li&gt;")</f>
        <v>&lt;li&gt;自然に盛ることができる&lt;/li&gt;</v>
      </c>
    </row>
    <row r="258" spans="1:1">
      <c r="A258" t="str">
        <f>CONCATENATE("&lt;li&gt;", アンケート!C48,"&lt;/li&gt;")</f>
        <v>&lt;li&gt;メイクに合う&lt;/li&gt;</v>
      </c>
    </row>
    <row r="259" spans="1:1">
      <c r="A259" t="str">
        <f>CONCATENATE("&lt;li&gt;", アンケート!C49,"&lt;/li&gt;")</f>
        <v>&lt;li&gt;目が輝いてみえる&lt;/li&gt;</v>
      </c>
    </row>
    <row r="260" spans="1:1">
      <c r="A260" t="s">
        <v>20</v>
      </c>
    </row>
    <row r="261" spans="1:1">
      <c r="A261" t="s">
        <v>21</v>
      </c>
    </row>
    <row r="262" spans="1:1">
      <c r="A262" t="s">
        <v>26</v>
      </c>
    </row>
    <row r="263" spans="1:1">
      <c r="A263" t="s">
        <v>103</v>
      </c>
    </row>
    <row r="264" spans="1:1">
      <c r="A264" t="s">
        <v>24</v>
      </c>
    </row>
    <row r="265" spans="1:1">
      <c r="A265" t="s">
        <v>27</v>
      </c>
    </row>
    <row r="266" spans="1:1">
      <c r="A266" t="s">
        <v>19</v>
      </c>
    </row>
    <row r="267" spans="1:1">
      <c r="A267" t="str">
        <f>CONCATENATE("&lt;li&gt;", アンケート!C50,"&lt;/li&gt;")</f>
        <v>&lt;li&gt;ノーメイクだと少し違和感を感じる&lt;/li&gt;</v>
      </c>
    </row>
    <row r="268" spans="1:1">
      <c r="A268" t="str">
        <f>CONCATENATE("&lt;li&gt;", アンケート!C51,"&lt;/li&gt;")</f>
        <v>&lt;li&gt;真っ黒の瞳には合わない&lt;/li&gt;</v>
      </c>
    </row>
    <row r="269" spans="1:1">
      <c r="A269" t="str">
        <f>CONCATENATE("&lt;li&gt;", アンケート!C52,"&lt;/li&gt;")</f>
        <v>&lt;li&gt;&lt;/li&gt;</v>
      </c>
    </row>
    <row r="270" spans="1:1">
      <c r="A270" t="s">
        <v>20</v>
      </c>
    </row>
    <row r="271" spans="1:1">
      <c r="A271" t="s">
        <v>21</v>
      </c>
    </row>
    <row r="272" spans="1:1">
      <c r="A272" t="s">
        <v>26</v>
      </c>
    </row>
    <row r="273" spans="1:1">
      <c r="A273" t="s">
        <v>56</v>
      </c>
    </row>
    <row r="274" spans="1:1">
      <c r="A274" t="str">
        <f>CONCATENATE("[voice icon=","""http://shomty.com/wp-content/uploads/img/parts/review/", 入力シート!F17, ".jpg", """ name=""", 入力シート!E17, """ type=""", "l", """]")</f>
        <v>[voice icon="http://shomty.com/wp-content/uploads/img/parts/review/w_30_2.jpg" name="30代女性" type="l"]</v>
      </c>
    </row>
    <row r="275" spans="1:1">
      <c r="A275" t="str">
        <f>アンケート!C54</f>
        <v>私の目にはヴィヴィッドスタイルが一番自然に見えました。
コンタクトに気付く方もいますが、全く気付かない人も多いので“やりすぎ感”は少ないと思います。
なにより本当に目が大きく見えるので、興味のある方は一度使ってみる価値ありです☺☺</v>
      </c>
    </row>
    <row r="276" spans="1:1">
      <c r="A276" t="s">
        <v>33</v>
      </c>
    </row>
    <row r="277" spans="1:1">
      <c r="A277" t="str">
        <f>CONCATENATE("[voice icon=","""http://shomty.com/wp-content/uploads/img/parts/review/", 入力シート!F18, ".jpg", """ name=""", 入力シート!E18, """ type=""", "r", """]")</f>
        <v>[voice icon="http://shomty.com/wp-content/uploads/img/parts/review/w_20_1.jpg" name="20代女性" type="r"]</v>
      </c>
    </row>
    <row r="278" spans="1:1">
      <c r="A278" t="str">
        <f>アンケート!C55</f>
        <v>あまり変化ないとまわりからは言われますが、自己満足はできます。</v>
      </c>
    </row>
    <row r="279" spans="1:1">
      <c r="A279" t="s">
        <v>33</v>
      </c>
    </row>
    <row r="280" spans="1:1">
      <c r="A280" t="s">
        <v>28</v>
      </c>
    </row>
    <row r="281" spans="1:1">
      <c r="A281" t="str">
        <f>CONCATENATE("[reviewLink id=","""", 入力シート!D17,"""][/reviewLink]")</f>
        <v>[reviewLink id="333"][/reviewLink]</v>
      </c>
    </row>
    <row r="282" spans="1:1">
      <c r="A282" t="s">
        <v>117</v>
      </c>
    </row>
    <row r="284" spans="1:1" s="40" customFormat="1"/>
    <row r="285" spans="1:1">
      <c r="A285" t="s">
        <v>119</v>
      </c>
    </row>
    <row r="286" spans="1:1">
      <c r="A286" t="s">
        <v>110</v>
      </c>
    </row>
    <row r="287" spans="1:1">
      <c r="A287" t="s">
        <v>111</v>
      </c>
    </row>
    <row r="288" spans="1:1">
      <c r="A288" t="s">
        <v>114</v>
      </c>
    </row>
    <row r="289" spans="1:2">
      <c r="A289" t="str">
        <f>CONCATENATE("&lt;div&gt;",アンケート!C33,"&lt;/div&gt;")</f>
        <v>&lt;div&gt;ワンデー　アキュビュー　ラディアント　スウィート&lt;/div&gt;</v>
      </c>
    </row>
    <row r="290" spans="1:2">
      <c r="A290" t="s">
        <v>112</v>
      </c>
    </row>
    <row r="291" spans="1:2">
      <c r="A291" t="str">
        <f>"&lt;div class=""position_price""&gt;&lt;span class=""suffix_price""&gt;価格：&lt;/span&gt;&lt;span class=""price""&gt;￥"&amp;TEXT(入力シート!E6,"#,##0")&amp;"&lt;/span&gt;&lt;span class=""suffix_price""&gt; ～&lt;/span&gt;&lt;/div&gt;"</f>
        <v>&lt;div class="position_price"&gt;&lt;span class="suffix_price"&gt;価格：&lt;/span&gt;&lt;span class="price"&gt;￥2,455&lt;/span&gt;&lt;span class="suffix_price"&gt; ～&lt;/span&gt;&lt;/div&gt;</v>
      </c>
    </row>
    <row r="292" spans="1:2">
      <c r="A292" t="s">
        <v>116</v>
      </c>
    </row>
    <row r="293" spans="1:2">
      <c r="A293" t="s">
        <v>23</v>
      </c>
    </row>
    <row r="294" spans="1:2">
      <c r="A294" t="s">
        <v>7</v>
      </c>
    </row>
    <row r="295" spans="1:2">
      <c r="A295" t="str">
        <f>アンケート!C40</f>
        <v>あまりカラコンっぽくなく自然なカラコンを探している方</v>
      </c>
    </row>
    <row r="296" spans="1:2">
      <c r="A296" t="s">
        <v>8</v>
      </c>
    </row>
    <row r="297" spans="1:2" ht="27">
      <c r="A297" s="2" t="str">
        <f>CONCATENATE("[tblStart num=5]", 入力シート!C6, "[/tblStart]")</f>
        <v>[tblStart num=5]https://images-fe.ssl-images-amazon.com/images/I/31e6wHU4PkL.jpg[/tblStart]</v>
      </c>
    </row>
    <row r="298" spans="1:2">
      <c r="A298" t="str">
        <f>CONCATENATE("[tdLevel type=", B298, "]", 比較表!A4, "[/tdLevel]")</f>
        <v>[tdLevel type=4]ナチュラルさ[/tdLevel]</v>
      </c>
      <c r="B298">
        <f>HLOOKUP(アンケート!$C$33,比較表!$B$3:$F$8,2,FALSE)</f>
        <v>4</v>
      </c>
    </row>
    <row r="299" spans="1:2">
      <c r="A299" t="str">
        <f>CONCATENATE("[tdLevel type=", B299, "]", 比較表!A5, "[/tdLevel]")</f>
        <v>[tdLevel type=4]くっきりさ[/tdLevel]</v>
      </c>
      <c r="B299">
        <f>HLOOKUP(アンケート!$C$33,比較表!$B$3:$F$8,3,FALSE)</f>
        <v>4</v>
      </c>
    </row>
    <row r="300" spans="1:2">
      <c r="A300" t="str">
        <f>CONCATENATE("[tdLevel type=", B300, "]", 比較表!A6, "[/tdLevel]")</f>
        <v>[tdLevel type=5]可愛さ[/tdLevel]</v>
      </c>
      <c r="B300">
        <f>HLOOKUP(アンケート!$C$33,比較表!$B$3:$F$8,4,FALSE)</f>
        <v>5</v>
      </c>
    </row>
    <row r="301" spans="1:2">
      <c r="A301" t="str">
        <f>CONCATENATE("[tdLevel type=", B301, "]", 比較表!A7, "[/tdLevel]")</f>
        <v>[tdLevel type=4]黒目向き[/tdLevel]</v>
      </c>
      <c r="B301">
        <f>HLOOKUP(アンケート!$C$33,比較表!$B$3:$F$8,5,FALSE)</f>
        <v>4</v>
      </c>
    </row>
    <row r="302" spans="1:2">
      <c r="A302" t="str">
        <f>CONCATENATE("[tdLevel type=", B302, "]", 比較表!A8, "[/tdLevel]")</f>
        <v>[tdLevel type=4]茶目向き[/tdLevel]</v>
      </c>
      <c r="B302">
        <f>HLOOKUP(アンケート!$C$33,比較表!$B$3:$F$8,6,FALSE)</f>
        <v>4</v>
      </c>
    </row>
    <row r="303" spans="1:2">
      <c r="A303" t="s">
        <v>9</v>
      </c>
    </row>
    <row r="305" spans="1:1">
      <c r="A305" s="2" t="str">
        <f>CONCATENATE("[product_link id=",入力シート!D15,"][/product_link]")</f>
        <v>[product_link id=332][/product_link]</v>
      </c>
    </row>
    <row r="306" spans="1:1">
      <c r="A306" t="s">
        <v>102</v>
      </c>
    </row>
    <row r="307" spans="1:1">
      <c r="A307" t="s">
        <v>24</v>
      </c>
    </row>
    <row r="308" spans="1:1">
      <c r="A308" t="s">
        <v>25</v>
      </c>
    </row>
    <row r="309" spans="1:1">
      <c r="A309" t="s">
        <v>19</v>
      </c>
    </row>
    <row r="310" spans="1:1">
      <c r="A310" t="str">
        <f>CONCATENATE("&lt;li&gt;", アンケート!C34,"&lt;/li&gt;")</f>
        <v>&lt;li&gt;自然な見た目&lt;/li&gt;</v>
      </c>
    </row>
    <row r="311" spans="1:1">
      <c r="A311" t="str">
        <f>CONCATENATE("&lt;li&gt;", アンケート!C35,"&lt;/li&gt;")</f>
        <v>&lt;li&gt;瞳を大きくみせることができる&lt;/li&gt;</v>
      </c>
    </row>
    <row r="312" spans="1:1">
      <c r="A312" t="str">
        <f>CONCATENATE("&lt;li&gt;", アンケート!C36,"&lt;/li&gt;")</f>
        <v>&lt;li&gt;うるんだような瞳になり可愛いくなる&lt;/li&gt;</v>
      </c>
    </row>
    <row r="313" spans="1:1">
      <c r="A313" t="s">
        <v>20</v>
      </c>
    </row>
    <row r="314" spans="1:1">
      <c r="A314" t="s">
        <v>21</v>
      </c>
    </row>
    <row r="315" spans="1:1">
      <c r="A315" t="s">
        <v>26</v>
      </c>
    </row>
    <row r="316" spans="1:1">
      <c r="A316" t="s">
        <v>103</v>
      </c>
    </row>
    <row r="317" spans="1:1">
      <c r="A317" t="s">
        <v>24</v>
      </c>
    </row>
    <row r="318" spans="1:1">
      <c r="A318" t="s">
        <v>27</v>
      </c>
    </row>
    <row r="319" spans="1:1">
      <c r="A319" t="s">
        <v>19</v>
      </c>
    </row>
    <row r="320" spans="1:1">
      <c r="A320" t="str">
        <f>CONCATENATE("&lt;li&gt;", アンケート!C37,"&lt;/li&gt;")</f>
        <v>&lt;li&gt;カラコンとしては少し物足りない&lt;/li&gt;</v>
      </c>
    </row>
    <row r="321" spans="1:1">
      <c r="A321" t="str">
        <f>CONCATENATE("&lt;li&gt;", アンケート!C38,"&lt;/li&gt;")</f>
        <v>&lt;li&gt;控えめな感じ&lt;/li&gt;</v>
      </c>
    </row>
    <row r="322" spans="1:1">
      <c r="A322" t="str">
        <f>CONCATENATE("&lt;li&gt;", アンケート!C39,"&lt;/li&gt;")</f>
        <v>&lt;li&gt;茶色い目の人向き&lt;/li&gt;</v>
      </c>
    </row>
    <row r="323" spans="1:1">
      <c r="A323" t="s">
        <v>20</v>
      </c>
    </row>
    <row r="324" spans="1:1">
      <c r="A324" t="s">
        <v>21</v>
      </c>
    </row>
    <row r="325" spans="1:1">
      <c r="A325" t="s">
        <v>26</v>
      </c>
    </row>
    <row r="326" spans="1:1">
      <c r="A326" t="s">
        <v>56</v>
      </c>
    </row>
    <row r="327" spans="1:1">
      <c r="A327" t="str">
        <f>CONCATENATE("[voice icon=","""http://shomty.com/wp-content/uploads/img/parts/review/", 入力シート!F15, ".jpg", """ name=""", 入力シート!E15, """ type=""", "l", """]")</f>
        <v>[voice icon="http://shomty.com/wp-content/uploads/img/parts/review/w_20_2.jpg" name="20代女性" type="l"]</v>
      </c>
    </row>
    <row r="328" spans="1:1">
      <c r="A328" t="str">
        <f>アンケート!C41</f>
        <v>ナチュラルで優しい雰囲気になります。
普通のコンタクトも取り扱ってるメーカーさんなので、安心して着用できます。</v>
      </c>
    </row>
    <row r="329" spans="1:1">
      <c r="A329" t="s">
        <v>33</v>
      </c>
    </row>
    <row r="330" spans="1:1">
      <c r="A330" t="str">
        <f>CONCATENATE("[voice icon=","""http://shomty.com/wp-content/uploads/img/parts/review/", 入力シート!F16, ".jpg", """ name=""", 入力シート!E16, """ type=""", "r", """]")</f>
        <v>[voice icon="http://shomty.com/wp-content/uploads/img/parts/review/w_20_1.jpg" name="20代女性" type="r"]</v>
      </c>
    </row>
    <row r="331" spans="1:1">
      <c r="A331" t="str">
        <f>アンケート!C42</f>
        <v>元々 目が茶気味なのですが（ヴィヴィットスタイルを付けても色の変化の見分けがつかない程度）その瞳の輪郭をこげ茶で縁取る感じになりました。
アクセントスタイルのこげ茶版という感じでしょうか。
とても自然で付けていても違和感ありません。</v>
      </c>
    </row>
    <row r="332" spans="1:1">
      <c r="A332" t="s">
        <v>33</v>
      </c>
    </row>
    <row r="333" spans="1:1">
      <c r="A333" t="s">
        <v>28</v>
      </c>
    </row>
    <row r="334" spans="1:1">
      <c r="A334" t="str">
        <f>CONCATENATE("[reviewLink id=","""", 入力シート!D15,"""][/reviewLink]")</f>
        <v>[reviewLink id="332"][/reviewLink]</v>
      </c>
    </row>
    <row r="335" spans="1:1">
      <c r="A335" t="s">
        <v>117</v>
      </c>
    </row>
    <row r="337" spans="1:1" s="40" customFormat="1"/>
    <row r="338" spans="1:1">
      <c r="A338" t="str">
        <f>"&lt;h2&gt;"&amp;アンケート!C2&amp;"の売れ筋ランキング&lt;/h2&gt;"</f>
        <v>&lt;h2&gt;ワンデーアーキュビューの売れ筋ランキング&lt;/h2&gt;</v>
      </c>
    </row>
    <row r="339" spans="1:1">
      <c r="A339" t="s">
        <v>128</v>
      </c>
    </row>
    <row r="340" spans="1:1">
      <c r="A340" t="str">
        <f>アンケート!C2&amp;"のランキングをショッピングサイトごとにチェック！！"</f>
        <v>ワンデーアーキュビューのランキングをショッピングサイトごとにチェック！！</v>
      </c>
    </row>
    <row r="341" spans="1:1">
      <c r="A341" t="s">
        <v>129</v>
      </c>
    </row>
    <row r="342" spans="1:1">
      <c r="A342" t="s">
        <v>94</v>
      </c>
    </row>
    <row r="343" spans="1:1">
      <c r="A343">
        <f>入力シート!C42</f>
        <v>0</v>
      </c>
    </row>
    <row r="344" spans="1:1">
      <c r="A344" t="s">
        <v>95</v>
      </c>
    </row>
    <row r="345" spans="1:1">
      <c r="A345" t="s">
        <v>94</v>
      </c>
    </row>
    <row r="346" spans="1:1">
      <c r="A346">
        <f>入力シート!C43</f>
        <v>0</v>
      </c>
    </row>
    <row r="347" spans="1:1">
      <c r="A347" t="s">
        <v>95</v>
      </c>
    </row>
    <row r="349" spans="1:1">
      <c r="A349" t="s">
        <v>96</v>
      </c>
    </row>
    <row r="350" spans="1:1">
      <c r="A350" t="s">
        <v>88</v>
      </c>
    </row>
    <row r="352" spans="1:1">
      <c r="A352" t="s">
        <v>89</v>
      </c>
    </row>
  </sheetData>
  <phoneticPr fontId="1"/>
  <pageMargins left="0.7" right="0.7" top="0.75" bottom="0.75" header="0.3" footer="0.3"/>
  <pageSetup paperSize="9"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1"/>
  <sheetViews>
    <sheetView workbookViewId="0">
      <selection sqref="A1:A6"/>
    </sheetView>
  </sheetViews>
  <sheetFormatPr defaultRowHeight="13.5"/>
  <sheetData>
    <row r="1" spans="1:1">
      <c r="A1" t="s">
        <v>51</v>
      </c>
    </row>
    <row r="2" spans="1:1">
      <c r="A2" t="str">
        <f>"("&amp;入力シート!D15&amp;","&amp;"'"&amp;入力シート!D29&amp;"', '"&amp;入力シート!D30&amp;"', '"&amp;入力シート!C15&amp;"', '"&amp;入力シート!C6&amp;"', '"&amp;入力シート!D6&amp;"'),"</f>
        <v>(332,'//af.moshimo.com/af/c/click?a_id=988731&amp;p_id=170&amp;pc_id=185&amp;pl_id=4062&amp;url=https%3A%2F%2Fwww.amazon.co.jp%2F%25E3%2582%25A2%25E3%2582%25AD%25E3%2583%25A5%25E3%2583%2593%25E3%2583%25A5%25E3%2583%25BC-%25E3%2583%2587%25E3%2582%25A3%25E3%2583%2595%25E3%2582%25A1%25E3%2582%25A4%25E3%2583%25B3-%25E3%2583%25A9%25E3%2583%2587%25E3%2582%25A3%25E3%2582%25A2%25E3%2583%25B3%25E3%2583%2588%25E3%2582%25B9%25E3%2582%25A6%25E3%2582%25A3%25E3%2583%25BC%25E3%2583%2588-%25E3%2580%2590BC%25E3%2580%25918-5-%25E3%2580%2590DIA%25E3%2580%259114-2%2Fdp%2FB0736KPR72', '//af.moshimo.com/af/c/click?a_id=988729&amp;p_id=54&amp;pc_id=54&amp;pl_id=616&amp;url=https%3A%2F%2Fitem.rakuten.co.jp%2Fcontaro%2Fy387010-2%2F&amp;m=http%3A%2F%2Fm.rakuten.co.jp%2Fcontaro%2Fi%2F10000450%2F&amp;r_v=g00sqnj3.9tq3ecd4.g00sqnj3.9tq3fc02', 'https://www.amazon.co.jp/%E3%82%A2%E3%82%AD%E3%83%A5%E3%83%93%E3%83%A5%E3%83%BC-%E3%83%87%E3%82%A3%E3%83%95%E3%82%A1%E3%82%A4%E3%83%B3-%E3%83%A9%E3%83%87%E3%82%A3%E3%82%A2%E3%83%B3%E3%83%88%E3%82%B9%E3%82%A6%E3%82%A3%E3%83%BC%E3%83%88-%E3%80%90BC%E3%80%918-5-%E3%80%90DIA%E3%80%9114-2/product-reviews/B0736KZ913/ref=cm_cr_dp_d_show_all_top?ie=UTF8&amp;reviewerType=all_reviews', 'https://images-fe.ssl-images-amazon.com/images/I/31e6wHU4PkL.jpg', 'ワンデー　アキュビュー　ラディアント　スウィート'),</v>
      </c>
    </row>
    <row r="3" spans="1:1">
      <c r="A3" t="str">
        <f>"("&amp;入力シート!D17&amp;","&amp;"'"&amp;入力シート!D31&amp;"', '"&amp;入力シート!D32&amp;"', '"&amp;入力シート!C17&amp;"', '"&amp;入力シート!C7&amp;"', '"&amp;入力シート!D7&amp;"'),"</f>
        <v>(333,'//af.moshimo.com/af/c/click?a_id=988731&amp;p_id=170&amp;pc_id=185&amp;pl_id=4062&amp;url=https%3A%2F%2Fwww.amazon.co.jp%2F%25E3%2583%25AF%25E3%2583%25B3%25E3%2583%2587%25E3%2583%25BC-%25E3%2582%25A2%25E3%2582%25AD%25E3%2583%25A5%25E3%2583%2593%25E3%2583%25A5%25E3%2583%25BC-%25E3%2583%2587%25E3%2582%25A3%25E3%2583%2595%25E3%2582%25A1%25E3%2582%25A4%25E3%2583%25B3-%25E3%2583%25B4%25E3%2582%25A3%25E3%2583%25B4%25E3%2582%25A3%25E3%2583%2583%25E3%2583%2589%25E3%2582%25B9%25E3%2582%25BF%25E3%2582%25A4%25E3%2583%25AB-%25E3%2580%2590BC%25E3%2580%25918-5%25E3%2580%2590PWR%25E3%2580%2591-5-75%2Fdp%2FB00NWEDCOC', '//af.moshimo.com/af/c/click?a_id=988729&amp;p_id=54&amp;pc_id=54&amp;pl_id=616&amp;url=https%3A%2F%2Fitem.rakuten.co.jp%2Feyemake%2Fjj1dadmv-2%2F&amp;m=http%3A%2F%2Fm.rakuten.co.jp%2Feyemake%2Fi%2F10000144%2F&amp;r_v=g00s2zu3.9tq3e6c8.g00s2zu3.9tq3fca1', 'https://www.amazon.co.jp/%E3%83%A4%E3%83%88%E3%83%9F-happiness-%E3%82%B9%E3%83%A0%E3%83%BC%E3%82%B9%E3%83%90%E3%82%AE%E3%83%BC-%E3%83%AC%E3%83%83%E3%83%89-ST-SM-RD/product-reviews/B00XJSI8DQ/ref=cm_cr_dp_d_show_all_top?ie=UTF8&amp;reviewerType=all_reviews', 'https://images-fe.ssl-images-amazon.com/images/I/41SIDfVK7YL.jpg', 'ワンデー　アキュビュー　ヴィヴィッド　スタイル'),</v>
      </c>
    </row>
    <row r="4" spans="1:1">
      <c r="A4" t="str">
        <f>"("&amp;入力シート!D19&amp;","&amp;"'"&amp;入力シート!D33&amp;"', '"&amp;入力シート!D34&amp;"', '"&amp;入力シート!C19&amp;"', '"&amp;入力シート!C8&amp;"', '"&amp;入力シート!D8&amp;"'),"</f>
        <v>(334,'//af.moshimo.com/af/c/click?a_id=988731&amp;p_id=170&amp;pc_id=185&amp;pl_id=4062&amp;url=https%3A%2F%2Fwww.amazon.co.jp%2F%25E3%2583%25AF%25E3%2583%25B3%25E3%2583%2587%25E3%2583%25BC-%25E3%2582%25A2%25E3%2582%25AD%25E3%2583%25A5%25E3%2583%2593%25E3%2583%25A5%25E3%2583%25BC-%25E3%2583%2587%25E3%2582%25A3%25E3%2583%2595%25E3%2582%25A1%25E3%2582%25A4%25E3%2583%25B3-%25E3%2583%258A%25E3%2583%2581%25E3%2583%25A5%25E3%2583%25A9%25E3%2583%25AB%25E3%2582%25B7%25E3%2583%25A3%25E3%2582%25A4%25E3%2583%25B3-%25E3%2580%2590BC%25E3%2580%25918-5%25E3%2580%2590PWR%25E3%2580%2591-4-50%2Fdp%2FB00N3HXD74', '//af.moshimo.com/af/c/click?a_id=988729&amp;p_id=54&amp;pc_id=54&amp;pl_id=616&amp;url=https%3A%2F%2Fitem.rakuten.co.jp%2Feyemake%2Fjj1dadmn-2%2F&amp;m=http%3A%2F%2Fm.rakuten.co.jp%2Feyemake%2Fi%2F10000135%2F&amp;r_v=g00s2zu3.9tq3e6c8.g00s2zu3.9tq3fca1', 'https://www.amazon.co.jp/%E3%83%AF%E3%83%B3%E3%83%87%E3%83%BC-%E3%82%A2%E3%82%AD%E3%83%A5%E3%83%93%E3%83%A5%E3%83%BC-%E3%83%87%E3%82%A3%E3%83%95%E3%82%A1%E3%82%A4%E3%83%B3-%E3%83%8A%E3%83%81%E3%83%A5%E3%83%A9%E3%83%AB%E3%82%B7%E3%83%A3%E3%82%A4%E3%83%B3-%E3%80%90BC%E3%80%918-5%E3%80%90PWR%E3%80%91-4-75/product-reviews/B00N3HWLBI/ref=cm_cr_dp_d_show_all_top?ie=UTF8&amp;reviewerType=all_reviews', 'https://images-fe.ssl-images-amazon.com/images/I/41jZU3lwZIL.jpg', 'ワンデー　アキュビュー　ナチュラル　シャイン'),</v>
      </c>
    </row>
    <row r="5" spans="1:1">
      <c r="A5" t="str">
        <f>"("&amp;入力シート!D21&amp;","&amp;"'"&amp;入力シート!D35&amp;"', '"&amp;入力シート!D36&amp;"', '"&amp;入力シート!C21&amp;"', '"&amp;入力シート!C9&amp;"', '"&amp;入力シート!D9&amp;"'),"</f>
        <v>(335,'//af.moshimo.com/af/c/click?a_id=988731&amp;p_id=170&amp;pc_id=185&amp;pl_id=4062&amp;url=https%3A%2F%2Fwww.amazon.co.jp%2F%25E3%2583%25AF%25E3%2583%25B3%25E3%2583%2587%25E3%2583%25BC-%25E3%2582%25A2%25E3%2582%25AD%25E3%2583%25A5%25E3%2583%2593%25E3%2583%25A5%25E3%2583%25BC-%25E3%2583%2587%25E3%2582%25A3%25E3%2583%2595%25E3%2582%25A1%25E3%2582%25A4%25E3%2583%25B3-%25E3%2583%25A9%25E3%2583%2587%25E3%2582%25A3%25E3%2582%25A2%25E3%2583%25B3%25E3%2583%2588%25E3%2583%2596%25E3%2583%25A9%25E3%2582%25A4%25E3%2583%2588-%25E3%2580%2590BC%25E3%2580%25918-5%25E3%2580%2590PWR%25E3%2580%2591-2-75%2Fdp%2FB01HJGG0ME', '//af.moshimo.com/af/c/click?a_id=988729&amp;p_id=54&amp;pc_id=54&amp;pl_id=616&amp;url=https%3A%2F%2Fitem.rakuten.co.jp%2Feyemake%2Fjj1dadrb%2F&amp;m=http%3A%2F%2Fm.rakuten.co.jp%2Feyemake%2Fi%2F10000967%2F&amp;r_v=g00s2zu3.9tq3e6c8.g00s2zu3.9tq3fca1', 'https://www.amazon.co.jp/%E3%83%AF%E3%83%B3%E3%83%87%E3%83%BC-%E3%82%A2%E3%82%AD%E3%83%A5%E3%83%93%E3%83%A5%E3%83%BC-%E3%83%87%E3%82%A3%E3%83%95%E3%82%A1%E3%82%A4%E3%83%B3-%E3%83%A9%E3%83%87%E3%82%A3%E3%82%A2%E3%83%B3%E3%83%88%E3%83%96%E3%83%A9%E3%82%A4%E3%83%88-%E3%80%90BC%E3%80%918-5%E3%80%90PWR%E3%80%91-2-50/product-reviews/B01HJGG0KQ/ref=cm_cr_dp_d_show_all_top?ie=UTF8&amp;reviewerType=all_reviews', 'https://images-fe.ssl-images-amazon.com/images/I/41C8vz9-3IL.jpg', 'ワンデー　アキュビュー　ラディアント　ブライト'),</v>
      </c>
    </row>
    <row r="6" spans="1:1">
      <c r="A6" t="str">
        <f>"("&amp;入力シート!D23&amp;","&amp;"'"&amp;入力シート!D37&amp;"', '"&amp;入力シート!D38&amp;"', '"&amp;入力シート!C23&amp;"', '"&amp;入力シート!C10&amp;"', '"&amp;入力シート!D10&amp;"');"</f>
        <v>(336,'//af.moshimo.com/af/c/click?a_id=988731&amp;p_id=170&amp;pc_id=185&amp;pl_id=4062&amp;url=https%3A%2F%2Fwww.amazon.co.jp%2F%25E3%2583%25AF%25E3%2583%25B3%25E3%2583%2587%25E3%2583%25BC-%25E3%2582%25A2%25E3%2582%25AD%25E3%2583%25A5%25E3%2583%2593%25E3%2583%25A5%25E3%2583%25BC-%25E3%2583%2587%25E3%2582%25A3%25E3%2583%2595%25E3%2582%25A1%25E3%2582%25A4%25E3%2583%25B3-%25E3%2582%25A2%25E3%2582%25AF%25E3%2582%25BB%25E3%2583%25B3%25E3%2583%2588%25E3%2582%25B9%25E3%2582%25BF%25E3%2582%25A4%25E3%2583%25AB-%25E3%2580%2590BC%25E3%2580%25918-5%25E3%2580%2590PWR%25E3%2580%2591-1-50%2Fdp%2FB00M9XH3LA', '//af.moshimo.com/af/c/click?a_id=988729&amp;p_id=54&amp;pc_id=54&amp;pl_id=616&amp;url=https%3A%2F%2Fitem.rakuten.co.jp%2Feyemake%2Fjj1dadma-2%2F&amp;m=http%3A%2F%2Fm.rakuten.co.jp%2Feyemake%2Fi%2F10000128%2F&amp;r_v=g00s2zu3.9tq3e6c8.g00s2zu3.9tq3fca1', 'https://www.amazon.co.jp/%E3%83%AF%E3%83%B3%E3%83%87%E3%83%BC-%E3%82%A2%E3%82%AD%E3%83%A5%E3%83%93%E3%83%A5%E3%83%BC-%E3%83%87%E3%82%A3%E3%83%95%E3%82%A1%E3%82%A4%E3%83%B3-%E3%82%A2%E3%82%AF%E3%82%BB%E3%83%B3%E3%83%88%E3%82%B9%E3%82%BF%E3%82%A4%E3%83%AB-%E3%80%90BC%E3%80%918-5%E3%80%90PWR%E3%80%91%C2%B10-00/product-reviews/B00M9XGYII/ref=cm_cr_dp_d_show_all_top?ie=UTF8&amp;reviewerType=all_reviews', 'https://images-fe.ssl-images-amazon.com/images/I/416oPudKJyL.jpg', 'ワンデー　アキュビュー　アクセント　スタイル');</v>
      </c>
    </row>
    <row r="9" spans="1:1">
      <c r="A9" s="14" t="s">
        <v>50</v>
      </c>
    </row>
    <row r="10" spans="1:1" ht="14.25" thickBot="1">
      <c r="A10" t="s">
        <v>49</v>
      </c>
    </row>
    <row r="11" spans="1:1" ht="14.25" thickBot="1">
      <c r="A11" s="15">
        <v>331</v>
      </c>
    </row>
  </sheetData>
  <phoneticPr fontId="1"/>
  <pageMargins left="0.7" right="0.7" top="0.75" bottom="0.75" header="0.3" footer="0.3"/>
  <pageSetup paperSize="9"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5</vt:i4>
      </vt:variant>
    </vt:vector>
  </HeadingPairs>
  <TitlesOfParts>
    <vt:vector size="5" baseType="lpstr">
      <vt:lpstr>アンケート</vt:lpstr>
      <vt:lpstr>比較表</vt:lpstr>
      <vt:lpstr>入力シート</vt:lpstr>
      <vt:lpstr>出力</vt:lpstr>
      <vt:lpstr>SQL</vt:lpstr>
    </vt:vector>
  </TitlesOfParts>
  <Company>HP</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RYOTA</cp:lastModifiedBy>
  <dcterms:created xsi:type="dcterms:W3CDTF">2018-04-10T10:36:10Z</dcterms:created>
  <dcterms:modified xsi:type="dcterms:W3CDTF">2018-12-29T00:57:01Z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5063c40e-1ea1-4333-b9e7-8c15ad90b55a</vt:lpwstr>
  </property>
</Properties>
</file>