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18210" windowHeight="7215" activeTab="3"/>
  </bookViews>
  <sheets>
    <sheet name="アンケート" sheetId="1" r:id="rId1"/>
    <sheet name="比較表" sheetId="2" r:id="rId2"/>
    <sheet name="入力シート" sheetId="4" r:id="rId3"/>
    <sheet name="出力" sheetId="3" r:id="rId4"/>
    <sheet name="SQL" sheetId="5" r:id="rId5"/>
  </sheets>
  <calcPr calcId="145621"/>
</workbook>
</file>

<file path=xl/calcChain.xml><?xml version="1.0" encoding="utf-8"?>
<calcChain xmlns="http://schemas.openxmlformats.org/spreadsheetml/2006/main">
  <c r="D12" i="4" l="1"/>
  <c r="F2" i="4" l="1"/>
  <c r="B120" i="3" l="1"/>
  <c r="B119" i="3"/>
  <c r="B118" i="3"/>
  <c r="B117" i="3"/>
  <c r="B116" i="3"/>
  <c r="B76" i="3"/>
  <c r="B75" i="3"/>
  <c r="B74" i="3"/>
  <c r="B73" i="3"/>
  <c r="B72" i="3"/>
  <c r="A13" i="3" l="1"/>
  <c r="B32" i="3" l="1"/>
  <c r="B31" i="3"/>
  <c r="C6" i="4" l="1"/>
  <c r="C7" i="4"/>
  <c r="A12" i="3" l="1"/>
  <c r="F27" i="4"/>
  <c r="F26" i="4"/>
  <c r="F25" i="4"/>
  <c r="F24" i="4"/>
  <c r="F23" i="4"/>
  <c r="F22" i="4"/>
  <c r="A123" i="3"/>
  <c r="D14" i="4"/>
  <c r="D7" i="4"/>
  <c r="D6" i="4"/>
  <c r="D5" i="4"/>
  <c r="D27" i="4"/>
  <c r="D25" i="4"/>
  <c r="D23" i="4"/>
  <c r="D26" i="4"/>
  <c r="D24" i="4"/>
  <c r="D22" i="4"/>
  <c r="A61" i="3"/>
  <c r="A58" i="3"/>
  <c r="D16" i="4" l="1"/>
  <c r="A35" i="3" s="1"/>
  <c r="A79" i="3"/>
  <c r="A27" i="3"/>
  <c r="A115" i="3"/>
  <c r="A71" i="3"/>
  <c r="A19" i="3"/>
  <c r="A154" i="3"/>
  <c r="A108" i="3"/>
  <c r="A120" i="3"/>
  <c r="A119" i="3"/>
  <c r="A118" i="3"/>
  <c r="A117" i="3"/>
  <c r="A116" i="3"/>
  <c r="A113" i="3"/>
  <c r="A110" i="3"/>
  <c r="A140" i="3"/>
  <c r="A141" i="3"/>
  <c r="A142" i="3"/>
  <c r="A139" i="3"/>
  <c r="A129" i="3"/>
  <c r="A130" i="3"/>
  <c r="A131" i="3"/>
  <c r="A128" i="3"/>
  <c r="A151" i="3"/>
  <c r="A148" i="3"/>
  <c r="A105" i="3"/>
  <c r="A102" i="3"/>
  <c r="A95" i="3"/>
  <c r="A96" i="3"/>
  <c r="A94" i="3"/>
  <c r="A85" i="3"/>
  <c r="A86" i="3"/>
  <c r="A84" i="3"/>
  <c r="A76" i="3"/>
  <c r="A75" i="3"/>
  <c r="A74" i="3"/>
  <c r="A73" i="3"/>
  <c r="A72" i="3"/>
  <c r="A69" i="3"/>
  <c r="A66" i="3"/>
  <c r="A1" i="3"/>
  <c r="C12" i="4"/>
  <c r="A2" i="5" s="1"/>
  <c r="C14" i="4"/>
  <c r="A3" i="5" s="1"/>
  <c r="C16" i="4"/>
  <c r="E13" i="4"/>
  <c r="F13" i="4" s="1"/>
  <c r="A150" i="3" s="1"/>
  <c r="E12" i="4"/>
  <c r="F12" i="4" s="1"/>
  <c r="A147" i="3" s="1"/>
  <c r="E15" i="4"/>
  <c r="F15" i="4" s="1"/>
  <c r="A104" i="3" s="1"/>
  <c r="E14" i="4"/>
  <c r="F14" i="4" s="1"/>
  <c r="A101" i="3" s="1"/>
  <c r="E17" i="4"/>
  <c r="F17" i="4" s="1"/>
  <c r="A60" i="3" s="1"/>
  <c r="E16" i="4"/>
  <c r="F16" i="4" s="1"/>
  <c r="A57" i="3" s="1"/>
  <c r="A51" i="3"/>
  <c r="A52" i="3"/>
  <c r="A50" i="3"/>
  <c r="A41" i="3"/>
  <c r="A42" i="3"/>
  <c r="A40" i="3"/>
  <c r="A32" i="3"/>
  <c r="B30" i="3"/>
  <c r="A30" i="3" s="1"/>
  <c r="B29" i="3"/>
  <c r="A29" i="3" s="1"/>
  <c r="A31" i="3"/>
  <c r="B28" i="3"/>
  <c r="A28" i="3" s="1"/>
  <c r="A4" i="5" l="1"/>
  <c r="A64" i="3"/>
  <c r="A25" i="3"/>
  <c r="A22" i="3"/>
  <c r="A5" i="3"/>
  <c r="A6" i="3"/>
  <c r="A4" i="3"/>
</calcChain>
</file>

<file path=xl/sharedStrings.xml><?xml version="1.0" encoding="utf-8"?>
<sst xmlns="http://schemas.openxmlformats.org/spreadsheetml/2006/main" count="268" uniqueCount="190">
  <si>
    <t>項番</t>
  </si>
  <si>
    <t>内容</t>
  </si>
  <si>
    <t>記入欄</t>
  </si>
  <si>
    <t>Q1</t>
  </si>
  <si>
    <t>あなたが比較紹介したいアイテムは何ですか？</t>
  </si>
  <si>
    <t>Q2</t>
  </si>
  <si>
    <t>Q3</t>
  </si>
  <si>
    <t>Q4</t>
  </si>
  <si>
    <t>Q5</t>
  </si>
  <si>
    <t>Q6</t>
  </si>
  <si>
    <t>Q7</t>
  </si>
  <si>
    <t>Q8</t>
  </si>
  <si>
    <t>Q9</t>
  </si>
  <si>
    <t>今回比較する商品を具体的に３つ挙げてください。</t>
  </si>
  <si>
    <t>Q10</t>
  </si>
  <si>
    <t>Q11</t>
  </si>
  <si>
    <t>Q12</t>
  </si>
  <si>
    <t>Q13</t>
  </si>
  <si>
    <t>Q14</t>
  </si>
  <si>
    <t>Q15</t>
  </si>
  <si>
    <t>Q16</t>
  </si>
  <si>
    <t>Q17</t>
  </si>
  <si>
    <t>Q18</t>
  </si>
  <si>
    <t>Q19</t>
  </si>
  <si>
    <t>Q20</t>
  </si>
  <si>
    <t>Q21</t>
  </si>
  <si>
    <t>1番おすすめできるアイテムはどれですか？</t>
  </si>
  <si>
    <t>Q22</t>
  </si>
  <si>
    <t>１位の商品の良いところ（メリット）を4つ挙げてください。</t>
  </si>
  <si>
    <t>Q23</t>
  </si>
  <si>
    <t>Q24</t>
  </si>
  <si>
    <t>Q25</t>
  </si>
  <si>
    <t>Q26</t>
  </si>
  <si>
    <t>１位の商品の悪いところ(デメリット)を4つ以上挙げてください。</t>
  </si>
  <si>
    <t>Q27</t>
  </si>
  <si>
    <t>Q28</t>
  </si>
  <si>
    <t>Q29</t>
  </si>
  <si>
    <t>Q30</t>
  </si>
  <si>
    <t>１位の商品はどのような人におすすめできますか？</t>
  </si>
  <si>
    <t>Q31</t>
  </si>
  <si>
    <t>２番目におすすめできるアイテムはどれですか？</t>
  </si>
  <si>
    <t>Q32</t>
  </si>
  <si>
    <t>２位の商品の良いところを3つ以上挙げてください。</t>
  </si>
  <si>
    <t>Q33</t>
  </si>
  <si>
    <t>Q34</t>
  </si>
  <si>
    <t>Q35</t>
  </si>
  <si>
    <t>２位の商品の悪いところを3つ以上挙げてください。</t>
  </si>
  <si>
    <t>Q36</t>
  </si>
  <si>
    <t>Q37</t>
  </si>
  <si>
    <t>Q38</t>
  </si>
  <si>
    <t>２位の商品はどのような人におすすめできますか？</t>
  </si>
  <si>
    <t>Q39</t>
  </si>
  <si>
    <t>３番目におすすめできるアイテムはどれですか？</t>
  </si>
  <si>
    <t>Q40</t>
  </si>
  <si>
    <t>３位の商品の良いところを3つ以上挙げてください。</t>
  </si>
  <si>
    <t>Q41</t>
  </si>
  <si>
    <t>Q42</t>
  </si>
  <si>
    <t>Q43</t>
  </si>
  <si>
    <t>３位の商品の悪いところを3つ以上挙げてください。</t>
  </si>
  <si>
    <t>Q44</t>
  </si>
  <si>
    <t>Q45</t>
  </si>
  <si>
    <t>Q46</t>
  </si>
  <si>
    <t>３位の商品はどのような人におすすめできますか？</t>
  </si>
  <si>
    <t>Q47</t>
  </si>
  <si>
    <t>Q48</t>
  </si>
  <si>
    <t>　　　　５:大変満足
　　　　４:満足
　　　　３:普通
　　　　２:少し不満
　　１:不満</t>
  </si>
  <si>
    <t>※なるべく極端に点数をつけてください！</t>
  </si>
  <si>
    <t>項目</t>
  </si>
  <si>
    <t>合計点数</t>
  </si>
  <si>
    <t>&lt;p&gt;</t>
  </si>
  <si>
    <t>&lt;/p&gt;</t>
  </si>
  <si>
    <t>[toc]</t>
  </si>
  <si>
    <t>[tblEnd][/tblEnd]</t>
  </si>
  <si>
    <t>購入する際に、価格と品質のどちらを重要視したかを
別紙（価格/品質）を参考に数字を記入してください。</t>
  </si>
  <si>
    <t>選ぶときに、大事なポイントを5つ教えてください！</t>
  </si>
  <si>
    <t>各ポイントに点数をつけてください。</t>
  </si>
  <si>
    <t>※比較表に記入</t>
  </si>
  <si>
    <t>上記の口コミは何十代の男性/女性ですか？
※不明な場合は、予想で構いません。</t>
  </si>
  <si>
    <t>上記の口コミは何十代の男性/女性ですか？ 
※不明な場合は、予想で構いません。</t>
  </si>
  <si>
    <t>Q49</t>
  </si>
  <si>
    <t>Q50</t>
  </si>
  <si>
    <t>Q51</t>
  </si>
  <si>
    <t>Q52</t>
  </si>
  <si>
    <t>Q53</t>
  </si>
  <si>
    <t>Q54</t>
  </si>
  <si>
    <t>Q55</t>
  </si>
  <si>
    <r>
      <t>[aside type="normal"]&lt;strong&gt;</t>
    </r>
    <r>
      <rPr>
        <sz val="10"/>
        <color theme="1"/>
        <rFont val="ＭＳ Ｐゴシック"/>
        <family val="3"/>
        <charset val="128"/>
      </rPr>
      <t>こんな人におすすめ！！</t>
    </r>
    <r>
      <rPr>
        <sz val="10"/>
        <color theme="1"/>
        <rFont val="Verdana"/>
        <family val="2"/>
      </rPr>
      <t>&lt;/strong&gt;</t>
    </r>
  </si>
  <si>
    <t>&lt;ul&gt;</t>
  </si>
  <si>
    <t>&lt;/ul&gt;</t>
  </si>
  <si>
    <t>[/aside]</t>
  </si>
  <si>
    <t>[aside type="boader custom"]</t>
  </si>
  <si>
    <t>それでは、ランキングを紹介していきます！</t>
  </si>
  <si>
    <t>&lt;h4&gt;&lt;span class="f_yellow"&gt;こんな人におすすめ&lt;/span&gt;&lt;/h4&gt;</t>
    <phoneticPr fontId="1"/>
  </si>
  <si>
    <t>&lt;h4 class="margin-bottom--15"&gt;&lt;span class="f_yellow f_blue"&gt;おすすめポイント&lt;/span&gt;&lt;/h4&gt;</t>
  </si>
  <si>
    <t>&lt;div class="bg-white"&gt;</t>
  </si>
  <si>
    <t>[aside type="boader blue bg-blue"]</t>
  </si>
  <si>
    <t>&lt;/div&gt;</t>
  </si>
  <si>
    <t>&lt;h4 class="margin-bottom--15"&gt;&lt;span class="f_yellow f_red"&gt;いまいちポイント&lt;/span&gt;&lt;/h4&gt;</t>
  </si>
  <si>
    <t>[aside type="boader red bg-red"]</t>
  </si>
  <si>
    <t>&lt;h4&gt;&lt;span class="f_yellow"&gt;もっと口コミをみる&lt;/span&gt;&lt;/h4&gt;</t>
  </si>
  <si>
    <t>口コミ</t>
    <rPh sb="0" eb="1">
      <t>クチ</t>
    </rPh>
    <phoneticPr fontId="1"/>
  </si>
  <si>
    <t>３位</t>
    <rPh sb="1" eb="2">
      <t>イ</t>
    </rPh>
    <phoneticPr fontId="1"/>
  </si>
  <si>
    <t>２位</t>
    <rPh sb="1" eb="2">
      <t>イ</t>
    </rPh>
    <phoneticPr fontId="1"/>
  </si>
  <si>
    <t>１位</t>
    <rPh sb="1" eb="2">
      <t>イ</t>
    </rPh>
    <phoneticPr fontId="1"/>
  </si>
  <si>
    <t>[/voice]</t>
  </si>
  <si>
    <t>タイトル</t>
    <phoneticPr fontId="1"/>
  </si>
  <si>
    <t>ランキング</t>
    <phoneticPr fontId="1"/>
  </si>
  <si>
    <t>口コミサイトURL</t>
    <rPh sb="0" eb="1">
      <t>クチ</t>
    </rPh>
    <phoneticPr fontId="1"/>
  </si>
  <si>
    <t>wp_product_link_id</t>
    <phoneticPr fontId="1"/>
  </si>
  <si>
    <t>口コミユーザ情報</t>
    <rPh sb="0" eb="1">
      <t>クチ</t>
    </rPh>
    <rPh sb="6" eb="8">
      <t>ジョウホウ</t>
    </rPh>
    <phoneticPr fontId="1"/>
  </si>
  <si>
    <t>画像ファイル名</t>
    <rPh sb="0" eb="2">
      <t>ガゾウ</t>
    </rPh>
    <rPh sb="6" eb="7">
      <t>メイ</t>
    </rPh>
    <phoneticPr fontId="1"/>
  </si>
  <si>
    <t>アフィリエイトURL</t>
    <phoneticPr fontId="1"/>
  </si>
  <si>
    <t>１位</t>
    <rPh sb="1" eb="2">
      <t>イ</t>
    </rPh>
    <phoneticPr fontId="1"/>
  </si>
  <si>
    <t>２位</t>
    <rPh sb="1" eb="2">
      <t>イ</t>
    </rPh>
    <phoneticPr fontId="1"/>
  </si>
  <si>
    <t>３位</t>
    <rPh sb="1" eb="2">
      <t>イ</t>
    </rPh>
    <phoneticPr fontId="1"/>
  </si>
  <si>
    <t>入力</t>
    <rPh sb="0" eb="2">
      <t>ニュウリョク</t>
    </rPh>
    <phoneticPr fontId="1"/>
  </si>
  <si>
    <t>出力</t>
    <rPh sb="0" eb="2">
      <t>シュツリョク</t>
    </rPh>
    <phoneticPr fontId="1"/>
  </si>
  <si>
    <t>PF</t>
    <phoneticPr fontId="1"/>
  </si>
  <si>
    <t>ランキング</t>
    <phoneticPr fontId="1"/>
  </si>
  <si>
    <t>URL</t>
    <phoneticPr fontId="1"/>
  </si>
  <si>
    <t>商品名</t>
    <rPh sb="0" eb="3">
      <t>ショウヒンメイ</t>
    </rPh>
    <phoneticPr fontId="1"/>
  </si>
  <si>
    <t>　</t>
    <phoneticPr fontId="1"/>
  </si>
  <si>
    <t>SELECT * FROM `wp_product_link` ORDER BY id DESC LIMIT 1;</t>
  </si>
  <si>
    <t>[ 確認用SQL ]</t>
    <rPh sb="2" eb="5">
      <t>カクニンヨウ</t>
    </rPh>
    <phoneticPr fontId="1"/>
  </si>
  <si>
    <t>INSERT INTO `wp_product_link` (`id`, `amz_url`, `rkt_url`, `review_url`, `img_url`, `memo`) VALUES</t>
    <phoneticPr fontId="1"/>
  </si>
  <si>
    <t>上の図は、今回紹介する内容の基準ですので、同じような基準のあなたにとってはとても参考になること間違いなし！</t>
  </si>
  <si>
    <r>
      <t>&lt;p class="value_money"&gt;&lt;span&gt;</t>
    </r>
    <r>
      <rPr>
        <sz val="10"/>
        <color theme="1"/>
        <rFont val="ＭＳ Ｐゴシック"/>
        <family val="3"/>
        <charset val="128"/>
      </rPr>
      <t>価格と品質どっちを重要視する？</t>
    </r>
    <r>
      <rPr>
        <sz val="10"/>
        <color theme="1"/>
        <rFont val="Verdana"/>
        <family val="2"/>
      </rPr>
      <t>&lt;/span&gt;&lt;/p&gt;</t>
    </r>
    <phoneticPr fontId="1"/>
  </si>
  <si>
    <t>購入する際って、価格と品質のどちらかを重要視するかを知らず知らずに決めていませんか？</t>
    <phoneticPr fontId="1"/>
  </si>
  <si>
    <t>（※30文字から35文字程度）</t>
    <rPh sb="4" eb="6">
      <t>モジ</t>
    </rPh>
    <rPh sb="10" eb="12">
      <t>モジ</t>
    </rPh>
    <rPh sb="12" eb="14">
      <t>テイド</t>
    </rPh>
    <phoneticPr fontId="1"/>
  </si>
  <si>
    <t>Google:29文字</t>
    <rPh sb="9" eb="11">
      <t>モジ</t>
    </rPh>
    <phoneticPr fontId="1"/>
  </si>
  <si>
    <t>Yahoo:32文字</t>
    <rPh sb="8" eb="10">
      <t>モジ</t>
    </rPh>
    <phoneticPr fontId="1"/>
  </si>
  <si>
    <t>&lt;h3&gt;《 口コミ 》&lt;/h3&gt;</t>
    <phoneticPr fontId="1"/>
  </si>
  <si>
    <t>お名前スタンプ　(3000円前後)</t>
  </si>
  <si>
    <t>石松堂　おなまえＢＯＸ</t>
  </si>
  <si>
    <t>ねいみー　おなまえスタンプドリーム15本セット</t>
  </si>
  <si>
    <t>ハンコズ　おなまえーる入園セット</t>
  </si>
  <si>
    <t>スタンプの数は多いか</t>
  </si>
  <si>
    <t>書体は選べるか</t>
  </si>
  <si>
    <t>専用ケースは実用性があるか</t>
  </si>
  <si>
    <t>長期的に使えるか</t>
  </si>
  <si>
    <t>プレゼント向きか</t>
  </si>
  <si>
    <t>13種類のスタンプに各種付属品7種。6種のフォントから選べる。</t>
  </si>
  <si>
    <t>詳しい押し方の説明書付でわかりやすい</t>
  </si>
  <si>
    <t>アイロン不要のインクなので便利</t>
  </si>
  <si>
    <t>追加スタンプが売っているので兄弟用にも購入できる</t>
  </si>
  <si>
    <t>プラスチックに押すのがむずかしい。すべりやすい。</t>
  </si>
  <si>
    <t>ケースにしきりがないので収納するとばらばらになる。</t>
  </si>
  <si>
    <t>白インクはアイロン必要になる。</t>
  </si>
  <si>
    <t>スタンプのゴムがはずれることあり。</t>
  </si>
  <si>
    <t>フォントを選びたい方。アイロン不要で使いたい。初めてで少しでも種類がいっぱい欲しい人。
兄弟がいるのでに追加で購入していき長期的に使いたい人。</t>
  </si>
  <si>
    <r>
      <t xml:space="preserve">１位の商品のためになった（なる）口コミやレビューを２つ記入してください。
</t>
    </r>
    <r>
      <rPr>
        <sz val="9"/>
        <color rgb="FFFF0000"/>
        <rFont val="Arial"/>
        <family val="2"/>
      </rPr>
      <t>※短文すぎない（150文字～300文字程度）口コミをお願いします。</t>
    </r>
  </si>
  <si>
    <t>幼稚園グッズの名前つけにお名前シールや手書きで…などいろいろと検討しましたが、
持っていればずっと使えるスタンプで漢字が入っているものでなおかつお値段もお手頃なこちらにしました。
布へのスタンプもアイロン不要なので楽チンです。
プラスチックへはそのままだと滑りやすいので３Ｄスケールで固定すると滑らずよかったです。
コップのように丸くなっているものはかなり押しづらく何度も何度も失敗しました。
修正のために一緒に溶解液を購入することをおすすめします。</t>
  </si>
  <si>
    <t>ひらがな・ローマ字まで入っているのでかなりつかます♪
大きさも様々で助かります♪
他の方のレビューで女の子はピンクのものが多いので、もう一つは青のスタンプの方が目立つとあったので
、女の子ですが、青を選択しました♪
イチゴスタンプがおまけだったので、青いイチゴになりますが！（笑）
二人目がもしできたらまたここでお願いしようと思います♪
色々なタグに押してますが、不器用な私でも説明書があるので簡単に押せました♪</t>
  </si>
  <si>
    <t>20代・女性</t>
  </si>
  <si>
    <t>30代・女性</t>
  </si>
  <si>
    <r>
      <t xml:space="preserve">参考にしたサイトのURLを記入してください。
</t>
    </r>
    <r>
      <rPr>
        <sz val="9"/>
        <color rgb="FFFF0000"/>
        <rFont val="Arial"/>
        <family val="2"/>
      </rPr>
      <t>（※レビューや口コミが一覧になっているページを添付してください。）</t>
    </r>
  </si>
  <si>
    <t>https://review.rakuten.co.jp/item/1/223391_10000077/1.1/</t>
  </si>
  <si>
    <t>収納箱がしっかりしていてしきりもあるのでスッキリ収納できる。</t>
  </si>
  <si>
    <t>にじまないインクを売りにしている。</t>
  </si>
  <si>
    <t>スタンプの種類は14種類+各種付属品5種。すべらないオリジナルスタンプも付属。スタンプの種類は14種類+各種付属品5種。</t>
  </si>
  <si>
    <t>収納ケースは大と小はえらべるが大サイズは取っ手がついていない。</t>
  </si>
  <si>
    <t>カラーインク台はついていない。別売り。</t>
  </si>
  <si>
    <t>一般的な洗濯タグに合うサイズのスタンプがついていない。(小さすぎたり大きすぎる)</t>
  </si>
  <si>
    <t>にじまないインクが良い人。すべらないスタンプに興味がある人。収納ケースにはしっかりしきりがついていてほしい人。</t>
  </si>
  <si>
    <r>
      <t xml:space="preserve">２位の商品のためになった（なる）口コミやレビューを２つ記入してください。
</t>
    </r>
    <r>
      <rPr>
        <sz val="9"/>
        <color rgb="FFFF0000"/>
        <rFont val="Arial"/>
        <family val="2"/>
      </rPr>
      <t>※短文すぎない（150文字～300文字程度）口コミをお願いします。</t>
    </r>
  </si>
  <si>
    <t>2人分のセットをまとめておけるように、大きいケースを選んだのですが…蓋に取っ手がない！
ついているのが当たり前だと思っていたので、ついていないことにショック…些細なことですが、持ち運びに不便です。
サイズもかなり大きく、これなら小さいケースで、それぞれ収納するようにすれば良かった…
収納するのにケースの大きさって意外と重要だと思います。
「一人分の大きさ」とかでなく、しっかりサイズの明記、写真があったらよかったなと思います。
小さいサイズでも2人分収納できると思います。</t>
  </si>
  <si>
    <t>下の子が保育園入園するので名前スタンプを購入しました。
上の子は他社の名前スタンプを使っていたのですが、他社は値段が高く、他のスタンプ台を使ってみたい！
すべらないスタンプってほんとに滑らないの？と思いこちらにしました。
他社との違いはMサイズのひらがな及び漢字の縦がきがあること、Lサイズの漢字縦がきが無いこと、Lサイズのローマ字がないこと、
ひらがな二行のサイズが長方形なとこ、他社は3Lサイズがクリスタルスタンプであることです。</t>
  </si>
  <si>
    <t>https://review.rakuten.co.jp/item/1/202808_10003199/1.1/</t>
  </si>
  <si>
    <t>スタンプ13種+各種付属品6種。</t>
  </si>
  <si>
    <t>比較的安い。</t>
  </si>
  <si>
    <t>収納ケースが他社と比べてカラフルで可愛い。</t>
  </si>
  <si>
    <t>インクがにじみやすい。ゴム部分が取れる報告が多数有。</t>
  </si>
  <si>
    <t>書体が選べない。</t>
  </si>
  <si>
    <t>収納箱が紙製で強度はプラスチック程はない</t>
  </si>
  <si>
    <t>収納ケースは可愛い方が良い人。なるべく安くで購入したい人。</t>
  </si>
  <si>
    <r>
      <t xml:space="preserve">３位の商品のためになった（なる）口コミやレビューを２つ記入してください。
</t>
    </r>
    <r>
      <rPr>
        <sz val="9"/>
        <color rgb="FFFF0000"/>
        <rFont val="Arial"/>
        <family val="2"/>
      </rPr>
      <t>※短文すぎない（150文字～300文字程度）口コミをお願いします。</t>
    </r>
  </si>
  <si>
    <t>決め手は安さと送料無料ですが、漢字の名前も縦横それぞれ1本入っているのもポイント高かったです。
一番大きなスタンプですが、おむつに捺しても十分なサイズだと思います。タオルにも綺麗に捺せます。
購入前に数枚マジックで書いてみたのですが、うまく書けないし時間ばかりかかってしまったので、このスタンプは本当に助かります。
1本だけゴムの部分と持ち手の部分がずれているスタンプがありましたが、爪でグッと押したら直りました。</t>
  </si>
  <si>
    <t>はんこのサイズバリエーションがちょうどよく、 
衣類、おむつ、タオル、布団カバーなど入園準備に必要なものは全て、こちらのはんこで名前書きできました。 
箱のサイズがちょうどはんこの高さになっていて、スタンプ台と一緒にコンパクトに収納できるのでよかったです。 
紙製なので、缶やプラスチックだともっと嬉しかったですが、お道具箱みたいな感じで強度は十分です。</t>
  </si>
  <si>
    <t>https://review.rakuten.co.jp/item/1/194977_10000556/1.1/?l2-id=item_review</t>
  </si>
  <si>
    <t>今回取り上げたアイテムは、「何を求めてる人」にピッタリだと思いますか？
具体的に3つ記入してください。</t>
  </si>
  <si>
    <t>入園・入学前のお子様の準備グッズの記名に。手書きじゃ自信がない人に。</t>
  </si>
  <si>
    <t>出産祝い・友達の子の誕生日プレゼントに</t>
  </si>
  <si>
    <t>子供の持ち物の記名が多く手書きで疲れたママに</t>
  </si>
  <si>
    <t>&lt;a target="_blank" href="//af.moshimo.com/af/c/click?a_id=988731&amp;amp;p_id=170&amp;amp;pc_id=185&amp;amp;pl_id=4062&amp;amp;url=https%3A%2F%2Fwww.amazon.co.jp%2F%25E3%2581%25BE%25E3%2581%2584%25E3%2581%25AD%25E3%2583%25BC%25E3%2582%2580%25E3%2582%25B9%25E3%2582%25BF%25E3%2583%25B3%25E3%2583%2597-%25E5%2585%25A5%25E5%259C%2592%25E5%2585%25A5%25E5%25AD%25A6%25E6%25BA%2596%25E5%2582%2599%25E3%2581%25AB%25EF%25BC%2581%25E3%2580%2590%25E3%2581%258A%25E5%2590%258D%25E5%2589%258D%25E3%2582%25B9%25E3%2582%25BF%25E3%2583%25B3%25E3%2583%2597%25E3%2582%25BB%25E3%2583%2583%25E3%2583%2588%25E3%2580%2591%25E3%2581%25BE%25E3%2581%2584%25E3%2581%25AD%25E3%2583%25BC%25E3%2582%2580%25E3%2582%25B9%25E3%2582%25BF%25E3%2583%25B3%25E3%2583%2597-%25E3%2582%25B8%25E3%2583%25A5%25E3%2583%258B%25E3%2582%25A2%25E3%2583%25A9%25E3%2582%25A4%25E3%2583%2588%25E3%2582%25BB%25E3%2583%2583%25E3%2583%2588-15%25E7%2582%25B9%25E3%2582%25BB%25E3%2583%2583%25E3%2583%2588%25E3%2580%2590%25E5%25B8%2583%25E3%2583%25BB%25E3%2583%2597%25E3%2583%25A9%25E4%25B8%25A1%25E7%2594%25A8%25E3%2582%25B9%25E3%2582%25BF%25E3%2583%25B3%25E3%2583%2597%25E3%2583%2591%25E3%2583%2583%25E3%2583%2589%25E4%25BB%2598%25E3%2581%258D%25EF%25BC%2581%25E3%2580%2591%2Fdp%2FB002WFUD58" rel="nofollow"&gt;&lt;img src="https://images-fe.ssl-images-amazon.com/images/I/41Z36sFQTQL.jpg" alt="" style="border: none;" /&gt;&lt;br /&gt;入園入学準備に！【お名前スタンプセット】まいねーむスタンプ　ジュニアライトセット　15点セット【布・プラ両用スタンプパッド付き！】&lt;/a&gt;&lt;img src="//i.moshimo.com/af/i/impression?a_id=988731&amp;amp;p_id=170&amp;amp;pc_id=185&amp;amp;pl_id=4062" alt="" width="1" height="1" style="border: 0px;" /&gt;</t>
  </si>
  <si>
    <t>&lt;a target="_blank" href="//af.moshimo.com/af/c/click?a_id=988729&amp;amp;p_id=54&amp;amp;pc_id=54&amp;amp;pl_id=616&amp;amp;url=https%3A%2F%2Fitem.rakuten.co.jp%2Fhankos%2F1537225%2F&amp;amp;m=http%3A%2F%2Fm.rakuten.co.jp%2Fhankos%2Fi%2F10000769%2F&amp;amp;r_v=g00pm1t3.9tq3ea76.g00pm1t3.9tq3fba4" rel="nofollow"&gt;&lt;img src="//thumbnail.image.rakuten.co.jp/@0_gold/hankos/onamae_new/banner/fullset-1.jpg?_ex=128x128" alt="" style="border: none;" /&gt;&lt;br /&gt;お名前スタンプ『おなまえ〜る』入園＆入学フルセット お名前スタンプ 名前 スタンプ 名前スタンプ はんこ ハンコ 出産祝い おなまえ セット ネームスタンプ 保育園 幼稚園 入園 入園グッズ 漢字 ローマ字 ひらがな おむつ 布【ご奉仕品】&lt;/a&gt;&lt;img src="//i.moshimo.com/af/i/impression?a_id=988729&amp;amp;p_id=54&amp;amp;pc_id=54&amp;amp;pl_id=616" alt="" width="1" height="1" style="border: 0px;" /&gt;</t>
  </si>
  <si>
    <t>&lt;a target="_blank" href="//af.moshimo.com/af/c/click?a_id=988731&amp;amp;p_id=170&amp;amp;pc_id=185&amp;amp;pl_id=4062&amp;amp;url=https%3A%2F%2Fwww.amazon.co.jp%2F%25E3%2581%25AD%25E3%2581%2584%25E3%2581%25BF%25E3%2583%25BC-%25E3%2581%258A%25E5%2590%258D%25E5%2589%258D%25E3%2582%25B9%25E3%2582%25BF%25E3%2583%25B3%25E3%2583%2597-%25E3%2581%25AD%25E3%2581%2584%25E3%2581%25BF%25E3%2583%25BC-%25E4%25BF%259D%25E8%2582%25B2%25E5%259C%2592%25E3%2583%25BB%25E5%25B9%25BC%25E7%25A8%259A%25E5%259C%2592%25E3%2582%25BB%25E3%2583%2583%25E3%2583%2588%25E3%2580%2590%25E3%2583%25A1%25E3%2583%25BC%25E3%2583%25AB%25E3%2582%25AA%25E3%2583%25BC%25E3%2583%2580%25E3%2583%25BC%25E3%2582%25BF%25E3%2582%25A4%25E3%2583%2597%25E3%2580%2591%2Fdp%2FB00M6MYIH6" rel="nofollow"&gt;&lt;img src="https://images-fe.ssl-images-amazon.com/images/I/41OhjMou21L.jpg" alt="" style="border: none;" /&gt;&lt;br /&gt;お名前スタンプ　ねいみー　保育園・幼稚園セット【メールオーダータイプ】&lt;/a&gt;&lt;img src="//i.moshimo.com/af/i/impression?a_id=988731&amp;amp;p_id=170&amp;amp;pc_id=185&amp;amp;pl_id=4062" alt="" width="1" height="1" style="border: 0px;" /&gt;</t>
  </si>
  <si>
    <t>&lt;a target="_blank" href="//af.moshimo.com/af/c/click?a_id=988729&amp;amp;p_id=54&amp;amp;pc_id=54&amp;amp;pl_id=616&amp;amp;url=https%3A%2F%2Fitem.rakuten.co.jp%2Fkarafuru%2Fdreamset%2F&amp;amp;m=http%3A%2F%2Fm.rakuten.co.jp%2Fkarafuru%2Fi%2F10003199%2F&amp;amp;r_v=g00ps3c3.9tq3e11c.g00ps3c3.9tq3f18b" rel="nofollow"&gt;&lt;img src="//thumbnail.image.rakuten.co.jp/@0_mall/karafuru/cabinet/namey/20170213dms_a.jpg?_ex=128x128" alt="" style="border: none;" /&gt;&lt;br /&gt;【短納期】お名前スタンプねいみ〜♪【インク購入で送料無料】「ひら・漢」充実の15本＋アイロン不要＋スタンドで倒れず収納＋ガイドで歪まず押せる＋失敗もクリーナーで安心！ねいみードリームセット衣類洗濯・食器洗浄消えません！入園準備入学準備・入園入学祝に最適&lt;/a&gt;&lt;img src="//i.moshimo.com/af/i/impression?a_id=988729&amp;amp;p_id=54&amp;amp;pc_id=54&amp;amp;pl_id=616" alt="" width="1" height="1" style="border: 0px;" /&gt;</t>
  </si>
  <si>
    <t>&lt;a target="_blank" href="//af.moshimo.com/af/c/click?a_id=988729&amp;amp;p_id=54&amp;amp;pc_id=54&amp;amp;pl_id=616&amp;amp;url=https%3A%2F%2Fitem.rakuten.co.jp%2Fishimatsudo%2F792595%2F&amp;amp;m=http%3A%2F%2Fm.rakuten.co.jp%2Fishimatsudo%2Fi%2F10000077%2F&amp;amp;r_v=g00q7z33.9tq3ee6a.g00q7z33.9tq3f411" rel="nofollow"&gt;&lt;img src="//thumbnail.image.rakuten.co.jp/@0_mall/ishimatsudo/cabinet/06006434/imgrc0081152729.jpg?_ex=500x500" alt="" style="border: none;" /&gt;&lt;br /&gt;おなまえBOX ★ 安心のレビュー4万！ ひらがな・漢字・ローマ字 セット 布用白インクとアイロン不要油性スタンプ台2個 クリーナー付 選べるフォント お名前スタンプ おなまえ スタンプ セット はんこ 入園 入学 保育園 幼稚園 小学校 出産祝い ゴム印 いいね！&lt;/a&gt;&lt;img src="//i.moshimo.com/af/i/impression?a_id=988729&amp;amp;p_id=54&amp;amp;pc_id=54&amp;amp;pl_id=616" alt="" width="1" height="1" style="border: 0px;" /&gt;</t>
    <phoneticPr fontId="1"/>
  </si>
  <si>
    <t>//thumbnail.image.rakuten.co.jp/@0_mall/ishimatsudo/cabinet/06006434/imgrc0081152729.jpg?_ex=500x500</t>
  </si>
  <si>
    <t>お名前スタンプのおすすめ3選。おなまえ記名のお助けアイテム</t>
    <rPh sb="1" eb="3">
      <t>ナマエ</t>
    </rPh>
    <rPh sb="13" eb="14">
      <t>セン</t>
    </rPh>
    <rPh sb="19" eb="21">
      <t>キメイ</t>
    </rPh>
    <rPh sb="23" eb="24">
      <t>タス</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</si>
</sst>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1"/>
      <color theme="1"/>
      <name val="ＭＳ Ｐゴシック"/>
      <family val="2"/>
      <charset val="128"/>
      <scheme val="minor"/>
    </font>
    <font>
      <sz val="6"/>
      <name val="ＭＳ Ｐゴシック"/>
      <family val="2"/>
      <charset val="128"/>
      <scheme val="minor"/>
    </font>
    <font>
      <b/>
      <sz val="9"/>
      <color rgb="FFFFFFFF"/>
      <name val="Arial"/>
      <family val="2"/>
    </font>
    <font>
      <sz val="10"/>
      <color theme="1"/>
      <name val="Arial"/>
      <family val="2"/>
    </font>
    <font>
      <sz val="9"/>
      <color rgb="FF000000"/>
      <name val="Arial"/>
      <family val="2"/>
    </font>
    <font>
      <sz val="9"/>
      <color rgb="FFFF0000"/>
      <name val="Arial"/>
      <family val="2"/>
    </font>
    <font>
      <b/>
      <sz val="10"/>
      <color rgb="FF000000"/>
      <name val="Arial"/>
      <family val="2"/>
    </font>
    <font>
      <b/>
      <sz val="14"/>
      <color rgb="FF000000"/>
      <name val="Arial"/>
      <family val="2"/>
    </font>
    <font>
      <sz val="11"/>
      <color rgb="FF000000"/>
      <name val="Arial"/>
      <family val="2"/>
    </font>
    <font>
      <b/>
      <sz val="11"/>
      <color rgb="FF38761D"/>
      <name val="Arial"/>
      <family val="2"/>
    </font>
    <font>
      <b/>
      <sz val="11"/>
      <color rgb="FFFF9900"/>
      <name val="Arial"/>
      <family val="2"/>
    </font>
    <font>
      <sz val="10"/>
      <color theme="1"/>
      <name val="Verdana"/>
      <family val="2"/>
    </font>
    <font>
      <sz val="10"/>
      <color theme="1"/>
      <name val="MS Gothic"/>
      <family val="3"/>
    </font>
    <font>
      <u/>
      <sz val="11"/>
      <color theme="10"/>
      <name val="ＭＳ Ｐゴシック"/>
      <family val="2"/>
      <charset val="128"/>
      <scheme val="minor"/>
    </font>
    <font>
      <sz val="10"/>
      <color theme="1"/>
      <name val="ＭＳ Ｐゴシック"/>
      <family val="3"/>
      <charset val="128"/>
    </font>
    <font>
      <b/>
      <sz val="11"/>
      <color rgb="FFFF0000"/>
      <name val="Arial"/>
      <family val="2"/>
    </font>
    <font>
      <b/>
      <sz val="11"/>
      <color theme="1"/>
      <name val="ＭＳ Ｐゴシック"/>
      <family val="3"/>
      <charset val="128"/>
      <scheme val="minor"/>
    </font>
    <font>
      <sz val="15"/>
      <color rgb="FF000000"/>
      <name val="Arial"/>
      <family val="2"/>
    </font>
  </fonts>
  <fills count="9">
    <fill>
      <patternFill patternType="none"/>
    </fill>
    <fill>
      <patternFill patternType="gray125"/>
    </fill>
    <fill>
      <patternFill patternType="solid">
        <fgColor rgb="FF4F81BD"/>
        <bgColor indexed="64"/>
      </patternFill>
    </fill>
    <fill>
      <patternFill patternType="solid">
        <fgColor rgb="FFFFFFFF"/>
        <bgColor indexed="64"/>
      </patternFill>
    </fill>
    <fill>
      <patternFill patternType="solid">
        <fgColor rgb="FFCFE2F3"/>
        <bgColor indexed="64"/>
      </patternFill>
    </fill>
    <fill>
      <patternFill patternType="solid">
        <fgColor rgb="FFFFF2CC"/>
        <bgColor indexed="64"/>
      </patternFill>
    </fill>
    <fill>
      <patternFill patternType="solid">
        <fgColor rgb="FFEAD1DC"/>
        <bgColor indexed="64"/>
      </patternFill>
    </fill>
    <fill>
      <patternFill patternType="solid">
        <fgColor theme="9" tint="0.79998168889431442"/>
        <bgColor indexed="64"/>
      </patternFill>
    </fill>
    <fill>
      <patternFill patternType="solid">
        <fgColor theme="6" tint="0.79998168889431442"/>
        <bgColor indexed="64"/>
      </patternFill>
    </fill>
  </fills>
  <borders count="19">
    <border>
      <left/>
      <right/>
      <top/>
      <bottom/>
      <diagonal/>
    </border>
    <border>
      <left style="medium">
        <color rgb="FF4F81BD"/>
      </left>
      <right style="medium">
        <color rgb="FFCCCCCC"/>
      </right>
      <top style="medium">
        <color rgb="FF4F81BD"/>
      </top>
      <bottom style="medium">
        <color rgb="FF000000"/>
      </bottom>
      <diagonal/>
    </border>
    <border>
      <left style="medium">
        <color rgb="FFCCCCCC"/>
      </left>
      <right style="medium">
        <color rgb="FFCCCCCC"/>
      </right>
      <top style="medium">
        <color rgb="FF4F81BD"/>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alignment vertical="center"/>
    </xf>
    <xf numFmtId="0" fontId="13" fillId="0" borderId="0" applyNumberFormat="0" applyFill="0" applyBorder="0" applyAlignment="0" applyProtection="0">
      <alignment vertical="center"/>
    </xf>
  </cellStyleXfs>
  <cellXfs count="69">
    <xf numFmtId="0" fontId="0" fillId="0" borderId="0" xfId="0">
      <alignment vertical="center"/>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3" fillId="0" borderId="3"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0" fillId="0" borderId="0" xfId="0" applyAlignment="1">
      <alignment vertical="center" wrapText="1"/>
    </xf>
    <xf numFmtId="0" fontId="4" fillId="3" borderId="5" xfId="0" applyFont="1" applyFill="1" applyBorder="1" applyAlignment="1">
      <alignment wrapText="1"/>
    </xf>
    <xf numFmtId="0" fontId="5" fillId="0" borderId="5" xfId="0" applyFont="1" applyBorder="1" applyAlignment="1">
      <alignment wrapText="1"/>
    </xf>
    <xf numFmtId="0" fontId="4" fillId="4" borderId="5" xfId="0" applyFont="1" applyFill="1" applyBorder="1" applyAlignment="1">
      <alignment wrapText="1"/>
    </xf>
    <xf numFmtId="0" fontId="4" fillId="5" borderId="5" xfId="0" applyFont="1" applyFill="1" applyBorder="1" applyAlignment="1">
      <alignment wrapText="1"/>
    </xf>
    <xf numFmtId="0" fontId="4" fillId="6" borderId="5" xfId="0" applyFont="1" applyFill="1" applyBorder="1" applyAlignment="1">
      <alignment wrapText="1"/>
    </xf>
    <xf numFmtId="0" fontId="6" fillId="0" borderId="3" xfId="0" applyFont="1" applyBorder="1" applyAlignment="1">
      <alignment wrapText="1"/>
    </xf>
    <xf numFmtId="0" fontId="7" fillId="0" borderId="12" xfId="0" applyFont="1" applyBorder="1" applyAlignment="1">
      <alignment horizontal="center" wrapText="1"/>
    </xf>
    <xf numFmtId="0" fontId="8" fillId="5" borderId="4" xfId="0" applyFont="1" applyFill="1" applyBorder="1" applyAlignment="1">
      <alignment horizontal="center" wrapText="1"/>
    </xf>
    <xf numFmtId="0" fontId="9" fillId="5" borderId="5" xfId="0" applyFont="1" applyFill="1" applyBorder="1" applyAlignment="1">
      <alignment wrapText="1"/>
    </xf>
    <xf numFmtId="0" fontId="9" fillId="5" borderId="12" xfId="0" applyFont="1" applyFill="1" applyBorder="1">
      <alignment vertical="center"/>
    </xf>
    <xf numFmtId="0" fontId="10" fillId="0" borderId="5" xfId="0" applyFont="1" applyBorder="1" applyAlignment="1">
      <alignment horizontal="right" wrapText="1"/>
    </xf>
    <xf numFmtId="0" fontId="8" fillId="0" borderId="3" xfId="0" applyFont="1" applyBorder="1" applyAlignment="1">
      <alignment wrapText="1"/>
    </xf>
    <xf numFmtId="0" fontId="8" fillId="0" borderId="3" xfId="0" applyFont="1" applyBorder="1" applyAlignment="1">
      <alignment horizontal="right" wrapText="1"/>
    </xf>
    <xf numFmtId="0" fontId="11" fillId="0" borderId="0" xfId="0" applyFont="1">
      <alignment vertical="center"/>
    </xf>
    <xf numFmtId="0" fontId="12" fillId="0" borderId="0" xfId="0" applyFont="1">
      <alignment vertical="center"/>
    </xf>
    <xf numFmtId="0" fontId="0" fillId="0" borderId="13" xfId="0" applyBorder="1">
      <alignment vertical="center"/>
    </xf>
    <xf numFmtId="0" fontId="0" fillId="7" borderId="13" xfId="0" applyFill="1" applyBorder="1">
      <alignment vertical="center"/>
    </xf>
    <xf numFmtId="0" fontId="4" fillId="3" borderId="5" xfId="0" applyFont="1" applyFill="1" applyBorder="1" applyAlignment="1">
      <alignment vertical="center" wrapText="1"/>
    </xf>
    <xf numFmtId="0" fontId="3" fillId="3" borderId="3" xfId="0" applyFont="1" applyFill="1" applyBorder="1" applyAlignment="1">
      <alignment wrapText="1"/>
    </xf>
    <xf numFmtId="0" fontId="4" fillId="4" borderId="5" xfId="0" applyFont="1" applyFill="1" applyBorder="1" applyAlignment="1">
      <alignment vertical="center" wrapText="1"/>
    </xf>
    <xf numFmtId="0" fontId="3" fillId="5" borderId="5" xfId="0" applyFont="1" applyFill="1" applyBorder="1" applyAlignment="1">
      <alignment wrapText="1"/>
    </xf>
    <xf numFmtId="0" fontId="4" fillId="5" borderId="5" xfId="0" applyFont="1" applyFill="1" applyBorder="1" applyAlignment="1">
      <alignment vertical="center" wrapText="1"/>
    </xf>
    <xf numFmtId="0" fontId="3" fillId="6" borderId="5" xfId="0" applyFont="1" applyFill="1" applyBorder="1" applyAlignment="1">
      <alignment wrapText="1"/>
    </xf>
    <xf numFmtId="0" fontId="14" fillId="0" borderId="0" xfId="0" applyFont="1">
      <alignment vertical="center"/>
    </xf>
    <xf numFmtId="0" fontId="0" fillId="0" borderId="0" xfId="0" applyBorder="1">
      <alignment vertical="center"/>
    </xf>
    <xf numFmtId="0" fontId="0" fillId="7" borderId="13" xfId="0" applyFill="1" applyBorder="1" applyAlignment="1">
      <alignment horizontal="center" vertical="center"/>
    </xf>
    <xf numFmtId="0" fontId="15" fillId="0" borderId="4" xfId="0" applyFont="1" applyBorder="1" applyAlignment="1">
      <alignment wrapText="1"/>
    </xf>
    <xf numFmtId="0" fontId="0" fillId="0" borderId="0" xfId="0" applyFill="1" applyBorder="1">
      <alignment vertical="center"/>
    </xf>
    <xf numFmtId="0" fontId="0" fillId="8" borderId="13" xfId="0" applyFill="1" applyBorder="1">
      <alignment vertical="center"/>
    </xf>
    <xf numFmtId="0" fontId="16" fillId="0" borderId="0" xfId="0" applyFont="1">
      <alignment vertical="center"/>
    </xf>
    <xf numFmtId="0" fontId="13" fillId="4" borderId="5" xfId="1" applyFill="1" applyBorder="1" applyAlignment="1">
      <alignment wrapText="1"/>
    </xf>
    <xf numFmtId="0" fontId="13" fillId="5" borderId="5" xfId="1" applyFill="1" applyBorder="1" applyAlignment="1">
      <alignment wrapText="1"/>
    </xf>
    <xf numFmtId="0" fontId="13" fillId="6" borderId="5" xfId="1" applyFill="1" applyBorder="1" applyAlignment="1">
      <alignment wrapText="1"/>
    </xf>
    <xf numFmtId="0" fontId="4" fillId="4" borderId="6" xfId="0" applyFont="1" applyFill="1" applyBorder="1" applyAlignment="1">
      <alignment vertical="center" wrapText="1"/>
    </xf>
    <xf numFmtId="0" fontId="4" fillId="4" borderId="8" xfId="0" applyFont="1" applyFill="1" applyBorder="1" applyAlignment="1">
      <alignment vertical="center" wrapText="1"/>
    </xf>
    <xf numFmtId="0" fontId="4" fillId="5" borderId="6" xfId="0" applyFont="1" applyFill="1" applyBorder="1" applyAlignment="1">
      <alignment vertical="center" wrapText="1"/>
    </xf>
    <xf numFmtId="0" fontId="4" fillId="5" borderId="7" xfId="0" applyFont="1" applyFill="1" applyBorder="1" applyAlignment="1">
      <alignment vertical="center" wrapText="1"/>
    </xf>
    <xf numFmtId="0" fontId="4" fillId="5" borderId="8" xfId="0" applyFont="1" applyFill="1" applyBorder="1" applyAlignment="1">
      <alignment vertical="center" wrapText="1"/>
    </xf>
    <xf numFmtId="0" fontId="4" fillId="0" borderId="6" xfId="0" applyFont="1" applyBorder="1" applyAlignment="1">
      <alignment vertical="center" wrapText="1"/>
    </xf>
    <xf numFmtId="0" fontId="4" fillId="0" borderId="7" xfId="0" applyFont="1" applyBorder="1" applyAlignment="1">
      <alignment vertical="center" wrapText="1"/>
    </xf>
    <xf numFmtId="0" fontId="4" fillId="0" borderId="8" xfId="0" applyFont="1" applyBorder="1" applyAlignment="1">
      <alignment vertical="center" wrapText="1"/>
    </xf>
    <xf numFmtId="0" fontId="4" fillId="6" borderId="6" xfId="0" applyFont="1" applyFill="1" applyBorder="1" applyAlignment="1">
      <alignment vertical="center" wrapText="1"/>
    </xf>
    <xf numFmtId="0" fontId="4" fillId="6" borderId="7" xfId="0" applyFont="1" applyFill="1" applyBorder="1" applyAlignment="1">
      <alignment vertical="center" wrapText="1"/>
    </xf>
    <xf numFmtId="0" fontId="4" fillId="6" borderId="8" xfId="0" applyFont="1" applyFill="1" applyBorder="1" applyAlignment="1">
      <alignment vertical="center" wrapText="1"/>
    </xf>
    <xf numFmtId="0" fontId="4" fillId="3" borderId="6" xfId="0" applyFont="1" applyFill="1" applyBorder="1" applyAlignment="1">
      <alignment vertical="center" wrapText="1"/>
    </xf>
    <xf numFmtId="0" fontId="4" fillId="3" borderId="7" xfId="0" applyFont="1" applyFill="1" applyBorder="1" applyAlignment="1">
      <alignment vertical="center" wrapText="1"/>
    </xf>
    <xf numFmtId="0" fontId="4" fillId="3" borderId="8" xfId="0" applyFont="1" applyFill="1" applyBorder="1" applyAlignment="1">
      <alignment vertical="center" wrapText="1"/>
    </xf>
    <xf numFmtId="0" fontId="4" fillId="4" borderId="7" xfId="0" applyFont="1" applyFill="1" applyBorder="1" applyAlignment="1">
      <alignment vertical="center" wrapText="1"/>
    </xf>
    <xf numFmtId="0" fontId="7" fillId="0" borderId="9" xfId="0" applyFont="1" applyBorder="1" applyAlignment="1">
      <alignment horizontal="center" wrapText="1"/>
    </xf>
    <xf numFmtId="0" fontId="7" fillId="0" borderId="10" xfId="0" applyFont="1" applyBorder="1" applyAlignment="1">
      <alignment horizontal="center" wrapText="1"/>
    </xf>
    <xf numFmtId="0" fontId="7" fillId="0" borderId="11" xfId="0" applyFont="1" applyBorder="1" applyAlignment="1">
      <alignment horizontal="center" wrapText="1"/>
    </xf>
    <xf numFmtId="0" fontId="0" fillId="7" borderId="14" xfId="0" applyFill="1" applyBorder="1" applyAlignment="1">
      <alignment horizontal="center" vertical="center"/>
    </xf>
    <xf numFmtId="0" fontId="0" fillId="7" borderId="15" xfId="0" applyFill="1" applyBorder="1" applyAlignment="1">
      <alignment horizontal="center" vertical="center"/>
    </xf>
    <xf numFmtId="0" fontId="0" fillId="7" borderId="16" xfId="0" applyFill="1"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8" borderId="13" xfId="0" applyFill="1" applyBorder="1" applyAlignment="1">
      <alignment horizontal="center" vertical="center"/>
    </xf>
    <xf numFmtId="0" fontId="0" fillId="0" borderId="13" xfId="0" applyBorder="1" applyAlignment="1">
      <alignment horizontal="left" vertical="center"/>
    </xf>
    <xf numFmtId="0" fontId="0" fillId="7" borderId="17" xfId="0" applyFill="1" applyBorder="1" applyAlignment="1">
      <alignment horizontal="center" vertical="center"/>
    </xf>
    <xf numFmtId="0" fontId="0" fillId="7" borderId="18" xfId="0" applyFill="1" applyBorder="1" applyAlignment="1">
      <alignment horizontal="center" vertical="center"/>
    </xf>
    <xf numFmtId="0" fontId="0" fillId="0" borderId="13" xfId="0" applyBorder="1" applyAlignment="1">
      <alignment horizontal="center" vertical="center"/>
    </xf>
    <xf numFmtId="0" fontId="17" fillId="0" borderId="0" xfId="0" applyFont="1">
      <alignment vertical="center"/>
    </xf>
  </cellXfs>
  <cellStyles count="2">
    <cellStyle name="ハイパーリンク" xfId="1" builtinId="8"/>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review.rakuten.co.jp/item/1/194977_10000556/1.1/?l2-id=item_review" TargetMode="External"/><Relationship Id="rId2" Type="http://schemas.openxmlformats.org/officeDocument/2006/relationships/hyperlink" Target="https://review.rakuten.co.jp/item/1/202808_10003199/1.1/" TargetMode="External"/><Relationship Id="rId1" Type="http://schemas.openxmlformats.org/officeDocument/2006/relationships/hyperlink" Target="https://review.rakuten.co.jp/item/1/223391_10000077/1.1/" TargetMode="Externa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28"/>
  <sheetViews>
    <sheetView topLeftCell="B1" workbookViewId="0">
      <selection activeCell="C27" sqref="C27"/>
    </sheetView>
  </sheetViews>
  <sheetFormatPr defaultRowHeight="13.5"/>
  <cols>
    <col min="2" max="2" width="59.625" customWidth="1"/>
    <col min="3" max="3" width="90.875" customWidth="1"/>
  </cols>
  <sheetData>
    <row r="1" spans="1:26" ht="14.25" thickBot="1">
      <c r="A1" s="1" t="s">
        <v>0</v>
      </c>
      <c r="B1" s="2" t="s">
        <v>1</v>
      </c>
      <c r="C1" s="2" t="s">
        <v>2</v>
      </c>
      <c r="D1" s="3"/>
      <c r="E1" s="3"/>
      <c r="F1" s="3"/>
      <c r="G1" s="3"/>
      <c r="H1" s="3"/>
      <c r="I1" s="3"/>
      <c r="J1" s="3"/>
      <c r="K1" s="3"/>
      <c r="L1" s="3"/>
      <c r="M1" s="3"/>
      <c r="N1" s="3"/>
      <c r="O1" s="3"/>
      <c r="P1" s="3"/>
      <c r="Q1" s="3"/>
      <c r="R1" s="3"/>
      <c r="S1" s="3"/>
      <c r="T1" s="3"/>
      <c r="U1" s="3"/>
      <c r="V1" s="3"/>
      <c r="W1" s="3"/>
      <c r="X1" s="3"/>
      <c r="Y1" s="3"/>
      <c r="Z1" s="3"/>
    </row>
    <row r="2" spans="1:26" ht="15" customHeight="1" thickBot="1">
      <c r="A2" s="4" t="s">
        <v>3</v>
      </c>
      <c r="B2" s="5" t="s">
        <v>4</v>
      </c>
      <c r="C2" s="5" t="s">
        <v>132</v>
      </c>
      <c r="D2" s="3"/>
      <c r="E2" s="3"/>
      <c r="F2" s="3"/>
      <c r="G2" s="3"/>
      <c r="H2" s="3"/>
      <c r="I2" s="3"/>
      <c r="J2" s="3"/>
      <c r="K2" s="3"/>
      <c r="L2" s="3"/>
      <c r="M2" s="3"/>
      <c r="N2" s="3"/>
      <c r="O2" s="3"/>
      <c r="P2" s="3"/>
      <c r="Q2" s="3"/>
      <c r="R2" s="3"/>
      <c r="S2" s="3"/>
      <c r="T2" s="3"/>
      <c r="U2" s="3"/>
      <c r="V2" s="3"/>
      <c r="W2" s="3"/>
      <c r="X2" s="3"/>
      <c r="Y2" s="3"/>
      <c r="Z2" s="3"/>
    </row>
    <row r="3" spans="1:26" ht="15" customHeight="1" thickBot="1">
      <c r="A3" s="4" t="s">
        <v>5</v>
      </c>
      <c r="B3" s="45" t="s">
        <v>13</v>
      </c>
      <c r="C3" s="5" t="s">
        <v>133</v>
      </c>
      <c r="D3" s="3"/>
      <c r="E3" s="3"/>
      <c r="F3" s="3"/>
      <c r="G3" s="3"/>
      <c r="H3" s="3"/>
      <c r="I3" s="3"/>
      <c r="J3" s="3"/>
      <c r="K3" s="3"/>
      <c r="L3" s="3"/>
      <c r="M3" s="3"/>
      <c r="N3" s="3"/>
      <c r="O3" s="3"/>
      <c r="P3" s="3"/>
      <c r="Q3" s="3"/>
      <c r="R3" s="3"/>
      <c r="S3" s="3"/>
      <c r="T3" s="3"/>
      <c r="U3" s="3"/>
      <c r="V3" s="3"/>
      <c r="W3" s="3"/>
      <c r="X3" s="3"/>
      <c r="Y3" s="3"/>
      <c r="Z3" s="3"/>
    </row>
    <row r="4" spans="1:26" ht="12" customHeight="1" thickBot="1">
      <c r="A4" s="4" t="s">
        <v>6</v>
      </c>
      <c r="B4" s="46"/>
      <c r="C4" s="7" t="s">
        <v>134</v>
      </c>
      <c r="D4" s="3"/>
      <c r="E4" s="3"/>
      <c r="F4" s="3"/>
      <c r="G4" s="3"/>
      <c r="H4" s="3"/>
      <c r="I4" s="3"/>
      <c r="J4" s="3"/>
      <c r="K4" s="3"/>
      <c r="L4" s="3"/>
      <c r="M4" s="3"/>
      <c r="N4" s="3"/>
      <c r="O4" s="3"/>
      <c r="P4" s="3"/>
      <c r="Q4" s="3"/>
      <c r="R4" s="3"/>
      <c r="S4" s="3"/>
      <c r="T4" s="3"/>
      <c r="U4" s="3"/>
      <c r="V4" s="3"/>
      <c r="W4" s="3"/>
      <c r="X4" s="3"/>
      <c r="Y4" s="3"/>
      <c r="Z4" s="3"/>
    </row>
    <row r="5" spans="1:26" ht="14.25" thickBot="1">
      <c r="A5" s="4" t="s">
        <v>7</v>
      </c>
      <c r="B5" s="47"/>
      <c r="C5" s="5" t="s">
        <v>135</v>
      </c>
      <c r="D5" s="3"/>
      <c r="E5" s="3"/>
      <c r="F5" s="3"/>
      <c r="G5" s="3"/>
      <c r="H5" s="3"/>
      <c r="I5" s="3"/>
      <c r="J5" s="3"/>
      <c r="K5" s="3"/>
      <c r="L5" s="3"/>
      <c r="M5" s="3"/>
      <c r="N5" s="3"/>
      <c r="O5" s="3"/>
      <c r="P5" s="3"/>
      <c r="Q5" s="3"/>
      <c r="R5" s="3"/>
      <c r="S5" s="3"/>
      <c r="T5" s="3"/>
      <c r="U5" s="3"/>
      <c r="V5" s="3"/>
      <c r="W5" s="3"/>
      <c r="X5" s="3"/>
      <c r="Y5" s="3"/>
      <c r="Z5" s="3"/>
    </row>
    <row r="6" spans="1:26" ht="24.75" thickBot="1">
      <c r="A6" s="4" t="s">
        <v>8</v>
      </c>
      <c r="B6" s="24" t="s">
        <v>73</v>
      </c>
      <c r="C6" s="24">
        <v>7</v>
      </c>
      <c r="D6" s="25"/>
      <c r="E6" s="25"/>
      <c r="F6" s="25"/>
      <c r="G6" s="25"/>
      <c r="H6" s="25"/>
      <c r="I6" s="25"/>
      <c r="J6" s="25"/>
      <c r="K6" s="25"/>
      <c r="L6" s="25"/>
      <c r="M6" s="25"/>
      <c r="N6" s="25"/>
      <c r="O6" s="25"/>
      <c r="P6" s="25"/>
      <c r="Q6" s="25"/>
      <c r="R6" s="25"/>
      <c r="S6" s="25"/>
      <c r="T6" s="25"/>
      <c r="U6" s="25"/>
      <c r="V6" s="25"/>
      <c r="W6" s="25"/>
      <c r="X6" s="25"/>
      <c r="Y6" s="25"/>
      <c r="Z6" s="25"/>
    </row>
    <row r="7" spans="1:26" ht="14.25" thickBot="1">
      <c r="A7" s="4" t="s">
        <v>9</v>
      </c>
      <c r="B7" s="51" t="s">
        <v>74</v>
      </c>
      <c r="C7" s="7" t="s">
        <v>136</v>
      </c>
      <c r="D7" s="25"/>
      <c r="E7" s="25"/>
      <c r="F7" s="25"/>
      <c r="G7" s="25"/>
      <c r="H7" s="25"/>
      <c r="I7" s="25"/>
      <c r="J7" s="25"/>
      <c r="K7" s="25"/>
      <c r="L7" s="25"/>
      <c r="M7" s="25"/>
      <c r="N7" s="25"/>
      <c r="O7" s="25"/>
      <c r="P7" s="25"/>
      <c r="Q7" s="25"/>
      <c r="R7" s="25"/>
      <c r="S7" s="25"/>
      <c r="T7" s="25"/>
      <c r="U7" s="25"/>
      <c r="V7" s="25"/>
      <c r="W7" s="25"/>
      <c r="X7" s="25"/>
      <c r="Y7" s="25"/>
      <c r="Z7" s="25"/>
    </row>
    <row r="8" spans="1:26" ht="14.25" thickBot="1">
      <c r="A8" s="4" t="s">
        <v>10</v>
      </c>
      <c r="B8" s="52"/>
      <c r="C8" s="7" t="s">
        <v>137</v>
      </c>
      <c r="D8" s="25"/>
      <c r="E8" s="25"/>
      <c r="F8" s="25"/>
      <c r="G8" s="25"/>
      <c r="H8" s="25"/>
      <c r="I8" s="25"/>
      <c r="J8" s="25"/>
      <c r="K8" s="25"/>
      <c r="L8" s="25"/>
      <c r="M8" s="25"/>
      <c r="N8" s="25"/>
      <c r="O8" s="25"/>
      <c r="P8" s="25"/>
      <c r="Q8" s="25"/>
      <c r="R8" s="25"/>
      <c r="S8" s="25"/>
      <c r="T8" s="25"/>
      <c r="U8" s="25"/>
      <c r="V8" s="25"/>
      <c r="W8" s="25"/>
      <c r="X8" s="25"/>
      <c r="Y8" s="25"/>
      <c r="Z8" s="25"/>
    </row>
    <row r="9" spans="1:26" ht="14.25" thickBot="1">
      <c r="A9" s="4" t="s">
        <v>11</v>
      </c>
      <c r="B9" s="52"/>
      <c r="C9" s="7" t="s">
        <v>138</v>
      </c>
      <c r="D9" s="25"/>
      <c r="E9" s="25"/>
      <c r="F9" s="25"/>
      <c r="G9" s="25"/>
      <c r="H9" s="25"/>
      <c r="I9" s="25"/>
      <c r="J9" s="25"/>
      <c r="K9" s="25"/>
      <c r="L9" s="25"/>
      <c r="M9" s="25"/>
      <c r="N9" s="25"/>
      <c r="O9" s="25"/>
      <c r="P9" s="25"/>
      <c r="Q9" s="25"/>
      <c r="R9" s="25"/>
      <c r="S9" s="25"/>
      <c r="T9" s="25"/>
      <c r="U9" s="25"/>
      <c r="V9" s="25"/>
      <c r="W9" s="25"/>
      <c r="X9" s="25"/>
      <c r="Y9" s="25"/>
      <c r="Z9" s="25"/>
    </row>
    <row r="10" spans="1:26" ht="14.25" thickBot="1">
      <c r="A10" s="4" t="s">
        <v>12</v>
      </c>
      <c r="B10" s="52"/>
      <c r="C10" s="5" t="s">
        <v>139</v>
      </c>
      <c r="D10" s="3"/>
      <c r="E10" s="3"/>
      <c r="F10" s="3"/>
      <c r="G10" s="3"/>
      <c r="H10" s="3"/>
      <c r="I10" s="3"/>
      <c r="J10" s="3"/>
      <c r="K10" s="3"/>
      <c r="L10" s="3"/>
      <c r="M10" s="3"/>
      <c r="N10" s="3"/>
      <c r="O10" s="3"/>
      <c r="P10" s="3"/>
      <c r="Q10" s="3"/>
      <c r="R10" s="3"/>
      <c r="S10" s="3"/>
      <c r="T10" s="3"/>
      <c r="U10" s="3"/>
      <c r="V10" s="3"/>
      <c r="W10" s="3"/>
      <c r="X10" s="3"/>
      <c r="Y10" s="3"/>
      <c r="Z10" s="3"/>
    </row>
    <row r="11" spans="1:26" ht="14.25" thickBot="1">
      <c r="A11" s="4" t="s">
        <v>14</v>
      </c>
      <c r="B11" s="53"/>
      <c r="C11" s="5" t="s">
        <v>140</v>
      </c>
      <c r="D11" s="3"/>
      <c r="E11" s="3"/>
      <c r="F11" s="3"/>
      <c r="G11" s="3"/>
      <c r="H11" s="3"/>
      <c r="I11" s="3"/>
      <c r="J11" s="3"/>
      <c r="K11" s="3"/>
      <c r="L11" s="3"/>
      <c r="M11" s="3"/>
      <c r="N11" s="3"/>
      <c r="O11" s="3"/>
      <c r="P11" s="3"/>
      <c r="Q11" s="3"/>
      <c r="R11" s="3"/>
      <c r="S11" s="3"/>
      <c r="T11" s="3"/>
      <c r="U11" s="3"/>
      <c r="V11" s="3"/>
      <c r="W11" s="3"/>
      <c r="X11" s="3"/>
      <c r="Y11" s="3"/>
      <c r="Z11" s="3"/>
    </row>
    <row r="12" spans="1:26" ht="14.25" thickBot="1">
      <c r="A12" s="4" t="s">
        <v>15</v>
      </c>
      <c r="B12" s="5" t="s">
        <v>75</v>
      </c>
      <c r="C12" s="8" t="s">
        <v>76</v>
      </c>
      <c r="D12" s="3"/>
      <c r="E12" s="3"/>
      <c r="F12" s="3"/>
      <c r="G12" s="3"/>
      <c r="H12" s="3"/>
      <c r="I12" s="3"/>
      <c r="J12" s="3"/>
      <c r="K12" s="3"/>
      <c r="L12" s="3"/>
      <c r="M12" s="3"/>
      <c r="N12" s="3"/>
      <c r="O12" s="3"/>
      <c r="P12" s="3"/>
      <c r="Q12" s="3"/>
      <c r="R12" s="3"/>
      <c r="S12" s="3"/>
      <c r="T12" s="3"/>
      <c r="U12" s="3"/>
      <c r="V12" s="3"/>
      <c r="W12" s="3"/>
      <c r="X12" s="3"/>
      <c r="Y12" s="3"/>
      <c r="Z12" s="3"/>
    </row>
    <row r="13" spans="1:26" ht="14.25" thickBot="1">
      <c r="A13" s="4" t="s">
        <v>16</v>
      </c>
      <c r="B13" s="9" t="s">
        <v>26</v>
      </c>
      <c r="C13" s="9" t="s">
        <v>133</v>
      </c>
      <c r="D13" s="3"/>
      <c r="E13" s="3"/>
      <c r="F13" s="3"/>
      <c r="G13" s="3"/>
      <c r="H13" s="3"/>
      <c r="I13" s="3"/>
      <c r="J13" s="3"/>
      <c r="K13" s="3"/>
      <c r="L13" s="3"/>
      <c r="M13" s="3"/>
      <c r="N13" s="3"/>
      <c r="O13" s="3"/>
      <c r="P13" s="3"/>
      <c r="Q13" s="3"/>
      <c r="R13" s="3"/>
      <c r="S13" s="3"/>
      <c r="T13" s="3"/>
      <c r="U13" s="3"/>
      <c r="V13" s="3"/>
      <c r="W13" s="3"/>
      <c r="X13" s="3"/>
      <c r="Y13" s="3"/>
      <c r="Z13" s="3"/>
    </row>
    <row r="14" spans="1:26" ht="14.25" thickBot="1">
      <c r="A14" s="4" t="s">
        <v>17</v>
      </c>
      <c r="B14" s="40" t="s">
        <v>28</v>
      </c>
      <c r="C14" s="9" t="s">
        <v>141</v>
      </c>
      <c r="D14" s="3"/>
      <c r="E14" s="3"/>
      <c r="F14" s="3"/>
      <c r="G14" s="3"/>
      <c r="H14" s="3"/>
      <c r="I14" s="3"/>
      <c r="J14" s="3"/>
      <c r="K14" s="3"/>
      <c r="L14" s="3"/>
      <c r="M14" s="3"/>
      <c r="N14" s="3"/>
      <c r="O14" s="3"/>
      <c r="P14" s="3"/>
      <c r="Q14" s="3"/>
      <c r="R14" s="3"/>
      <c r="S14" s="3"/>
      <c r="T14" s="3"/>
      <c r="U14" s="3"/>
      <c r="V14" s="3"/>
      <c r="W14" s="3"/>
      <c r="X14" s="3"/>
      <c r="Y14" s="3"/>
      <c r="Z14" s="3"/>
    </row>
    <row r="15" spans="1:26" ht="14.25" thickBot="1">
      <c r="A15" s="4" t="s">
        <v>18</v>
      </c>
      <c r="B15" s="54"/>
      <c r="C15" s="9" t="s">
        <v>142</v>
      </c>
      <c r="D15" s="3"/>
      <c r="E15" s="3"/>
      <c r="F15" s="3"/>
      <c r="G15" s="3"/>
      <c r="H15" s="3"/>
      <c r="I15" s="3"/>
      <c r="J15" s="3"/>
      <c r="K15" s="3"/>
      <c r="L15" s="3"/>
      <c r="M15" s="3"/>
      <c r="N15" s="3"/>
      <c r="O15" s="3"/>
      <c r="P15" s="3"/>
      <c r="Q15" s="3"/>
      <c r="R15" s="3"/>
      <c r="S15" s="3"/>
      <c r="T15" s="3"/>
      <c r="U15" s="3"/>
      <c r="V15" s="3"/>
      <c r="W15" s="3"/>
      <c r="X15" s="3"/>
      <c r="Y15" s="3"/>
      <c r="Z15" s="3"/>
    </row>
    <row r="16" spans="1:26" ht="14.25" thickBot="1">
      <c r="A16" s="4" t="s">
        <v>19</v>
      </c>
      <c r="B16" s="54"/>
      <c r="C16" s="9" t="s">
        <v>143</v>
      </c>
      <c r="D16" s="3"/>
      <c r="E16" s="3"/>
      <c r="F16" s="3"/>
      <c r="G16" s="3"/>
      <c r="H16" s="3"/>
      <c r="I16" s="3"/>
      <c r="J16" s="3"/>
      <c r="K16" s="3"/>
      <c r="L16" s="3"/>
      <c r="M16" s="3"/>
      <c r="N16" s="3"/>
      <c r="O16" s="3"/>
      <c r="P16" s="3"/>
      <c r="Q16" s="3"/>
      <c r="R16" s="3"/>
      <c r="S16" s="3"/>
      <c r="T16" s="3"/>
      <c r="U16" s="3"/>
      <c r="V16" s="3"/>
      <c r="W16" s="3"/>
      <c r="X16" s="3"/>
      <c r="Y16" s="3"/>
      <c r="Z16" s="3"/>
    </row>
    <row r="17" spans="1:26" ht="14.25" thickBot="1">
      <c r="A17" s="4" t="s">
        <v>20</v>
      </c>
      <c r="B17" s="41"/>
      <c r="C17" s="9" t="s">
        <v>144</v>
      </c>
      <c r="D17" s="3"/>
      <c r="E17" s="3"/>
      <c r="F17" s="3"/>
      <c r="G17" s="3"/>
      <c r="H17" s="3"/>
      <c r="I17" s="3"/>
      <c r="J17" s="3"/>
      <c r="K17" s="3"/>
      <c r="L17" s="3"/>
      <c r="M17" s="3"/>
      <c r="N17" s="3"/>
      <c r="O17" s="3"/>
      <c r="P17" s="3"/>
      <c r="Q17" s="3"/>
      <c r="R17" s="3"/>
      <c r="S17" s="3"/>
      <c r="T17" s="3"/>
      <c r="U17" s="3"/>
      <c r="V17" s="3"/>
      <c r="W17" s="3"/>
      <c r="X17" s="3"/>
      <c r="Y17" s="3"/>
      <c r="Z17" s="3"/>
    </row>
    <row r="18" spans="1:26" ht="14.25" thickBot="1">
      <c r="A18" s="4" t="s">
        <v>21</v>
      </c>
      <c r="B18" s="40" t="s">
        <v>33</v>
      </c>
      <c r="C18" s="9" t="s">
        <v>145</v>
      </c>
      <c r="D18" s="3"/>
      <c r="E18" s="3"/>
      <c r="F18" s="3"/>
      <c r="G18" s="3"/>
      <c r="H18" s="3"/>
      <c r="I18" s="3"/>
      <c r="J18" s="3"/>
      <c r="K18" s="3"/>
      <c r="L18" s="3"/>
      <c r="M18" s="3"/>
      <c r="N18" s="3"/>
      <c r="O18" s="3"/>
      <c r="P18" s="3"/>
      <c r="Q18" s="3"/>
      <c r="R18" s="3"/>
      <c r="S18" s="3"/>
      <c r="T18" s="3"/>
      <c r="U18" s="3"/>
      <c r="V18" s="3"/>
      <c r="W18" s="3"/>
      <c r="X18" s="3"/>
      <c r="Y18" s="3"/>
      <c r="Z18" s="3"/>
    </row>
    <row r="19" spans="1:26" ht="14.25" thickBot="1">
      <c r="A19" s="4" t="s">
        <v>22</v>
      </c>
      <c r="B19" s="54"/>
      <c r="C19" s="9" t="s">
        <v>146</v>
      </c>
      <c r="D19" s="3"/>
      <c r="E19" s="3"/>
      <c r="F19" s="3"/>
      <c r="G19" s="3"/>
      <c r="H19" s="3"/>
      <c r="I19" s="3"/>
      <c r="J19" s="3"/>
      <c r="K19" s="3"/>
      <c r="L19" s="3"/>
      <c r="M19" s="3"/>
      <c r="N19" s="3"/>
      <c r="O19" s="3"/>
      <c r="P19" s="3"/>
      <c r="Q19" s="3"/>
      <c r="R19" s="3"/>
      <c r="S19" s="3"/>
      <c r="T19" s="3"/>
      <c r="U19" s="3"/>
      <c r="V19" s="3"/>
      <c r="W19" s="3"/>
      <c r="X19" s="3"/>
      <c r="Y19" s="3"/>
      <c r="Z19" s="3"/>
    </row>
    <row r="20" spans="1:26" ht="14.25" thickBot="1">
      <c r="A20" s="4" t="s">
        <v>23</v>
      </c>
      <c r="B20" s="54"/>
      <c r="C20" s="9" t="s">
        <v>147</v>
      </c>
      <c r="D20" s="3"/>
      <c r="E20" s="3"/>
      <c r="F20" s="3"/>
      <c r="G20" s="3"/>
      <c r="H20" s="3"/>
      <c r="I20" s="3"/>
      <c r="J20" s="3"/>
      <c r="K20" s="3"/>
      <c r="L20" s="3"/>
      <c r="M20" s="3"/>
      <c r="N20" s="3"/>
      <c r="O20" s="3"/>
      <c r="P20" s="3"/>
      <c r="Q20" s="3"/>
      <c r="R20" s="3"/>
      <c r="S20" s="3"/>
      <c r="T20" s="3"/>
      <c r="U20" s="3"/>
      <c r="V20" s="3"/>
      <c r="W20" s="3"/>
      <c r="X20" s="3"/>
      <c r="Y20" s="3"/>
      <c r="Z20" s="3"/>
    </row>
    <row r="21" spans="1:26" ht="14.25" thickBot="1">
      <c r="A21" s="4" t="s">
        <v>24</v>
      </c>
      <c r="B21" s="41"/>
      <c r="C21" s="9" t="s">
        <v>148</v>
      </c>
      <c r="D21" s="3"/>
      <c r="E21" s="3"/>
      <c r="F21" s="3"/>
      <c r="G21" s="3"/>
      <c r="H21" s="3"/>
      <c r="I21" s="3"/>
      <c r="J21" s="3"/>
      <c r="K21" s="3"/>
      <c r="L21" s="3"/>
      <c r="M21" s="3"/>
      <c r="N21" s="3"/>
      <c r="O21" s="3"/>
      <c r="P21" s="3"/>
      <c r="Q21" s="3"/>
      <c r="R21" s="3"/>
      <c r="S21" s="3"/>
      <c r="T21" s="3"/>
      <c r="U21" s="3"/>
      <c r="V21" s="3"/>
      <c r="W21" s="3"/>
      <c r="X21" s="3"/>
      <c r="Y21" s="3"/>
      <c r="Z21" s="3"/>
    </row>
    <row r="22" spans="1:26" ht="24.75" thickBot="1">
      <c r="A22" s="4" t="s">
        <v>25</v>
      </c>
      <c r="B22" s="9" t="s">
        <v>38</v>
      </c>
      <c r="C22" s="9" t="s">
        <v>149</v>
      </c>
      <c r="D22" s="3"/>
      <c r="E22" s="3"/>
      <c r="F22" s="3"/>
      <c r="G22" s="3"/>
      <c r="H22" s="3"/>
      <c r="I22" s="3"/>
      <c r="J22" s="3"/>
      <c r="K22" s="3"/>
      <c r="L22" s="3"/>
      <c r="M22" s="3"/>
      <c r="N22" s="3"/>
      <c r="O22" s="3"/>
      <c r="P22" s="3"/>
      <c r="Q22" s="3"/>
      <c r="R22" s="3"/>
      <c r="S22" s="3"/>
      <c r="T22" s="3"/>
      <c r="U22" s="3"/>
      <c r="V22" s="3"/>
      <c r="W22" s="3"/>
      <c r="X22" s="3"/>
      <c r="Y22" s="3"/>
      <c r="Z22" s="3"/>
    </row>
    <row r="23" spans="1:26" ht="72.75" thickBot="1">
      <c r="A23" s="4" t="s">
        <v>27</v>
      </c>
      <c r="B23" s="40" t="s">
        <v>150</v>
      </c>
      <c r="C23" s="9" t="s">
        <v>151</v>
      </c>
      <c r="D23" s="3"/>
      <c r="E23" s="3"/>
      <c r="F23" s="3"/>
      <c r="G23" s="3"/>
      <c r="H23" s="3"/>
      <c r="I23" s="3"/>
      <c r="J23" s="3"/>
      <c r="K23" s="3"/>
      <c r="L23" s="3"/>
      <c r="M23" s="3"/>
      <c r="N23" s="3"/>
      <c r="O23" s="3"/>
      <c r="P23" s="3"/>
      <c r="Q23" s="3"/>
      <c r="R23" s="3"/>
      <c r="S23" s="3"/>
      <c r="T23" s="3"/>
      <c r="U23" s="3"/>
      <c r="V23" s="3"/>
      <c r="W23" s="3"/>
      <c r="X23" s="3"/>
      <c r="Y23" s="3"/>
      <c r="Z23" s="3"/>
    </row>
    <row r="24" spans="1:26" ht="84.75" thickBot="1">
      <c r="A24" s="4" t="s">
        <v>29</v>
      </c>
      <c r="B24" s="41"/>
      <c r="C24" s="9" t="s">
        <v>152</v>
      </c>
      <c r="D24" s="3"/>
      <c r="E24" s="3"/>
      <c r="F24" s="3"/>
      <c r="G24" s="3"/>
      <c r="H24" s="3"/>
      <c r="I24" s="3"/>
      <c r="J24" s="3"/>
      <c r="K24" s="3"/>
      <c r="L24" s="3"/>
      <c r="M24" s="3"/>
      <c r="N24" s="3"/>
      <c r="O24" s="3"/>
      <c r="P24" s="3"/>
      <c r="Q24" s="3"/>
      <c r="R24" s="3"/>
      <c r="S24" s="3"/>
      <c r="T24" s="3"/>
      <c r="U24" s="3"/>
      <c r="V24" s="3"/>
      <c r="W24" s="3"/>
      <c r="X24" s="3"/>
      <c r="Y24" s="3"/>
      <c r="Z24" s="3"/>
    </row>
    <row r="25" spans="1:26" ht="13.5" customHeight="1" thickBot="1">
      <c r="A25" s="4" t="s">
        <v>30</v>
      </c>
      <c r="B25" s="40" t="s">
        <v>77</v>
      </c>
      <c r="C25" s="9" t="s">
        <v>153</v>
      </c>
      <c r="D25" s="3"/>
      <c r="E25" s="3"/>
      <c r="F25" s="3"/>
      <c r="G25" s="3"/>
      <c r="H25" s="3"/>
      <c r="I25" s="3"/>
      <c r="J25" s="3"/>
      <c r="K25" s="3"/>
      <c r="L25" s="3"/>
      <c r="M25" s="3"/>
      <c r="N25" s="3"/>
      <c r="O25" s="3"/>
      <c r="P25" s="3"/>
      <c r="Q25" s="3"/>
      <c r="R25" s="3"/>
      <c r="S25" s="3"/>
      <c r="T25" s="3"/>
      <c r="U25" s="3"/>
      <c r="V25" s="3"/>
      <c r="W25" s="3"/>
      <c r="X25" s="3"/>
      <c r="Y25" s="3"/>
      <c r="Z25" s="3"/>
    </row>
    <row r="26" spans="1:26" ht="14.25" thickBot="1">
      <c r="A26" s="4" t="s">
        <v>31</v>
      </c>
      <c r="B26" s="41"/>
      <c r="C26" s="9" t="s">
        <v>154</v>
      </c>
      <c r="D26" s="3"/>
      <c r="E26" s="3"/>
      <c r="F26" s="3"/>
      <c r="G26" s="3"/>
      <c r="H26" s="3"/>
      <c r="I26" s="3"/>
      <c r="J26" s="3"/>
      <c r="K26" s="3"/>
      <c r="L26" s="3"/>
      <c r="M26" s="3"/>
      <c r="N26" s="3"/>
      <c r="O26" s="3"/>
      <c r="P26" s="3"/>
      <c r="Q26" s="3"/>
      <c r="R26" s="3"/>
      <c r="S26" s="3"/>
      <c r="T26" s="3"/>
      <c r="U26" s="3"/>
      <c r="V26" s="3"/>
      <c r="W26" s="3"/>
      <c r="X26" s="3"/>
      <c r="Y26" s="3"/>
      <c r="Z26" s="3"/>
    </row>
    <row r="27" spans="1:26" ht="24.75" thickBot="1">
      <c r="A27" s="4" t="s">
        <v>32</v>
      </c>
      <c r="B27" s="26" t="s">
        <v>155</v>
      </c>
      <c r="C27" s="37" t="s">
        <v>156</v>
      </c>
      <c r="D27" s="3"/>
      <c r="E27" s="3"/>
      <c r="F27" s="3"/>
      <c r="G27" s="3"/>
      <c r="H27" s="3"/>
      <c r="I27" s="3"/>
      <c r="J27" s="3"/>
      <c r="K27" s="3"/>
      <c r="L27" s="3"/>
      <c r="M27" s="3"/>
      <c r="N27" s="3"/>
      <c r="O27" s="3"/>
      <c r="P27" s="3"/>
      <c r="Q27" s="3"/>
      <c r="R27" s="3"/>
      <c r="S27" s="3"/>
      <c r="T27" s="3"/>
      <c r="U27" s="3"/>
      <c r="V27" s="3"/>
      <c r="W27" s="3"/>
      <c r="X27" s="3"/>
      <c r="Y27" s="3"/>
      <c r="Z27" s="3"/>
    </row>
    <row r="28" spans="1:26" ht="14.25" thickBot="1">
      <c r="A28" s="4" t="s">
        <v>34</v>
      </c>
      <c r="B28" s="10" t="s">
        <v>40</v>
      </c>
      <c r="C28" s="7" t="s">
        <v>134</v>
      </c>
      <c r="D28" s="3"/>
      <c r="E28" s="3"/>
      <c r="F28" s="3"/>
      <c r="G28" s="3"/>
      <c r="H28" s="3"/>
      <c r="I28" s="3"/>
      <c r="J28" s="3"/>
      <c r="K28" s="3"/>
      <c r="L28" s="3"/>
      <c r="M28" s="3"/>
      <c r="N28" s="3"/>
      <c r="O28" s="3"/>
      <c r="P28" s="3"/>
      <c r="Q28" s="3"/>
      <c r="R28" s="3"/>
      <c r="S28" s="3"/>
      <c r="T28" s="3"/>
      <c r="U28" s="3"/>
      <c r="V28" s="3"/>
      <c r="W28" s="3"/>
      <c r="X28" s="3"/>
      <c r="Y28" s="3"/>
      <c r="Z28" s="3"/>
    </row>
    <row r="29" spans="1:26" ht="14.25" thickBot="1">
      <c r="A29" s="4" t="s">
        <v>35</v>
      </c>
      <c r="B29" s="42" t="s">
        <v>42</v>
      </c>
      <c r="C29" s="27" t="s">
        <v>157</v>
      </c>
      <c r="D29" s="3"/>
      <c r="E29" s="3"/>
      <c r="F29" s="3"/>
      <c r="G29" s="3"/>
      <c r="H29" s="3"/>
      <c r="I29" s="3"/>
      <c r="J29" s="3"/>
      <c r="K29" s="3"/>
      <c r="L29" s="3"/>
      <c r="M29" s="3"/>
      <c r="N29" s="3"/>
      <c r="O29" s="3"/>
      <c r="P29" s="3"/>
      <c r="Q29" s="3"/>
      <c r="R29" s="3"/>
      <c r="S29" s="3"/>
      <c r="T29" s="3"/>
      <c r="U29" s="3"/>
      <c r="V29" s="3"/>
      <c r="W29" s="3"/>
      <c r="X29" s="3"/>
      <c r="Y29" s="3"/>
      <c r="Z29" s="3"/>
    </row>
    <row r="30" spans="1:26" ht="14.25" thickBot="1">
      <c r="A30" s="4" t="s">
        <v>36</v>
      </c>
      <c r="B30" s="43"/>
      <c r="C30" s="27" t="s">
        <v>158</v>
      </c>
      <c r="D30" s="3"/>
      <c r="E30" s="3"/>
      <c r="F30" s="3"/>
      <c r="G30" s="3"/>
      <c r="H30" s="3"/>
      <c r="I30" s="3"/>
      <c r="J30" s="3"/>
      <c r="K30" s="3"/>
      <c r="L30" s="3"/>
      <c r="M30" s="3"/>
      <c r="N30" s="3"/>
      <c r="O30" s="3"/>
      <c r="P30" s="3"/>
      <c r="Q30" s="3"/>
      <c r="R30" s="3"/>
      <c r="S30" s="3"/>
      <c r="T30" s="3"/>
      <c r="U30" s="3"/>
      <c r="V30" s="3"/>
      <c r="W30" s="3"/>
      <c r="X30" s="3"/>
      <c r="Y30" s="3"/>
      <c r="Z30" s="3"/>
    </row>
    <row r="31" spans="1:26" ht="26.25" thickBot="1">
      <c r="A31" s="4" t="s">
        <v>37</v>
      </c>
      <c r="B31" s="44"/>
      <c r="C31" s="27" t="s">
        <v>159</v>
      </c>
      <c r="D31" s="3"/>
      <c r="E31" s="3"/>
      <c r="F31" s="3"/>
      <c r="G31" s="3"/>
      <c r="H31" s="3"/>
      <c r="I31" s="3"/>
      <c r="J31" s="3"/>
      <c r="K31" s="3"/>
      <c r="L31" s="3"/>
      <c r="M31" s="3"/>
      <c r="N31" s="3"/>
      <c r="O31" s="3"/>
      <c r="P31" s="3"/>
      <c r="Q31" s="3"/>
      <c r="R31" s="3"/>
      <c r="S31" s="3"/>
      <c r="T31" s="3"/>
      <c r="U31" s="3"/>
      <c r="V31" s="3"/>
      <c r="W31" s="3"/>
      <c r="X31" s="3"/>
      <c r="Y31" s="3"/>
      <c r="Z31" s="3"/>
    </row>
    <row r="32" spans="1:26" ht="14.25" thickBot="1">
      <c r="A32" s="4" t="s">
        <v>39</v>
      </c>
      <c r="B32" s="42" t="s">
        <v>46</v>
      </c>
      <c r="C32" s="27" t="s">
        <v>160</v>
      </c>
      <c r="D32" s="3"/>
      <c r="E32" s="3"/>
      <c r="F32" s="3"/>
      <c r="G32" s="3"/>
      <c r="H32" s="3"/>
      <c r="I32" s="3"/>
      <c r="J32" s="3"/>
      <c r="K32" s="3"/>
      <c r="L32" s="3"/>
      <c r="M32" s="3"/>
      <c r="N32" s="3"/>
      <c r="O32" s="3"/>
      <c r="P32" s="3"/>
      <c r="Q32" s="3"/>
      <c r="R32" s="3"/>
      <c r="S32" s="3"/>
      <c r="T32" s="3"/>
      <c r="U32" s="3"/>
      <c r="V32" s="3"/>
      <c r="W32" s="3"/>
      <c r="X32" s="3"/>
      <c r="Y32" s="3"/>
      <c r="Z32" s="3"/>
    </row>
    <row r="33" spans="1:26" ht="14.25" thickBot="1">
      <c r="A33" s="4" t="s">
        <v>41</v>
      </c>
      <c r="B33" s="43"/>
      <c r="C33" s="27" t="s">
        <v>161</v>
      </c>
      <c r="D33" s="3"/>
      <c r="E33" s="3"/>
      <c r="F33" s="3"/>
      <c r="G33" s="3"/>
      <c r="H33" s="3"/>
      <c r="I33" s="3"/>
      <c r="J33" s="3"/>
      <c r="K33" s="3"/>
      <c r="L33" s="3"/>
      <c r="M33" s="3"/>
      <c r="N33" s="3"/>
      <c r="O33" s="3"/>
      <c r="P33" s="3"/>
      <c r="Q33" s="3"/>
      <c r="R33" s="3"/>
      <c r="S33" s="3"/>
      <c r="T33" s="3"/>
      <c r="U33" s="3"/>
      <c r="V33" s="3"/>
      <c r="W33" s="3"/>
      <c r="X33" s="3"/>
      <c r="Y33" s="3"/>
      <c r="Z33" s="3"/>
    </row>
    <row r="34" spans="1:26" ht="14.25" thickBot="1">
      <c r="A34" s="4" t="s">
        <v>43</v>
      </c>
      <c r="B34" s="44"/>
      <c r="C34" s="27" t="s">
        <v>162</v>
      </c>
      <c r="D34" s="3"/>
      <c r="E34" s="3"/>
      <c r="F34" s="3"/>
      <c r="G34" s="3"/>
      <c r="H34" s="3"/>
      <c r="I34" s="3"/>
      <c r="J34" s="3"/>
      <c r="K34" s="3"/>
      <c r="L34" s="3"/>
      <c r="M34" s="3"/>
      <c r="N34" s="3"/>
      <c r="O34" s="3"/>
      <c r="P34" s="3"/>
      <c r="Q34" s="3"/>
      <c r="R34" s="3"/>
      <c r="S34" s="3"/>
      <c r="T34" s="3"/>
      <c r="U34" s="3"/>
      <c r="V34" s="3"/>
      <c r="W34" s="3"/>
      <c r="X34" s="3"/>
      <c r="Y34" s="3"/>
      <c r="Z34" s="3"/>
    </row>
    <row r="35" spans="1:26" ht="26.25" thickBot="1">
      <c r="A35" s="4" t="s">
        <v>44</v>
      </c>
      <c r="B35" s="10" t="s">
        <v>50</v>
      </c>
      <c r="C35" s="27" t="s">
        <v>163</v>
      </c>
      <c r="D35" s="3"/>
      <c r="E35" s="3"/>
      <c r="F35" s="3"/>
      <c r="G35" s="3"/>
      <c r="H35" s="3"/>
      <c r="I35" s="3"/>
      <c r="J35" s="3"/>
      <c r="K35" s="3"/>
      <c r="L35" s="3"/>
      <c r="M35" s="3"/>
      <c r="N35" s="3"/>
      <c r="O35" s="3"/>
      <c r="P35" s="3"/>
      <c r="Q35" s="3"/>
      <c r="R35" s="3"/>
      <c r="S35" s="3"/>
      <c r="T35" s="3"/>
      <c r="U35" s="3"/>
      <c r="V35" s="3"/>
      <c r="W35" s="3"/>
      <c r="X35" s="3"/>
      <c r="Y35" s="3"/>
      <c r="Z35" s="3"/>
    </row>
    <row r="36" spans="1:26" ht="90" thickBot="1">
      <c r="A36" s="4" t="s">
        <v>45</v>
      </c>
      <c r="B36" s="42" t="s">
        <v>164</v>
      </c>
      <c r="C36" s="27" t="s">
        <v>165</v>
      </c>
      <c r="D36" s="3"/>
      <c r="E36" s="3"/>
      <c r="F36" s="3"/>
      <c r="G36" s="3"/>
      <c r="H36" s="3"/>
      <c r="I36" s="3"/>
      <c r="J36" s="3"/>
      <c r="K36" s="3"/>
      <c r="L36" s="3"/>
      <c r="M36" s="3"/>
      <c r="N36" s="3"/>
      <c r="O36" s="3"/>
      <c r="P36" s="3"/>
      <c r="Q36" s="3"/>
      <c r="R36" s="3"/>
      <c r="S36" s="3"/>
      <c r="T36" s="3"/>
      <c r="U36" s="3"/>
      <c r="V36" s="3"/>
      <c r="W36" s="3"/>
      <c r="X36" s="3"/>
      <c r="Y36" s="3"/>
      <c r="Z36" s="3"/>
    </row>
    <row r="37" spans="1:26" ht="77.25" thickBot="1">
      <c r="A37" s="4" t="s">
        <v>47</v>
      </c>
      <c r="B37" s="44"/>
      <c r="C37" s="27" t="s">
        <v>166</v>
      </c>
      <c r="D37" s="3"/>
      <c r="E37" s="3"/>
      <c r="F37" s="3"/>
      <c r="G37" s="3"/>
      <c r="H37" s="3"/>
      <c r="I37" s="3"/>
      <c r="J37" s="3"/>
      <c r="K37" s="3"/>
      <c r="L37" s="3"/>
      <c r="M37" s="3"/>
      <c r="N37" s="3"/>
      <c r="O37" s="3"/>
      <c r="P37" s="3"/>
      <c r="Q37" s="3"/>
      <c r="R37" s="3"/>
      <c r="S37" s="3"/>
      <c r="T37" s="3"/>
      <c r="U37" s="3"/>
      <c r="V37" s="3"/>
      <c r="W37" s="3"/>
      <c r="X37" s="3"/>
      <c r="Y37" s="3"/>
      <c r="Z37" s="3"/>
    </row>
    <row r="38" spans="1:26" ht="13.5" customHeight="1" thickBot="1">
      <c r="A38" s="4" t="s">
        <v>48</v>
      </c>
      <c r="B38" s="42" t="s">
        <v>78</v>
      </c>
      <c r="C38" s="27" t="s">
        <v>154</v>
      </c>
      <c r="D38" s="3"/>
      <c r="E38" s="3"/>
      <c r="F38" s="3"/>
      <c r="G38" s="3"/>
      <c r="H38" s="3"/>
      <c r="I38" s="3"/>
      <c r="J38" s="3"/>
      <c r="K38" s="3"/>
      <c r="L38" s="3"/>
      <c r="M38" s="3"/>
      <c r="N38" s="3"/>
      <c r="O38" s="3"/>
      <c r="P38" s="3"/>
      <c r="Q38" s="3"/>
      <c r="R38" s="3"/>
      <c r="S38" s="3"/>
      <c r="T38" s="3"/>
      <c r="U38" s="3"/>
      <c r="V38" s="3"/>
      <c r="W38" s="3"/>
      <c r="X38" s="3"/>
      <c r="Y38" s="3"/>
      <c r="Z38" s="3"/>
    </row>
    <row r="39" spans="1:26" ht="14.25" thickBot="1">
      <c r="A39" s="4" t="s">
        <v>49</v>
      </c>
      <c r="B39" s="44"/>
      <c r="C39" s="27" t="s">
        <v>154</v>
      </c>
      <c r="D39" s="3"/>
      <c r="E39" s="3"/>
      <c r="F39" s="3"/>
      <c r="G39" s="3"/>
      <c r="H39" s="3"/>
      <c r="I39" s="3"/>
      <c r="J39" s="3"/>
      <c r="K39" s="3"/>
      <c r="L39" s="3"/>
      <c r="M39" s="3"/>
      <c r="N39" s="3"/>
      <c r="O39" s="3"/>
      <c r="P39" s="3"/>
      <c r="Q39" s="3"/>
      <c r="R39" s="3"/>
      <c r="S39" s="3"/>
      <c r="T39" s="3"/>
      <c r="U39" s="3"/>
      <c r="V39" s="3"/>
      <c r="W39" s="3"/>
      <c r="X39" s="3"/>
      <c r="Y39" s="3"/>
      <c r="Z39" s="3"/>
    </row>
    <row r="40" spans="1:26" ht="24.75" thickBot="1">
      <c r="A40" s="4" t="s">
        <v>51</v>
      </c>
      <c r="B40" s="28" t="s">
        <v>155</v>
      </c>
      <c r="C40" s="38" t="s">
        <v>167</v>
      </c>
      <c r="D40" s="3"/>
      <c r="E40" s="3"/>
      <c r="F40" s="3"/>
      <c r="G40" s="3"/>
      <c r="H40" s="3"/>
      <c r="I40" s="3"/>
      <c r="J40" s="3"/>
      <c r="K40" s="3"/>
      <c r="L40" s="3"/>
      <c r="M40" s="3"/>
      <c r="N40" s="3"/>
      <c r="O40" s="3"/>
      <c r="P40" s="3"/>
      <c r="Q40" s="3"/>
      <c r="R40" s="3"/>
      <c r="S40" s="3"/>
      <c r="T40" s="3"/>
      <c r="U40" s="3"/>
      <c r="V40" s="3"/>
      <c r="W40" s="3"/>
      <c r="X40" s="3"/>
      <c r="Y40" s="3"/>
      <c r="Z40" s="3"/>
    </row>
    <row r="41" spans="1:26" ht="14.25" thickBot="1">
      <c r="A41" s="4" t="s">
        <v>53</v>
      </c>
      <c r="B41" s="11" t="s">
        <v>52</v>
      </c>
      <c r="C41" s="29" t="s">
        <v>135</v>
      </c>
      <c r="D41" s="3"/>
      <c r="E41" s="3"/>
      <c r="F41" s="3"/>
      <c r="G41" s="3"/>
      <c r="H41" s="3"/>
      <c r="I41" s="3"/>
      <c r="J41" s="3"/>
      <c r="K41" s="3"/>
      <c r="L41" s="3"/>
      <c r="M41" s="3"/>
      <c r="N41" s="3"/>
      <c r="O41" s="3"/>
      <c r="P41" s="3"/>
      <c r="Q41" s="3"/>
      <c r="R41" s="3"/>
      <c r="S41" s="3"/>
      <c r="T41" s="3"/>
      <c r="U41" s="3"/>
      <c r="V41" s="3"/>
      <c r="W41" s="3"/>
      <c r="X41" s="3"/>
      <c r="Y41" s="3"/>
      <c r="Z41" s="3"/>
    </row>
    <row r="42" spans="1:26" ht="14.25" thickBot="1">
      <c r="A42" s="4" t="s">
        <v>55</v>
      </c>
      <c r="B42" s="48" t="s">
        <v>54</v>
      </c>
      <c r="C42" s="29" t="s">
        <v>168</v>
      </c>
      <c r="D42" s="3"/>
      <c r="E42" s="3"/>
      <c r="F42" s="3"/>
      <c r="G42" s="3"/>
      <c r="H42" s="3"/>
      <c r="I42" s="3"/>
      <c r="J42" s="3"/>
      <c r="K42" s="3"/>
      <c r="L42" s="3"/>
      <c r="M42" s="3"/>
      <c r="N42" s="3"/>
      <c r="O42" s="3"/>
      <c r="P42" s="3"/>
      <c r="Q42" s="3"/>
      <c r="R42" s="3"/>
      <c r="S42" s="3"/>
      <c r="T42" s="3"/>
      <c r="U42" s="3"/>
      <c r="V42" s="3"/>
      <c r="W42" s="3"/>
      <c r="X42" s="3"/>
      <c r="Y42" s="3"/>
      <c r="Z42" s="3"/>
    </row>
    <row r="43" spans="1:26" ht="14.25" thickBot="1">
      <c r="A43" s="4" t="s">
        <v>56</v>
      </c>
      <c r="B43" s="49"/>
      <c r="C43" s="29" t="s">
        <v>169</v>
      </c>
      <c r="D43" s="3"/>
      <c r="E43" s="3"/>
      <c r="F43" s="3"/>
      <c r="G43" s="3"/>
      <c r="H43" s="3"/>
      <c r="I43" s="3"/>
      <c r="J43" s="3"/>
      <c r="K43" s="3"/>
      <c r="L43" s="3"/>
      <c r="M43" s="3"/>
      <c r="N43" s="3"/>
      <c r="O43" s="3"/>
      <c r="P43" s="3"/>
      <c r="Q43" s="3"/>
      <c r="R43" s="3"/>
      <c r="S43" s="3"/>
      <c r="T43" s="3"/>
      <c r="U43" s="3"/>
      <c r="V43" s="3"/>
      <c r="W43" s="3"/>
      <c r="X43" s="3"/>
      <c r="Y43" s="3"/>
      <c r="Z43" s="3"/>
    </row>
    <row r="44" spans="1:26" ht="14.25" thickBot="1">
      <c r="A44" s="4" t="s">
        <v>57</v>
      </c>
      <c r="B44" s="50"/>
      <c r="C44" s="29" t="s">
        <v>170</v>
      </c>
      <c r="D44" s="3"/>
      <c r="E44" s="3"/>
      <c r="F44" s="3"/>
      <c r="G44" s="3"/>
      <c r="H44" s="3"/>
      <c r="I44" s="3"/>
      <c r="J44" s="3"/>
      <c r="K44" s="3"/>
      <c r="L44" s="3"/>
      <c r="M44" s="3"/>
      <c r="N44" s="3"/>
      <c r="O44" s="3"/>
      <c r="P44" s="3"/>
      <c r="Q44" s="3"/>
      <c r="R44" s="3"/>
      <c r="S44" s="3"/>
      <c r="T44" s="3"/>
      <c r="U44" s="3"/>
      <c r="V44" s="3"/>
      <c r="W44" s="3"/>
      <c r="X44" s="3"/>
      <c r="Y44" s="3"/>
      <c r="Z44" s="3"/>
    </row>
    <row r="45" spans="1:26" ht="14.25" thickBot="1">
      <c r="A45" s="4" t="s">
        <v>59</v>
      </c>
      <c r="B45" s="48" t="s">
        <v>58</v>
      </c>
      <c r="C45" s="29" t="s">
        <v>171</v>
      </c>
      <c r="D45" s="3"/>
      <c r="E45" s="3"/>
      <c r="F45" s="3"/>
      <c r="G45" s="3"/>
      <c r="H45" s="3"/>
      <c r="I45" s="3"/>
      <c r="J45" s="3"/>
      <c r="K45" s="3"/>
      <c r="L45" s="3"/>
      <c r="M45" s="3"/>
      <c r="N45" s="3"/>
      <c r="O45" s="3"/>
      <c r="P45" s="3"/>
      <c r="Q45" s="3"/>
      <c r="R45" s="3"/>
      <c r="S45" s="3"/>
      <c r="T45" s="3"/>
      <c r="U45" s="3"/>
      <c r="V45" s="3"/>
      <c r="W45" s="3"/>
      <c r="X45" s="3"/>
      <c r="Y45" s="3"/>
      <c r="Z45" s="3"/>
    </row>
    <row r="46" spans="1:26" ht="14.25" thickBot="1">
      <c r="A46" s="4" t="s">
        <v>60</v>
      </c>
      <c r="B46" s="49"/>
      <c r="C46" s="29" t="s">
        <v>172</v>
      </c>
      <c r="D46" s="3"/>
      <c r="E46" s="3"/>
      <c r="F46" s="3"/>
      <c r="G46" s="3"/>
      <c r="H46" s="3"/>
      <c r="I46" s="3"/>
      <c r="J46" s="3"/>
      <c r="K46" s="3"/>
      <c r="L46" s="3"/>
      <c r="M46" s="3"/>
      <c r="N46" s="3"/>
      <c r="O46" s="3"/>
      <c r="P46" s="3"/>
      <c r="Q46" s="3"/>
      <c r="R46" s="3"/>
      <c r="S46" s="3"/>
      <c r="T46" s="3"/>
      <c r="U46" s="3"/>
      <c r="V46" s="3"/>
      <c r="W46" s="3"/>
      <c r="X46" s="3"/>
      <c r="Y46" s="3"/>
      <c r="Z46" s="3"/>
    </row>
    <row r="47" spans="1:26" ht="14.25" thickBot="1">
      <c r="A47" s="4" t="s">
        <v>61</v>
      </c>
      <c r="B47" s="50"/>
      <c r="C47" s="29" t="s">
        <v>173</v>
      </c>
      <c r="D47" s="3"/>
      <c r="E47" s="3"/>
      <c r="F47" s="3"/>
      <c r="G47" s="3"/>
      <c r="H47" s="3"/>
      <c r="I47" s="3"/>
      <c r="J47" s="3"/>
      <c r="K47" s="3"/>
      <c r="L47" s="3"/>
      <c r="M47" s="3"/>
      <c r="N47" s="3"/>
      <c r="O47" s="3"/>
      <c r="P47" s="3"/>
      <c r="Q47" s="3"/>
      <c r="R47" s="3"/>
      <c r="S47" s="3"/>
      <c r="T47" s="3"/>
      <c r="U47" s="3"/>
      <c r="V47" s="3"/>
      <c r="W47" s="3"/>
      <c r="X47" s="3"/>
      <c r="Y47" s="3"/>
      <c r="Z47" s="3"/>
    </row>
    <row r="48" spans="1:26" ht="14.25" thickBot="1">
      <c r="A48" s="4" t="s">
        <v>63</v>
      </c>
      <c r="B48" s="11" t="s">
        <v>62</v>
      </c>
      <c r="C48" s="29" t="s">
        <v>174</v>
      </c>
      <c r="D48" s="3"/>
      <c r="E48" s="3"/>
      <c r="F48" s="3"/>
      <c r="G48" s="3"/>
      <c r="H48" s="3"/>
      <c r="I48" s="3"/>
      <c r="J48" s="3"/>
      <c r="K48" s="3"/>
      <c r="L48" s="3"/>
      <c r="M48" s="3"/>
      <c r="N48" s="3"/>
      <c r="O48" s="3"/>
      <c r="P48" s="3"/>
      <c r="Q48" s="3"/>
      <c r="R48" s="3"/>
      <c r="S48" s="3"/>
      <c r="T48" s="3"/>
      <c r="U48" s="3"/>
      <c r="V48" s="3"/>
      <c r="W48" s="3"/>
      <c r="X48" s="3"/>
      <c r="Y48" s="3"/>
      <c r="Z48" s="3"/>
    </row>
    <row r="49" spans="1:26" ht="64.5" thickBot="1">
      <c r="A49" s="4" t="s">
        <v>64</v>
      </c>
      <c r="B49" s="48" t="s">
        <v>175</v>
      </c>
      <c r="C49" s="29" t="s">
        <v>176</v>
      </c>
      <c r="D49" s="3"/>
      <c r="E49" s="3"/>
      <c r="F49" s="3"/>
      <c r="G49" s="3"/>
      <c r="H49" s="3"/>
      <c r="I49" s="3"/>
      <c r="J49" s="3"/>
      <c r="K49" s="3"/>
      <c r="L49" s="3"/>
      <c r="M49" s="3"/>
      <c r="N49" s="3"/>
      <c r="O49" s="3"/>
      <c r="P49" s="3"/>
      <c r="Q49" s="3"/>
      <c r="R49" s="3"/>
      <c r="S49" s="3"/>
      <c r="T49" s="3"/>
      <c r="U49" s="3"/>
      <c r="V49" s="3"/>
      <c r="W49" s="3"/>
      <c r="X49" s="3"/>
      <c r="Y49" s="3"/>
      <c r="Z49" s="3"/>
    </row>
    <row r="50" spans="1:26" ht="64.5" thickBot="1">
      <c r="A50" s="4" t="s">
        <v>79</v>
      </c>
      <c r="B50" s="50"/>
      <c r="C50" s="29" t="s">
        <v>177</v>
      </c>
      <c r="D50" s="3"/>
      <c r="E50" s="3"/>
      <c r="F50" s="3"/>
      <c r="G50" s="3"/>
      <c r="H50" s="3"/>
      <c r="I50" s="3"/>
      <c r="J50" s="3"/>
      <c r="K50" s="3"/>
      <c r="L50" s="3"/>
      <c r="M50" s="3"/>
      <c r="N50" s="3"/>
      <c r="O50" s="3"/>
      <c r="P50" s="3"/>
      <c r="Q50" s="3"/>
      <c r="R50" s="3"/>
      <c r="S50" s="3"/>
      <c r="T50" s="3"/>
      <c r="U50" s="3"/>
      <c r="V50" s="3"/>
      <c r="W50" s="3"/>
      <c r="X50" s="3"/>
      <c r="Y50" s="3"/>
      <c r="Z50" s="3"/>
    </row>
    <row r="51" spans="1:26" ht="13.5" customHeight="1" thickBot="1">
      <c r="A51" s="4" t="s">
        <v>80</v>
      </c>
      <c r="B51" s="48" t="s">
        <v>78</v>
      </c>
      <c r="C51" s="29" t="s">
        <v>154</v>
      </c>
      <c r="D51" s="3"/>
      <c r="E51" s="3"/>
      <c r="F51" s="3"/>
      <c r="G51" s="3"/>
      <c r="H51" s="3"/>
      <c r="I51" s="3"/>
      <c r="J51" s="3"/>
      <c r="K51" s="3"/>
      <c r="L51" s="3"/>
      <c r="M51" s="3"/>
      <c r="N51" s="3"/>
      <c r="O51" s="3"/>
      <c r="P51" s="3"/>
      <c r="Q51" s="3"/>
      <c r="R51" s="3"/>
      <c r="S51" s="3"/>
      <c r="T51" s="3"/>
      <c r="U51" s="3"/>
      <c r="V51" s="3"/>
      <c r="W51" s="3"/>
      <c r="X51" s="3"/>
      <c r="Y51" s="3"/>
      <c r="Z51" s="3"/>
    </row>
    <row r="52" spans="1:26" ht="14.25" thickBot="1">
      <c r="A52" s="4" t="s">
        <v>81</v>
      </c>
      <c r="B52" s="50"/>
      <c r="C52" s="29" t="s">
        <v>153</v>
      </c>
      <c r="D52" s="3"/>
      <c r="E52" s="3"/>
      <c r="F52" s="3"/>
      <c r="G52" s="3"/>
      <c r="H52" s="3"/>
      <c r="I52" s="3"/>
      <c r="J52" s="3"/>
      <c r="K52" s="3"/>
      <c r="L52" s="3"/>
      <c r="M52" s="3"/>
      <c r="N52" s="3"/>
      <c r="O52" s="3"/>
      <c r="P52" s="3"/>
      <c r="Q52" s="3"/>
      <c r="R52" s="3"/>
      <c r="S52" s="3"/>
      <c r="T52" s="3"/>
      <c r="U52" s="3"/>
      <c r="V52" s="3"/>
      <c r="W52" s="3"/>
      <c r="X52" s="3"/>
      <c r="Y52" s="3"/>
      <c r="Z52" s="3"/>
    </row>
    <row r="53" spans="1:26" ht="24.75" thickBot="1">
      <c r="A53" s="4" t="s">
        <v>82</v>
      </c>
      <c r="B53" s="11" t="s">
        <v>155</v>
      </c>
      <c r="C53" s="39" t="s">
        <v>178</v>
      </c>
      <c r="D53" s="3"/>
      <c r="E53" s="3"/>
      <c r="F53" s="3"/>
      <c r="G53" s="3"/>
      <c r="H53" s="3"/>
      <c r="I53" s="3"/>
      <c r="J53" s="3"/>
      <c r="K53" s="3"/>
      <c r="L53" s="3"/>
      <c r="M53" s="3"/>
      <c r="N53" s="3"/>
      <c r="O53" s="3"/>
      <c r="P53" s="3"/>
      <c r="Q53" s="3"/>
      <c r="R53" s="3"/>
      <c r="S53" s="3"/>
      <c r="T53" s="3"/>
      <c r="U53" s="3"/>
      <c r="V53" s="3"/>
      <c r="W53" s="3"/>
      <c r="X53" s="3"/>
      <c r="Y53" s="3"/>
      <c r="Z53" s="3"/>
    </row>
    <row r="54" spans="1:26" ht="13.5" customHeight="1" thickBot="1">
      <c r="A54" s="4" t="s">
        <v>83</v>
      </c>
      <c r="B54" s="45" t="s">
        <v>179</v>
      </c>
      <c r="C54" s="5" t="s">
        <v>180</v>
      </c>
      <c r="D54" s="3"/>
      <c r="E54" s="3"/>
      <c r="F54" s="3"/>
      <c r="G54" s="3"/>
      <c r="H54" s="3"/>
      <c r="I54" s="3"/>
      <c r="J54" s="3"/>
      <c r="K54" s="3"/>
      <c r="L54" s="3"/>
      <c r="M54" s="3"/>
      <c r="N54" s="3"/>
      <c r="O54" s="3"/>
      <c r="P54" s="3"/>
      <c r="Q54" s="3"/>
      <c r="R54" s="3"/>
      <c r="S54" s="3"/>
      <c r="T54" s="3"/>
      <c r="U54" s="3"/>
      <c r="V54" s="3"/>
      <c r="W54" s="3"/>
      <c r="X54" s="3"/>
      <c r="Y54" s="3"/>
      <c r="Z54" s="3"/>
    </row>
    <row r="55" spans="1:26" ht="14.25" thickBot="1">
      <c r="A55" s="4" t="s">
        <v>84</v>
      </c>
      <c r="B55" s="46"/>
      <c r="C55" s="7" t="s">
        <v>181</v>
      </c>
      <c r="D55" s="3"/>
      <c r="E55" s="3"/>
      <c r="F55" s="3"/>
      <c r="G55" s="3"/>
      <c r="H55" s="3"/>
      <c r="I55" s="3"/>
      <c r="J55" s="3"/>
      <c r="K55" s="3"/>
      <c r="L55" s="3"/>
      <c r="M55" s="3"/>
      <c r="N55" s="3"/>
      <c r="O55" s="3"/>
      <c r="P55" s="3"/>
      <c r="Q55" s="3"/>
      <c r="R55" s="3"/>
      <c r="S55" s="3"/>
      <c r="T55" s="3"/>
      <c r="U55" s="3"/>
      <c r="V55" s="3"/>
      <c r="W55" s="3"/>
      <c r="X55" s="3"/>
      <c r="Y55" s="3"/>
      <c r="Z55" s="3"/>
    </row>
    <row r="56" spans="1:26" ht="14.25" thickBot="1">
      <c r="A56" s="4" t="s">
        <v>85</v>
      </c>
      <c r="B56" s="47"/>
      <c r="C56" s="7" t="s">
        <v>182</v>
      </c>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4.25" thickBo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4.25" thickBo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4.25" thickBo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4.25" thickBo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4.25" thickBo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4.25" thickBo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4.25" thickBot="1">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ht="14.25" thickBot="1">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spans="1:26" ht="14.25" thickBot="1">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spans="1:26" ht="14.25" thickBot="1">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spans="1:26" ht="14.25" thickBot="1">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spans="1:26" ht="14.25" thickBot="1">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spans="1:26" ht="14.25" thickBot="1">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spans="1:26" ht="14.25" thickBot="1">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spans="1:26" ht="14.25" thickBot="1">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spans="1:26" ht="14.25" thickBot="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spans="1:26" ht="14.25" thickBot="1">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spans="1:26" ht="14.25" thickBot="1">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row r="1014" spans="1:26" ht="14.25" thickBot="1">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row>
    <row r="1015" spans="1:26" ht="14.25" thickBot="1">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row>
    <row r="1016" spans="1:26" ht="14.25" thickBot="1">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row>
    <row r="1017" spans="1:26" ht="14.25" thickBot="1">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row>
    <row r="1018" spans="1:26" ht="14.25" thickBot="1">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row>
    <row r="1019" spans="1:26" ht="14.25" thickBot="1">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row>
    <row r="1020" spans="1:26" ht="14.25" thickBot="1">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row>
    <row r="1021" spans="1:26" ht="14.25" thickBot="1">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row>
    <row r="1022" spans="1:26" ht="14.25" thickBot="1">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row>
    <row r="1023" spans="1:26" ht="14.25" thickBot="1">
      <c r="A1023" s="3"/>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row>
    <row r="1024" spans="1:26" ht="14.25" thickBot="1">
      <c r="A1024" s="3"/>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row>
    <row r="1025" spans="1:26" ht="14.25" thickBot="1">
      <c r="A1025" s="3"/>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row>
    <row r="1026" spans="1:26" ht="14.25" thickBot="1">
      <c r="A1026" s="3"/>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row>
    <row r="1027" spans="1:26" ht="14.25" thickBot="1">
      <c r="A1027" s="3"/>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row>
    <row r="1028" spans="1:26" ht="14.25" thickBot="1">
      <c r="A1028" s="3"/>
      <c r="B1028" s="3"/>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row>
  </sheetData>
  <mergeCells count="15">
    <mergeCell ref="B3:B5"/>
    <mergeCell ref="B7:B11"/>
    <mergeCell ref="B14:B17"/>
    <mergeCell ref="B18:B21"/>
    <mergeCell ref="B23:B24"/>
    <mergeCell ref="B25:B26"/>
    <mergeCell ref="B29:B31"/>
    <mergeCell ref="B32:B34"/>
    <mergeCell ref="B36:B37"/>
    <mergeCell ref="B54:B56"/>
    <mergeCell ref="B38:B39"/>
    <mergeCell ref="B42:B44"/>
    <mergeCell ref="B45:B47"/>
    <mergeCell ref="B49:B50"/>
    <mergeCell ref="B51:B52"/>
  </mergeCells>
  <phoneticPr fontId="1"/>
  <hyperlinks>
    <hyperlink ref="C27" r:id="rId1"/>
    <hyperlink ref="C40" r:id="rId2"/>
    <hyperlink ref="C53" r:id="rId3"/>
  </hyperlinks>
  <pageMargins left="0.7" right="0.7" top="0.75" bottom="0.75" header="0.3" footer="0.3"/>
  <pageSetup paperSize="9" orientation="portrait" horizontalDpi="4294967293" verticalDpi="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5"/>
  <sheetViews>
    <sheetView workbookViewId="0">
      <selection activeCell="A23" sqref="A23:A24"/>
    </sheetView>
  </sheetViews>
  <sheetFormatPr defaultRowHeight="13.5"/>
  <cols>
    <col min="1" max="1" width="23.75" customWidth="1"/>
    <col min="2" max="2" width="23.125" bestFit="1" customWidth="1"/>
    <col min="3" max="4" width="40.625" customWidth="1"/>
  </cols>
  <sheetData>
    <row r="1" spans="1:26" ht="88.5" customHeight="1" thickBot="1">
      <c r="A1" s="12" t="s">
        <v>65</v>
      </c>
      <c r="B1" s="55" t="s">
        <v>66</v>
      </c>
      <c r="C1" s="56"/>
      <c r="D1" s="57"/>
      <c r="E1" s="3"/>
      <c r="F1" s="3"/>
      <c r="G1" s="3"/>
      <c r="H1" s="3"/>
      <c r="I1" s="3"/>
      <c r="J1" s="3"/>
      <c r="K1" s="3"/>
      <c r="L1" s="3"/>
      <c r="M1" s="3"/>
      <c r="N1" s="3"/>
      <c r="O1" s="3"/>
      <c r="P1" s="3"/>
      <c r="Q1" s="3"/>
      <c r="R1" s="3"/>
      <c r="S1" s="3"/>
      <c r="T1" s="3"/>
      <c r="U1" s="3"/>
      <c r="V1" s="3"/>
      <c r="W1" s="3"/>
      <c r="X1" s="3"/>
      <c r="Y1" s="3"/>
      <c r="Z1" s="3"/>
    </row>
    <row r="2" spans="1:26" ht="18.75" thickBot="1">
      <c r="A2" s="13"/>
      <c r="B2" s="13"/>
      <c r="C2" s="13"/>
      <c r="D2" s="13"/>
      <c r="E2" s="3"/>
      <c r="F2" s="3"/>
      <c r="G2" s="3"/>
      <c r="H2" s="3"/>
      <c r="I2" s="3"/>
      <c r="J2" s="3"/>
      <c r="K2" s="3"/>
      <c r="L2" s="3"/>
      <c r="M2" s="3"/>
      <c r="N2" s="3"/>
      <c r="O2" s="3"/>
      <c r="P2" s="3"/>
      <c r="Q2" s="3"/>
      <c r="R2" s="3"/>
      <c r="S2" s="3"/>
      <c r="T2" s="3"/>
      <c r="U2" s="3"/>
      <c r="V2" s="3"/>
      <c r="W2" s="3"/>
      <c r="X2" s="3"/>
      <c r="Y2" s="3"/>
      <c r="Z2" s="3"/>
    </row>
    <row r="3" spans="1:26" ht="30.75" thickBot="1">
      <c r="A3" s="14" t="s">
        <v>67</v>
      </c>
      <c r="B3" s="15" t="s">
        <v>133</v>
      </c>
      <c r="C3" s="15" t="s">
        <v>134</v>
      </c>
      <c r="D3" s="16" t="s">
        <v>135</v>
      </c>
      <c r="E3" s="3"/>
      <c r="F3" s="3"/>
      <c r="G3" s="3"/>
      <c r="H3" s="3"/>
      <c r="I3" s="3"/>
      <c r="J3" s="3"/>
      <c r="K3" s="3"/>
      <c r="L3" s="3"/>
      <c r="M3" s="3"/>
      <c r="N3" s="3"/>
      <c r="O3" s="3"/>
      <c r="P3" s="3"/>
      <c r="Q3" s="3"/>
      <c r="R3" s="3"/>
      <c r="S3" s="3"/>
      <c r="T3" s="3"/>
      <c r="U3" s="3"/>
      <c r="V3" s="3"/>
      <c r="W3" s="3"/>
      <c r="X3" s="3"/>
      <c r="Y3" s="3"/>
      <c r="Z3" s="3"/>
    </row>
    <row r="4" spans="1:26" ht="15.75" thickBot="1">
      <c r="A4" s="33" t="s">
        <v>136</v>
      </c>
      <c r="B4" s="17">
        <v>5</v>
      </c>
      <c r="C4" s="17">
        <v>4</v>
      </c>
      <c r="D4" s="17">
        <v>4</v>
      </c>
      <c r="E4" s="3"/>
      <c r="F4" s="3"/>
      <c r="G4" s="3"/>
      <c r="H4" s="3"/>
      <c r="I4" s="3"/>
      <c r="J4" s="3"/>
      <c r="K4" s="3"/>
      <c r="L4" s="3"/>
      <c r="M4" s="3"/>
      <c r="N4" s="3"/>
      <c r="O4" s="3"/>
      <c r="P4" s="3"/>
      <c r="Q4" s="3"/>
      <c r="R4" s="3"/>
      <c r="S4" s="3"/>
      <c r="T4" s="3"/>
      <c r="U4" s="3"/>
      <c r="V4" s="3"/>
      <c r="W4" s="3"/>
      <c r="X4" s="3"/>
      <c r="Y4" s="3"/>
      <c r="Z4" s="3"/>
    </row>
    <row r="5" spans="1:26" ht="15.75" thickBot="1">
      <c r="A5" s="33" t="s">
        <v>137</v>
      </c>
      <c r="B5" s="17">
        <v>5</v>
      </c>
      <c r="C5" s="17">
        <v>1</v>
      </c>
      <c r="D5" s="17">
        <v>1</v>
      </c>
      <c r="E5" s="3"/>
      <c r="F5" s="3"/>
      <c r="G5" s="3"/>
      <c r="H5" s="3"/>
      <c r="I5" s="3"/>
      <c r="J5" s="3"/>
      <c r="K5" s="3"/>
      <c r="L5" s="3"/>
      <c r="M5" s="3"/>
      <c r="N5" s="3"/>
      <c r="O5" s="3"/>
      <c r="P5" s="3"/>
      <c r="Q5" s="3"/>
      <c r="R5" s="3"/>
      <c r="S5" s="3"/>
      <c r="T5" s="3"/>
      <c r="U5" s="3"/>
      <c r="V5" s="3"/>
      <c r="W5" s="3"/>
      <c r="X5" s="3"/>
      <c r="Y5" s="3"/>
      <c r="Z5" s="3"/>
    </row>
    <row r="6" spans="1:26" ht="30.75" thickBot="1">
      <c r="A6" s="33" t="s">
        <v>138</v>
      </c>
      <c r="B6" s="17">
        <v>3</v>
      </c>
      <c r="C6" s="17">
        <v>5</v>
      </c>
      <c r="D6" s="17">
        <v>3</v>
      </c>
      <c r="E6" s="3"/>
      <c r="F6" s="3"/>
      <c r="G6" s="3"/>
      <c r="H6" s="3"/>
      <c r="I6" s="3"/>
      <c r="J6" s="3"/>
      <c r="K6" s="3"/>
      <c r="L6" s="3"/>
      <c r="M6" s="3"/>
      <c r="N6" s="3"/>
      <c r="O6" s="3"/>
      <c r="P6" s="3"/>
      <c r="Q6" s="3"/>
      <c r="R6" s="3"/>
      <c r="S6" s="3"/>
      <c r="T6" s="3"/>
      <c r="U6" s="3"/>
      <c r="V6" s="3"/>
      <c r="W6" s="3"/>
      <c r="X6" s="3"/>
      <c r="Y6" s="3"/>
      <c r="Z6" s="3"/>
    </row>
    <row r="7" spans="1:26" ht="15.75" thickBot="1">
      <c r="A7" s="33" t="s">
        <v>139</v>
      </c>
      <c r="B7" s="17">
        <v>5</v>
      </c>
      <c r="C7" s="17">
        <v>5</v>
      </c>
      <c r="D7" s="17">
        <v>3</v>
      </c>
      <c r="E7" s="3"/>
      <c r="F7" s="3"/>
      <c r="G7" s="3"/>
      <c r="H7" s="3"/>
      <c r="I7" s="3"/>
      <c r="J7" s="3"/>
      <c r="K7" s="3"/>
      <c r="L7" s="3"/>
      <c r="M7" s="3"/>
      <c r="N7" s="3"/>
      <c r="O7" s="3"/>
      <c r="P7" s="3"/>
      <c r="Q7" s="3"/>
      <c r="R7" s="3"/>
      <c r="S7" s="3"/>
      <c r="T7" s="3"/>
      <c r="U7" s="3"/>
      <c r="V7" s="3"/>
      <c r="W7" s="3"/>
      <c r="X7" s="3"/>
      <c r="Y7" s="3"/>
      <c r="Z7" s="3"/>
    </row>
    <row r="8" spans="1:26" ht="15.75" thickBot="1">
      <c r="A8" s="33" t="s">
        <v>140</v>
      </c>
      <c r="B8" s="17">
        <v>5</v>
      </c>
      <c r="C8" s="17">
        <v>5</v>
      </c>
      <c r="D8" s="17">
        <v>3</v>
      </c>
      <c r="E8" s="3"/>
      <c r="F8" s="3"/>
      <c r="G8" s="3"/>
      <c r="H8" s="3"/>
      <c r="I8" s="3"/>
      <c r="J8" s="3"/>
      <c r="K8" s="3"/>
      <c r="L8" s="3"/>
      <c r="M8" s="3"/>
      <c r="N8" s="3"/>
      <c r="O8" s="3"/>
      <c r="P8" s="3"/>
      <c r="Q8" s="3"/>
      <c r="R8" s="3"/>
      <c r="S8" s="3"/>
      <c r="T8" s="3"/>
      <c r="U8" s="3"/>
      <c r="V8" s="3"/>
      <c r="W8" s="3"/>
      <c r="X8" s="3"/>
      <c r="Y8" s="3"/>
      <c r="Z8" s="3"/>
    </row>
    <row r="9" spans="1:26" ht="15" thickBot="1">
      <c r="A9" s="18" t="s">
        <v>68</v>
      </c>
      <c r="B9" s="19">
        <v>23</v>
      </c>
      <c r="C9" s="19">
        <v>20</v>
      </c>
      <c r="D9" s="19">
        <v>14</v>
      </c>
      <c r="E9" s="3"/>
      <c r="F9" s="3"/>
      <c r="G9" s="3"/>
      <c r="H9" s="3"/>
      <c r="I9" s="3"/>
      <c r="J9" s="3"/>
      <c r="K9" s="3"/>
      <c r="L9" s="3"/>
      <c r="M9" s="3"/>
      <c r="N9" s="3"/>
      <c r="O9" s="3"/>
      <c r="P9" s="3"/>
      <c r="Q9" s="3"/>
      <c r="R9" s="3"/>
      <c r="S9" s="3"/>
      <c r="T9" s="3"/>
      <c r="U9" s="3"/>
      <c r="V9" s="3"/>
      <c r="W9" s="3"/>
      <c r="X9" s="3"/>
      <c r="Y9" s="3"/>
      <c r="Z9" s="3"/>
    </row>
    <row r="10" spans="1:26" ht="14.25" thickBot="1">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ht="14.25" thickBot="1">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ht="14.25" thickBot="1">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4.25" thickBot="1">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ht="14.25" thickBot="1">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4.25" thickBot="1">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4.25" thickBot="1">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4.25" thickBot="1">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4.25" thickBot="1">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4.25" thickBot="1">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4.25" thickBot="1">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4.25" thickBot="1">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4.25" thickBot="1">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4.25" thickBot="1">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4.25" thickBot="1">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4.25" thickBot="1">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4.25" thickBot="1">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4.25" thickBot="1">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4.25" thickBot="1">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4.25" thickBot="1">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4.25" thickBo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4.25" thickBo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4.25" thickBo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4.25" thickBo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4.25" thickBo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4.25" thickBo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4.25" thickBo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4.25" thickBo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4.25" thickBo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4.25" thickBo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4.25" thickBo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4.25" thickBo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4.25" thickBo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4.25" thickBo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4.25" thickBo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4.25" thickBo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4.25" thickBo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4.25" thickBo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4.25" thickBo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4.25" thickBo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4.25" thickBo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4.25" thickBo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4.25" thickBo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4.25"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4.25" thickBo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4.25" thickBo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4.25" thickBo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sheetData>
  <mergeCells count="1">
    <mergeCell ref="B1:D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2"/>
  <sheetViews>
    <sheetView workbookViewId="0">
      <selection activeCell="I10" sqref="I10"/>
    </sheetView>
  </sheetViews>
  <sheetFormatPr defaultRowHeight="13.5"/>
  <cols>
    <col min="1" max="1" width="3.125" customWidth="1"/>
    <col min="2" max="2" width="13.75" bestFit="1" customWidth="1"/>
    <col min="3" max="3" width="53.5" bestFit="1" customWidth="1"/>
    <col min="4" max="4" width="16.75" bestFit="1" customWidth="1"/>
    <col min="5" max="5" width="16.5" bestFit="1" customWidth="1"/>
    <col min="6" max="6" width="15.625" customWidth="1"/>
  </cols>
  <sheetData>
    <row r="2" spans="2:8">
      <c r="B2" s="23" t="s">
        <v>105</v>
      </c>
      <c r="C2" s="22" t="s">
        <v>189</v>
      </c>
      <c r="D2" s="31"/>
      <c r="F2">
        <f>LEN(C1)</f>
        <v>0</v>
      </c>
      <c r="G2" t="s">
        <v>128</v>
      </c>
    </row>
    <row r="3" spans="2:8">
      <c r="B3" s="34"/>
      <c r="C3" s="31"/>
      <c r="D3" s="31"/>
      <c r="H3" t="s">
        <v>129</v>
      </c>
    </row>
    <row r="4" spans="2:8">
      <c r="B4" s="23" t="s">
        <v>118</v>
      </c>
      <c r="C4" s="23" t="s">
        <v>119</v>
      </c>
      <c r="D4" s="23" t="s">
        <v>120</v>
      </c>
      <c r="H4" t="s">
        <v>130</v>
      </c>
    </row>
    <row r="5" spans="2:8">
      <c r="B5" s="23" t="s">
        <v>103</v>
      </c>
      <c r="C5" s="22" t="s">
        <v>188</v>
      </c>
      <c r="D5" s="22" t="str">
        <f>アンケート!C13</f>
        <v>石松堂　おなまえＢＯＸ</v>
      </c>
      <c r="E5" t="s">
        <v>121</v>
      </c>
    </row>
    <row r="6" spans="2:8">
      <c r="B6" s="23" t="s">
        <v>102</v>
      </c>
      <c r="C6" s="22" t="str">
        <f>IF(C24="","",SUBSTITUTE(MID(C24,FIND("src=",C24)+5,FIND("alt",C24)-FIND("src=",C24)-7),"amp;",""))</f>
        <v>https://images-fe.ssl-images-amazon.com/images/I/41OhjMou21L.jpg</v>
      </c>
      <c r="D6" s="22" t="str">
        <f>アンケート!C28</f>
        <v>ねいみー　おなまえスタンプドリーム15本セット</v>
      </c>
      <c r="E6" t="s">
        <v>121</v>
      </c>
    </row>
    <row r="7" spans="2:8">
      <c r="B7" s="23" t="s">
        <v>101</v>
      </c>
      <c r="C7" s="22" t="str">
        <f>IF(C26="","",SUBSTITUTE(MID(C26,FIND("src=",C26)+5,FIND("alt",C26)-FIND("src=",C26)-7),"amp;",""))</f>
        <v>https://images-fe.ssl-images-amazon.com/images/I/41Z36sFQTQL.jpg</v>
      </c>
      <c r="D7" s="22" t="str">
        <f>アンケート!C41</f>
        <v>ハンコズ　おなまえーる入園セット</v>
      </c>
      <c r="E7" t="s">
        <v>121</v>
      </c>
    </row>
    <row r="10" spans="2:8">
      <c r="B10" s="58" t="s">
        <v>100</v>
      </c>
      <c r="C10" s="59"/>
      <c r="D10" s="59"/>
      <c r="E10" s="59"/>
      <c r="F10" s="60"/>
    </row>
    <row r="11" spans="2:8">
      <c r="B11" s="32" t="s">
        <v>106</v>
      </c>
      <c r="C11" s="32" t="s">
        <v>107</v>
      </c>
      <c r="D11" s="32" t="s">
        <v>108</v>
      </c>
      <c r="E11" s="32" t="s">
        <v>109</v>
      </c>
      <c r="F11" s="32" t="s">
        <v>110</v>
      </c>
    </row>
    <row r="12" spans="2:8">
      <c r="B12" s="65" t="s">
        <v>103</v>
      </c>
      <c r="C12" s="67" t="str">
        <f>アンケート!C27</f>
        <v>https://review.rakuten.co.jp/item/1/223391_10000077/1.1/</v>
      </c>
      <c r="D12" s="61">
        <f>SQL!A11+1</f>
        <v>169</v>
      </c>
      <c r="E12" s="22" t="str">
        <f>アンケート!C25</f>
        <v>20代・女性</v>
      </c>
      <c r="F12" s="22" t="str">
        <f>IF(ISERROR(FIND("女",E12)),"m","w")&amp;"_"&amp;LEFT(E12,2)&amp;"_"&amp;"2"</f>
        <v>w_20_2</v>
      </c>
    </row>
    <row r="13" spans="2:8">
      <c r="B13" s="66"/>
      <c r="C13" s="67"/>
      <c r="D13" s="62"/>
      <c r="E13" s="22" t="str">
        <f>アンケート!C26</f>
        <v>30代・女性</v>
      </c>
      <c r="F13" s="22" t="str">
        <f>IF(ISERROR(FIND("女",E13)),"m","w")&amp;"_"&amp;LEFT(E13,2)&amp;"_"&amp;"1"</f>
        <v>w_30_1</v>
      </c>
    </row>
    <row r="14" spans="2:8">
      <c r="B14" s="65" t="s">
        <v>102</v>
      </c>
      <c r="C14" s="67" t="str">
        <f>アンケート!C40</f>
        <v>https://review.rakuten.co.jp/item/1/202808_10003199/1.1/</v>
      </c>
      <c r="D14" s="61">
        <f>IF(D12="","",D12+1)</f>
        <v>170</v>
      </c>
      <c r="E14" s="22" t="str">
        <f>アンケート!C38</f>
        <v>30代・女性</v>
      </c>
      <c r="F14" s="22" t="str">
        <f>IF(ISERROR(FIND("女",E14)),"m","w")&amp;"_"&amp;LEFT(E14,2)&amp;"_"&amp;"2"</f>
        <v>w_30_2</v>
      </c>
    </row>
    <row r="15" spans="2:8">
      <c r="B15" s="66"/>
      <c r="C15" s="67"/>
      <c r="D15" s="62"/>
      <c r="E15" s="22" t="str">
        <f>アンケート!C39</f>
        <v>30代・女性</v>
      </c>
      <c r="F15" s="22" t="str">
        <f>IF(ISERROR(FIND("女",E15)),"m","w")&amp;"_"&amp;LEFT(E15,2)&amp;"_"&amp;"1"</f>
        <v>w_30_1</v>
      </c>
    </row>
    <row r="16" spans="2:8">
      <c r="B16" s="65" t="s">
        <v>101</v>
      </c>
      <c r="C16" s="67" t="str">
        <f>アンケート!C53</f>
        <v>https://review.rakuten.co.jp/item/1/194977_10000556/1.1/?l2-id=item_review</v>
      </c>
      <c r="D16" s="61">
        <f>IF(D14="","",D14+1)</f>
        <v>171</v>
      </c>
      <c r="E16" s="22" t="str">
        <f>アンケート!C51</f>
        <v>30代・女性</v>
      </c>
      <c r="F16" s="22" t="str">
        <f>IF(ISERROR(FIND("女",E16)),"m","w")&amp;"_"&amp;LEFT(E16,2)&amp;"_"&amp;"2"</f>
        <v>w_30_2</v>
      </c>
    </row>
    <row r="17" spans="2:6">
      <c r="B17" s="66"/>
      <c r="C17" s="67"/>
      <c r="D17" s="62"/>
      <c r="E17" s="22" t="str">
        <f>アンケート!C52</f>
        <v>20代・女性</v>
      </c>
      <c r="F17" s="22" t="str">
        <f t="shared" ref="F17" si="0">IF(ISERROR(FIND("女",E17)),"m","w")&amp;"_"&amp;LEFT(E17,2)&amp;"_"&amp;"1"</f>
        <v>w_20_1</v>
      </c>
    </row>
    <row r="18" spans="2:6">
      <c r="D18" s="31"/>
    </row>
    <row r="19" spans="2:6">
      <c r="D19" s="31"/>
    </row>
    <row r="20" spans="2:6">
      <c r="B20" s="63" t="s">
        <v>111</v>
      </c>
      <c r="C20" s="63"/>
      <c r="D20" s="63"/>
      <c r="E20" s="63"/>
      <c r="F20" s="63"/>
    </row>
    <row r="21" spans="2:6">
      <c r="B21" s="35" t="s">
        <v>118</v>
      </c>
      <c r="C21" s="35" t="s">
        <v>115</v>
      </c>
      <c r="D21" s="63" t="s">
        <v>116</v>
      </c>
      <c r="E21" s="63"/>
      <c r="F21" s="35" t="s">
        <v>117</v>
      </c>
    </row>
    <row r="22" spans="2:6">
      <c r="B22" s="63" t="s">
        <v>112</v>
      </c>
      <c r="C22" s="22"/>
      <c r="D22" s="64" t="str">
        <f t="shared" ref="D22:D27" si="1">IF(C22="","",SUBSTITUTE(MID(C22,FIND("href=",C22)+6,FIND("rel=",C22)-FIND("href=",C22)-8),"amp;",""))</f>
        <v/>
      </c>
      <c r="E22" s="64"/>
      <c r="F22" s="22" t="str">
        <f>IF(ISERROR(FIND("amazon",C22)),IF(ISERROR(FIND("rakuten",C22)),"","楽天"),"Amazon")</f>
        <v/>
      </c>
    </row>
    <row r="23" spans="2:6">
      <c r="B23" s="63"/>
      <c r="C23" s="22" t="s">
        <v>187</v>
      </c>
      <c r="D23" s="64" t="str">
        <f t="shared" si="1"/>
        <v>//af.moshimo.com/af/c/click?a_id=988729&amp;p_id=54&amp;pc_id=54&amp;pl_id=616&amp;url=https%3A%2F%2Fitem.rakuten.co.jp%2Fishimatsudo%2F792595%2F&amp;m=http%3A%2F%2Fm.rakuten.co.jp%2Fishimatsudo%2Fi%2F10000077%2F&amp;r_v=g00q7z33.9tq3ee6a.g00q7z33.9tq3f411</v>
      </c>
      <c r="E23" s="64"/>
      <c r="F23" s="22" t="str">
        <f t="shared" ref="F23:F27" si="2">IF(ISERROR(FIND("amazon",C23)),IF(ISERROR(FIND("rakuten",C23)),"","楽天"),"Amazon")</f>
        <v>楽天</v>
      </c>
    </row>
    <row r="24" spans="2:6">
      <c r="B24" s="63" t="s">
        <v>113</v>
      </c>
      <c r="C24" s="22" t="s">
        <v>185</v>
      </c>
      <c r="D24" s="64" t="str">
        <f t="shared" si="1"/>
        <v>//af.moshimo.com/af/c/click?a_id=988731&amp;p_id=170&amp;pc_id=185&amp;pl_id=4062&amp;url=https%3A%2F%2Fwww.amazon.co.jp%2F%25E3%2581%25AD%25E3%2581%2584%25E3%2581%25BF%25E3%2583%25BC-%25E3%2581%258A%25E5%2590%258D%25E5%2589%258D%25E3%2582%25B9%25E3%2582%25BF%25E3%2583%25B3%25E3%2583%2597-%25E3%2581%25AD%25E3%2581%2584%25E3%2581%25BF%25E3%2583%25BC-%25E4%25BF%259D%25E8%2582%25B2%25E5%259C%2592%25E3%2583%25BB%25E5%25B9%25BC%25E7%25A8%259A%25E5%259C%2592%25E3%2582%25BB%25E3%2583%2583%25E3%2583%2588%25E3%2580%2590%25E3%2583%25A1%25E3%2583%25BC%25E3%2583%25AB%25E3%2582%25AA%25E3%2583%25BC%25E3%2583%2580%25E3%2583%25BC%25E3%2582%25BF%25E3%2582%25A4%25E3%2583%2597%25E3%2580%2591%2Fdp%2FB00M6MYIH6</v>
      </c>
      <c r="E24" s="64"/>
      <c r="F24" s="22" t="str">
        <f t="shared" si="2"/>
        <v>Amazon</v>
      </c>
    </row>
    <row r="25" spans="2:6">
      <c r="B25" s="63"/>
      <c r="C25" s="22" t="s">
        <v>186</v>
      </c>
      <c r="D25" s="64" t="str">
        <f t="shared" si="1"/>
        <v>//af.moshimo.com/af/c/click?a_id=988729&amp;p_id=54&amp;pc_id=54&amp;pl_id=616&amp;url=https%3A%2F%2Fitem.rakuten.co.jp%2Fkarafuru%2Fdreamset%2F&amp;m=http%3A%2F%2Fm.rakuten.co.jp%2Fkarafuru%2Fi%2F10003199%2F&amp;r_v=g00ps3c3.9tq3e11c.g00ps3c3.9tq3f18b</v>
      </c>
      <c r="E25" s="64"/>
      <c r="F25" s="22" t="str">
        <f t="shared" si="2"/>
        <v>楽天</v>
      </c>
    </row>
    <row r="26" spans="2:6">
      <c r="B26" s="63" t="s">
        <v>114</v>
      </c>
      <c r="C26" s="22" t="s">
        <v>183</v>
      </c>
      <c r="D26" s="64" t="str">
        <f t="shared" si="1"/>
        <v>//af.moshimo.com/af/c/click?a_id=988731&amp;p_id=170&amp;pc_id=185&amp;pl_id=4062&amp;url=https%3A%2F%2Fwww.amazon.co.jp%2F%25E3%2581%25BE%25E3%2581%2584%25E3%2581%25AD%25E3%2583%25BC%25E3%2582%2580%25E3%2582%25B9%25E3%2582%25BF%25E3%2583%25B3%25E3%2583%2597-%25E5%2585%25A5%25E5%259C%2592%25E5%2585%25A5%25E5%25AD%25A6%25E6%25BA%2596%25E5%2582%2599%25E3%2581%25AB%25EF%25BC%2581%25E3%2580%2590%25E3%2581%258A%25E5%2590%258D%25E5%2589%258D%25E3%2582%25B9%25E3%2582%25BF%25E3%2583%25B3%25E3%2583%2597%25E3%2582%25BB%25E3%2583%2583%25E3%2583%2588%25E3%2580%2591%25E3%2581%25BE%25E3%2581%2584%25E3%2581%25AD%25E3%2583%25BC%25E3%2582%2580%25E3%2582%25B9%25E3%2582%25BF%25E3%2583%25B3%25E3%2583%2597-%25E3%2582%25B8%25E3%2583%25A5%25E3%2583%258B%25E3%2582%25A2%25E3%2583%25A9%25E3%2582%25A4%25E3%2583%2588%25E3%2582%25BB%25E3%2583%2583%25E3%2583%2588-15%25E7%2582%25B9%25E3%2582%25BB%25E3%2583%2583%25E3%2583%2588%25E3%2580%2590%25E5%25B8%2583%25E3%2583%25BB%25E3%2583%2597%25E3%2583%25A9%25E4%25B8%25A1%25E7%2594%25A8%25E3%2582%25B9%25E3%2582%25BF%25E3%2583%25B3%25E3%2583%2597%25E3%2583%2591%25E3%2583%2583%25E3%2583%2589%25E4%25BB%2598%25E3%2581%258D%25EF%25BC%2581%25E3%2580%2591%2Fdp%2FB002WFUD58</v>
      </c>
      <c r="E26" s="64"/>
      <c r="F26" s="22" t="str">
        <f t="shared" si="2"/>
        <v>Amazon</v>
      </c>
    </row>
    <row r="27" spans="2:6">
      <c r="B27" s="63"/>
      <c r="C27" s="22" t="s">
        <v>184</v>
      </c>
      <c r="D27" s="64" t="str">
        <f t="shared" si="1"/>
        <v>//af.moshimo.com/af/c/click?a_id=988729&amp;p_id=54&amp;pc_id=54&amp;pl_id=616&amp;url=https%3A%2F%2Fitem.rakuten.co.jp%2Fhankos%2F1537225%2F&amp;m=http%3A%2F%2Fm.rakuten.co.jp%2Fhankos%2Fi%2F10000769%2F&amp;r_v=g00pm1t3.9tq3ea76.g00pm1t3.9tq3fba4</v>
      </c>
      <c r="E27" s="64"/>
      <c r="F27" s="22" t="str">
        <f t="shared" si="2"/>
        <v>楽天</v>
      </c>
    </row>
    <row r="28" spans="2:6">
      <c r="D28" s="31"/>
    </row>
    <row r="29" spans="2:6">
      <c r="D29" s="31"/>
    </row>
    <row r="30" spans="2:6">
      <c r="D30" s="31"/>
    </row>
    <row r="31" spans="2:6">
      <c r="D31" s="31"/>
    </row>
    <row r="32" spans="2:6">
      <c r="D32" s="31"/>
    </row>
  </sheetData>
  <mergeCells count="21">
    <mergeCell ref="B14:B15"/>
    <mergeCell ref="B12:B13"/>
    <mergeCell ref="C16:C17"/>
    <mergeCell ref="C14:C15"/>
    <mergeCell ref="C12:C13"/>
    <mergeCell ref="B10:F10"/>
    <mergeCell ref="D16:D17"/>
    <mergeCell ref="B26:B27"/>
    <mergeCell ref="B24:B25"/>
    <mergeCell ref="B22:B23"/>
    <mergeCell ref="D21:E21"/>
    <mergeCell ref="D23:E23"/>
    <mergeCell ref="D24:E24"/>
    <mergeCell ref="D22:E22"/>
    <mergeCell ref="D25:E25"/>
    <mergeCell ref="D26:E26"/>
    <mergeCell ref="D27:E27"/>
    <mergeCell ref="B20:F20"/>
    <mergeCell ref="D14:D15"/>
    <mergeCell ref="D12:D13"/>
    <mergeCell ref="B16:B17"/>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4"/>
  <sheetViews>
    <sheetView tabSelected="1" workbookViewId="0">
      <selection activeCell="A61" sqref="A1:A1048576"/>
    </sheetView>
  </sheetViews>
  <sheetFormatPr defaultRowHeight="13.5"/>
  <cols>
    <col min="1" max="1" width="67.375" bestFit="1" customWidth="1"/>
  </cols>
  <sheetData>
    <row r="1" spans="1:1">
      <c r="A1" s="20" t="str">
        <f>CONCATENATE("&lt;h2&gt;",入力シート!C2,"&lt;/h2&gt;")</f>
        <v>&lt;h2&gt;お名前スタンプのおすすめ3選。おなまえ記名のお助けアイテム&lt;/h2&gt;</v>
      </c>
    </row>
    <row r="2" spans="1:1">
      <c r="A2" s="20" t="s">
        <v>86</v>
      </c>
    </row>
    <row r="3" spans="1:1">
      <c r="A3" s="21" t="s">
        <v>87</v>
      </c>
    </row>
    <row r="4" spans="1:1">
      <c r="A4" s="20" t="str">
        <f>CONCATENATE("&lt;li&gt;", アンケート!C54, "&lt;/li&gt;")</f>
        <v>&lt;li&gt;入園・入学前のお子様の準備グッズの記名に。手書きじゃ自信がない人に。&lt;/li&gt;</v>
      </c>
    </row>
    <row r="5" spans="1:1">
      <c r="A5" s="20" t="str">
        <f>CONCATENATE("&lt;li&gt;", アンケート!C55, "&lt;/li&gt;")</f>
        <v>&lt;li&gt;出産祝い・友達の子の誕生日プレゼントに&lt;/li&gt;</v>
      </c>
    </row>
    <row r="6" spans="1:1">
      <c r="A6" s="20" t="str">
        <f>CONCATENATE("&lt;li&gt;", アンケート!C56, "&lt;/li&gt;")</f>
        <v>&lt;li&gt;子供の持ち物の記名が多く手書きで疲れたママに&lt;/li&gt;</v>
      </c>
    </row>
    <row r="7" spans="1:1">
      <c r="A7" s="20" t="s">
        <v>88</v>
      </c>
    </row>
    <row r="8" spans="1:1">
      <c r="A8" s="20" t="s">
        <v>89</v>
      </c>
    </row>
    <row r="9" spans="1:1">
      <c r="A9" s="20"/>
    </row>
    <row r="10" spans="1:1">
      <c r="A10" s="20" t="s">
        <v>126</v>
      </c>
    </row>
    <row r="11" spans="1:1">
      <c r="A11" s="20" t="s">
        <v>90</v>
      </c>
    </row>
    <row r="12" spans="1:1">
      <c r="A12" s="20" t="str">
        <f>CONCATENATE("&lt;img src=","""http://shomty.com/wp-content/uploads/img/parts/positionMap/",アンケート!$C$6,".jpg", """ /&gt;")</f>
        <v>&lt;img src="http://shomty.com/wp-content/uploads/img/parts/positionMap/7.jpg" /&gt;</v>
      </c>
    </row>
    <row r="13" spans="1:1">
      <c r="A13" s="30" t="str">
        <f>CONCATENATE("今回紹介する『", アンケート!C2,"』は","「価格と品質」どちらを重要視したのかをあらわした図です。")</f>
        <v>今回紹介する『お名前スタンプ　(3000円前後)』は「価格と品質」どちらを重要視したのかをあらわした図です。</v>
      </c>
    </row>
    <row r="14" spans="1:1">
      <c r="A14" s="30"/>
    </row>
    <row r="15" spans="1:1">
      <c r="A15" s="30" t="s">
        <v>127</v>
      </c>
    </row>
    <row r="16" spans="1:1">
      <c r="A16" s="30" t="s">
        <v>125</v>
      </c>
    </row>
    <row r="17" spans="1:2">
      <c r="A17" s="20" t="s">
        <v>89</v>
      </c>
    </row>
    <row r="18" spans="1:2">
      <c r="A18" t="s">
        <v>71</v>
      </c>
    </row>
    <row r="19" spans="1:2">
      <c r="A19" t="str">
        <f>CONCATENATE("&lt;h2&gt;『",アンケート!C2,"』 ランキング&lt;/h2&gt;")</f>
        <v>&lt;h2&gt;『お名前スタンプ　(3000円前後)』 ランキング&lt;/h2&gt;</v>
      </c>
    </row>
    <row r="20" spans="1:2">
      <c r="A20" t="s">
        <v>91</v>
      </c>
    </row>
    <row r="22" spans="1:2">
      <c r="A22" t="str">
        <f>CONCATENATE("&lt;h3&gt;3位 ",アンケート!C41,"&lt;/h3&gt;")</f>
        <v>&lt;h3&gt;3位 ハンコズ　おなまえーる入園セット&lt;/h3&gt;</v>
      </c>
    </row>
    <row r="23" spans="1:2">
      <c r="A23" t="s">
        <v>92</v>
      </c>
    </row>
    <row r="24" spans="1:2">
      <c r="A24" t="s">
        <v>69</v>
      </c>
    </row>
    <row r="25" spans="1:2">
      <c r="A25" t="str">
        <f>アンケート!C48</f>
        <v>収納ケースは可愛い方が良い人。なるべく安くで購入したい人。</v>
      </c>
    </row>
    <row r="26" spans="1:2">
      <c r="A26" t="s">
        <v>70</v>
      </c>
    </row>
    <row r="27" spans="1:2">
      <c r="A27" s="6" t="str">
        <f>CONCATENATE("[tblStart num=5]", 入力シート!C7, "[/tblStart]")</f>
        <v>[tblStart num=5]https://images-fe.ssl-images-amazon.com/images/I/41Z36sFQTQL.jpg[/tblStart]</v>
      </c>
    </row>
    <row r="28" spans="1:2">
      <c r="A28" t="str">
        <f>CONCATENATE("[tdLevel type=", B28, "]", 比較表!A4, "[/tdLevel]")</f>
        <v>[tdLevel type=4]スタンプの数は多いか[/tdLevel]</v>
      </c>
      <c r="B28">
        <f>HLOOKUP(アンケート!$C$41,比較表!$B$3:$D$8,2)</f>
        <v>4</v>
      </c>
    </row>
    <row r="29" spans="1:2">
      <c r="A29" t="str">
        <f>CONCATENATE("[tdLevel type=", B29, "]", 比較表!A5, "[/tdLevel]")</f>
        <v>[tdLevel type=1]書体は選べるか[/tdLevel]</v>
      </c>
      <c r="B29">
        <f>HLOOKUP(アンケート!$C$41,比較表!$B$3:$D$8,3)</f>
        <v>1</v>
      </c>
    </row>
    <row r="30" spans="1:2">
      <c r="A30" t="str">
        <f>CONCATENATE("[tdLevel type=", B30, "]", 比較表!A6, "[/tdLevel]")</f>
        <v>[tdLevel type=3]専用ケースは実用性があるか[/tdLevel]</v>
      </c>
      <c r="B30">
        <f>HLOOKUP(アンケート!$C$41,比較表!$B$3:$D$8,4)</f>
        <v>3</v>
      </c>
    </row>
    <row r="31" spans="1:2">
      <c r="A31" t="str">
        <f>CONCATENATE("[tdLevel type=", B31, "]", 比較表!A7, "[/tdLevel]")</f>
        <v>[tdLevel type=3]長期的に使えるか[/tdLevel]</v>
      </c>
      <c r="B31">
        <f>HLOOKUP(アンケート!$C$41,比較表!$B$3:$D$8,5)</f>
        <v>3</v>
      </c>
    </row>
    <row r="32" spans="1:2">
      <c r="A32" t="str">
        <f>CONCATENATE("[tdLevel type=", B32, "]", 比較表!A8, "[/tdLevel]")</f>
        <v>[tdLevel type=3]プレゼント向きか[/tdLevel]</v>
      </c>
      <c r="B32">
        <f>HLOOKUP(アンケート!$C$41,比較表!$B$3:$D$8,6)</f>
        <v>3</v>
      </c>
    </row>
    <row r="33" spans="1:1">
      <c r="A33" t="s">
        <v>72</v>
      </c>
    </row>
    <row r="35" spans="1:1">
      <c r="A35" s="6" t="str">
        <f>CONCATENATE("[product_link id=",入力シート!D16,"][/product_link]")</f>
        <v>[product_link id=171][/product_link]</v>
      </c>
    </row>
    <row r="36" spans="1:1">
      <c r="A36" t="s">
        <v>93</v>
      </c>
    </row>
    <row r="37" spans="1:1">
      <c r="A37" t="s">
        <v>94</v>
      </c>
    </row>
    <row r="38" spans="1:1">
      <c r="A38" t="s">
        <v>95</v>
      </c>
    </row>
    <row r="39" spans="1:1">
      <c r="A39" t="s">
        <v>87</v>
      </c>
    </row>
    <row r="40" spans="1:1">
      <c r="A40" t="str">
        <f>CONCATENATE("&lt;li&gt;", アンケート!C42,"&lt;/li&gt;")</f>
        <v>&lt;li&gt;スタンプ13種+各種付属品6種。&lt;/li&gt;</v>
      </c>
    </row>
    <row r="41" spans="1:1">
      <c r="A41" t="str">
        <f>CONCATENATE("&lt;li&gt;", アンケート!C43,"&lt;/li&gt;")</f>
        <v>&lt;li&gt;比較的安い。&lt;/li&gt;</v>
      </c>
    </row>
    <row r="42" spans="1:1">
      <c r="A42" t="str">
        <f>CONCATENATE("&lt;li&gt;", アンケート!C44,"&lt;/li&gt;")</f>
        <v>&lt;li&gt;収納ケースが他社と比べてカラフルで可愛い。&lt;/li&gt;</v>
      </c>
    </row>
    <row r="43" spans="1:1">
      <c r="A43" t="s">
        <v>88</v>
      </c>
    </row>
    <row r="44" spans="1:1">
      <c r="A44" t="s">
        <v>89</v>
      </c>
    </row>
    <row r="45" spans="1:1">
      <c r="A45" t="s">
        <v>96</v>
      </c>
    </row>
    <row r="46" spans="1:1">
      <c r="A46" t="s">
        <v>97</v>
      </c>
    </row>
    <row r="47" spans="1:1">
      <c r="A47" t="s">
        <v>94</v>
      </c>
    </row>
    <row r="48" spans="1:1">
      <c r="A48" t="s">
        <v>98</v>
      </c>
    </row>
    <row r="49" spans="1:1">
      <c r="A49" t="s">
        <v>87</v>
      </c>
    </row>
    <row r="50" spans="1:1">
      <c r="A50" t="str">
        <f>CONCATENATE("&lt;li&gt;", アンケート!C45,"&lt;/li&gt;")</f>
        <v>&lt;li&gt;インクがにじみやすい。ゴム部分が取れる報告が多数有。&lt;/li&gt;</v>
      </c>
    </row>
    <row r="51" spans="1:1">
      <c r="A51" t="str">
        <f>CONCATENATE("&lt;li&gt;", アンケート!C46,"&lt;/li&gt;")</f>
        <v>&lt;li&gt;書体が選べない。&lt;/li&gt;</v>
      </c>
    </row>
    <row r="52" spans="1:1">
      <c r="A52" t="str">
        <f>CONCATENATE("&lt;li&gt;", アンケート!C47,"&lt;/li&gt;")</f>
        <v>&lt;li&gt;収納箱が紙製で強度はプラスチック程はない&lt;/li&gt;</v>
      </c>
    </row>
    <row r="53" spans="1:1">
      <c r="A53" t="s">
        <v>88</v>
      </c>
    </row>
    <row r="54" spans="1:1">
      <c r="A54" t="s">
        <v>89</v>
      </c>
    </row>
    <row r="55" spans="1:1">
      <c r="A55" t="s">
        <v>96</v>
      </c>
    </row>
    <row r="56" spans="1:1">
      <c r="A56" t="s">
        <v>131</v>
      </c>
    </row>
    <row r="57" spans="1:1">
      <c r="A57" t="str">
        <f>CONCATENATE("[voice icon=","""http://shomty.com/wp-content/uploads/img/parts/review/", 入力シート!F16, ".jpg", """ name=""", 入力シート!E16, """ type=""", "l", """]")</f>
        <v>[voice icon="http://shomty.com/wp-content/uploads/img/parts/review/w_30_2.jpg" name="30代・女性" type="l"]</v>
      </c>
    </row>
    <row r="58" spans="1:1">
      <c r="A58" t="str">
        <f>アンケート!C49</f>
        <v>決め手は安さと送料無料ですが、漢字の名前も縦横それぞれ1本入っているのもポイント高かったです。
一番大きなスタンプですが、おむつに捺しても十分なサイズだと思います。タオルにも綺麗に捺せます。
購入前に数枚マジックで書いてみたのですが、うまく書けないし時間ばかりかかってしまったので、このスタンプは本当に助かります。
1本だけゴムの部分と持ち手の部分がずれているスタンプがありましたが、爪でグッと押したら直りました。</v>
      </c>
    </row>
    <row r="59" spans="1:1">
      <c r="A59" t="s">
        <v>104</v>
      </c>
    </row>
    <row r="60" spans="1:1">
      <c r="A60" t="str">
        <f>CONCATENATE("[voice icon=","""http://shomty.com/wp-content/uploads/img/parts/review/", 入力シート!F17, ".jpg", """ name=""", 入力シート!E17, """ type=""", "r", """]")</f>
        <v>[voice icon="http://shomty.com/wp-content/uploads/img/parts/review/w_20_1.jpg" name="20代・女性" type="r"]</v>
      </c>
    </row>
    <row r="61" spans="1:1">
      <c r="A61" t="str">
        <f>アンケート!C50</f>
        <v>はんこのサイズバリエーションがちょうどよく、 
衣類、おむつ、タオル、布団カバーなど入園準備に必要なものは全て、こちらのはんこで名前書きできました。 
箱のサイズがちょうどはんこの高さになっていて、スタンプ台と一緒にコンパクトに収納できるのでよかったです。 
紙製なので、缶やプラスチックだともっと嬉しかったですが、お道具箱みたいな感じで強度は十分です。</v>
      </c>
    </row>
    <row r="62" spans="1:1">
      <c r="A62" t="s">
        <v>104</v>
      </c>
    </row>
    <row r="63" spans="1:1">
      <c r="A63" t="s">
        <v>99</v>
      </c>
    </row>
    <row r="64" spans="1:1">
      <c r="A64" t="str">
        <f>CONCATENATE("[reviewLink id=","""", 入力シート!D16,"""][/reviewLink]")</f>
        <v>[reviewLink id="171"][/reviewLink]</v>
      </c>
    </row>
    <row r="66" spans="1:2">
      <c r="A66" t="str">
        <f>CONCATENATE("&lt;h3&gt;2位 ",アンケート!C28,"&lt;/h3&gt;")</f>
        <v>&lt;h3&gt;2位 ねいみー　おなまえスタンプドリーム15本セット&lt;/h3&gt;</v>
      </c>
    </row>
    <row r="67" spans="1:2">
      <c r="A67" t="s">
        <v>92</v>
      </c>
    </row>
    <row r="68" spans="1:2">
      <c r="A68" t="s">
        <v>69</v>
      </c>
    </row>
    <row r="69" spans="1:2">
      <c r="A69" t="str">
        <f>アンケート!C35</f>
        <v>にじまないインクが良い人。すべらないスタンプに興味がある人。収納ケースにはしっかりしきりがついていてほしい人。</v>
      </c>
    </row>
    <row r="70" spans="1:2">
      <c r="A70" t="s">
        <v>70</v>
      </c>
    </row>
    <row r="71" spans="1:2">
      <c r="A71" s="6" t="str">
        <f>CONCATENATE("[tblStart num=5]", 入力シート!$C$6, "[/tblStart]")</f>
        <v>[tblStart num=5]https://images-fe.ssl-images-amazon.com/images/I/41OhjMou21L.jpg[/tblStart]</v>
      </c>
    </row>
    <row r="72" spans="1:2">
      <c r="A72" t="str">
        <f>CONCATENATE("[tdLevel type=", B72, "]", 比較表!A4, "[/tdLevel]")</f>
        <v>[tdLevel type=4]スタンプの数は多いか[/tdLevel]</v>
      </c>
      <c r="B72">
        <f>HLOOKUP(アンケート!$C$28,比較表!$B$3:$D$8,2,FALSE)</f>
        <v>4</v>
      </c>
    </row>
    <row r="73" spans="1:2">
      <c r="A73" t="str">
        <f>CONCATENATE("[tdLevel type=", B73, "]", 比較表!A5, "[/tdLevel]")</f>
        <v>[tdLevel type=1]書体は選べるか[/tdLevel]</v>
      </c>
      <c r="B73">
        <f>HLOOKUP(アンケート!$C$28,比較表!$B$3:$D$8,3,FALSE)</f>
        <v>1</v>
      </c>
    </row>
    <row r="74" spans="1:2">
      <c r="A74" t="str">
        <f>CONCATENATE("[tdLevel type=", B74, "]", 比較表!A6, "[/tdLevel]")</f>
        <v>[tdLevel type=5]専用ケースは実用性があるか[/tdLevel]</v>
      </c>
      <c r="B74">
        <f>HLOOKUP(アンケート!$C$28,比較表!$B$3:$D$8,4,FALSE)</f>
        <v>5</v>
      </c>
    </row>
    <row r="75" spans="1:2">
      <c r="A75" t="str">
        <f>CONCATENATE("[tdLevel type=", B75, "]", 比較表!A7, "[/tdLevel]")</f>
        <v>[tdLevel type=5]長期的に使えるか[/tdLevel]</v>
      </c>
      <c r="B75">
        <f>HLOOKUP(アンケート!$C$28,比較表!$B$3:$D$8,5,FALSE)</f>
        <v>5</v>
      </c>
    </row>
    <row r="76" spans="1:2">
      <c r="A76" t="str">
        <f>CONCATENATE("[tdLevel type=", B76, "]", 比較表!A8, "[/tdLevel]")</f>
        <v>[tdLevel type=5]プレゼント向きか[/tdLevel]</v>
      </c>
      <c r="B76">
        <f>HLOOKUP(アンケート!$C$28,比較表!$B$3:$D$8,6,FALSE)</f>
        <v>5</v>
      </c>
    </row>
    <row r="77" spans="1:2">
      <c r="A77" t="s">
        <v>72</v>
      </c>
    </row>
    <row r="79" spans="1:2">
      <c r="A79" s="6" t="str">
        <f>CONCATENATE("[product_link id=",入力シート!D14,"][/product_link]")</f>
        <v>[product_link id=170][/product_link]</v>
      </c>
    </row>
    <row r="80" spans="1:2">
      <c r="A80" t="s">
        <v>93</v>
      </c>
    </row>
    <row r="81" spans="1:1">
      <c r="A81" t="s">
        <v>94</v>
      </c>
    </row>
    <row r="82" spans="1:1">
      <c r="A82" t="s">
        <v>95</v>
      </c>
    </row>
    <row r="83" spans="1:1">
      <c r="A83" t="s">
        <v>87</v>
      </c>
    </row>
    <row r="84" spans="1:1">
      <c r="A84" t="str">
        <f>CONCATENATE("&lt;li&gt;", アンケート!C29,"&lt;/li&gt;")</f>
        <v>&lt;li&gt;収納箱がしっかりしていてしきりもあるのでスッキリ収納できる。&lt;/li&gt;</v>
      </c>
    </row>
    <row r="85" spans="1:1">
      <c r="A85" t="str">
        <f>CONCATENATE("&lt;li&gt;", アンケート!C30,"&lt;/li&gt;")</f>
        <v>&lt;li&gt;にじまないインクを売りにしている。&lt;/li&gt;</v>
      </c>
    </row>
    <row r="86" spans="1:1">
      <c r="A86" t="str">
        <f>CONCATENATE("&lt;li&gt;", アンケート!C31,"&lt;/li&gt;")</f>
        <v>&lt;li&gt;スタンプの種類は14種類+各種付属品5種。すべらないオリジナルスタンプも付属。スタンプの種類は14種類+各種付属品5種。&lt;/li&gt;</v>
      </c>
    </row>
    <row r="87" spans="1:1">
      <c r="A87" t="s">
        <v>88</v>
      </c>
    </row>
    <row r="88" spans="1:1">
      <c r="A88" t="s">
        <v>89</v>
      </c>
    </row>
    <row r="89" spans="1:1">
      <c r="A89" t="s">
        <v>96</v>
      </c>
    </row>
    <row r="90" spans="1:1">
      <c r="A90" t="s">
        <v>97</v>
      </c>
    </row>
    <row r="91" spans="1:1">
      <c r="A91" t="s">
        <v>94</v>
      </c>
    </row>
    <row r="92" spans="1:1">
      <c r="A92" t="s">
        <v>98</v>
      </c>
    </row>
    <row r="93" spans="1:1">
      <c r="A93" t="s">
        <v>87</v>
      </c>
    </row>
    <row r="94" spans="1:1">
      <c r="A94" t="str">
        <f>CONCATENATE("&lt;li&gt;", アンケート!C32,"&lt;/li&gt;")</f>
        <v>&lt;li&gt;収納ケースは大と小はえらべるが大サイズは取っ手がついていない。&lt;/li&gt;</v>
      </c>
    </row>
    <row r="95" spans="1:1">
      <c r="A95" t="str">
        <f>CONCATENATE("&lt;li&gt;", アンケート!C33,"&lt;/li&gt;")</f>
        <v>&lt;li&gt;カラーインク台はついていない。別売り。&lt;/li&gt;</v>
      </c>
    </row>
    <row r="96" spans="1:1">
      <c r="A96" t="str">
        <f>CONCATENATE("&lt;li&gt;", アンケート!C34,"&lt;/li&gt;")</f>
        <v>&lt;li&gt;一般的な洗濯タグに合うサイズのスタンプがついていない。(小さすぎたり大きすぎる)&lt;/li&gt;</v>
      </c>
    </row>
    <row r="97" spans="1:1">
      <c r="A97" t="s">
        <v>88</v>
      </c>
    </row>
    <row r="98" spans="1:1">
      <c r="A98" t="s">
        <v>89</v>
      </c>
    </row>
    <row r="99" spans="1:1">
      <c r="A99" t="s">
        <v>96</v>
      </c>
    </row>
    <row r="100" spans="1:1">
      <c r="A100" t="s">
        <v>131</v>
      </c>
    </row>
    <row r="101" spans="1:1">
      <c r="A101" t="str">
        <f>CONCATENATE("[voice icon=","""http://shomty.com/wp-content/uploads/img/parts/review/", 入力シート!F14, ".jpg", """ name=""", 入力シート!E14, """ type=""", "l", """]")</f>
        <v>[voice icon="http://shomty.com/wp-content/uploads/img/parts/review/w_30_2.jpg" name="30代・女性" type="l"]</v>
      </c>
    </row>
    <row r="102" spans="1:1">
      <c r="A102" t="str">
        <f>アンケート!C36</f>
        <v>2人分のセットをまとめておけるように、大きいケースを選んだのですが…蓋に取っ手がない！
ついているのが当たり前だと思っていたので、ついていないことにショック…些細なことですが、持ち運びに不便です。
サイズもかなり大きく、これなら小さいケースで、それぞれ収納するようにすれば良かった…
収納するのにケースの大きさって意外と重要だと思います。
「一人分の大きさ」とかでなく、しっかりサイズの明記、写真があったらよかったなと思います。
小さいサイズでも2人分収納できると思います。</v>
      </c>
    </row>
    <row r="103" spans="1:1">
      <c r="A103" t="s">
        <v>104</v>
      </c>
    </row>
    <row r="104" spans="1:1">
      <c r="A104" t="str">
        <f>CONCATENATE("[voice icon=","""http://shomty.com/wp-content/uploads/img/parts/review/", 入力シート!F15, ".jpg", """ name=""", 入力シート!E15, """ type=""", "r", """]")</f>
        <v>[voice icon="http://shomty.com/wp-content/uploads/img/parts/review/w_30_1.jpg" name="30代・女性" type="r"]</v>
      </c>
    </row>
    <row r="105" spans="1:1">
      <c r="A105" t="str">
        <f>アンケート!C37</f>
        <v>下の子が保育園入園するので名前スタンプを購入しました。
上の子は他社の名前スタンプを使っていたのですが、他社は値段が高く、他のスタンプ台を使ってみたい！
すべらないスタンプってほんとに滑らないの？と思いこちらにしました。
他社との違いはMサイズのひらがな及び漢字の縦がきがあること、Lサイズの漢字縦がきが無いこと、Lサイズのローマ字がないこと、
ひらがな二行のサイズが長方形なとこ、他社は3Lサイズがクリスタルスタンプであることです。</v>
      </c>
    </row>
    <row r="106" spans="1:1">
      <c r="A106" t="s">
        <v>104</v>
      </c>
    </row>
    <row r="107" spans="1:1">
      <c r="A107" t="s">
        <v>99</v>
      </c>
    </row>
    <row r="108" spans="1:1">
      <c r="A108" t="str">
        <f>CONCATENATE("[reviewLink id=","""", 入力シート!D14,"""][/reviewLink]")</f>
        <v>[reviewLink id="170"][/reviewLink]</v>
      </c>
    </row>
    <row r="110" spans="1:1">
      <c r="A110" t="str">
        <f>CONCATENATE("&lt;h3&gt;1位 ",アンケート!C13,"&lt;/h3&gt;")</f>
        <v>&lt;h3&gt;1位 石松堂　おなまえＢＯＸ&lt;/h3&gt;</v>
      </c>
    </row>
    <row r="111" spans="1:1">
      <c r="A111" t="s">
        <v>92</v>
      </c>
    </row>
    <row r="112" spans="1:1">
      <c r="A112" t="s">
        <v>69</v>
      </c>
    </row>
    <row r="113" spans="1:2">
      <c r="A113" t="str">
        <f>アンケート!C22</f>
        <v>フォントを選びたい方。アイロン不要で使いたい。初めてで少しでも種類がいっぱい欲しい人。
兄弟がいるのでに追加で購入していき長期的に使いたい人。</v>
      </c>
    </row>
    <row r="114" spans="1:2">
      <c r="A114" t="s">
        <v>70</v>
      </c>
    </row>
    <row r="115" spans="1:2" ht="40.5">
      <c r="A115" s="6" t="str">
        <f>CONCATENATE("[tblStart num=5]", 入力シート!C5, "[/tblStart]")</f>
        <v>[tblStart num=5]//thumbnail.image.rakuten.co.jp/@0_mall/ishimatsudo/cabinet/06006434/imgrc0081152729.jpg?_ex=500x500[/tblStart]</v>
      </c>
    </row>
    <row r="116" spans="1:2">
      <c r="A116" t="str">
        <f>CONCATENATE("[tdLevel type=", B116, "]", 比較表!A4, "[/tdLevel]")</f>
        <v>[tdLevel type=5]スタンプの数は多いか[/tdLevel]</v>
      </c>
      <c r="B116">
        <f>HLOOKUP(アンケート!$C$13,比較表!$B$3:$D$8,2,FALSE)</f>
        <v>5</v>
      </c>
    </row>
    <row r="117" spans="1:2">
      <c r="A117" t="str">
        <f>CONCATENATE("[tdLevel type=", B117, "]", 比較表!A5, "[/tdLevel]")</f>
        <v>[tdLevel type=5]書体は選べるか[/tdLevel]</v>
      </c>
      <c r="B117">
        <f>HLOOKUP(アンケート!$C$13,比較表!$B$3:$D$8,3,FALSE)</f>
        <v>5</v>
      </c>
    </row>
    <row r="118" spans="1:2">
      <c r="A118" t="str">
        <f>CONCATENATE("[tdLevel type=", B118, "]", 比較表!A6, "[/tdLevel]")</f>
        <v>[tdLevel type=3]専用ケースは実用性があるか[/tdLevel]</v>
      </c>
      <c r="B118">
        <f>HLOOKUP(アンケート!$C$13,比較表!$B$3:$D$8,4,FALSE)</f>
        <v>3</v>
      </c>
    </row>
    <row r="119" spans="1:2">
      <c r="A119" t="str">
        <f>CONCATENATE("[tdLevel type=", B119, "]", 比較表!A7, "[/tdLevel]")</f>
        <v>[tdLevel type=5]長期的に使えるか[/tdLevel]</v>
      </c>
      <c r="B119">
        <f>HLOOKUP(アンケート!$C$13,比較表!$B$3:$D$8,5,FALSE)</f>
        <v>5</v>
      </c>
    </row>
    <row r="120" spans="1:2">
      <c r="A120" t="str">
        <f>CONCATENATE("[tdLevel type=", B120, "]", 比較表!A8, "[/tdLevel]")</f>
        <v>[tdLevel type=5]プレゼント向きか[/tdLevel]</v>
      </c>
      <c r="B120">
        <f>HLOOKUP(アンケート!$C$13,比較表!$B$3:$D$8,6,FALSE)</f>
        <v>5</v>
      </c>
    </row>
    <row r="121" spans="1:2">
      <c r="A121" t="s">
        <v>72</v>
      </c>
    </row>
    <row r="123" spans="1:2">
      <c r="A123" s="6" t="str">
        <f>CONCATENATE("[product_link id=",入力シート!D12,"][/product_link]")</f>
        <v>[product_link id=169][/product_link]</v>
      </c>
    </row>
    <row r="124" spans="1:2">
      <c r="A124" t="s">
        <v>93</v>
      </c>
    </row>
    <row r="125" spans="1:2">
      <c r="A125" t="s">
        <v>94</v>
      </c>
    </row>
    <row r="126" spans="1:2">
      <c r="A126" t="s">
        <v>95</v>
      </c>
    </row>
    <row r="127" spans="1:2">
      <c r="A127" t="s">
        <v>87</v>
      </c>
    </row>
    <row r="128" spans="1:2">
      <c r="A128" t="str">
        <f>CONCATENATE("&lt;li&gt;", アンケート!C14,"&lt;/li&gt;")</f>
        <v>&lt;li&gt;13種類のスタンプに各種付属品7種。6種のフォントから選べる。&lt;/li&gt;</v>
      </c>
    </row>
    <row r="129" spans="1:1">
      <c r="A129" t="str">
        <f>CONCATENATE("&lt;li&gt;", アンケート!C15,"&lt;/li&gt;")</f>
        <v>&lt;li&gt;詳しい押し方の説明書付でわかりやすい&lt;/li&gt;</v>
      </c>
    </row>
    <row r="130" spans="1:1">
      <c r="A130" t="str">
        <f>CONCATENATE("&lt;li&gt;", アンケート!C16,"&lt;/li&gt;")</f>
        <v>&lt;li&gt;アイロン不要のインクなので便利&lt;/li&gt;</v>
      </c>
    </row>
    <row r="131" spans="1:1">
      <c r="A131" t="str">
        <f>CONCATENATE("&lt;li&gt;", アンケート!C17,"&lt;/li&gt;")</f>
        <v>&lt;li&gt;追加スタンプが売っているので兄弟用にも購入できる&lt;/li&gt;</v>
      </c>
    </row>
    <row r="132" spans="1:1">
      <c r="A132" t="s">
        <v>88</v>
      </c>
    </row>
    <row r="133" spans="1:1">
      <c r="A133" t="s">
        <v>89</v>
      </c>
    </row>
    <row r="134" spans="1:1">
      <c r="A134" t="s">
        <v>96</v>
      </c>
    </row>
    <row r="135" spans="1:1">
      <c r="A135" t="s">
        <v>97</v>
      </c>
    </row>
    <row r="136" spans="1:1">
      <c r="A136" t="s">
        <v>94</v>
      </c>
    </row>
    <row r="137" spans="1:1">
      <c r="A137" t="s">
        <v>98</v>
      </c>
    </row>
    <row r="138" spans="1:1">
      <c r="A138" t="s">
        <v>87</v>
      </c>
    </row>
    <row r="139" spans="1:1">
      <c r="A139" t="str">
        <f>CONCATENATE("&lt;li&gt;", アンケート!C18,"&lt;/li&gt;")</f>
        <v>&lt;li&gt;プラスチックに押すのがむずかしい。すべりやすい。&lt;/li&gt;</v>
      </c>
    </row>
    <row r="140" spans="1:1">
      <c r="A140" t="str">
        <f>CONCATENATE("&lt;li&gt;", アンケート!C19,"&lt;/li&gt;")</f>
        <v>&lt;li&gt;ケースにしきりがないので収納するとばらばらになる。&lt;/li&gt;</v>
      </c>
    </row>
    <row r="141" spans="1:1">
      <c r="A141" t="str">
        <f>CONCATENATE("&lt;li&gt;", アンケート!C20,"&lt;/li&gt;")</f>
        <v>&lt;li&gt;白インクはアイロン必要になる。&lt;/li&gt;</v>
      </c>
    </row>
    <row r="142" spans="1:1">
      <c r="A142" t="str">
        <f>CONCATENATE("&lt;li&gt;", アンケート!C21,"&lt;/li&gt;")</f>
        <v>&lt;li&gt;スタンプのゴムがはずれることあり。&lt;/li&gt;</v>
      </c>
    </row>
    <row r="143" spans="1:1">
      <c r="A143" t="s">
        <v>88</v>
      </c>
    </row>
    <row r="144" spans="1:1">
      <c r="A144" t="s">
        <v>89</v>
      </c>
    </row>
    <row r="145" spans="1:1">
      <c r="A145" t="s">
        <v>96</v>
      </c>
    </row>
    <row r="146" spans="1:1">
      <c r="A146" t="s">
        <v>131</v>
      </c>
    </row>
    <row r="147" spans="1:1">
      <c r="A147" t="str">
        <f>CONCATENATE("[voice icon=","""http://shomty.com/wp-content/uploads/img/parts/review/", 入力シート!F12, ".jpg", """ name=""", 入力シート!E12, """ type=""", "l", """]")</f>
        <v>[voice icon="http://shomty.com/wp-content/uploads/img/parts/review/w_20_2.jpg" name="20代・女性" type="l"]</v>
      </c>
    </row>
    <row r="148" spans="1:1">
      <c r="A148" t="str">
        <f>アンケート!C23</f>
        <v>幼稚園グッズの名前つけにお名前シールや手書きで…などいろいろと検討しましたが、
持っていればずっと使えるスタンプで漢字が入っているものでなおかつお値段もお手頃なこちらにしました。
布へのスタンプもアイロン不要なので楽チンです。
プラスチックへはそのままだと滑りやすいので３Ｄスケールで固定すると滑らずよかったです。
コップのように丸くなっているものはかなり押しづらく何度も何度も失敗しました。
修正のために一緒に溶解液を購入することをおすすめします。</v>
      </c>
    </row>
    <row r="149" spans="1:1">
      <c r="A149" t="s">
        <v>104</v>
      </c>
    </row>
    <row r="150" spans="1:1">
      <c r="A150" t="str">
        <f>CONCATENATE("[voice icon=","""http://shomty.com/wp-content/uploads/img/parts/review/", 入力シート!F13, ".jpg", """ name=""", 入力シート!E13, """ type=""", "r", """]")</f>
        <v>[voice icon="http://shomty.com/wp-content/uploads/img/parts/review/w_30_1.jpg" name="30代・女性" type="r"]</v>
      </c>
    </row>
    <row r="151" spans="1:1">
      <c r="A151" t="str">
        <f>アンケート!C24</f>
        <v>ひらがな・ローマ字まで入っているのでかなりつかます♪
大きさも様々で助かります♪
他の方のレビューで女の子はピンクのものが多いので、もう一つは青のスタンプの方が目立つとあったので
、女の子ですが、青を選択しました♪
イチゴスタンプがおまけだったので、青いイチゴになりますが！（笑）
二人目がもしできたらまたここでお願いしようと思います♪
色々なタグに押してますが、不器用な私でも説明書があるので簡単に押せました♪</v>
      </c>
    </row>
    <row r="152" spans="1:1">
      <c r="A152" t="s">
        <v>104</v>
      </c>
    </row>
    <row r="153" spans="1:1">
      <c r="A153" t="s">
        <v>99</v>
      </c>
    </row>
    <row r="154" spans="1:1">
      <c r="A154" t="str">
        <f>CONCATENATE("[reviewLink id=","""", 入力シート!D12,"""][/reviewLink]")</f>
        <v>[reviewLink id="169"][/reviewLink]</v>
      </c>
    </row>
  </sheetData>
  <phoneticPr fontId="1"/>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sqref="A1:A4"/>
    </sheetView>
  </sheetViews>
  <sheetFormatPr defaultRowHeight="13.5"/>
  <sheetData>
    <row r="1" spans="1:1">
      <c r="A1" t="s">
        <v>124</v>
      </c>
    </row>
    <row r="2" spans="1:1">
      <c r="A2" t="str">
        <f>"("&amp;入力シート!D12&amp;","&amp;"'"&amp;入力シート!D22&amp;"', '"&amp;入力シート!D23&amp;"', '"&amp;入力シート!C12&amp;"', '"&amp;入力シート!C5&amp;"', '"&amp;入力シート!D5&amp;"'),"</f>
        <v>(169,'', '//af.moshimo.com/af/c/click?a_id=988729&amp;p_id=54&amp;pc_id=54&amp;pl_id=616&amp;url=https%3A%2F%2Fitem.rakuten.co.jp%2Fishimatsudo%2F792595%2F&amp;m=http%3A%2F%2Fm.rakuten.co.jp%2Fishimatsudo%2Fi%2F10000077%2F&amp;r_v=g00q7z33.9tq3ee6a.g00q7z33.9tq3f411', 'https://review.rakuten.co.jp/item/1/223391_10000077/1.1/', '//thumbnail.image.rakuten.co.jp/@0_mall/ishimatsudo/cabinet/06006434/imgrc0081152729.jpg?_ex=500x500', '石松堂　おなまえＢＯＸ'),</v>
      </c>
    </row>
    <row r="3" spans="1:1">
      <c r="A3" t="str">
        <f>"("&amp;入力シート!D14&amp;","&amp;"'"&amp;入力シート!D24&amp;"', '"&amp;入力シート!D25&amp;"', '"&amp;入力シート!C14&amp;"', '"&amp;入力シート!C6&amp;"', '"&amp;入力シート!D6&amp;"'),"</f>
        <v>(170,'//af.moshimo.com/af/c/click?a_id=988731&amp;p_id=170&amp;pc_id=185&amp;pl_id=4062&amp;url=https%3A%2F%2Fwww.amazon.co.jp%2F%25E3%2581%25AD%25E3%2581%2584%25E3%2581%25BF%25E3%2583%25BC-%25E3%2581%258A%25E5%2590%258D%25E5%2589%258D%25E3%2582%25B9%25E3%2582%25BF%25E3%2583%25B3%25E3%2583%2597-%25E3%2581%25AD%25E3%2581%2584%25E3%2581%25BF%25E3%2583%25BC-%25E4%25BF%259D%25E8%2582%25B2%25E5%259C%2592%25E3%2583%25BB%25E5%25B9%25BC%25E7%25A8%259A%25E5%259C%2592%25E3%2582%25BB%25E3%2583%2583%25E3%2583%2588%25E3%2580%2590%25E3%2583%25A1%25E3%2583%25BC%25E3%2583%25AB%25E3%2582%25AA%25E3%2583%25BC%25E3%2583%2580%25E3%2583%25BC%25E3%2582%25BF%25E3%2582%25A4%25E3%2583%2597%25E3%2580%2591%2Fdp%2FB00M6MYIH6', '//af.moshimo.com/af/c/click?a_id=988729&amp;p_id=54&amp;pc_id=54&amp;pl_id=616&amp;url=https%3A%2F%2Fitem.rakuten.co.jp%2Fkarafuru%2Fdreamset%2F&amp;m=http%3A%2F%2Fm.rakuten.co.jp%2Fkarafuru%2Fi%2F10003199%2F&amp;r_v=g00ps3c3.9tq3e11c.g00ps3c3.9tq3f18b', 'https://review.rakuten.co.jp/item/1/202808_10003199/1.1/', 'https://images-fe.ssl-images-amazon.com/images/I/41OhjMou21L.jpg', 'ねいみー　おなまえスタンプドリーム15本セット'),</v>
      </c>
    </row>
    <row r="4" spans="1:1">
      <c r="A4" t="str">
        <f>"("&amp;入力シート!D16&amp;","&amp;"'"&amp;入力シート!D26&amp;"', '"&amp;入力シート!D27&amp;"', '"&amp;入力シート!C16&amp;"', '"&amp;入力シート!C7&amp;"', '"&amp;入力シート!D7&amp;"');"</f>
        <v>(171,'//af.moshimo.com/af/c/click?a_id=988731&amp;p_id=170&amp;pc_id=185&amp;pl_id=4062&amp;url=https%3A%2F%2Fwww.amazon.co.jp%2F%25E3%2581%25BE%25E3%2581%2584%25E3%2581%25AD%25E3%2583%25BC%25E3%2582%2580%25E3%2582%25B9%25E3%2582%25BF%25E3%2583%25B3%25E3%2583%2597-%25E5%2585%25A5%25E5%259C%2592%25E5%2585%25A5%25E5%25AD%25A6%25E6%25BA%2596%25E5%2582%2599%25E3%2581%25AB%25EF%25BC%2581%25E3%2580%2590%25E3%2581%258A%25E5%2590%258D%25E5%2589%258D%25E3%2582%25B9%25E3%2582%25BF%25E3%2583%25B3%25E3%2583%2597%25E3%2582%25BB%25E3%2583%2583%25E3%2583%2588%25E3%2580%2591%25E3%2581%25BE%25E3%2581%2584%25E3%2581%25AD%25E3%2583%25BC%25E3%2582%2580%25E3%2582%25B9%25E3%2582%25BF%25E3%2583%25B3%25E3%2583%2597-%25E3%2582%25B8%25E3%2583%25A5%25E3%2583%258B%25E3%2582%25A2%25E3%2583%25A9%25E3%2582%25A4%25E3%2583%2588%25E3%2582%25BB%25E3%2583%2583%25E3%2583%2588-15%25E7%2582%25B9%25E3%2582%25BB%25E3%2583%2583%25E3%2583%2588%25E3%2580%2590%25E5%25B8%2583%25E3%2583%25BB%25E3%2583%2597%25E3%2583%25A9%25E4%25B8%25A1%25E7%2594%25A8%25E3%2582%25B9%25E3%2582%25BF%25E3%2583%25B3%25E3%2583%2597%25E3%2583%2591%25E3%2583%2583%25E3%2583%2589%25E4%25BB%2598%25E3%2581%258D%25EF%25BC%2581%25E3%2580%2591%2Fdp%2FB002WFUD58', '//af.moshimo.com/af/c/click?a_id=988729&amp;p_id=54&amp;pc_id=54&amp;pl_id=616&amp;url=https%3A%2F%2Fitem.rakuten.co.jp%2Fhankos%2F1537225%2F&amp;m=http%3A%2F%2Fm.rakuten.co.jp%2Fhankos%2Fi%2F10000769%2F&amp;r_v=g00pm1t3.9tq3ea76.g00pm1t3.9tq3fba4', 'https://review.rakuten.co.jp/item/1/194977_10000556/1.1/?l2-id=item_review', 'https://images-fe.ssl-images-amazon.com/images/I/41Z36sFQTQL.jpg', 'ハンコズ　おなまえーる入園セット');</v>
      </c>
    </row>
    <row r="9" spans="1:1">
      <c r="A9" s="36" t="s">
        <v>123</v>
      </c>
    </row>
    <row r="10" spans="1:1">
      <c r="A10" t="s">
        <v>122</v>
      </c>
    </row>
    <row r="11" spans="1:1" ht="18.75">
      <c r="A11" s="68">
        <v>168</v>
      </c>
    </row>
  </sheetData>
  <phoneticPr fontId="1"/>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アンケート</vt:lpstr>
      <vt:lpstr>比較表</vt:lpstr>
      <vt:lpstr>入力シート</vt:lpstr>
      <vt:lpstr>出力</vt:lpstr>
      <vt:lpstr>SQL</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RYOTA</cp:lastModifiedBy>
  <dcterms:created xsi:type="dcterms:W3CDTF">2018-04-10T10:36:10Z</dcterms:created>
  <dcterms:modified xsi:type="dcterms:W3CDTF">2018-07-08T23:54:17Z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5063c40e-1ea1-4333-b9e7-8c15ad90b55a</vt:lpwstr>
  </property>
</Properties>
</file>